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255" tabRatio="778"/>
  </bookViews>
  <sheets>
    <sheet name="2.산출내역서(1면)" sheetId="24" r:id="rId1"/>
    <sheet name="2-1 황산화물1" sheetId="2" r:id="rId2"/>
    <sheet name="2-2 황산화물2" sheetId="1" r:id="rId3"/>
    <sheet name="2-3 먼지 1" sheetId="23" r:id="rId4"/>
    <sheet name="2-4먼지 2" sheetId="16" r:id="rId5"/>
    <sheet name="2-5 질소산화물 1" sheetId="22" r:id="rId6"/>
    <sheet name="2-6 질소산화물 2" sheetId="21" r:id="rId7"/>
    <sheet name="3.연료사용확인서" sheetId="20" r:id="rId8"/>
    <sheet name="4.조업일수확인서" sheetId="19" r:id="rId9"/>
    <sheet name="5.자가측정내역확인서" sheetId="18" r:id="rId10"/>
  </sheets>
  <definedNames>
    <definedName name="_xlnm.Print_Area" localSheetId="0">'2.산출내역서(1면)'!$A$1:$H$38</definedName>
    <definedName name="_xlnm.Print_Area" localSheetId="2">'2-2 황산화물2'!$A$1:$J$36</definedName>
    <definedName name="_xlnm.Print_Area" localSheetId="4">'2-4먼지 2'!$A$1:$J$36</definedName>
    <definedName name="_xlnm.Print_Area" localSheetId="6">'2-6 질소산화물 2'!$A$1:$J$36</definedName>
    <definedName name="_xlnm.Print_Area" localSheetId="9">'5.자가측정내역확인서'!$A$1:$K$31</definedName>
  </definedNames>
  <calcPr calcId="162913"/>
</workbook>
</file>

<file path=xl/calcChain.xml><?xml version="1.0" encoding="utf-8"?>
<calcChain xmlns="http://schemas.openxmlformats.org/spreadsheetml/2006/main">
  <c r="D20" i="24" l="1"/>
  <c r="D21" i="24"/>
  <c r="D22" i="24"/>
  <c r="F30" i="21" l="1"/>
  <c r="E30" i="21"/>
  <c r="D30" i="21"/>
  <c r="H30" i="16"/>
  <c r="G30" i="16"/>
  <c r="F30" i="16"/>
  <c r="E30" i="16"/>
  <c r="D30" i="16"/>
  <c r="F30" i="1"/>
  <c r="E30" i="1"/>
  <c r="D30" i="1"/>
  <c r="G33" i="1" l="1"/>
  <c r="H33" i="1" s="1"/>
  <c r="H33" i="21"/>
  <c r="G33" i="21"/>
  <c r="H36" i="19" l="1"/>
  <c r="D36" i="19"/>
  <c r="D30" i="24"/>
  <c r="C30" i="24"/>
  <c r="D29" i="24"/>
  <c r="G29" i="24" s="1"/>
  <c r="C29" i="24"/>
  <c r="G28" i="24"/>
  <c r="G22" i="24"/>
  <c r="C22" i="24"/>
  <c r="G21" i="24"/>
  <c r="C21" i="24"/>
  <c r="G20" i="24"/>
  <c r="D14" i="24"/>
  <c r="G14" i="24" s="1"/>
  <c r="C14" i="24"/>
  <c r="D13" i="24"/>
  <c r="G13" i="24" s="1"/>
  <c r="C13" i="24"/>
  <c r="G12" i="24"/>
  <c r="G30" i="24" l="1"/>
  <c r="F14" i="23"/>
  <c r="F13" i="23"/>
  <c r="F12" i="23"/>
  <c r="F11" i="23"/>
  <c r="F10" i="23"/>
  <c r="F9" i="23"/>
  <c r="F8" i="23"/>
  <c r="F7" i="23"/>
  <c r="F6" i="23"/>
  <c r="F5" i="23"/>
  <c r="F4" i="23"/>
  <c r="F3" i="23"/>
  <c r="F4" i="22" l="1"/>
  <c r="F5" i="22"/>
  <c r="F6" i="22"/>
  <c r="F7" i="22"/>
  <c r="F8" i="22"/>
  <c r="F9" i="22"/>
  <c r="F10" i="22"/>
  <c r="F11" i="22"/>
  <c r="F12" i="22"/>
  <c r="F13" i="22"/>
  <c r="F14" i="22"/>
  <c r="F3" i="22"/>
  <c r="G7" i="21" l="1"/>
  <c r="H7" i="21" s="1"/>
  <c r="G8" i="21"/>
  <c r="H8" i="21" s="1"/>
  <c r="G9" i="21"/>
  <c r="H9" i="21" s="1"/>
  <c r="G10" i="21"/>
  <c r="H10" i="21"/>
  <c r="G11" i="21"/>
  <c r="H11" i="21"/>
  <c r="G12" i="21"/>
  <c r="H12" i="21" s="1"/>
  <c r="G13" i="21"/>
  <c r="H13" i="21"/>
  <c r="G14" i="21"/>
  <c r="H14" i="21"/>
  <c r="G15" i="21"/>
  <c r="H15" i="21" s="1"/>
  <c r="G16" i="21"/>
  <c r="H16" i="21"/>
  <c r="G17" i="21"/>
  <c r="H17" i="21"/>
  <c r="G18" i="21"/>
  <c r="H18" i="21" s="1"/>
  <c r="G19" i="21"/>
  <c r="H19" i="21"/>
  <c r="G20" i="21"/>
  <c r="H20" i="21"/>
  <c r="G21" i="21"/>
  <c r="H21" i="21" s="1"/>
  <c r="G22" i="21"/>
  <c r="H22" i="21"/>
  <c r="G23" i="21"/>
  <c r="H23" i="21"/>
  <c r="G24" i="21"/>
  <c r="H24" i="21" s="1"/>
  <c r="G25" i="21"/>
  <c r="H25" i="21"/>
  <c r="G26" i="21"/>
  <c r="H26" i="21"/>
  <c r="G27" i="21"/>
  <c r="H27" i="21" s="1"/>
  <c r="G28" i="21"/>
  <c r="H28" i="21"/>
  <c r="G29" i="21"/>
  <c r="H29" i="21"/>
  <c r="G6" i="21"/>
  <c r="G7" i="1"/>
  <c r="G8" i="1"/>
  <c r="G9" i="1"/>
  <c r="H9" i="1" s="1"/>
  <c r="G10" i="1"/>
  <c r="H10" i="1" s="1"/>
  <c r="G11" i="1"/>
  <c r="H11" i="1"/>
  <c r="G12" i="1"/>
  <c r="H12" i="1" s="1"/>
  <c r="G13" i="1"/>
  <c r="H13" i="1"/>
  <c r="G14" i="1"/>
  <c r="H14" i="1"/>
  <c r="G15" i="1"/>
  <c r="H15" i="1" s="1"/>
  <c r="G16" i="1"/>
  <c r="H16" i="1"/>
  <c r="G17" i="1"/>
  <c r="H17" i="1"/>
  <c r="G18" i="1"/>
  <c r="H18" i="1" s="1"/>
  <c r="G19" i="1"/>
  <c r="H19" i="1"/>
  <c r="G20" i="1"/>
  <c r="H20" i="1"/>
  <c r="G21" i="1"/>
  <c r="H21" i="1" s="1"/>
  <c r="G22" i="1"/>
  <c r="H22" i="1"/>
  <c r="G23" i="1"/>
  <c r="H23" i="1"/>
  <c r="G24" i="1"/>
  <c r="H24" i="1" s="1"/>
  <c r="G25" i="1"/>
  <c r="H25" i="1"/>
  <c r="G26" i="1"/>
  <c r="H26" i="1"/>
  <c r="G27" i="1"/>
  <c r="H27" i="1" s="1"/>
  <c r="G28" i="1"/>
  <c r="H28" i="1"/>
  <c r="G29" i="1"/>
  <c r="H29" i="1"/>
  <c r="G6" i="1"/>
  <c r="G4" i="2"/>
  <c r="G5" i="2"/>
  <c r="G6" i="2"/>
  <c r="G7" i="2"/>
  <c r="G8" i="2"/>
  <c r="G9" i="2"/>
  <c r="G10" i="2"/>
  <c r="G11" i="2"/>
  <c r="G12" i="2"/>
  <c r="G13" i="2"/>
  <c r="G14" i="2"/>
  <c r="G3" i="2"/>
  <c r="G7" i="16"/>
  <c r="H7" i="16" s="1"/>
  <c r="G8" i="16"/>
  <c r="H8" i="16"/>
  <c r="G9" i="16"/>
  <c r="H9" i="16"/>
  <c r="G10" i="16"/>
  <c r="H10" i="16" s="1"/>
  <c r="G11" i="16"/>
  <c r="H11" i="16"/>
  <c r="G12" i="16"/>
  <c r="H12" i="16"/>
  <c r="G13" i="16"/>
  <c r="H13" i="16" s="1"/>
  <c r="G14" i="16"/>
  <c r="H14" i="16"/>
  <c r="G15" i="16"/>
  <c r="H15" i="16"/>
  <c r="G16" i="16"/>
  <c r="H16" i="16" s="1"/>
  <c r="G17" i="16"/>
  <c r="H17" i="16"/>
  <c r="G18" i="16"/>
  <c r="H18" i="16"/>
  <c r="G19" i="16"/>
  <c r="H19" i="16" s="1"/>
  <c r="G20" i="16"/>
  <c r="H20" i="16"/>
  <c r="G21" i="16"/>
  <c r="H21" i="16"/>
  <c r="G22" i="16"/>
  <c r="H22" i="16" s="1"/>
  <c r="G23" i="16"/>
  <c r="H23" i="16"/>
  <c r="G24" i="16"/>
  <c r="H24" i="16"/>
  <c r="G25" i="16"/>
  <c r="H25" i="16" s="1"/>
  <c r="G26" i="16"/>
  <c r="H26" i="16"/>
  <c r="G27" i="16"/>
  <c r="H27" i="16"/>
  <c r="G28" i="16"/>
  <c r="H28" i="16" s="1"/>
  <c r="G29" i="16"/>
  <c r="H29" i="16"/>
  <c r="G6" i="16"/>
  <c r="G30" i="21" l="1"/>
  <c r="H6" i="21"/>
  <c r="H30" i="21" s="1"/>
  <c r="G30" i="1"/>
  <c r="H6" i="1"/>
  <c r="H7" i="1"/>
  <c r="H8" i="1"/>
  <c r="C34" i="21"/>
  <c r="H34" i="21" s="1"/>
  <c r="H30" i="1" l="1"/>
  <c r="C35" i="21"/>
  <c r="J6" i="21" s="1"/>
  <c r="G33" i="16" l="1"/>
  <c r="H33" i="16" s="1"/>
  <c r="H6" i="16"/>
  <c r="C34" i="16"/>
  <c r="H34" i="16" s="1"/>
  <c r="C35" i="1" l="1"/>
  <c r="J6" i="1" s="1"/>
  <c r="C34" i="1"/>
  <c r="H34" i="1" s="1"/>
  <c r="C35" i="16"/>
  <c r="J6" i="16" s="1"/>
</calcChain>
</file>

<file path=xl/comments1.xml><?xml version="1.0" encoding="utf-8"?>
<comments xmlns="http://schemas.openxmlformats.org/spreadsheetml/2006/main">
  <authors>
    <author>강해옥</author>
    <author>Windows 사용자</author>
  </authors>
  <commentList>
    <comment ref="D5" authorId="0" shapeId="0">
      <text>
        <r>
          <rPr>
            <sz val="9"/>
            <color indexed="81"/>
            <rFont val="굴림"/>
            <family val="3"/>
            <charset val="129"/>
          </rPr>
          <t xml:space="preserve">반드시 기재, </t>
        </r>
        <r>
          <rPr>
            <b/>
            <sz val="9"/>
            <color indexed="81"/>
            <rFont val="굴림"/>
            <family val="3"/>
            <charset val="129"/>
          </rPr>
          <t>누락하지 마세요!</t>
        </r>
        <r>
          <rPr>
            <sz val="9"/>
            <color indexed="81"/>
            <rFont val="굴림"/>
            <family val="3"/>
            <charset val="129"/>
          </rPr>
          <t xml:space="preserve">
(법인번호 및 사업자등록번호 반드시 기재)</t>
        </r>
      </text>
    </comment>
    <comment ref="D7" authorId="1" shapeId="0">
      <text>
        <r>
          <rPr>
            <sz val="9"/>
            <color indexed="81"/>
            <rFont val="돋움"/>
            <family val="3"/>
            <charset val="129"/>
          </rPr>
          <t>개인사업자인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G12" authorId="0" shapeId="0">
      <text>
        <r>
          <rPr>
            <b/>
            <sz val="10"/>
            <color indexed="81"/>
            <rFont val="굴림"/>
            <family val="3"/>
            <charset val="129"/>
          </rPr>
          <t>황색셀 자동계산
(입력 금지)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G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5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0" shapeId="0">
      <text>
        <r>
          <rPr>
            <sz val="9"/>
            <color indexed="81"/>
            <rFont val="돋움"/>
            <family val="3"/>
            <charset val="129"/>
          </rPr>
          <t>측정유량</t>
        </r>
        <r>
          <rPr>
            <sz val="9"/>
            <color indexed="81"/>
            <rFont val="Tahoma"/>
            <family val="2"/>
          </rPr>
          <t>(S</t>
        </r>
        <r>
          <rPr>
            <sz val="9"/>
            <color indexed="81"/>
            <rFont val="돋움"/>
            <family val="3"/>
            <charset val="129"/>
          </rPr>
          <t>㎥</t>
        </r>
        <r>
          <rPr>
            <sz val="9"/>
            <color indexed="81"/>
            <rFont val="Tahoma"/>
            <family val="2"/>
          </rPr>
          <t>/hr)×</t>
        </r>
        <r>
          <rPr>
            <sz val="9"/>
            <color indexed="81"/>
            <rFont val="돋움"/>
            <family val="3"/>
            <charset val="129"/>
          </rPr>
          <t>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>배출허용기준 입력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sz val="9"/>
            <color indexed="81"/>
            <rFont val="굴림"/>
            <family val="3"/>
            <charset val="129"/>
          </rPr>
          <t>단위 주의</t>
        </r>
      </text>
    </comment>
    <comment ref="F3" authorId="0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자동계산
</t>
        </r>
      </text>
    </comment>
  </commentList>
</comments>
</file>

<file path=xl/comments7.xml><?xml version="1.0" encoding="utf-8"?>
<comments xmlns="http://schemas.openxmlformats.org/spreadsheetml/2006/main">
  <authors>
    <author>Windows 사용자</author>
    <author>강해옥</author>
    <author>user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측정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조업시간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G4" authorId="1" shapeId="0">
      <text>
        <r>
          <rPr>
            <sz val="9"/>
            <color indexed="81"/>
            <rFont val="굴림"/>
            <family val="3"/>
            <charset val="129"/>
          </rPr>
          <t>측정유량(S㎥/hr)×일일평균조업시간</t>
        </r>
      </text>
    </comment>
    <comment ref="D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배출허용기준 입력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G6" authorId="2" shapeId="0">
      <text>
        <r>
          <rPr>
            <sz val="9"/>
            <color indexed="81"/>
            <rFont val="굴림"/>
            <family val="3"/>
            <charset val="129"/>
          </rPr>
          <t xml:space="preserve">황색 셀 자동 계산
</t>
        </r>
      </text>
    </comment>
  </commentList>
</comments>
</file>

<file path=xl/comments8.xml><?xml version="1.0" encoding="utf-8"?>
<comments xmlns="http://schemas.openxmlformats.org/spreadsheetml/2006/main">
  <authors>
    <author>강해옥</author>
  </authors>
  <commentList>
    <comment ref="B4" authorId="0" shapeId="0">
      <text>
        <r>
          <rPr>
            <sz val="9"/>
            <color indexed="81"/>
            <rFont val="굴림"/>
            <family val="3"/>
            <charset val="129"/>
          </rPr>
          <t>소수점이하 한자리까지만 입력하세요</t>
        </r>
      </text>
    </comment>
    <comment ref="H36" authorId="0" shapeId="0">
      <text>
        <r>
          <rPr>
            <b/>
            <sz val="9"/>
            <color indexed="81"/>
            <rFont val="굴림"/>
            <family val="3"/>
            <charset val="129"/>
          </rPr>
          <t>자동계산으로 입력금지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30" authorId="0" shapeId="0">
      <text>
        <r>
          <rPr>
            <b/>
            <sz val="11"/>
            <color indexed="81"/>
            <rFont val="돋움"/>
            <family val="3"/>
            <charset val="129"/>
          </rPr>
          <t>측정대행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회사명</t>
        </r>
        <r>
          <rPr>
            <b/>
            <sz val="11"/>
            <color indexed="81"/>
            <rFont val="Tahoma"/>
            <family val="2"/>
          </rPr>
          <t xml:space="preserve">,  </t>
        </r>
        <r>
          <rPr>
            <b/>
            <sz val="11"/>
            <color indexed="81"/>
            <rFont val="돋움"/>
            <family val="3"/>
            <charset val="129"/>
          </rPr>
          <t>회사직인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날인</t>
        </r>
      </text>
    </comment>
  </commentList>
</comments>
</file>

<file path=xl/sharedStrings.xml><?xml version="1.0" encoding="utf-8"?>
<sst xmlns="http://schemas.openxmlformats.org/spreadsheetml/2006/main" count="289" uniqueCount="149">
  <si>
    <t>배출구
번   호</t>
    <phoneticPr fontId="3" type="noConversion"/>
  </si>
  <si>
    <t>측정
일자</t>
    <phoneticPr fontId="3" type="noConversion"/>
  </si>
  <si>
    <t>평 균</t>
    <phoneticPr fontId="3" type="noConversion"/>
  </si>
  <si>
    <t>합 계</t>
    <phoneticPr fontId="3" type="noConversion"/>
  </si>
  <si>
    <t>배출구
번   호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</si>
  <si>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</si>
  <si>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</si>
  <si>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</si>
  <si>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일일평균
조업시간</t>
    <phoneticPr fontId="3" type="noConversion"/>
  </si>
  <si>
    <t>자가
측정
결과에
의한
확정
배출량</t>
    <phoneticPr fontId="3" type="noConversion"/>
  </si>
  <si>
    <t>검사
결과에
의한
배출량</t>
    <phoneticPr fontId="3" type="noConversion"/>
  </si>
  <si>
    <t>조업
일수</t>
    <phoneticPr fontId="3" type="noConversion"/>
  </si>
  <si>
    <t>주요배출
시 설  명</t>
    <phoneticPr fontId="3" type="noConversion"/>
  </si>
  <si>
    <t>사   용
연료명</t>
    <phoneticPr fontId="3" type="noConversion"/>
  </si>
  <si>
    <t>조정된일일평균배출량</t>
    <phoneticPr fontId="3" type="noConversion"/>
  </si>
  <si>
    <t>사용연료량
(톤,㎘/반기)</t>
    <phoneticPr fontId="3" type="noConversion"/>
  </si>
  <si>
    <t>황함유량
(%)</t>
    <phoneticPr fontId="3" type="noConversion"/>
  </si>
  <si>
    <t>연료종류별 사용량
(톤,㎘/반기)</t>
    <phoneticPr fontId="3" type="noConversion"/>
  </si>
  <si>
    <t xml:space="preserve"> ※ 계산과정의 소숫점 처리는 둘째자리에서 반올림하여 첫째자리 까지 계산</t>
    <phoneticPr fontId="3" type="noConversion"/>
  </si>
  <si>
    <t>확   정
배출량</t>
    <phoneticPr fontId="3" type="noConversion"/>
  </si>
  <si>
    <t>[업소현황]</t>
    <phoneticPr fontId="3" type="noConversion"/>
  </si>
  <si>
    <t>배출구
번   호</t>
    <phoneticPr fontId="3" type="noConversion"/>
  </si>
  <si>
    <t>기본부과금</t>
    <phoneticPr fontId="3" type="noConversion"/>
  </si>
  <si>
    <t>비고</t>
    <phoneticPr fontId="3" type="noConversion"/>
  </si>
  <si>
    <t>비  고</t>
    <phoneticPr fontId="3" type="noConversion"/>
  </si>
  <si>
    <t>소  계 :</t>
    <phoneticPr fontId="3" type="noConversion"/>
  </si>
  <si>
    <t xml:space="preserve"> </t>
    <phoneticPr fontId="3" type="noConversion"/>
  </si>
  <si>
    <t xml:space="preserve">합  계 : </t>
    <phoneticPr fontId="3" type="noConversion"/>
  </si>
  <si>
    <t xml:space="preserve"> ※ 배출구별로 각각 작성하여 주시기 바랍니다.</t>
    <phoneticPr fontId="3" type="noConversion"/>
  </si>
  <si>
    <t>조정된 평균농도</t>
    <phoneticPr fontId="3" type="noConversion"/>
  </si>
  <si>
    <t>배출허용기준 백분율</t>
    <phoneticPr fontId="3" type="noConversion"/>
  </si>
  <si>
    <t xml:space="preserve">소  계 : </t>
    <phoneticPr fontId="3" type="noConversion"/>
  </si>
  <si>
    <t>자가
측정
결과에
의한
확정
배출량</t>
    <phoneticPr fontId="3" type="noConversion"/>
  </si>
  <si>
    <t>측정
일자</t>
    <phoneticPr fontId="3" type="noConversion"/>
  </si>
  <si>
    <t>일일평균
조업시간</t>
    <phoneticPr fontId="3" type="noConversion"/>
  </si>
  <si>
    <r>
      <t xml:space="preserve">일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일
배출량</t>
    </r>
    <phoneticPr fontId="3" type="noConversion"/>
  </si>
  <si>
    <t>조업
일수</t>
    <phoneticPr fontId="3" type="noConversion"/>
  </si>
  <si>
    <t>확   정
배출량</t>
    <phoneticPr fontId="3" type="noConversion"/>
  </si>
  <si>
    <t>평 균</t>
    <phoneticPr fontId="3" type="noConversion"/>
  </si>
  <si>
    <t>합 계</t>
    <phoneticPr fontId="3" type="noConversion"/>
  </si>
  <si>
    <t>검사
결과에
의한
배출량</t>
    <phoneticPr fontId="3" type="noConversion"/>
  </si>
  <si>
    <t>조정된 평균농도</t>
    <phoneticPr fontId="3" type="noConversion"/>
  </si>
  <si>
    <t>배출허용기준 백분율</t>
    <phoneticPr fontId="3" type="noConversion"/>
  </si>
  <si>
    <t>조정된일일평균배출량</t>
    <phoneticPr fontId="3" type="noConversion"/>
  </si>
  <si>
    <t xml:space="preserve"> ※ 배출구별로 각각 작성하여 주시기 바랍니다.</t>
    <phoneticPr fontId="3" type="noConversion"/>
  </si>
  <si>
    <t xml:space="preserve">ㅇ 업소명 : </t>
    <phoneticPr fontId="3" type="noConversion"/>
  </si>
  <si>
    <t xml:space="preserve">ㅇ 대표자 : </t>
    <phoneticPr fontId="3" type="noConversion"/>
  </si>
  <si>
    <t xml:space="preserve">ㅇ 소재지 : </t>
    <phoneticPr fontId="3" type="noConversion"/>
  </si>
  <si>
    <t xml:space="preserve">ㅇ 종   별 : </t>
    <phoneticPr fontId="3" type="noConversion"/>
  </si>
  <si>
    <t>ㅇ 지   역 :</t>
    <phoneticPr fontId="3" type="noConversion"/>
  </si>
  <si>
    <t>\</t>
    <phoneticPr fontId="3" type="noConversion"/>
  </si>
  <si>
    <t>기본부과금산출내역서</t>
    <phoneticPr fontId="3" type="noConversion"/>
  </si>
  <si>
    <t>확정배출량
(㎏/반기)</t>
    <phoneticPr fontId="3" type="noConversion"/>
  </si>
  <si>
    <r>
      <t xml:space="preserve">2. 제1호외의 황산화물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</si>
  <si>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일   일
배출량</t>
    <phoneticPr fontId="3" type="noConversion"/>
  </si>
  <si>
    <t xml:space="preserve">ㅇ 주민등록번호 : </t>
    <phoneticPr fontId="3" type="noConversion"/>
  </si>
  <si>
    <t xml:space="preserve">ㅇ 법인등록번호 : </t>
    <phoneticPr fontId="3" type="noConversion"/>
  </si>
  <si>
    <r>
      <t>(일일배출량(kg/일) : 측정농도(mg/㎥)× 일일유량(㎥/일)×10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)</t>
    </r>
    <phoneticPr fontId="3" type="noConversion"/>
  </si>
  <si>
    <t>허용기준</t>
    <phoneticPr fontId="3" type="noConversion"/>
  </si>
  <si>
    <t>* 칸은 필요한 회수 만큼 삭제 및 삽입하여 사용바람</t>
    <phoneticPr fontId="3" type="noConversion"/>
  </si>
  <si>
    <t>측정의뢰자</t>
    <phoneticPr fontId="3" type="noConversion"/>
  </si>
  <si>
    <t>측정대행자</t>
    <phoneticPr fontId="3" type="noConversion"/>
  </si>
  <si>
    <t>※ 측정대행업체 서식이 예시와 다른 경우, 예시의 항목이 포함되어야함.</t>
    <phoneticPr fontId="3" type="noConversion"/>
  </si>
  <si>
    <t>업소명</t>
    <phoneticPr fontId="3" type="noConversion"/>
  </si>
  <si>
    <t>※ 측정내역은 굴뚝별로 일자별로 작성하여야 함</t>
    <phoneticPr fontId="3" type="noConversion"/>
  </si>
  <si>
    <t>소재지</t>
    <phoneticPr fontId="3" type="noConversion"/>
  </si>
  <si>
    <t>대표자</t>
    <phoneticPr fontId="3" type="noConversion"/>
  </si>
  <si>
    <t>법인(사업자)
등록번호</t>
    <phoneticPr fontId="3" type="noConversion"/>
  </si>
  <si>
    <t>전화번호</t>
    <phoneticPr fontId="3" type="noConversion"/>
  </si>
  <si>
    <t>굴뚝
번호</t>
    <phoneticPr fontId="3" type="noConversion"/>
  </si>
  <si>
    <t>배출시설명</t>
    <phoneticPr fontId="3" type="noConversion"/>
  </si>
  <si>
    <t>방지시설명</t>
    <phoneticPr fontId="3" type="noConversion"/>
  </si>
  <si>
    <t>유량
(S㎥/hr)</t>
    <phoneticPr fontId="3" type="noConversion"/>
  </si>
  <si>
    <t>기준</t>
    <phoneticPr fontId="3" type="noConversion"/>
  </si>
  <si>
    <t>농도</t>
    <phoneticPr fontId="3" type="noConversion"/>
  </si>
  <si>
    <t>(작성예)</t>
    <phoneticPr fontId="3" type="noConversion"/>
  </si>
  <si>
    <t>보일러
(150톤/일)</t>
    <phoneticPr fontId="3" type="noConversion"/>
  </si>
  <si>
    <t>상기와 같이 검사결과에 의하여 사실대로 기록합니다.</t>
    <phoneticPr fontId="3" type="noConversion"/>
  </si>
  <si>
    <t>조 업 일 수 확 인 서</t>
  </si>
  <si>
    <t>일자</t>
  </si>
  <si>
    <t>총조업일수</t>
  </si>
  <si>
    <t>일일평균조업시간</t>
  </si>
  <si>
    <t xml:space="preserve"> ○ 사업장명 : </t>
    <phoneticPr fontId="3" type="noConversion"/>
  </si>
  <si>
    <t>조업
시간</t>
    <phoneticPr fontId="3" type="noConversion"/>
  </si>
  <si>
    <t>[확인자]   대표자 :         (인)</t>
    <phoneticPr fontId="3" type="noConversion"/>
  </si>
  <si>
    <t xml:space="preserve">ㅇ 사업자등록번호 : </t>
    <phoneticPr fontId="3" type="noConversion"/>
  </si>
  <si>
    <t>예시)24</t>
    <phoneticPr fontId="3" type="noConversion"/>
  </si>
  <si>
    <t>연 료 사 용 확 인 서</t>
  </si>
  <si>
    <t xml:space="preserve">  </t>
  </si>
  <si>
    <r>
      <t xml:space="preserve">□ 업 소 명 </t>
    </r>
    <r>
      <rPr>
        <sz val="13"/>
        <color indexed="8"/>
        <rFont val="굴림체"/>
        <family val="3"/>
        <charset val="129"/>
      </rPr>
      <t>:</t>
    </r>
  </si>
  <si>
    <r>
      <t xml:space="preserve">□ 소 재 지 </t>
    </r>
    <r>
      <rPr>
        <sz val="13"/>
        <color indexed="8"/>
        <rFont val="굴림체"/>
        <family val="3"/>
        <charset val="129"/>
      </rPr>
      <t>:</t>
    </r>
  </si>
  <si>
    <t>연 료 명</t>
  </si>
  <si>
    <r>
      <t>(</t>
    </r>
    <r>
      <rPr>
        <sz val="13"/>
        <color indexed="8"/>
        <rFont val="돋움"/>
        <family val="3"/>
        <charset val="129"/>
      </rPr>
      <t>황함유량</t>
    </r>
    <r>
      <rPr>
        <sz val="13"/>
        <color indexed="8"/>
        <rFont val="굴림체"/>
        <family val="3"/>
        <charset val="129"/>
      </rPr>
      <t>%)</t>
    </r>
  </si>
  <si>
    <r>
      <t>사용량</t>
    </r>
    <r>
      <rPr>
        <sz val="13"/>
        <color indexed="8"/>
        <rFont val="굴림체"/>
        <family val="3"/>
        <charset val="129"/>
      </rPr>
      <t>(</t>
    </r>
    <r>
      <rPr>
        <sz val="13"/>
        <color indexed="8"/>
        <rFont val="돋움"/>
        <family val="3"/>
        <charset val="129"/>
      </rPr>
      <t>㎘</t>
    </r>
    <r>
      <rPr>
        <sz val="13"/>
        <color indexed="8"/>
        <rFont val="굴림체"/>
        <family val="3"/>
        <charset val="129"/>
      </rPr>
      <t>)</t>
    </r>
  </si>
  <si>
    <t>사용기간</t>
  </si>
  <si>
    <t>배출시설명</t>
  </si>
  <si>
    <t>방지시설명</t>
  </si>
  <si>
    <t>계</t>
  </si>
  <si>
    <r>
      <t>경 상 북 도 지 사</t>
    </r>
    <r>
      <rPr>
        <sz val="13"/>
        <color indexed="8"/>
        <rFont val="한양신명조"/>
        <family val="3"/>
        <charset val="129"/>
      </rPr>
      <t xml:space="preserve"> </t>
    </r>
    <r>
      <rPr>
        <sz val="13"/>
        <color indexed="8"/>
        <rFont val="돋움"/>
        <family val="3"/>
        <charset val="129"/>
      </rPr>
      <t>귀하</t>
    </r>
  </si>
  <si>
    <r>
      <t>[</t>
    </r>
    <r>
      <rPr>
        <sz val="13"/>
        <color indexed="8"/>
        <rFont val="돋움"/>
        <family val="3"/>
        <charset val="129"/>
      </rPr>
      <t>확 인 자</t>
    </r>
    <r>
      <rPr>
        <sz val="13"/>
        <color indexed="8"/>
        <rFont val="한양신명조"/>
        <family val="3"/>
        <charset val="129"/>
      </rPr>
      <t xml:space="preserve">] </t>
    </r>
    <r>
      <rPr>
        <sz val="13"/>
        <color indexed="8"/>
        <rFont val="돋움"/>
        <family val="3"/>
        <charset val="129"/>
      </rPr>
      <t xml:space="preserve">대 표 자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</si>
  <si>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r>
      <rPr>
        <sz val="13"/>
        <color indexed="8"/>
        <rFont val="한양신명조"/>
        <family val="3"/>
        <charset val="129"/>
      </rPr>
      <t xml:space="preserve">       </t>
    </r>
    <r>
      <rPr>
        <sz val="13"/>
        <color indexed="8"/>
        <rFont val="돋움"/>
        <family val="3"/>
        <charset val="129"/>
      </rPr>
      <t xml:space="preserve">환경관리인 </t>
    </r>
    <r>
      <rPr>
        <sz val="13"/>
        <color indexed="8"/>
        <rFont val="한양신명조"/>
        <family val="3"/>
        <charset val="129"/>
      </rPr>
      <t>:           (인)</t>
    </r>
    <phoneticPr fontId="3" type="noConversion"/>
  </si>
  <si>
    <r>
      <t xml:space="preserve">□ 대 표 자 </t>
    </r>
    <r>
      <rPr>
        <sz val="13"/>
        <rFont val="굴림체"/>
        <family val="3"/>
        <charset val="129"/>
      </rPr>
      <t>:         [</t>
    </r>
    <r>
      <rPr>
        <sz val="13"/>
        <rFont val="돋움"/>
        <family val="3"/>
        <charset val="129"/>
      </rPr>
      <t>법인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주민․사업자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 xml:space="preserve">등록번호 </t>
    </r>
    <r>
      <rPr>
        <sz val="13"/>
        <rFont val="굴림체"/>
        <family val="3"/>
        <charset val="129"/>
      </rPr>
      <t>:                  ]</t>
    </r>
    <phoneticPr fontId="3" type="noConversion"/>
  </si>
  <si>
    <r>
      <t>※ 황함유량 분석표 혹은 황함유량을 확인할 수 있는 서류 사본</t>
    </r>
    <r>
      <rPr>
        <sz val="13"/>
        <rFont val="굴림체"/>
        <family val="3"/>
        <charset val="129"/>
      </rPr>
      <t>(</t>
    </r>
    <r>
      <rPr>
        <sz val="13"/>
        <rFont val="돋움"/>
        <family val="3"/>
        <charset val="129"/>
      </rPr>
      <t>황함유량이</t>
    </r>
    <r>
      <rPr>
        <sz val="13"/>
        <rFont val="굴림체"/>
        <family val="3"/>
        <charset val="129"/>
      </rPr>
      <t xml:space="preserve"> </t>
    </r>
    <r>
      <rPr>
        <sz val="13"/>
        <rFont val="돋움"/>
        <family val="3"/>
        <charset val="129"/>
      </rPr>
      <t>표시된 
영수증</t>
    </r>
    <r>
      <rPr>
        <sz val="13"/>
        <rFont val="굴림체"/>
        <family val="3"/>
        <charset val="129"/>
      </rPr>
      <t>,</t>
    </r>
    <r>
      <rPr>
        <sz val="13"/>
        <rFont val="돋움"/>
        <family val="3"/>
        <charset val="129"/>
      </rPr>
      <t>계약서 등</t>
    </r>
    <r>
      <rPr>
        <sz val="13"/>
        <rFont val="굴림체"/>
        <family val="3"/>
        <charset val="129"/>
      </rPr>
      <t>)</t>
    </r>
    <r>
      <rPr>
        <sz val="13"/>
        <rFont val="돋움"/>
        <family val="3"/>
        <charset val="129"/>
      </rPr>
      <t>첨부</t>
    </r>
    <phoneticPr fontId="3" type="noConversion"/>
  </si>
  <si>
    <t>여과집진시설
(150㎥/hr)</t>
    <phoneticPr fontId="3" type="noConversion"/>
  </si>
  <si>
    <t>여과집진시설
(200㎥/hr)</t>
    <phoneticPr fontId="3" type="noConversion"/>
  </si>
  <si>
    <t>소각시설
(250kg/hr)</t>
    <phoneticPr fontId="3" type="noConversion"/>
  </si>
  <si>
    <t>자가측정내역 확인서</t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</si>
  <si>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64 ÷ 22.4)</t>
    </r>
    <phoneticPr fontId="3" type="noConversion"/>
  </si>
  <si>
    <r>
      <t>(일일배출량(kg/일) : 측정농도(ppm) × 일일유량(㎥/일) × 10</t>
    </r>
    <r>
      <rPr>
        <b/>
        <vertAlign val="superscript"/>
        <sz val="10"/>
        <rFont val="돋움"/>
        <family val="3"/>
        <charset val="129"/>
      </rPr>
      <t>-6</t>
    </r>
    <r>
      <rPr>
        <b/>
        <sz val="10"/>
        <rFont val="돋움"/>
        <family val="3"/>
        <charset val="129"/>
      </rPr>
      <t xml:space="preserve"> × 46 ÷ 22.4)</t>
    </r>
    <phoneticPr fontId="3" type="noConversion"/>
  </si>
  <si>
    <t>사용연료량
(톤,㎘/반기)</t>
    <phoneticPr fontId="3" type="noConversion"/>
  </si>
  <si>
    <t>배출계수
(비고 참조)</t>
    <phoneticPr fontId="3" type="noConversion"/>
  </si>
  <si>
    <t xml:space="preserve">3. 배출계수를 이용하는 먼지의 확정배출량(먼지 자가 측정자료 없을 시)
</t>
    <phoneticPr fontId="3" type="noConversion"/>
  </si>
  <si>
    <r>
      <t xml:space="preserve">4. 제3호외의 먼지 확정배출량
</t>
    </r>
    <r>
      <rPr>
        <sz val="12"/>
        <rFont val="돋움"/>
        <family val="3"/>
        <charset val="129"/>
      </rPr>
      <t>(확정배출량 = 조정된일일평균배출량 × 조업일수)</t>
    </r>
    <phoneticPr fontId="3" type="noConversion"/>
  </si>
  <si>
    <t xml:space="preserve">5. 배출계수를 이용하는 질소산화물의 확정배출량(질소산화물 자가 측정자료 없을 시)
</t>
    <phoneticPr fontId="3" type="noConversion"/>
  </si>
  <si>
    <r>
      <t xml:space="preserve">6. 5호 이외의 질소산화물 확정배출량
</t>
    </r>
    <r>
      <rPr>
        <sz val="12"/>
        <rFont val="돋움"/>
        <family val="3"/>
        <charset val="129"/>
      </rPr>
      <t>(확정배출량 = 조정된일일평균배출량 × 조업일수 )</t>
    </r>
    <phoneticPr fontId="3" type="noConversion"/>
  </si>
  <si>
    <t>1. 황산화물 산출</t>
    <phoneticPr fontId="3" type="noConversion"/>
  </si>
  <si>
    <t>2. 먼지 산출</t>
    <phoneticPr fontId="3" type="noConversion"/>
  </si>
  <si>
    <t>3. 질소산화물 산출</t>
    <phoneticPr fontId="3" type="noConversion"/>
  </si>
  <si>
    <t xml:space="preserve"> ※ 가동하지 않은 날은 조업시간에 0을 쓰지말고 빈칸으로 두세요. </t>
    <phoneticPr fontId="3" type="noConversion"/>
  </si>
  <si>
    <t xml:space="preserve">ㅇ 허가(신고)번호 : </t>
    <phoneticPr fontId="3" type="noConversion"/>
  </si>
  <si>
    <t>업소명, 대표자, 허가(신고)번호는 허가(신고)증 참고하여 기재할 것</t>
    <phoneticPr fontId="3" type="noConversion"/>
  </si>
  <si>
    <t>연도별
부과금
산정지수</t>
    <phoneticPr fontId="3" type="noConversion"/>
  </si>
  <si>
    <t>지역별
부과계수</t>
    <phoneticPr fontId="3" type="noConversion"/>
  </si>
  <si>
    <t>농도별
부과계수</t>
    <phoneticPr fontId="3" type="noConversion"/>
  </si>
  <si>
    <t>* 칸은 필요한 만큼 삭제 및 삽입하여 사용바람</t>
    <phoneticPr fontId="3" type="noConversion"/>
  </si>
  <si>
    <t>채취일</t>
    <phoneticPr fontId="3" type="noConversion"/>
  </si>
  <si>
    <t>먼지(㎎/S㎥)</t>
    <phoneticPr fontId="3" type="noConversion"/>
  </si>
  <si>
    <t>SOx(ppm)</t>
    <phoneticPr fontId="3" type="noConversion"/>
  </si>
  <si>
    <t>NOx(ppm)</t>
    <phoneticPr fontId="3" type="noConversion"/>
  </si>
  <si>
    <t>기준</t>
    <phoneticPr fontId="3" type="noConversion"/>
  </si>
  <si>
    <t>농도</t>
    <phoneticPr fontId="3" type="noConversion"/>
  </si>
  <si>
    <t>불검출</t>
    <phoneticPr fontId="3" type="noConversion"/>
  </si>
  <si>
    <t>확정배출량
[㎏/반기]</t>
    <phoneticPr fontId="3" type="noConversion"/>
  </si>
  <si>
    <t>오염물질㎏당 부과금액[원]</t>
    <phoneticPr fontId="3" type="noConversion"/>
  </si>
  <si>
    <t>주요배출
시 설 명</t>
    <phoneticPr fontId="3" type="noConversion"/>
  </si>
  <si>
    <t xml:space="preserve"> ※ 배출계수는 대기환경보전법 시행규칙 별표 10 참조</t>
    <phoneticPr fontId="3" type="noConversion"/>
  </si>
  <si>
    <t>측정농도</t>
    <phoneticPr fontId="3" type="noConversion"/>
  </si>
  <si>
    <t>측정유량
(S㎥/hr)</t>
    <phoneticPr fontId="3" type="noConversion"/>
  </si>
  <si>
    <t>일일유량
(S㎥/일)</t>
    <phoneticPr fontId="3" type="noConversion"/>
  </si>
  <si>
    <r>
      <t>일일유량
(</t>
    </r>
    <r>
      <rPr>
        <sz val="11"/>
        <rFont val="돋움"/>
        <family val="3"/>
        <charset val="129"/>
      </rPr>
      <t>S</t>
    </r>
    <r>
      <rPr>
        <sz val="11"/>
        <rFont val="돋움"/>
        <family val="3"/>
        <charset val="129"/>
      </rPr>
      <t>㎥</t>
    </r>
    <r>
      <rPr>
        <sz val="11"/>
        <rFont val="돋움"/>
        <family val="3"/>
        <charset val="129"/>
      </rPr>
      <t>/일)</t>
    </r>
    <phoneticPr fontId="3" type="noConversion"/>
  </si>
  <si>
    <t xml:space="preserve">1. 배출계수를 이용하는 황산화물의 확정배출량(황산화물 자가 측정자료 없을 시)
</t>
    <phoneticPr fontId="3" type="noConversion"/>
  </si>
  <si>
    <t>허용기준</t>
    <phoneticPr fontId="3" type="noConversion"/>
  </si>
  <si>
    <t> ○ 배출시설명 :           , 방지시설명 :            (굴뚝번호 : #    )</t>
    <phoneticPr fontId="3" type="noConversion"/>
  </si>
  <si>
    <t>OO측정   대표이사     홍길동    (인)</t>
    <phoneticPr fontId="3" type="noConversion"/>
  </si>
  <si>
    <r>
      <t xml:space="preserve">    총량관리 해당 항목은 </t>
    </r>
    <r>
      <rPr>
        <b/>
        <sz val="11"/>
        <color rgb="FFFF0000"/>
        <rFont val="돋움"/>
        <family val="3"/>
        <charset val="129"/>
      </rPr>
      <t>소계, 합계  금액 면제하여 계산</t>
    </r>
    <r>
      <rPr>
        <sz val="11"/>
        <color rgb="FFFF0000"/>
        <rFont val="돋움"/>
        <family val="3"/>
        <charset val="129"/>
      </rPr>
      <t xml:space="preserve">함. </t>
    </r>
    <phoneticPr fontId="3" type="noConversion"/>
  </si>
  <si>
    <r>
      <t xml:space="preserve">※ </t>
    </r>
    <r>
      <rPr>
        <b/>
        <sz val="11"/>
        <color rgb="FFFF0000"/>
        <rFont val="돋움"/>
        <family val="3"/>
        <charset val="129"/>
      </rPr>
      <t>총량관리 대상사업장은 각 항목별 기본부과금까지 계산</t>
    </r>
    <r>
      <rPr>
        <sz val="11"/>
        <color rgb="FFFF0000"/>
        <rFont val="돋움"/>
        <family val="3"/>
        <charset val="129"/>
      </rPr>
      <t xml:space="preserve">하고 </t>
    </r>
    <r>
      <rPr>
        <b/>
        <sz val="11"/>
        <color rgb="FFFF0000"/>
        <rFont val="돋움"/>
        <family val="3"/>
        <charset val="129"/>
      </rPr>
      <t>비고칸에 총량관리 대상임을 표시</t>
    </r>
    <r>
      <rPr>
        <sz val="11"/>
        <color rgb="FFFF0000"/>
        <rFont val="돋움"/>
        <family val="3"/>
        <charset val="129"/>
      </rPr>
      <t>하여</t>
    </r>
    <phoneticPr fontId="3" type="noConversion"/>
  </si>
  <si>
    <r>
      <t>2024</t>
    </r>
    <r>
      <rPr>
        <sz val="13"/>
        <color indexed="8"/>
        <rFont val="돋움"/>
        <family val="3"/>
        <charset val="129"/>
      </rPr>
      <t>년</t>
    </r>
    <r>
      <rPr>
        <sz val="13"/>
        <color indexed="8"/>
        <rFont val="한양신명조"/>
        <family val="3"/>
        <charset val="129"/>
      </rPr>
      <t xml:space="preserve">    </t>
    </r>
    <r>
      <rPr>
        <sz val="13"/>
        <color indexed="8"/>
        <rFont val="돋움"/>
        <family val="3"/>
        <charset val="129"/>
      </rPr>
      <t xml:space="preserve"> 월       일</t>
    </r>
    <phoneticPr fontId="3" type="noConversion"/>
  </si>
  <si>
    <t>2024년     월       일</t>
    <phoneticPr fontId="3" type="noConversion"/>
  </si>
  <si>
    <t>(1.1.~ 6. 30.)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</si>
</sst>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General&quot;월&quot;"/>
    <numFmt numFmtId="177" formatCode="0.0_ "/>
    <numFmt numFmtId="178" formatCode="0.0"/>
    <numFmt numFmtId="179" formatCode="_-* #,##0.0_-;\-* #,##0.0_-;_-* &quot;-&quot;_-;_-@_-"/>
    <numFmt numFmtId="180" formatCode="_-* #,##0.00_-;\-* #,##0.00_-;_-* &quot;-&quot;_-;_-@_-"/>
    <numFmt numFmtId="181" formatCode="\(General\)"/>
    <numFmt numFmtId="182" formatCode="m&quot;/&quot;d;@"/>
    <numFmt numFmtId="183" formatCode="#.###0"/>
    <numFmt numFmtId="184" formatCode="mm&quot;월&quot;\ dd&quot;일&quot;"/>
  </numFmts>
  <fonts count="45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13"/>
      <name val="돋움"/>
      <family val="3"/>
      <charset val="129"/>
    </font>
    <font>
      <b/>
      <vertAlign val="superscript"/>
      <sz val="10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8"/>
      <name val="돋움체"/>
      <family val="3"/>
      <charset val="129"/>
    </font>
    <font>
      <b/>
      <sz val="10"/>
      <color indexed="81"/>
      <name val="굴림"/>
      <family val="3"/>
      <charset val="129"/>
    </font>
    <font>
      <sz val="11"/>
      <color indexed="22"/>
      <name val="돋움"/>
      <family val="3"/>
      <charset val="129"/>
    </font>
    <font>
      <b/>
      <sz val="16"/>
      <name val="돋움"/>
      <family val="3"/>
      <charset val="129"/>
    </font>
    <font>
      <sz val="10"/>
      <color indexed="12"/>
      <name val="새굴림"/>
      <family val="1"/>
      <charset val="129"/>
    </font>
    <font>
      <b/>
      <sz val="18"/>
      <color indexed="8"/>
      <name val="한양신명조,한컴돋움"/>
      <family val="3"/>
      <charset val="129"/>
    </font>
    <font>
      <b/>
      <sz val="13"/>
      <color indexed="8"/>
      <name val="한양신명조,한컴돋움"/>
      <family val="3"/>
      <charset val="129"/>
    </font>
    <font>
      <b/>
      <sz val="11"/>
      <color indexed="8"/>
      <name val="휴먼명조,한컴돋움"/>
      <family val="3"/>
      <charset val="129"/>
    </font>
    <font>
      <sz val="11"/>
      <color indexed="8"/>
      <name val="휴먼명조,한컴돋움"/>
      <family val="3"/>
      <charset val="129"/>
    </font>
    <font>
      <sz val="10"/>
      <color indexed="8"/>
      <name val="휴먼명조,한컴돋움"/>
      <family val="3"/>
      <charset val="129"/>
    </font>
    <font>
      <sz val="13"/>
      <color indexed="8"/>
      <name val="돋움"/>
      <family val="3"/>
      <charset val="129"/>
    </font>
    <font>
      <sz val="13"/>
      <color indexed="8"/>
      <name val="굴림체"/>
      <family val="3"/>
      <charset val="129"/>
    </font>
    <font>
      <sz val="13"/>
      <name val="돋움"/>
      <family val="3"/>
      <charset val="129"/>
    </font>
    <font>
      <sz val="13"/>
      <name val="굴림체"/>
      <family val="3"/>
      <charset val="129"/>
    </font>
    <font>
      <sz val="13"/>
      <color indexed="8"/>
      <name val="한양신명조"/>
      <family val="3"/>
      <charset val="129"/>
    </font>
    <font>
      <sz val="14"/>
      <name val="돋움"/>
      <family val="3"/>
      <charset val="129"/>
    </font>
    <font>
      <sz val="18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3"/>
      <color rgb="FF000000"/>
      <name val="굴림체"/>
      <family val="3"/>
      <charset val="129"/>
    </font>
    <font>
      <sz val="13"/>
      <color rgb="FF000000"/>
      <name val="돋움"/>
      <family val="3"/>
      <charset val="129"/>
    </font>
    <font>
      <sz val="10"/>
      <color rgb="FF000000"/>
      <name val="한컴바탕"/>
      <family val="1"/>
      <charset val="129"/>
    </font>
    <font>
      <sz val="13"/>
      <color rgb="FF000000"/>
      <name val="한양신명조"/>
      <family val="3"/>
      <charset val="129"/>
    </font>
    <font>
      <b/>
      <sz val="18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5"/>
      <color rgb="FF000000"/>
      <name val="돋움"/>
      <family val="3"/>
      <charset val="129"/>
    </font>
    <font>
      <b/>
      <sz val="10"/>
      <color rgb="FFFF0000"/>
      <name val="새굴림"/>
      <family val="1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FF0000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21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 wrapText="1" shrinkToFit="1"/>
    </xf>
    <xf numFmtId="178" fontId="1" fillId="0" borderId="1" xfId="0" applyNumberFormat="1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wrapText="1" shrinkToFit="1"/>
    </xf>
    <xf numFmtId="42" fontId="8" fillId="0" borderId="5" xfId="3" applyFont="1" applyBorder="1" applyAlignment="1">
      <alignment horizontal="left"/>
    </xf>
    <xf numFmtId="0" fontId="0" fillId="0" borderId="3" xfId="0" applyBorder="1" applyAlignment="1">
      <alignment vertical="center"/>
    </xf>
    <xf numFmtId="42" fontId="8" fillId="0" borderId="4" xfId="0" applyNumberFormat="1" applyFont="1" applyBorder="1" applyAlignment="1">
      <alignment horizontal="center"/>
    </xf>
    <xf numFmtId="42" fontId="8" fillId="0" borderId="5" xfId="0" applyNumberFormat="1" applyFont="1" applyBorder="1" applyAlignment="1">
      <alignment horizont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 shrinkToFit="1"/>
    </xf>
    <xf numFmtId="0" fontId="0" fillId="0" borderId="0" xfId="0" applyProtection="1">
      <alignment vertical="center"/>
      <protection locked="0"/>
    </xf>
    <xf numFmtId="179" fontId="0" fillId="0" borderId="1" xfId="2" applyNumberFormat="1" applyFont="1" applyFill="1" applyBorder="1" applyAlignment="1" applyProtection="1">
      <alignment horizontal="center" vertical="center"/>
      <protection locked="0"/>
    </xf>
    <xf numFmtId="180" fontId="0" fillId="0" borderId="1" xfId="2" applyNumberFormat="1" applyFont="1" applyBorder="1" applyAlignment="1" applyProtection="1">
      <alignment horizontal="center" vertical="center"/>
      <protection locked="0"/>
    </xf>
    <xf numFmtId="179" fontId="2" fillId="0" borderId="1" xfId="2" applyNumberFormat="1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 wrapText="1"/>
      <protection locked="0"/>
    </xf>
    <xf numFmtId="41" fontId="2" fillId="0" borderId="1" xfId="2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</xf>
    <xf numFmtId="179" fontId="1" fillId="0" borderId="1" xfId="2" applyNumberFormat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41" fontId="0" fillId="3" borderId="1" xfId="2" applyFont="1" applyFill="1" applyBorder="1" applyAlignment="1" applyProtection="1">
      <alignment horizontal="center" vertical="center" wrapText="1"/>
    </xf>
    <xf numFmtId="179" fontId="9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 applyAlignment="1">
      <alignment horizontal="center" vertical="center"/>
    </xf>
    <xf numFmtId="179" fontId="2" fillId="3" borderId="1" xfId="2" applyNumberFormat="1" applyFont="1" applyFill="1" applyBorder="1">
      <alignment vertical="center"/>
    </xf>
    <xf numFmtId="181" fontId="14" fillId="4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>
      <alignment vertical="center"/>
    </xf>
    <xf numFmtId="0" fontId="2" fillId="0" borderId="0" xfId="5"/>
    <xf numFmtId="0" fontId="18" fillId="0" borderId="0" xfId="5" applyFont="1" applyAlignment="1">
      <alignment vertical="center"/>
    </xf>
    <xf numFmtId="0" fontId="2" fillId="4" borderId="10" xfId="5" applyFill="1" applyBorder="1" applyAlignment="1">
      <alignment horizontal="center" vertical="center"/>
    </xf>
    <xf numFmtId="0" fontId="2" fillId="4" borderId="11" xfId="5" applyFill="1" applyBorder="1" applyAlignment="1">
      <alignment horizontal="center" vertical="center"/>
    </xf>
    <xf numFmtId="0" fontId="2" fillId="0" borderId="12" xfId="5" applyBorder="1" applyAlignment="1">
      <alignment vertical="center" wrapText="1"/>
    </xf>
    <xf numFmtId="0" fontId="2" fillId="0" borderId="13" xfId="5" applyBorder="1" applyAlignment="1">
      <alignment vertical="center" wrapText="1"/>
    </xf>
    <xf numFmtId="0" fontId="2" fillId="0" borderId="14" xfId="5" applyBorder="1" applyAlignment="1">
      <alignment vertical="center" wrapText="1"/>
    </xf>
    <xf numFmtId="0" fontId="2" fillId="0" borderId="0" xfId="5" applyAlignment="1">
      <alignment vertical="center"/>
    </xf>
    <xf numFmtId="0" fontId="2" fillId="0" borderId="15" xfId="5" applyBorder="1" applyAlignment="1">
      <alignment horizontal="center" vertical="center" wrapText="1"/>
    </xf>
    <xf numFmtId="0" fontId="2" fillId="0" borderId="8" xfId="5" applyBorder="1" applyAlignment="1">
      <alignment horizontal="center" vertical="center" wrapText="1"/>
    </xf>
    <xf numFmtId="0" fontId="2" fillId="0" borderId="16" xfId="5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2" fillId="0" borderId="15" xfId="5" applyBorder="1" applyAlignment="1">
      <alignment wrapText="1"/>
    </xf>
    <xf numFmtId="0" fontId="2" fillId="0" borderId="8" xfId="5" applyBorder="1" applyAlignment="1">
      <alignment wrapText="1"/>
    </xf>
    <xf numFmtId="0" fontId="2" fillId="0" borderId="16" xfId="5" applyBorder="1" applyAlignment="1">
      <alignment wrapText="1"/>
    </xf>
    <xf numFmtId="0" fontId="2" fillId="0" borderId="17" xfId="5" applyBorder="1" applyAlignment="1">
      <alignment wrapText="1"/>
    </xf>
    <xf numFmtId="0" fontId="2" fillId="0" borderId="9" xfId="5" applyBorder="1" applyAlignment="1">
      <alignment wrapText="1"/>
    </xf>
    <xf numFmtId="0" fontId="2" fillId="0" borderId="18" xfId="5" applyBorder="1" applyAlignment="1">
      <alignment wrapText="1"/>
    </xf>
    <xf numFmtId="0" fontId="6" fillId="0" borderId="0" xfId="5" applyFont="1"/>
    <xf numFmtId="0" fontId="1" fillId="0" borderId="0" xfId="4" applyAlignment="1">
      <alignment vertical="center"/>
    </xf>
    <xf numFmtId="0" fontId="1" fillId="0" borderId="0" xfId="4" applyAlignment="1">
      <alignment horizontal="center" vertical="center"/>
    </xf>
    <xf numFmtId="0" fontId="21" fillId="0" borderId="19" xfId="4" applyFont="1" applyBorder="1" applyAlignment="1">
      <alignment horizontal="center" vertical="center" wrapText="1"/>
    </xf>
    <xf numFmtId="0" fontId="21" fillId="0" borderId="20" xfId="4" applyFont="1" applyBorder="1" applyAlignment="1">
      <alignment horizontal="center" vertical="center" wrapText="1"/>
    </xf>
    <xf numFmtId="0" fontId="23" fillId="0" borderId="21" xfId="4" applyFont="1" applyBorder="1" applyAlignment="1">
      <alignment horizontal="center" wrapText="1"/>
    </xf>
    <xf numFmtId="0" fontId="23" fillId="0" borderId="22" xfId="4" applyFont="1" applyBorder="1" applyAlignment="1">
      <alignment horizontal="center" wrapText="1"/>
    </xf>
    <xf numFmtId="0" fontId="23" fillId="0" borderId="21" xfId="4" applyFont="1" applyBorder="1" applyAlignment="1">
      <alignment horizontal="center" vertical="center" wrapText="1"/>
    </xf>
    <xf numFmtId="0" fontId="23" fillId="0" borderId="22" xfId="4" applyFont="1" applyBorder="1" applyAlignment="1">
      <alignment horizontal="center" vertical="center" wrapText="1"/>
    </xf>
    <xf numFmtId="0" fontId="23" fillId="0" borderId="23" xfId="4" applyFont="1" applyBorder="1" applyAlignment="1">
      <alignment horizontal="center" vertical="center" wrapText="1"/>
    </xf>
    <xf numFmtId="0" fontId="23" fillId="0" borderId="24" xfId="4" applyFont="1" applyBorder="1" applyAlignment="1">
      <alignment horizontal="center" vertical="center" wrapText="1"/>
    </xf>
    <xf numFmtId="182" fontId="21" fillId="0" borderId="25" xfId="4" applyNumberFormat="1" applyFont="1" applyBorder="1" applyAlignment="1">
      <alignment horizontal="center" vertical="center" wrapText="1"/>
    </xf>
    <xf numFmtId="182" fontId="22" fillId="0" borderId="26" xfId="4" applyNumberFormat="1" applyFont="1" applyBorder="1" applyAlignment="1">
      <alignment horizontal="center" vertical="center" wrapText="1"/>
    </xf>
    <xf numFmtId="182" fontId="1" fillId="0" borderId="0" xfId="4" applyNumberFormat="1" applyAlignment="1">
      <alignment horizontal="center" vertical="center"/>
    </xf>
    <xf numFmtId="182" fontId="21" fillId="0" borderId="19" xfId="4" applyNumberFormat="1" applyFont="1" applyBorder="1" applyAlignment="1">
      <alignment horizontal="center" vertical="center" wrapText="1"/>
    </xf>
    <xf numFmtId="182" fontId="23" fillId="0" borderId="21" xfId="4" applyNumberFormat="1" applyFont="1" applyBorder="1" applyAlignment="1">
      <alignment horizontal="center" vertical="center" wrapText="1"/>
    </xf>
    <xf numFmtId="182" fontId="23" fillId="0" borderId="23" xfId="4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justify" vertical="center"/>
    </xf>
    <xf numFmtId="0" fontId="34" fillId="0" borderId="37" xfId="0" applyFont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5" fillId="0" borderId="0" xfId="0" applyFont="1" applyAlignment="1">
      <alignment horizontal="justify" vertical="center"/>
    </xf>
    <xf numFmtId="0" fontId="29" fillId="0" borderId="0" xfId="5" applyFont="1"/>
    <xf numFmtId="0" fontId="38" fillId="0" borderId="0" xfId="0" applyFont="1" applyProtection="1">
      <alignment vertical="center"/>
      <protection locked="0"/>
    </xf>
    <xf numFmtId="0" fontId="40" fillId="0" borderId="0" xfId="5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 shrinkToFit="1"/>
    </xf>
    <xf numFmtId="178" fontId="1" fillId="0" borderId="0" xfId="0" applyNumberFormat="1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1" fontId="0" fillId="5" borderId="0" xfId="2" applyFont="1" applyFill="1" applyBorder="1" applyAlignment="1" applyProtection="1">
      <alignment horizontal="center" vertical="center" wrapText="1"/>
    </xf>
    <xf numFmtId="42" fontId="8" fillId="0" borderId="4" xfId="3" applyFont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2" fillId="4" borderId="10" xfId="5" applyFill="1" applyBorder="1" applyAlignment="1">
      <alignment horizontal="center" vertical="center" wrapText="1"/>
    </xf>
    <xf numFmtId="0" fontId="0" fillId="0" borderId="0" xfId="0" applyAlignment="1" applyProtection="1">
      <protection locked="0"/>
    </xf>
    <xf numFmtId="41" fontId="1" fillId="0" borderId="1" xfId="2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1" fontId="0" fillId="0" borderId="1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83" fontId="0" fillId="0" borderId="1" xfId="0" applyNumberFormat="1" applyFill="1" applyBorder="1" applyAlignment="1">
      <alignment horizontal="center" vertical="center" wrapText="1"/>
    </xf>
    <xf numFmtId="183" fontId="0" fillId="0" borderId="0" xfId="0" applyNumberForma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2" fillId="0" borderId="13" xfId="5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43" fillId="0" borderId="0" xfId="0" applyFont="1" applyFill="1" applyBorder="1" applyAlignment="1">
      <alignment vertical="center"/>
    </xf>
    <xf numFmtId="0" fontId="43" fillId="0" borderId="0" xfId="0" applyFont="1">
      <alignment vertical="center"/>
    </xf>
    <xf numFmtId="0" fontId="43" fillId="0" borderId="0" xfId="0" applyFont="1" applyBorder="1" applyAlignment="1">
      <alignment horizontal="center" wrapText="1" shrinkToFit="1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Border="1">
      <alignment vertical="center"/>
    </xf>
    <xf numFmtId="184" fontId="2" fillId="0" borderId="8" xfId="5" applyNumberFormat="1" applyBorder="1" applyAlignment="1">
      <alignment horizontal="center" vertical="center" wrapText="1"/>
    </xf>
    <xf numFmtId="0" fontId="44" fillId="0" borderId="0" xfId="0" applyFont="1" applyAlignment="1">
      <alignment vertical="center"/>
    </xf>
    <xf numFmtId="42" fontId="8" fillId="0" borderId="4" xfId="3" applyFont="1" applyBorder="1" applyAlignment="1">
      <alignment horizontal="left"/>
    </xf>
    <xf numFmtId="42" fontId="8" fillId="0" borderId="4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Alignment="1" applyProtection="1">
      <alignment horizontal="left"/>
      <protection locked="0"/>
    </xf>
    <xf numFmtId="0" fontId="6" fillId="0" borderId="0" xfId="0" applyFont="1" applyAlignment="1">
      <alignment horizontal="left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41" fontId="0" fillId="0" borderId="3" xfId="2" applyFont="1" applyBorder="1" applyAlignment="1" applyProtection="1">
      <alignment horizontal="center" vertical="center"/>
      <protection locked="0"/>
    </xf>
    <xf numFmtId="41" fontId="0" fillId="0" borderId="4" xfId="2" applyFont="1" applyBorder="1" applyAlignment="1" applyProtection="1">
      <alignment horizontal="center" vertical="center"/>
      <protection locked="0"/>
    </xf>
    <xf numFmtId="41" fontId="0" fillId="0" borderId="5" xfId="2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9" fontId="8" fillId="3" borderId="1" xfId="2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2" fillId="3" borderId="3" xfId="1" applyFont="1" applyFill="1" applyBorder="1" applyAlignment="1" applyProtection="1">
      <alignment horizontal="center" vertical="center" wrapText="1"/>
      <protection locked="0"/>
    </xf>
    <xf numFmtId="9" fontId="2" fillId="3" borderId="5" xfId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4" fillId="0" borderId="37" xfId="0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indent="15"/>
    </xf>
    <xf numFmtId="0" fontId="34" fillId="0" borderId="0" xfId="0" applyFont="1" applyAlignment="1">
      <alignment horizontal="left" vertical="center" indent="15"/>
    </xf>
    <xf numFmtId="0" fontId="39" fillId="0" borderId="0" xfId="0" applyFont="1" applyAlignment="1">
      <alignment horizontal="left" vertical="center" indent="1"/>
    </xf>
    <xf numFmtId="0" fontId="26" fillId="0" borderId="41" xfId="0" applyFont="1" applyBorder="1" applyAlignment="1">
      <alignment horizontal="left" vertical="center"/>
    </xf>
    <xf numFmtId="0" fontId="26" fillId="0" borderId="40" xfId="0" applyFont="1" applyBorder="1" applyAlignment="1">
      <alignment horizontal="left" vertical="center" wrapText="1"/>
    </xf>
    <xf numFmtId="182" fontId="29" fillId="0" borderId="0" xfId="4" applyNumberFormat="1" applyFont="1" applyAlignment="1">
      <alignment horizontal="center" vertical="center"/>
    </xf>
    <xf numFmtId="182" fontId="0" fillId="0" borderId="0" xfId="4" applyNumberFormat="1" applyFont="1" applyAlignment="1">
      <alignment horizontal="center" vertical="center"/>
    </xf>
    <xf numFmtId="182" fontId="1" fillId="0" borderId="0" xfId="4" applyNumberFormat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23" fillId="0" borderId="33" xfId="4" applyFont="1" applyBorder="1" applyAlignment="1">
      <alignment horizontal="center" vertical="center" wrapText="1"/>
    </xf>
    <xf numFmtId="0" fontId="23" fillId="0" borderId="34" xfId="4" applyFont="1" applyBorder="1" applyAlignment="1">
      <alignment horizontal="center" vertical="center" wrapText="1"/>
    </xf>
    <xf numFmtId="0" fontId="23" fillId="3" borderId="33" xfId="4" applyNumberFormat="1" applyFont="1" applyFill="1" applyBorder="1" applyAlignment="1">
      <alignment horizontal="center" vertical="center" wrapText="1"/>
    </xf>
    <xf numFmtId="0" fontId="23" fillId="3" borderId="34" xfId="4" applyNumberFormat="1" applyFont="1" applyFill="1" applyBorder="1" applyAlignment="1">
      <alignment horizontal="center" vertical="center" wrapText="1"/>
    </xf>
    <xf numFmtId="178" fontId="23" fillId="3" borderId="33" xfId="4" applyNumberFormat="1" applyFont="1" applyFill="1" applyBorder="1" applyAlignment="1">
      <alignment horizontal="center" vertical="center" wrapText="1"/>
    </xf>
    <xf numFmtId="178" fontId="23" fillId="3" borderId="34" xfId="4" applyNumberFormat="1" applyFont="1" applyFill="1" applyBorder="1" applyAlignment="1">
      <alignment horizontal="center" vertical="center" wrapText="1"/>
    </xf>
    <xf numFmtId="182" fontId="20" fillId="0" borderId="36" xfId="4" applyNumberFormat="1" applyFont="1" applyBorder="1" applyAlignment="1">
      <alignment horizontal="left" vertical="center"/>
    </xf>
    <xf numFmtId="182" fontId="20" fillId="0" borderId="0" xfId="4" applyNumberFormat="1" applyFont="1" applyAlignment="1">
      <alignment horizontal="left" vertical="center"/>
    </xf>
    <xf numFmtId="0" fontId="2" fillId="0" borderId="43" xfId="5" applyBorder="1" applyAlignment="1">
      <alignment horizontal="center" vertical="center"/>
    </xf>
    <xf numFmtId="0" fontId="2" fillId="0" borderId="44" xfId="5" applyBorder="1" applyAlignment="1">
      <alignment horizontal="center" vertical="center"/>
    </xf>
    <xf numFmtId="0" fontId="2" fillId="0" borderId="46" xfId="5" applyBorder="1" applyAlignment="1">
      <alignment horizontal="center" vertical="center"/>
    </xf>
    <xf numFmtId="0" fontId="2" fillId="0" borderId="47" xfId="5" applyBorder="1" applyAlignment="1">
      <alignment horizontal="center" vertical="center"/>
    </xf>
    <xf numFmtId="0" fontId="30" fillId="0" borderId="0" xfId="5" applyFont="1" applyAlignment="1">
      <alignment horizontal="center"/>
    </xf>
    <xf numFmtId="0" fontId="29" fillId="0" borderId="0" xfId="5" applyFont="1" applyAlignment="1">
      <alignment horizontal="center"/>
    </xf>
    <xf numFmtId="0" fontId="2" fillId="4" borderId="13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/>
    </xf>
    <xf numFmtId="0" fontId="2" fillId="4" borderId="13" xfId="5" applyFill="1" applyBorder="1" applyAlignment="1">
      <alignment horizontal="center" vertical="center" wrapText="1"/>
    </xf>
    <xf numFmtId="0" fontId="2" fillId="4" borderId="14" xfId="5" applyFill="1" applyBorder="1" applyAlignment="1">
      <alignment horizontal="center" vertical="center"/>
    </xf>
    <xf numFmtId="0" fontId="2" fillId="4" borderId="10" xfId="5" applyFill="1" applyBorder="1" applyAlignment="1">
      <alignment horizontal="center" vertical="center" wrapText="1"/>
    </xf>
    <xf numFmtId="0" fontId="2" fillId="4" borderId="12" xfId="5" applyFill="1" applyBorder="1" applyAlignment="1">
      <alignment horizontal="center" vertical="center" wrapText="1"/>
    </xf>
    <xf numFmtId="0" fontId="2" fillId="4" borderId="35" xfId="5" applyFill="1" applyBorder="1" applyAlignment="1">
      <alignment horizontal="center" vertical="center"/>
    </xf>
    <xf numFmtId="0" fontId="2" fillId="4" borderId="48" xfId="5" applyFill="1" applyBorder="1" applyAlignment="1">
      <alignment horizontal="center" vertical="center" wrapText="1"/>
    </xf>
    <xf numFmtId="0" fontId="2" fillId="4" borderId="49" xfId="5" applyFill="1" applyBorder="1" applyAlignment="1">
      <alignment horizontal="center" vertical="center" wrapText="1"/>
    </xf>
    <xf numFmtId="0" fontId="17" fillId="0" borderId="12" xfId="5" applyFont="1" applyBorder="1" applyAlignment="1">
      <alignment horizontal="center" vertical="center"/>
    </xf>
    <xf numFmtId="0" fontId="17" fillId="0" borderId="13" xfId="5" applyFont="1" applyBorder="1" applyAlignment="1">
      <alignment horizontal="center" vertical="center"/>
    </xf>
    <xf numFmtId="0" fontId="17" fillId="0" borderId="14" xfId="5" applyFont="1" applyBorder="1" applyAlignment="1">
      <alignment horizontal="center" vertical="center"/>
    </xf>
    <xf numFmtId="0" fontId="17" fillId="0" borderId="35" xfId="5" applyFont="1" applyBorder="1" applyAlignment="1">
      <alignment horizontal="center" vertical="center"/>
    </xf>
    <xf numFmtId="0" fontId="17" fillId="0" borderId="10" xfId="5" applyFont="1" applyBorder="1" applyAlignment="1">
      <alignment horizontal="center" vertical="center"/>
    </xf>
    <xf numFmtId="0" fontId="17" fillId="0" borderId="11" xfId="5" applyFont="1" applyBorder="1" applyAlignment="1">
      <alignment horizontal="center" vertical="center"/>
    </xf>
    <xf numFmtId="0" fontId="2" fillId="0" borderId="9" xfId="5" applyBorder="1" applyAlignment="1">
      <alignment horizontal="center" vertical="center"/>
    </xf>
    <xf numFmtId="0" fontId="2" fillId="0" borderId="8" xfId="5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14" xfId="5" applyFont="1" applyBorder="1" applyAlignment="1">
      <alignment horizontal="center" vertical="center"/>
    </xf>
    <xf numFmtId="0" fontId="2" fillId="0" borderId="15" xfId="5" applyBorder="1" applyAlignment="1">
      <alignment horizontal="center" vertical="center"/>
    </xf>
    <xf numFmtId="0" fontId="2" fillId="0" borderId="17" xfId="5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/>
    </xf>
    <xf numFmtId="0" fontId="2" fillId="0" borderId="42" xfId="5" applyBorder="1" applyAlignment="1">
      <alignment horizontal="center" vertical="center"/>
    </xf>
    <xf numFmtId="0" fontId="2" fillId="0" borderId="45" xfId="5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6">
    <cellStyle name="백분율" xfId="1" builtinId="5"/>
    <cellStyle name="쉼표 [0]" xfId="2" builtinId="6"/>
    <cellStyle name="통화 [0]" xfId="3" builtinId="7"/>
    <cellStyle name="표준" xfId="0" builtinId="0"/>
    <cellStyle name="표준_3. 조업일수확인서" xfId="4"/>
    <cellStyle name="표준_자가측정내역확인서(예시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40"/>
  <sheetViews>
    <sheetView showGridLines="0" tabSelected="1" zoomScaleNormal="100" workbookViewId="0">
      <selection activeCell="K27" sqref="K27"/>
    </sheetView>
  </sheetViews>
  <sheetFormatPr defaultRowHeight="13.5"/>
  <cols>
    <col min="1" max="1" width="9" customWidth="1"/>
    <col min="2" max="2" width="12.77734375" customWidth="1"/>
    <col min="3" max="3" width="8.21875" customWidth="1"/>
    <col min="4" max="4" width="8" customWidth="1"/>
    <col min="5" max="5" width="8.5546875" customWidth="1"/>
    <col min="7" max="7" width="11.109375" customWidth="1"/>
    <col min="8" max="8" width="10.88671875" customWidth="1"/>
  </cols>
  <sheetData>
    <row r="1" spans="1:11" ht="23.25" customHeight="1">
      <c r="A1" s="129" t="s">
        <v>51</v>
      </c>
      <c r="B1" s="129"/>
      <c r="C1" s="129"/>
      <c r="D1" s="129"/>
      <c r="E1" s="129"/>
      <c r="F1" s="129"/>
      <c r="G1" s="129"/>
      <c r="H1" s="129"/>
    </row>
    <row r="2" spans="1:11" ht="8.25" customHeight="1"/>
    <row r="3" spans="1:11" s="27" customFormat="1">
      <c r="A3" s="27" t="s">
        <v>20</v>
      </c>
    </row>
    <row r="4" spans="1:11" s="27" customFormat="1" ht="13.5" customHeight="1">
      <c r="A4" s="27" t="s">
        <v>45</v>
      </c>
      <c r="D4" s="101" t="s">
        <v>119</v>
      </c>
      <c r="E4" s="103"/>
      <c r="F4" s="130"/>
      <c r="G4" s="130"/>
      <c r="I4" s="87" t="s">
        <v>120</v>
      </c>
    </row>
    <row r="5" spans="1:11" s="27" customFormat="1">
      <c r="A5" s="27" t="s">
        <v>46</v>
      </c>
      <c r="D5" s="131" t="s">
        <v>56</v>
      </c>
      <c r="E5" s="131"/>
    </row>
    <row r="6" spans="1:11" s="27" customFormat="1">
      <c r="A6" s="27" t="s">
        <v>47</v>
      </c>
      <c r="D6" s="131" t="s">
        <v>85</v>
      </c>
      <c r="E6" s="131"/>
    </row>
    <row r="7" spans="1:11" s="27" customFormat="1">
      <c r="A7" s="27" t="s">
        <v>48</v>
      </c>
      <c r="D7" s="131" t="s">
        <v>55</v>
      </c>
      <c r="E7" s="131"/>
    </row>
    <row r="8" spans="1:11" s="27" customFormat="1">
      <c r="A8" s="27" t="s">
        <v>49</v>
      </c>
    </row>
    <row r="10" spans="1:11" ht="14.25">
      <c r="A10" s="12" t="s">
        <v>115</v>
      </c>
      <c r="K10" s="23"/>
    </row>
    <row r="11" spans="1:11" ht="40.5">
      <c r="A11" s="9" t="s">
        <v>0</v>
      </c>
      <c r="B11" s="9" t="s">
        <v>132</v>
      </c>
      <c r="C11" s="9" t="s">
        <v>133</v>
      </c>
      <c r="D11" s="9" t="s">
        <v>121</v>
      </c>
      <c r="E11" s="9" t="s">
        <v>122</v>
      </c>
      <c r="F11" s="9" t="s">
        <v>123</v>
      </c>
      <c r="G11" s="9" t="s">
        <v>22</v>
      </c>
      <c r="H11" s="9" t="s">
        <v>23</v>
      </c>
      <c r="K11" s="93"/>
    </row>
    <row r="12" spans="1:11">
      <c r="A12" s="9"/>
      <c r="B12" s="35"/>
      <c r="C12" s="104">
        <v>500</v>
      </c>
      <c r="D12" s="105">
        <v>1.9879</v>
      </c>
      <c r="E12" s="34"/>
      <c r="F12" s="105"/>
      <c r="G12" s="39">
        <f>ROUNDDOWN(B12*C12*D12*E12*F12,-1)</f>
        <v>0</v>
      </c>
      <c r="H12" s="9"/>
      <c r="K12" s="106"/>
    </row>
    <row r="13" spans="1:11">
      <c r="A13" s="9"/>
      <c r="B13" s="35"/>
      <c r="C13" s="104">
        <f>C12</f>
        <v>500</v>
      </c>
      <c r="D13" s="107">
        <f>$D$12</f>
        <v>1.9879</v>
      </c>
      <c r="E13" s="34"/>
      <c r="F13" s="107"/>
      <c r="G13" s="39">
        <f>ROUNDDOWN(B13*C13*D13*E13*F13,-1)</f>
        <v>0</v>
      </c>
      <c r="H13" s="9"/>
      <c r="K13" s="108"/>
    </row>
    <row r="14" spans="1:11">
      <c r="A14" s="9"/>
      <c r="B14" s="35"/>
      <c r="C14" s="104">
        <f>C12</f>
        <v>500</v>
      </c>
      <c r="D14" s="107">
        <f>$D$12</f>
        <v>1.9879</v>
      </c>
      <c r="E14" s="34"/>
      <c r="F14" s="107"/>
      <c r="G14" s="39">
        <f>ROUNDDOWN(B14*C14*D14*E14*F14,-1)</f>
        <v>0</v>
      </c>
      <c r="H14" s="9"/>
      <c r="K14" s="108"/>
    </row>
    <row r="15" spans="1:11">
      <c r="K15" s="23"/>
    </row>
    <row r="16" spans="1:11">
      <c r="A16" s="13" t="s">
        <v>31</v>
      </c>
      <c r="B16" s="127" t="s">
        <v>50</v>
      </c>
      <c r="C16" s="127"/>
      <c r="D16" s="14"/>
      <c r="E16" s="14"/>
      <c r="F16" s="14"/>
      <c r="G16" s="14"/>
      <c r="H16" s="15"/>
      <c r="K16" s="23"/>
    </row>
    <row r="17" spans="1:11">
      <c r="K17" s="23"/>
    </row>
    <row r="18" spans="1:11" ht="14.25">
      <c r="A18" s="12" t="s">
        <v>116</v>
      </c>
      <c r="K18" s="23"/>
    </row>
    <row r="19" spans="1:11" ht="40.5">
      <c r="A19" s="9" t="s">
        <v>0</v>
      </c>
      <c r="B19" s="9" t="s">
        <v>132</v>
      </c>
      <c r="C19" s="9" t="s">
        <v>133</v>
      </c>
      <c r="D19" s="9" t="s">
        <v>121</v>
      </c>
      <c r="E19" s="9" t="s">
        <v>122</v>
      </c>
      <c r="F19" s="9" t="s">
        <v>123</v>
      </c>
      <c r="G19" s="9" t="s">
        <v>22</v>
      </c>
      <c r="H19" s="9" t="s">
        <v>23</v>
      </c>
      <c r="K19" s="93"/>
    </row>
    <row r="20" spans="1:11">
      <c r="A20" s="9"/>
      <c r="B20" s="9"/>
      <c r="C20" s="109">
        <v>770</v>
      </c>
      <c r="D20" s="107">
        <f>$D$12</f>
        <v>1.9879</v>
      </c>
      <c r="E20" s="107"/>
      <c r="F20" s="107"/>
      <c r="G20" s="39">
        <f>ROUNDDOWN(B20*C20*D20*E20*F20,-1)</f>
        <v>0</v>
      </c>
      <c r="H20" s="9"/>
      <c r="K20" s="108"/>
    </row>
    <row r="21" spans="1:11">
      <c r="A21" s="9"/>
      <c r="B21" s="9"/>
      <c r="C21" s="109">
        <f>C20</f>
        <v>770</v>
      </c>
      <c r="D21" s="107">
        <f>$D$12</f>
        <v>1.9879</v>
      </c>
      <c r="E21" s="107"/>
      <c r="F21" s="107"/>
      <c r="G21" s="39">
        <f>ROUNDDOWN(B21*C21*D21*E21*F21,-1)</f>
        <v>0</v>
      </c>
      <c r="H21" s="9"/>
      <c r="K21" s="108"/>
    </row>
    <row r="22" spans="1:11">
      <c r="A22" s="9"/>
      <c r="B22" s="9"/>
      <c r="C22" s="109">
        <f>C20</f>
        <v>770</v>
      </c>
      <c r="D22" s="107">
        <f>$D$12</f>
        <v>1.9879</v>
      </c>
      <c r="E22" s="107"/>
      <c r="F22" s="107"/>
      <c r="G22" s="39">
        <f>ROUNDDOWN(B22*C22*D22*E22*F22,-1)</f>
        <v>0</v>
      </c>
      <c r="H22" s="9"/>
      <c r="K22" s="108"/>
    </row>
    <row r="23" spans="1:11">
      <c r="D23" s="110"/>
      <c r="E23" s="14"/>
      <c r="F23" s="110"/>
      <c r="G23" s="14"/>
      <c r="K23" s="93"/>
    </row>
    <row r="24" spans="1:11">
      <c r="A24" s="13" t="s">
        <v>31</v>
      </c>
      <c r="B24" s="127" t="s">
        <v>50</v>
      </c>
      <c r="C24" s="127"/>
      <c r="D24" s="14"/>
      <c r="E24" s="14"/>
      <c r="F24" s="14"/>
      <c r="G24" s="14"/>
      <c r="H24" s="15"/>
      <c r="K24" s="23"/>
    </row>
    <row r="25" spans="1:11">
      <c r="K25" s="23"/>
    </row>
    <row r="26" spans="1:11" ht="14.25">
      <c r="A26" s="12" t="s">
        <v>117</v>
      </c>
      <c r="K26" s="23"/>
    </row>
    <row r="27" spans="1:11" ht="40.5">
      <c r="A27" s="16" t="s">
        <v>0</v>
      </c>
      <c r="B27" s="9" t="s">
        <v>132</v>
      </c>
      <c r="C27" s="9" t="s">
        <v>133</v>
      </c>
      <c r="D27" s="9" t="s">
        <v>121</v>
      </c>
      <c r="E27" s="9" t="s">
        <v>122</v>
      </c>
      <c r="F27" s="9" t="s">
        <v>123</v>
      </c>
      <c r="G27" s="16" t="s">
        <v>22</v>
      </c>
      <c r="H27" s="16" t="s">
        <v>24</v>
      </c>
      <c r="K27" s="93"/>
    </row>
    <row r="28" spans="1:11">
      <c r="A28" s="16"/>
      <c r="B28" s="25"/>
      <c r="C28" s="109">
        <v>2130</v>
      </c>
      <c r="D28" s="111">
        <v>1.1409</v>
      </c>
      <c r="E28" s="107"/>
      <c r="F28" s="111"/>
      <c r="G28" s="39">
        <f>ROUNDDOWN(B28*C28*D28*E28*F28,-1)</f>
        <v>0</v>
      </c>
      <c r="H28" s="9"/>
      <c r="K28" s="112"/>
    </row>
    <row r="29" spans="1:11">
      <c r="A29" s="16"/>
      <c r="B29" s="26"/>
      <c r="C29" s="109">
        <f>C28</f>
        <v>2130</v>
      </c>
      <c r="D29" s="111">
        <f>D28</f>
        <v>1.1409</v>
      </c>
      <c r="E29" s="107"/>
      <c r="F29" s="111"/>
      <c r="G29" s="39">
        <f>ROUNDDOWN(B29*C29*D29*E29*F29,-1)</f>
        <v>0</v>
      </c>
      <c r="H29" s="9"/>
      <c r="K29" s="112"/>
    </row>
    <row r="30" spans="1:11">
      <c r="A30" s="16"/>
      <c r="B30" s="17"/>
      <c r="C30" s="109">
        <f>C28</f>
        <v>2130</v>
      </c>
      <c r="D30" s="111">
        <f>D28</f>
        <v>1.1409</v>
      </c>
      <c r="E30" s="107"/>
      <c r="F30" s="111"/>
      <c r="G30" s="39">
        <f>ROUNDDOWN(B30*C30*D30*E30*F30,-1)</f>
        <v>0</v>
      </c>
      <c r="H30" s="9"/>
      <c r="K30" s="112"/>
    </row>
    <row r="31" spans="1:11">
      <c r="A31" s="91"/>
      <c r="B31" s="92"/>
      <c r="C31" s="93"/>
      <c r="D31" s="94"/>
      <c r="E31" s="93"/>
      <c r="F31" s="93"/>
      <c r="G31" s="99"/>
      <c r="H31" s="93"/>
      <c r="K31" s="23"/>
    </row>
    <row r="32" spans="1:11">
      <c r="A32" s="13" t="s">
        <v>25</v>
      </c>
      <c r="B32" s="127" t="s">
        <v>50</v>
      </c>
      <c r="C32" s="127"/>
      <c r="D32" s="100"/>
      <c r="E32" s="100"/>
      <c r="F32" s="100"/>
      <c r="G32" s="100"/>
      <c r="H32" s="19"/>
      <c r="K32" s="23"/>
    </row>
    <row r="33" spans="1:8">
      <c r="A33" t="s">
        <v>26</v>
      </c>
      <c r="D33" s="18"/>
    </row>
    <row r="34" spans="1:8">
      <c r="A34" s="20" t="s">
        <v>27</v>
      </c>
      <c r="B34" s="128" t="s">
        <v>50</v>
      </c>
      <c r="C34" s="128"/>
      <c r="D34" s="21"/>
      <c r="E34" s="21"/>
      <c r="F34" s="21"/>
      <c r="G34" s="21"/>
      <c r="H34" s="22"/>
    </row>
    <row r="35" spans="1:8">
      <c r="A35" s="120" t="s">
        <v>145</v>
      </c>
      <c r="B35" s="121"/>
      <c r="C35" s="121"/>
      <c r="D35" s="122"/>
      <c r="E35" s="121"/>
      <c r="F35" s="121"/>
      <c r="G35" s="121"/>
      <c r="H35" s="121"/>
    </row>
    <row r="36" spans="1:8" hidden="1">
      <c r="A36" s="123">
        <v>0</v>
      </c>
      <c r="B36" s="123">
        <v>0.3</v>
      </c>
      <c r="C36" s="123">
        <v>0.4</v>
      </c>
      <c r="D36" s="123">
        <v>0.5</v>
      </c>
      <c r="E36" s="123">
        <v>0.6</v>
      </c>
      <c r="F36" s="123">
        <v>0.7</v>
      </c>
      <c r="G36" s="123">
        <v>0.8</v>
      </c>
      <c r="H36" s="123">
        <v>0.9</v>
      </c>
    </row>
    <row r="37" spans="1:8" hidden="1">
      <c r="A37" s="123">
        <v>0</v>
      </c>
      <c r="B37" s="123">
        <v>0.15</v>
      </c>
      <c r="C37" s="123">
        <v>0.25</v>
      </c>
      <c r="D37" s="123">
        <v>0.35</v>
      </c>
      <c r="E37" s="123">
        <v>0.5</v>
      </c>
      <c r="F37" s="123">
        <v>0.65</v>
      </c>
      <c r="G37" s="123">
        <v>0.8</v>
      </c>
      <c r="H37" s="123">
        <v>0.95</v>
      </c>
    </row>
    <row r="38" spans="1:8">
      <c r="A38" s="120" t="s">
        <v>144</v>
      </c>
      <c r="B38" s="121"/>
      <c r="C38" s="121"/>
      <c r="D38" s="124"/>
      <c r="E38" s="121"/>
      <c r="F38" s="121"/>
      <c r="G38" s="121"/>
      <c r="H38" s="121"/>
    </row>
    <row r="39" spans="1:8">
      <c r="A39" s="121"/>
      <c r="B39" s="121"/>
      <c r="C39" s="121"/>
      <c r="D39" s="124"/>
      <c r="E39" s="121"/>
      <c r="F39" s="121"/>
      <c r="G39" s="121"/>
      <c r="H39" s="121"/>
    </row>
    <row r="40" spans="1:8">
      <c r="D40" s="23"/>
    </row>
  </sheetData>
  <mergeCells count="9">
    <mergeCell ref="B24:C24"/>
    <mergeCell ref="B32:C32"/>
    <mergeCell ref="B34:C34"/>
    <mergeCell ref="A1:H1"/>
    <mergeCell ref="F4:G4"/>
    <mergeCell ref="D5:E5"/>
    <mergeCell ref="D6:E6"/>
    <mergeCell ref="D7:E7"/>
    <mergeCell ref="B16:C16"/>
  </mergeCells>
  <phoneticPr fontId="3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G22"/>
  <sheetViews>
    <sheetView showGridLines="0" zoomScale="85" zoomScaleNormal="85" workbookViewId="0">
      <selection activeCell="I12" sqref="I12"/>
    </sheetView>
  </sheetViews>
  <sheetFormatPr defaultRowHeight="13.5"/>
  <cols>
    <col min="1" max="1" width="11.33203125" customWidth="1"/>
    <col min="2" max="3" width="11.33203125" style="24" customWidth="1"/>
    <col min="4" max="7" width="11.33203125" customWidth="1"/>
  </cols>
  <sheetData>
    <row r="1" spans="1:7" ht="39.75" customHeight="1">
      <c r="A1" s="138" t="s">
        <v>140</v>
      </c>
      <c r="B1" s="139"/>
      <c r="C1" s="139"/>
      <c r="D1" s="139"/>
      <c r="E1" s="139"/>
      <c r="F1" s="139"/>
      <c r="G1" s="139"/>
    </row>
    <row r="2" spans="1:7" ht="39" customHeight="1">
      <c r="A2" s="8" t="s">
        <v>0</v>
      </c>
      <c r="B2" s="11" t="s">
        <v>134</v>
      </c>
      <c r="C2" s="11" t="s">
        <v>13</v>
      </c>
      <c r="D2" s="11" t="s">
        <v>15</v>
      </c>
      <c r="E2" s="11" t="s">
        <v>110</v>
      </c>
      <c r="F2" s="11" t="s">
        <v>16</v>
      </c>
      <c r="G2" s="11" t="s">
        <v>52</v>
      </c>
    </row>
    <row r="3" spans="1:7" ht="32.25" customHeight="1">
      <c r="A3" s="6">
        <v>1</v>
      </c>
      <c r="B3" s="33"/>
      <c r="C3" s="33"/>
      <c r="D3" s="28"/>
      <c r="E3" s="29"/>
      <c r="F3" s="29"/>
      <c r="G3" s="40">
        <f>ROUNDDOWN(D3*E3*F3,1)</f>
        <v>0</v>
      </c>
    </row>
    <row r="4" spans="1:7" ht="32.25" customHeight="1">
      <c r="A4" s="6">
        <v>2</v>
      </c>
      <c r="B4" s="33"/>
      <c r="C4" s="33"/>
      <c r="D4" s="28"/>
      <c r="E4" s="29"/>
      <c r="F4" s="29"/>
      <c r="G4" s="40">
        <f t="shared" ref="G4:G14" si="0">ROUNDDOWN(D4*E4*F4,1)</f>
        <v>0</v>
      </c>
    </row>
    <row r="5" spans="1:7" ht="32.25" customHeight="1">
      <c r="A5" s="6">
        <v>3</v>
      </c>
      <c r="B5" s="33"/>
      <c r="C5" s="33"/>
      <c r="D5" s="28"/>
      <c r="E5" s="29"/>
      <c r="F5" s="29"/>
      <c r="G5" s="40">
        <f t="shared" si="0"/>
        <v>0</v>
      </c>
    </row>
    <row r="6" spans="1:7" ht="32.25" customHeight="1">
      <c r="A6" s="6">
        <v>4</v>
      </c>
      <c r="B6" s="33"/>
      <c r="C6" s="33"/>
      <c r="D6" s="28"/>
      <c r="E6" s="29"/>
      <c r="F6" s="29"/>
      <c r="G6" s="40">
        <f t="shared" si="0"/>
        <v>0</v>
      </c>
    </row>
    <row r="7" spans="1:7" ht="32.25" customHeight="1">
      <c r="A7" s="6">
        <v>5</v>
      </c>
      <c r="B7" s="33"/>
      <c r="C7" s="33"/>
      <c r="D7" s="28"/>
      <c r="E7" s="29"/>
      <c r="F7" s="29"/>
      <c r="G7" s="40">
        <f t="shared" si="0"/>
        <v>0</v>
      </c>
    </row>
    <row r="8" spans="1:7" ht="32.25" customHeight="1">
      <c r="A8" s="6">
        <v>6</v>
      </c>
      <c r="B8" s="33"/>
      <c r="C8" s="33"/>
      <c r="D8" s="28"/>
      <c r="E8" s="29"/>
      <c r="F8" s="29"/>
      <c r="G8" s="40">
        <f t="shared" si="0"/>
        <v>0</v>
      </c>
    </row>
    <row r="9" spans="1:7" ht="32.25" customHeight="1">
      <c r="A9" s="6">
        <v>7</v>
      </c>
      <c r="B9" s="33"/>
      <c r="C9" s="33"/>
      <c r="D9" s="28"/>
      <c r="E9" s="29"/>
      <c r="F9" s="29"/>
      <c r="G9" s="40">
        <f t="shared" si="0"/>
        <v>0</v>
      </c>
    </row>
    <row r="10" spans="1:7" ht="32.25" customHeight="1">
      <c r="A10" s="6">
        <v>8</v>
      </c>
      <c r="B10" s="33"/>
      <c r="C10" s="33"/>
      <c r="D10" s="28"/>
      <c r="E10" s="29"/>
      <c r="F10" s="29"/>
      <c r="G10" s="40">
        <f t="shared" si="0"/>
        <v>0</v>
      </c>
    </row>
    <row r="11" spans="1:7" ht="32.25" customHeight="1">
      <c r="A11" s="6">
        <v>9</v>
      </c>
      <c r="B11" s="33"/>
      <c r="C11" s="33"/>
      <c r="D11" s="28"/>
      <c r="E11" s="29"/>
      <c r="F11" s="29"/>
      <c r="G11" s="40">
        <f t="shared" si="0"/>
        <v>0</v>
      </c>
    </row>
    <row r="12" spans="1:7" ht="32.25" customHeight="1">
      <c r="A12" s="6">
        <v>10</v>
      </c>
      <c r="B12" s="33"/>
      <c r="C12" s="33"/>
      <c r="D12" s="28"/>
      <c r="E12" s="29"/>
      <c r="F12" s="29"/>
      <c r="G12" s="40">
        <f t="shared" si="0"/>
        <v>0</v>
      </c>
    </row>
    <row r="13" spans="1:7" ht="32.25" customHeight="1">
      <c r="A13" s="6">
        <v>11</v>
      </c>
      <c r="B13" s="33"/>
      <c r="C13" s="33"/>
      <c r="D13" s="28"/>
      <c r="E13" s="29"/>
      <c r="F13" s="29"/>
      <c r="G13" s="40">
        <f t="shared" si="0"/>
        <v>0</v>
      </c>
    </row>
    <row r="14" spans="1:7" ht="32.25" customHeight="1">
      <c r="A14" s="6">
        <v>12</v>
      </c>
      <c r="B14" s="33"/>
      <c r="C14" s="33"/>
      <c r="D14" s="28"/>
      <c r="E14" s="29"/>
      <c r="F14" s="29"/>
      <c r="G14" s="40">
        <f t="shared" si="0"/>
        <v>0</v>
      </c>
    </row>
    <row r="15" spans="1:7" ht="32.25" customHeight="1">
      <c r="A15" s="143" t="s">
        <v>17</v>
      </c>
      <c r="B15" s="144"/>
      <c r="C15" s="140" t="s">
        <v>13</v>
      </c>
      <c r="D15" s="141"/>
      <c r="E15" s="140" t="s">
        <v>15</v>
      </c>
      <c r="F15" s="142"/>
      <c r="G15" s="141"/>
    </row>
    <row r="16" spans="1:7" ht="32.25" customHeight="1">
      <c r="A16" s="143"/>
      <c r="B16" s="144"/>
      <c r="C16" s="133"/>
      <c r="D16" s="134"/>
      <c r="E16" s="135"/>
      <c r="F16" s="136"/>
      <c r="G16" s="137"/>
    </row>
    <row r="17" spans="1:7" ht="32.25" customHeight="1">
      <c r="A17" s="143"/>
      <c r="B17" s="144"/>
      <c r="C17" s="133"/>
      <c r="D17" s="134"/>
      <c r="E17" s="135"/>
      <c r="F17" s="136"/>
      <c r="G17" s="137"/>
    </row>
    <row r="18" spans="1:7" ht="32.25" customHeight="1">
      <c r="A18" s="144"/>
      <c r="B18" s="144"/>
      <c r="C18" s="133"/>
      <c r="D18" s="134"/>
      <c r="E18" s="135"/>
      <c r="F18" s="136"/>
      <c r="G18" s="137"/>
    </row>
    <row r="19" spans="1:7" ht="32.25" customHeight="1">
      <c r="A19" s="144"/>
      <c r="B19" s="144"/>
      <c r="C19" s="133"/>
      <c r="D19" s="134"/>
      <c r="E19" s="135"/>
      <c r="F19" s="136"/>
      <c r="G19" s="137"/>
    </row>
    <row r="21" spans="1:7" ht="24" customHeight="1">
      <c r="A21" s="132" t="s">
        <v>18</v>
      </c>
      <c r="B21" s="132"/>
      <c r="C21" s="132"/>
      <c r="D21" s="132"/>
      <c r="E21" s="132"/>
      <c r="F21" s="132"/>
      <c r="G21" s="132"/>
    </row>
    <row r="22" spans="1:7" ht="14.25">
      <c r="A22" s="132" t="s">
        <v>135</v>
      </c>
      <c r="B22" s="132"/>
      <c r="C22" s="132"/>
      <c r="D22" s="132"/>
      <c r="E22" s="132"/>
      <c r="F22" s="132"/>
    </row>
  </sheetData>
  <mergeCells count="14">
    <mergeCell ref="A1:G1"/>
    <mergeCell ref="C15:D15"/>
    <mergeCell ref="E15:G15"/>
    <mergeCell ref="C16:D16"/>
    <mergeCell ref="E16:G16"/>
    <mergeCell ref="A15:B19"/>
    <mergeCell ref="A22:F22"/>
    <mergeCell ref="A21:G21"/>
    <mergeCell ref="C17:D17"/>
    <mergeCell ref="C18:D18"/>
    <mergeCell ref="C19:D19"/>
    <mergeCell ref="E17:G17"/>
    <mergeCell ref="E18:G18"/>
    <mergeCell ref="E19:G19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verticalDpi="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O36"/>
  <sheetViews>
    <sheetView showGridLines="0" zoomScale="85" zoomScaleNormal="85" workbookViewId="0">
      <selection activeCell="K31" sqref="K31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45" t="s">
        <v>53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1" s="37" customFormat="1" ht="16.5" customHeight="1">
      <c r="A2" s="38" t="s">
        <v>107</v>
      </c>
      <c r="B2" s="36"/>
      <c r="C2" s="36"/>
      <c r="D2" s="36"/>
      <c r="E2" s="36"/>
      <c r="F2" s="36"/>
      <c r="G2" s="36"/>
      <c r="H2" s="36"/>
      <c r="I2" s="36"/>
      <c r="J2" s="36"/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43" t="s">
        <v>9</v>
      </c>
      <c r="B4" s="159" t="s">
        <v>0</v>
      </c>
      <c r="C4" s="159" t="s">
        <v>1</v>
      </c>
      <c r="D4" s="116" t="s">
        <v>136</v>
      </c>
      <c r="E4" s="160" t="s">
        <v>137</v>
      </c>
      <c r="F4" s="159" t="s">
        <v>8</v>
      </c>
      <c r="G4" s="160" t="s">
        <v>138</v>
      </c>
      <c r="H4" s="159" t="s">
        <v>54</v>
      </c>
      <c r="I4" s="159" t="s">
        <v>11</v>
      </c>
      <c r="J4" s="143" t="s">
        <v>19</v>
      </c>
    </row>
    <row r="5" spans="1:11" ht="15.75" customHeight="1">
      <c r="A5" s="143"/>
      <c r="B5" s="159"/>
      <c r="C5" s="159"/>
      <c r="D5" s="43" t="s">
        <v>58</v>
      </c>
      <c r="E5" s="159"/>
      <c r="F5" s="159"/>
      <c r="G5" s="159"/>
      <c r="H5" s="159"/>
      <c r="I5" s="159"/>
      <c r="J5" s="143"/>
    </row>
    <row r="6" spans="1:11" ht="19.5" customHeight="1">
      <c r="A6" s="143"/>
      <c r="B6" s="146">
        <v>1</v>
      </c>
      <c r="C6" s="147">
        <v>1</v>
      </c>
      <c r="D6" s="30"/>
      <c r="E6" s="30"/>
      <c r="F6" s="30"/>
      <c r="G6" s="41">
        <f>ROUNDDOWN(E6*F6,1)</f>
        <v>0</v>
      </c>
      <c r="H6" s="42">
        <f>ROUNDDOWN(D6*G6*0.000001*64/22.4,1)</f>
        <v>0</v>
      </c>
      <c r="I6" s="148"/>
      <c r="J6" s="153" t="e">
        <f>ROUNDDOWN(C35*I6,2)</f>
        <v>#DIV/0!</v>
      </c>
      <c r="K6" s="113" t="s">
        <v>124</v>
      </c>
    </row>
    <row r="7" spans="1:11" ht="19.5" customHeight="1">
      <c r="A7" s="143"/>
      <c r="B7" s="146"/>
      <c r="C7" s="147"/>
      <c r="D7" s="30"/>
      <c r="E7" s="30"/>
      <c r="F7" s="30"/>
      <c r="G7" s="41">
        <f t="shared" ref="G7:G29" si="0">ROUNDDOWN(E7*F7,1)</f>
        <v>0</v>
      </c>
      <c r="H7" s="42">
        <f>ROUNDDOWN(D7*G7*0.000001*64/22.4,1)</f>
        <v>0</v>
      </c>
      <c r="I7" s="149"/>
      <c r="J7" s="153"/>
    </row>
    <row r="8" spans="1:11" ht="19.5" customHeight="1">
      <c r="A8" s="143"/>
      <c r="B8" s="146"/>
      <c r="C8" s="147"/>
      <c r="D8" s="30"/>
      <c r="E8" s="30"/>
      <c r="F8" s="30"/>
      <c r="G8" s="41">
        <f t="shared" si="0"/>
        <v>0</v>
      </c>
      <c r="H8" s="42">
        <f t="shared" ref="H8:H29" si="1">ROUNDDOWN(D8*G8*0.000001*64/22.4,1)</f>
        <v>0</v>
      </c>
      <c r="I8" s="149"/>
      <c r="J8" s="153"/>
    </row>
    <row r="9" spans="1:11" ht="19.5" customHeight="1">
      <c r="A9" s="143"/>
      <c r="B9" s="146"/>
      <c r="C9" s="147"/>
      <c r="D9" s="30"/>
      <c r="E9" s="30"/>
      <c r="F9" s="30"/>
      <c r="G9" s="41">
        <f t="shared" si="0"/>
        <v>0</v>
      </c>
      <c r="H9" s="42">
        <f t="shared" si="1"/>
        <v>0</v>
      </c>
      <c r="I9" s="149"/>
      <c r="J9" s="153"/>
    </row>
    <row r="10" spans="1:11" ht="19.5" customHeight="1">
      <c r="A10" s="143"/>
      <c r="B10" s="146"/>
      <c r="C10" s="147">
        <v>2</v>
      </c>
      <c r="D10" s="30"/>
      <c r="E10" s="30"/>
      <c r="F10" s="30"/>
      <c r="G10" s="41">
        <f t="shared" si="0"/>
        <v>0</v>
      </c>
      <c r="H10" s="42">
        <f t="shared" si="1"/>
        <v>0</v>
      </c>
      <c r="I10" s="149"/>
      <c r="J10" s="153"/>
    </row>
    <row r="11" spans="1:11" ht="19.5" customHeight="1">
      <c r="A11" s="143"/>
      <c r="B11" s="146"/>
      <c r="C11" s="147"/>
      <c r="D11" s="30"/>
      <c r="E11" s="30"/>
      <c r="F11" s="30"/>
      <c r="G11" s="41">
        <f t="shared" si="0"/>
        <v>0</v>
      </c>
      <c r="H11" s="42">
        <f t="shared" si="1"/>
        <v>0</v>
      </c>
      <c r="I11" s="149"/>
      <c r="J11" s="153"/>
    </row>
    <row r="12" spans="1:11" ht="19.5" customHeight="1">
      <c r="A12" s="143"/>
      <c r="B12" s="146"/>
      <c r="C12" s="147"/>
      <c r="D12" s="30"/>
      <c r="E12" s="30"/>
      <c r="F12" s="30"/>
      <c r="G12" s="41">
        <f t="shared" si="0"/>
        <v>0</v>
      </c>
      <c r="H12" s="42">
        <f t="shared" si="1"/>
        <v>0</v>
      </c>
      <c r="I12" s="149"/>
      <c r="J12" s="153"/>
    </row>
    <row r="13" spans="1:11" ht="19.5" customHeight="1">
      <c r="A13" s="143"/>
      <c r="B13" s="146"/>
      <c r="C13" s="147"/>
      <c r="D13" s="30"/>
      <c r="E13" s="30"/>
      <c r="F13" s="30"/>
      <c r="G13" s="41">
        <f t="shared" si="0"/>
        <v>0</v>
      </c>
      <c r="H13" s="42">
        <f t="shared" si="1"/>
        <v>0</v>
      </c>
      <c r="I13" s="149"/>
      <c r="J13" s="153"/>
    </row>
    <row r="14" spans="1:11" ht="19.5" customHeight="1">
      <c r="A14" s="143"/>
      <c r="B14" s="146"/>
      <c r="C14" s="147">
        <v>3</v>
      </c>
      <c r="D14" s="30"/>
      <c r="E14" s="30"/>
      <c r="F14" s="30"/>
      <c r="G14" s="41">
        <f t="shared" si="0"/>
        <v>0</v>
      </c>
      <c r="H14" s="42">
        <f t="shared" si="1"/>
        <v>0</v>
      </c>
      <c r="I14" s="149"/>
      <c r="J14" s="153"/>
    </row>
    <row r="15" spans="1:11" ht="19.5" customHeight="1">
      <c r="A15" s="143"/>
      <c r="B15" s="146"/>
      <c r="C15" s="147"/>
      <c r="D15" s="30"/>
      <c r="E15" s="30"/>
      <c r="F15" s="30"/>
      <c r="G15" s="41">
        <f t="shared" si="0"/>
        <v>0</v>
      </c>
      <c r="H15" s="42">
        <f t="shared" si="1"/>
        <v>0</v>
      </c>
      <c r="I15" s="149"/>
      <c r="J15" s="153"/>
    </row>
    <row r="16" spans="1:11" ht="19.5" customHeight="1">
      <c r="A16" s="143"/>
      <c r="B16" s="146"/>
      <c r="C16" s="147"/>
      <c r="D16" s="30"/>
      <c r="E16" s="30"/>
      <c r="F16" s="30"/>
      <c r="G16" s="41">
        <f t="shared" si="0"/>
        <v>0</v>
      </c>
      <c r="H16" s="42">
        <f t="shared" si="1"/>
        <v>0</v>
      </c>
      <c r="I16" s="149"/>
      <c r="J16" s="153"/>
    </row>
    <row r="17" spans="1:15" ht="19.5" customHeight="1">
      <c r="A17" s="143"/>
      <c r="B17" s="146"/>
      <c r="C17" s="147"/>
      <c r="D17" s="30"/>
      <c r="E17" s="30"/>
      <c r="F17" s="30"/>
      <c r="G17" s="41">
        <f t="shared" si="0"/>
        <v>0</v>
      </c>
      <c r="H17" s="42">
        <f t="shared" si="1"/>
        <v>0</v>
      </c>
      <c r="I17" s="149"/>
      <c r="J17" s="153"/>
    </row>
    <row r="18" spans="1:15" ht="19.5" customHeight="1">
      <c r="A18" s="143"/>
      <c r="B18" s="146"/>
      <c r="C18" s="147">
        <v>4</v>
      </c>
      <c r="D18" s="30"/>
      <c r="E18" s="30"/>
      <c r="F18" s="30"/>
      <c r="G18" s="41">
        <f t="shared" si="0"/>
        <v>0</v>
      </c>
      <c r="H18" s="42">
        <f t="shared" si="1"/>
        <v>0</v>
      </c>
      <c r="I18" s="149"/>
      <c r="J18" s="153"/>
    </row>
    <row r="19" spans="1:15" ht="19.5" customHeight="1">
      <c r="A19" s="143"/>
      <c r="B19" s="146"/>
      <c r="C19" s="147"/>
      <c r="D19" s="30"/>
      <c r="E19" s="30"/>
      <c r="F19" s="30"/>
      <c r="G19" s="41">
        <f t="shared" si="0"/>
        <v>0</v>
      </c>
      <c r="H19" s="42">
        <f t="shared" si="1"/>
        <v>0</v>
      </c>
      <c r="I19" s="149"/>
      <c r="J19" s="153"/>
    </row>
    <row r="20" spans="1:15" ht="19.5" customHeight="1">
      <c r="A20" s="143"/>
      <c r="B20" s="146"/>
      <c r="C20" s="147"/>
      <c r="D20" s="30"/>
      <c r="E20" s="30"/>
      <c r="F20" s="30"/>
      <c r="G20" s="41">
        <f t="shared" si="0"/>
        <v>0</v>
      </c>
      <c r="H20" s="42">
        <f t="shared" si="1"/>
        <v>0</v>
      </c>
      <c r="I20" s="149"/>
      <c r="J20" s="153"/>
    </row>
    <row r="21" spans="1:15" ht="19.5" customHeight="1">
      <c r="A21" s="143"/>
      <c r="B21" s="146"/>
      <c r="C21" s="147"/>
      <c r="D21" s="30"/>
      <c r="E21" s="30"/>
      <c r="F21" s="30"/>
      <c r="G21" s="41">
        <f t="shared" si="0"/>
        <v>0</v>
      </c>
      <c r="H21" s="42">
        <f t="shared" si="1"/>
        <v>0</v>
      </c>
      <c r="I21" s="149"/>
      <c r="J21" s="153"/>
    </row>
    <row r="22" spans="1:15" ht="19.5" customHeight="1">
      <c r="A22" s="143"/>
      <c r="B22" s="146"/>
      <c r="C22" s="147">
        <v>5</v>
      </c>
      <c r="D22" s="30"/>
      <c r="E22" s="30"/>
      <c r="F22" s="30"/>
      <c r="G22" s="41">
        <f t="shared" si="0"/>
        <v>0</v>
      </c>
      <c r="H22" s="42">
        <f t="shared" si="1"/>
        <v>0</v>
      </c>
      <c r="I22" s="149"/>
      <c r="J22" s="153"/>
    </row>
    <row r="23" spans="1:15" ht="19.5" customHeight="1">
      <c r="A23" s="143"/>
      <c r="B23" s="146"/>
      <c r="C23" s="147"/>
      <c r="D23" s="30"/>
      <c r="E23" s="30"/>
      <c r="F23" s="30"/>
      <c r="G23" s="41">
        <f t="shared" si="0"/>
        <v>0</v>
      </c>
      <c r="H23" s="42">
        <f t="shared" si="1"/>
        <v>0</v>
      </c>
      <c r="I23" s="149"/>
      <c r="J23" s="153"/>
    </row>
    <row r="24" spans="1:15" ht="19.5" customHeight="1">
      <c r="A24" s="143"/>
      <c r="B24" s="146"/>
      <c r="C24" s="147"/>
      <c r="D24" s="30"/>
      <c r="E24" s="30"/>
      <c r="F24" s="30"/>
      <c r="G24" s="41">
        <f t="shared" si="0"/>
        <v>0</v>
      </c>
      <c r="H24" s="42">
        <f t="shared" si="1"/>
        <v>0</v>
      </c>
      <c r="I24" s="149"/>
      <c r="J24" s="153"/>
    </row>
    <row r="25" spans="1:15" ht="19.5" customHeight="1">
      <c r="A25" s="143"/>
      <c r="B25" s="146"/>
      <c r="C25" s="147"/>
      <c r="D25" s="30"/>
      <c r="E25" s="30"/>
      <c r="F25" s="30"/>
      <c r="G25" s="41">
        <f t="shared" si="0"/>
        <v>0</v>
      </c>
      <c r="H25" s="42">
        <f t="shared" si="1"/>
        <v>0</v>
      </c>
      <c r="I25" s="149"/>
      <c r="J25" s="153"/>
    </row>
    <row r="26" spans="1:15" ht="19.5" customHeight="1">
      <c r="A26" s="143"/>
      <c r="B26" s="146"/>
      <c r="C26" s="147">
        <v>6</v>
      </c>
      <c r="D26" s="30"/>
      <c r="E26" s="30"/>
      <c r="F26" s="30"/>
      <c r="G26" s="41">
        <f t="shared" si="0"/>
        <v>0</v>
      </c>
      <c r="H26" s="42">
        <f t="shared" si="1"/>
        <v>0</v>
      </c>
      <c r="I26" s="149"/>
      <c r="J26" s="153"/>
    </row>
    <row r="27" spans="1:15" ht="19.5" customHeight="1">
      <c r="A27" s="143"/>
      <c r="B27" s="146"/>
      <c r="C27" s="147"/>
      <c r="D27" s="30"/>
      <c r="E27" s="30"/>
      <c r="F27" s="30"/>
      <c r="G27" s="41">
        <f t="shared" si="0"/>
        <v>0</v>
      </c>
      <c r="H27" s="42">
        <f t="shared" si="1"/>
        <v>0</v>
      </c>
      <c r="I27" s="149"/>
      <c r="J27" s="153"/>
    </row>
    <row r="28" spans="1:15" ht="19.5" customHeight="1">
      <c r="A28" s="143"/>
      <c r="B28" s="146"/>
      <c r="C28" s="147"/>
      <c r="D28" s="30"/>
      <c r="E28" s="30"/>
      <c r="F28" s="30"/>
      <c r="G28" s="41">
        <f t="shared" si="0"/>
        <v>0</v>
      </c>
      <c r="H28" s="42">
        <f t="shared" si="1"/>
        <v>0</v>
      </c>
      <c r="I28" s="149"/>
      <c r="J28" s="153"/>
    </row>
    <row r="29" spans="1:15" ht="19.5" customHeight="1">
      <c r="A29" s="143"/>
      <c r="B29" s="146"/>
      <c r="C29" s="147"/>
      <c r="D29" s="30"/>
      <c r="E29" s="30"/>
      <c r="F29" s="30"/>
      <c r="G29" s="41">
        <f t="shared" si="0"/>
        <v>0</v>
      </c>
      <c r="H29" s="42">
        <f t="shared" si="1"/>
        <v>0</v>
      </c>
      <c r="I29" s="150"/>
      <c r="J29" s="153"/>
    </row>
    <row r="30" spans="1:15" ht="19.5" customHeight="1">
      <c r="A30" s="143"/>
      <c r="B30" s="146"/>
      <c r="C30" s="217" t="s">
        <v>2</v>
      </c>
      <c r="D30" s="41" t="e">
        <f>AVERAGE(D6:D29)</f>
        <v>#DIV/0!</v>
      </c>
      <c r="E30" s="41" t="e">
        <f>AVERAGE(E6:E29)</f>
        <v>#DIV/0!</v>
      </c>
      <c r="F30" s="41" t="e">
        <f>AVERAGE(F6:F29)</f>
        <v>#DIV/0!</v>
      </c>
      <c r="G30" s="41" t="e">
        <f>SUM(G6:G29)/COUNTA(D6:D29)</f>
        <v>#DIV/0!</v>
      </c>
      <c r="H30" s="41" t="e">
        <f>SUM(H6:H29)/COUNTA(D6:D29)</f>
        <v>#DIV/0!</v>
      </c>
      <c r="I30" s="151"/>
      <c r="J30" s="153"/>
      <c r="O30" s="119"/>
    </row>
    <row r="31" spans="1:15" ht="19.5" customHeight="1">
      <c r="A31" s="143"/>
      <c r="B31" s="146"/>
      <c r="C31" s="5" t="s">
        <v>3</v>
      </c>
      <c r="D31" s="3"/>
      <c r="E31" s="2"/>
      <c r="F31" s="4"/>
      <c r="G31" s="4"/>
      <c r="H31" s="7"/>
      <c r="I31" s="152"/>
      <c r="J31" s="153"/>
    </row>
    <row r="32" spans="1:15" ht="28.5" customHeight="1">
      <c r="A32" s="143" t="s">
        <v>10</v>
      </c>
      <c r="B32" s="8" t="s">
        <v>4</v>
      </c>
      <c r="C32" s="8" t="s">
        <v>5</v>
      </c>
      <c r="D32" s="118" t="s">
        <v>136</v>
      </c>
      <c r="E32" s="117" t="s">
        <v>137</v>
      </c>
      <c r="F32" s="8" t="s">
        <v>6</v>
      </c>
      <c r="G32" s="117" t="s">
        <v>138</v>
      </c>
      <c r="H32" s="8" t="s">
        <v>7</v>
      </c>
      <c r="I32" s="151"/>
      <c r="J32" s="153"/>
    </row>
    <row r="33" spans="1:10" ht="24.75" customHeight="1">
      <c r="A33" s="144"/>
      <c r="B33" s="6"/>
      <c r="C33" s="1"/>
      <c r="D33" s="31"/>
      <c r="E33" s="31"/>
      <c r="F33" s="32"/>
      <c r="G33" s="41">
        <f>E33*F33</f>
        <v>0</v>
      </c>
      <c r="H33" s="42">
        <f>D33*G33*0.000001*64/22.4</f>
        <v>0</v>
      </c>
      <c r="I33" s="152"/>
      <c r="J33" s="153"/>
    </row>
    <row r="34" spans="1:10" ht="24.75" customHeight="1">
      <c r="A34" s="162" t="s">
        <v>29</v>
      </c>
      <c r="B34" s="163"/>
      <c r="C34" s="154" t="e">
        <f>IF(D33&gt;0,(D30+D33)/2,D30)</f>
        <v>#DIV/0!</v>
      </c>
      <c r="D34" s="155"/>
      <c r="E34" s="155"/>
      <c r="F34" s="156" t="s">
        <v>30</v>
      </c>
      <c r="G34" s="156"/>
      <c r="H34" s="157" t="e">
        <f>C34/D5</f>
        <v>#DIV/0!</v>
      </c>
      <c r="I34" s="158"/>
      <c r="J34" s="153"/>
    </row>
    <row r="35" spans="1:10" ht="27.75" customHeight="1">
      <c r="A35" s="143" t="s">
        <v>14</v>
      </c>
      <c r="B35" s="143"/>
      <c r="C35" s="164" t="e">
        <f>IF(H33&gt;0,(H30+H33)/2,H30)</f>
        <v>#DIV/0!</v>
      </c>
      <c r="D35" s="164"/>
      <c r="E35" s="164"/>
      <c r="F35" s="164"/>
      <c r="G35" s="164"/>
      <c r="H35" s="164"/>
      <c r="I35" s="164"/>
      <c r="J35" s="153"/>
    </row>
    <row r="36" spans="1:10" ht="19.5" customHeight="1">
      <c r="A36" s="161" t="s">
        <v>28</v>
      </c>
      <c r="B36" s="161"/>
      <c r="C36" s="161"/>
      <c r="D36" s="161"/>
      <c r="E36" s="161"/>
      <c r="F36" s="161"/>
      <c r="G36" s="161"/>
      <c r="H36" s="161"/>
      <c r="I36" s="161"/>
      <c r="J36" s="161"/>
    </row>
  </sheetData>
  <mergeCells count="29">
    <mergeCell ref="A36:J36"/>
    <mergeCell ref="A34:B34"/>
    <mergeCell ref="A32:A33"/>
    <mergeCell ref="A35:B35"/>
    <mergeCell ref="C35:I35"/>
    <mergeCell ref="I32:I33"/>
    <mergeCell ref="A4:A31"/>
    <mergeCell ref="B4:B5"/>
    <mergeCell ref="H4:H5"/>
    <mergeCell ref="I4:I5"/>
    <mergeCell ref="J4:J5"/>
    <mergeCell ref="F4:F5"/>
    <mergeCell ref="G4:G5"/>
    <mergeCell ref="A1:J1"/>
    <mergeCell ref="B6:B31"/>
    <mergeCell ref="C22:C25"/>
    <mergeCell ref="C26:C29"/>
    <mergeCell ref="I6:I29"/>
    <mergeCell ref="I30:I31"/>
    <mergeCell ref="C6:C9"/>
    <mergeCell ref="C10:C13"/>
    <mergeCell ref="C14:C17"/>
    <mergeCell ref="C18:C21"/>
    <mergeCell ref="J6:J35"/>
    <mergeCell ref="C34:E34"/>
    <mergeCell ref="F34:G34"/>
    <mergeCell ref="H34:I34"/>
    <mergeCell ref="C4:C5"/>
    <mergeCell ref="E4:E5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F22"/>
  <sheetViews>
    <sheetView showGridLines="0" zoomScale="85" zoomScaleNormal="85" workbookViewId="0">
      <selection activeCell="H11" sqref="H11"/>
    </sheetView>
  </sheetViews>
  <sheetFormatPr defaultRowHeight="13.5"/>
  <cols>
    <col min="1" max="1" width="11.33203125" customWidth="1"/>
    <col min="2" max="3" width="11.33203125" style="24" customWidth="1"/>
    <col min="4" max="4" width="11.33203125" customWidth="1"/>
    <col min="5" max="5" width="19.77734375" customWidth="1"/>
    <col min="6" max="6" width="18.77734375" customWidth="1"/>
  </cols>
  <sheetData>
    <row r="1" spans="1:6" ht="39.75" customHeight="1">
      <c r="A1" s="138" t="s">
        <v>111</v>
      </c>
      <c r="B1" s="139"/>
      <c r="C1" s="139"/>
      <c r="D1" s="139"/>
      <c r="E1" s="139"/>
      <c r="F1" s="139"/>
    </row>
    <row r="2" spans="1:6" ht="39" customHeight="1">
      <c r="A2" s="98" t="s">
        <v>0</v>
      </c>
      <c r="B2" s="97" t="s">
        <v>134</v>
      </c>
      <c r="C2" s="97" t="s">
        <v>13</v>
      </c>
      <c r="D2" s="115" t="s">
        <v>15</v>
      </c>
      <c r="E2" s="97" t="s">
        <v>110</v>
      </c>
      <c r="F2" s="97" t="s">
        <v>52</v>
      </c>
    </row>
    <row r="3" spans="1:6" ht="32.25" customHeight="1">
      <c r="A3" s="6">
        <v>1</v>
      </c>
      <c r="B3" s="33"/>
      <c r="C3" s="33"/>
      <c r="D3" s="28"/>
      <c r="E3" s="29"/>
      <c r="F3" s="40">
        <f>ROUNDDOWN(D3*E3,1)</f>
        <v>0</v>
      </c>
    </row>
    <row r="4" spans="1:6" ht="32.25" customHeight="1">
      <c r="A4" s="6">
        <v>2</v>
      </c>
      <c r="B4" s="33"/>
      <c r="C4" s="33"/>
      <c r="D4" s="28"/>
      <c r="E4" s="29"/>
      <c r="F4" s="40">
        <f t="shared" ref="F4:F14" si="0">ROUNDDOWN(D4*E4,1)</f>
        <v>0</v>
      </c>
    </row>
    <row r="5" spans="1:6" ht="32.25" customHeight="1">
      <c r="A5" s="6">
        <v>3</v>
      </c>
      <c r="B5" s="33"/>
      <c r="C5" s="33"/>
      <c r="D5" s="28"/>
      <c r="E5" s="29"/>
      <c r="F5" s="40">
        <f t="shared" si="0"/>
        <v>0</v>
      </c>
    </row>
    <row r="6" spans="1:6" ht="32.25" customHeight="1">
      <c r="A6" s="6">
        <v>4</v>
      </c>
      <c r="B6" s="33"/>
      <c r="C6" s="33"/>
      <c r="D6" s="28"/>
      <c r="E6" s="29"/>
      <c r="F6" s="40">
        <f t="shared" si="0"/>
        <v>0</v>
      </c>
    </row>
    <row r="7" spans="1:6" ht="32.25" customHeight="1">
      <c r="A7" s="6">
        <v>5</v>
      </c>
      <c r="B7" s="33"/>
      <c r="C7" s="33"/>
      <c r="D7" s="28"/>
      <c r="E7" s="29"/>
      <c r="F7" s="40">
        <f t="shared" si="0"/>
        <v>0</v>
      </c>
    </row>
    <row r="8" spans="1:6" ht="32.25" customHeight="1">
      <c r="A8" s="6">
        <v>6</v>
      </c>
      <c r="B8" s="33"/>
      <c r="C8" s="33"/>
      <c r="D8" s="28"/>
      <c r="E8" s="29"/>
      <c r="F8" s="40">
        <f t="shared" si="0"/>
        <v>0</v>
      </c>
    </row>
    <row r="9" spans="1:6" ht="32.25" customHeight="1">
      <c r="A9" s="6">
        <v>7</v>
      </c>
      <c r="B9" s="33"/>
      <c r="C9" s="33"/>
      <c r="D9" s="28"/>
      <c r="E9" s="29"/>
      <c r="F9" s="40">
        <f t="shared" si="0"/>
        <v>0</v>
      </c>
    </row>
    <row r="10" spans="1:6" ht="32.25" customHeight="1">
      <c r="A10" s="6">
        <v>8</v>
      </c>
      <c r="B10" s="33"/>
      <c r="C10" s="33"/>
      <c r="D10" s="28"/>
      <c r="E10" s="29"/>
      <c r="F10" s="40">
        <f t="shared" si="0"/>
        <v>0</v>
      </c>
    </row>
    <row r="11" spans="1:6" ht="32.25" customHeight="1">
      <c r="A11" s="6">
        <v>9</v>
      </c>
      <c r="B11" s="33"/>
      <c r="C11" s="33"/>
      <c r="D11" s="28"/>
      <c r="E11" s="29"/>
      <c r="F11" s="40">
        <f t="shared" si="0"/>
        <v>0</v>
      </c>
    </row>
    <row r="12" spans="1:6" ht="32.25" customHeight="1">
      <c r="A12" s="6">
        <v>10</v>
      </c>
      <c r="B12" s="33"/>
      <c r="C12" s="33"/>
      <c r="D12" s="28"/>
      <c r="E12" s="29"/>
      <c r="F12" s="40">
        <f t="shared" si="0"/>
        <v>0</v>
      </c>
    </row>
    <row r="13" spans="1:6" ht="32.25" customHeight="1">
      <c r="A13" s="6">
        <v>11</v>
      </c>
      <c r="B13" s="33"/>
      <c r="C13" s="33"/>
      <c r="D13" s="28"/>
      <c r="E13" s="29"/>
      <c r="F13" s="40">
        <f t="shared" si="0"/>
        <v>0</v>
      </c>
    </row>
    <row r="14" spans="1:6" ht="32.25" customHeight="1">
      <c r="A14" s="6">
        <v>12</v>
      </c>
      <c r="B14" s="33"/>
      <c r="C14" s="33"/>
      <c r="D14" s="28"/>
      <c r="E14" s="29"/>
      <c r="F14" s="40">
        <f t="shared" si="0"/>
        <v>0</v>
      </c>
    </row>
    <row r="15" spans="1:6" ht="32.25" customHeight="1">
      <c r="A15" s="143" t="s">
        <v>17</v>
      </c>
      <c r="B15" s="144"/>
      <c r="C15" s="140" t="s">
        <v>13</v>
      </c>
      <c r="D15" s="141"/>
      <c r="E15" s="140" t="s">
        <v>15</v>
      </c>
      <c r="F15" s="141"/>
    </row>
    <row r="16" spans="1:6" ht="32.25" customHeight="1">
      <c r="A16" s="143"/>
      <c r="B16" s="144"/>
      <c r="C16" s="133"/>
      <c r="D16" s="134"/>
      <c r="E16" s="135"/>
      <c r="F16" s="137"/>
    </row>
    <row r="17" spans="1:6" ht="32.25" customHeight="1">
      <c r="A17" s="143"/>
      <c r="B17" s="144"/>
      <c r="C17" s="133"/>
      <c r="D17" s="134"/>
      <c r="E17" s="135"/>
      <c r="F17" s="137"/>
    </row>
    <row r="18" spans="1:6" ht="33" customHeight="1">
      <c r="A18" s="144"/>
      <c r="B18" s="144"/>
      <c r="C18" s="133"/>
      <c r="D18" s="134"/>
      <c r="E18" s="135"/>
      <c r="F18" s="137"/>
    </row>
    <row r="19" spans="1:6" ht="33" customHeight="1">
      <c r="A19" s="144"/>
      <c r="B19" s="144"/>
      <c r="C19" s="133"/>
      <c r="D19" s="134"/>
      <c r="E19" s="135"/>
      <c r="F19" s="137"/>
    </row>
    <row r="21" spans="1:6" ht="24" customHeight="1">
      <c r="A21" s="132" t="s">
        <v>18</v>
      </c>
      <c r="B21" s="132"/>
      <c r="C21" s="132"/>
      <c r="D21" s="132"/>
      <c r="E21" s="132"/>
      <c r="F21" s="132"/>
    </row>
    <row r="22" spans="1:6" ht="14.25">
      <c r="A22" s="132" t="s">
        <v>135</v>
      </c>
      <c r="B22" s="132"/>
      <c r="C22" s="132"/>
      <c r="D22" s="132"/>
      <c r="E22" s="132"/>
      <c r="F22" s="132"/>
    </row>
  </sheetData>
  <mergeCells count="14">
    <mergeCell ref="A21:F21"/>
    <mergeCell ref="A22:F22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K36"/>
  <sheetViews>
    <sheetView showGridLines="0" zoomScale="85" zoomScaleNormal="85" workbookViewId="0">
      <selection activeCell="C30" sqref="C30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45" t="s">
        <v>112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1" ht="19.5" customHeight="1">
      <c r="A2" s="38" t="s">
        <v>57</v>
      </c>
    </row>
    <row r="3" spans="1:11" ht="7.5" customHeight="1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8.75" customHeight="1">
      <c r="A4" s="143" t="s">
        <v>32</v>
      </c>
      <c r="B4" s="159" t="s">
        <v>21</v>
      </c>
      <c r="C4" s="159" t="s">
        <v>33</v>
      </c>
      <c r="D4" s="116" t="s">
        <v>136</v>
      </c>
      <c r="E4" s="160" t="s">
        <v>137</v>
      </c>
      <c r="F4" s="159" t="s">
        <v>34</v>
      </c>
      <c r="G4" s="160" t="s">
        <v>139</v>
      </c>
      <c r="H4" s="159" t="s">
        <v>35</v>
      </c>
      <c r="I4" s="159" t="s">
        <v>36</v>
      </c>
      <c r="J4" s="143" t="s">
        <v>37</v>
      </c>
    </row>
    <row r="5" spans="1:11" ht="15.75" customHeight="1">
      <c r="A5" s="143"/>
      <c r="B5" s="159"/>
      <c r="C5" s="159"/>
      <c r="D5" s="43" t="s">
        <v>141</v>
      </c>
      <c r="E5" s="159"/>
      <c r="F5" s="159"/>
      <c r="G5" s="159"/>
      <c r="H5" s="159"/>
      <c r="I5" s="159"/>
      <c r="J5" s="143"/>
    </row>
    <row r="6" spans="1:11" ht="19.5" customHeight="1">
      <c r="A6" s="143"/>
      <c r="B6" s="146">
        <v>1</v>
      </c>
      <c r="C6" s="147">
        <v>1</v>
      </c>
      <c r="D6" s="30"/>
      <c r="E6" s="30"/>
      <c r="F6" s="30"/>
      <c r="G6" s="41">
        <f>ROUNDDOWN(E6*F6,1)</f>
        <v>0</v>
      </c>
      <c r="H6" s="42">
        <f>ROUNDDOWN(D6*G6*0.000001,1)</f>
        <v>0</v>
      </c>
      <c r="I6" s="148"/>
      <c r="J6" s="153" t="e">
        <f>ROUNDDOWN(C35*I6,2)</f>
        <v>#DIV/0!</v>
      </c>
      <c r="K6" s="44" t="s">
        <v>59</v>
      </c>
    </row>
    <row r="7" spans="1:11" ht="19.5" customHeight="1">
      <c r="A7" s="143"/>
      <c r="B7" s="146"/>
      <c r="C7" s="147"/>
      <c r="D7" s="30"/>
      <c r="E7" s="30"/>
      <c r="F7" s="30"/>
      <c r="G7" s="41">
        <f t="shared" ref="G7:G29" si="0">ROUNDDOWN(E7*F7,1)</f>
        <v>0</v>
      </c>
      <c r="H7" s="42">
        <f t="shared" ref="H7:H29" si="1">ROUNDDOWN(D7*G7*0.000001,1)</f>
        <v>0</v>
      </c>
      <c r="I7" s="149"/>
      <c r="J7" s="153"/>
    </row>
    <row r="8" spans="1:11" ht="19.5" customHeight="1">
      <c r="A8" s="143"/>
      <c r="B8" s="146"/>
      <c r="C8" s="147"/>
      <c r="D8" s="30"/>
      <c r="E8" s="30"/>
      <c r="F8" s="30"/>
      <c r="G8" s="41">
        <f t="shared" si="0"/>
        <v>0</v>
      </c>
      <c r="H8" s="42">
        <f t="shared" si="1"/>
        <v>0</v>
      </c>
      <c r="I8" s="149"/>
      <c r="J8" s="153"/>
    </row>
    <row r="9" spans="1:11" ht="19.5" customHeight="1">
      <c r="A9" s="143"/>
      <c r="B9" s="146"/>
      <c r="C9" s="147"/>
      <c r="D9" s="30"/>
      <c r="E9" s="30"/>
      <c r="F9" s="30"/>
      <c r="G9" s="41">
        <f t="shared" si="0"/>
        <v>0</v>
      </c>
      <c r="H9" s="42">
        <f t="shared" si="1"/>
        <v>0</v>
      </c>
      <c r="I9" s="149"/>
      <c r="J9" s="153"/>
    </row>
    <row r="10" spans="1:11" ht="19.5" customHeight="1">
      <c r="A10" s="143"/>
      <c r="B10" s="146"/>
      <c r="C10" s="147">
        <v>2</v>
      </c>
      <c r="D10" s="30"/>
      <c r="E10" s="30"/>
      <c r="F10" s="30"/>
      <c r="G10" s="41">
        <f t="shared" si="0"/>
        <v>0</v>
      </c>
      <c r="H10" s="42">
        <f t="shared" si="1"/>
        <v>0</v>
      </c>
      <c r="I10" s="149"/>
      <c r="J10" s="153"/>
    </row>
    <row r="11" spans="1:11" ht="19.5" customHeight="1">
      <c r="A11" s="143"/>
      <c r="B11" s="146"/>
      <c r="C11" s="147"/>
      <c r="D11" s="30"/>
      <c r="E11" s="30"/>
      <c r="F11" s="30"/>
      <c r="G11" s="41">
        <f t="shared" si="0"/>
        <v>0</v>
      </c>
      <c r="H11" s="42">
        <f t="shared" si="1"/>
        <v>0</v>
      </c>
      <c r="I11" s="149"/>
      <c r="J11" s="153"/>
    </row>
    <row r="12" spans="1:11" ht="19.5" customHeight="1">
      <c r="A12" s="143"/>
      <c r="B12" s="146"/>
      <c r="C12" s="147"/>
      <c r="D12" s="30"/>
      <c r="E12" s="30"/>
      <c r="F12" s="30"/>
      <c r="G12" s="41">
        <f t="shared" si="0"/>
        <v>0</v>
      </c>
      <c r="H12" s="42">
        <f t="shared" si="1"/>
        <v>0</v>
      </c>
      <c r="I12" s="149"/>
      <c r="J12" s="153"/>
    </row>
    <row r="13" spans="1:11" ht="19.5" customHeight="1">
      <c r="A13" s="143"/>
      <c r="B13" s="146"/>
      <c r="C13" s="147"/>
      <c r="D13" s="30"/>
      <c r="E13" s="30"/>
      <c r="F13" s="30"/>
      <c r="G13" s="41">
        <f t="shared" si="0"/>
        <v>0</v>
      </c>
      <c r="H13" s="42">
        <f t="shared" si="1"/>
        <v>0</v>
      </c>
      <c r="I13" s="149"/>
      <c r="J13" s="153"/>
    </row>
    <row r="14" spans="1:11" ht="19.5" customHeight="1">
      <c r="A14" s="143"/>
      <c r="B14" s="146"/>
      <c r="C14" s="147">
        <v>3</v>
      </c>
      <c r="D14" s="30"/>
      <c r="E14" s="30"/>
      <c r="F14" s="30"/>
      <c r="G14" s="41">
        <f t="shared" si="0"/>
        <v>0</v>
      </c>
      <c r="H14" s="42">
        <f t="shared" si="1"/>
        <v>0</v>
      </c>
      <c r="I14" s="149"/>
      <c r="J14" s="153"/>
    </row>
    <row r="15" spans="1:11" ht="19.5" customHeight="1">
      <c r="A15" s="143"/>
      <c r="B15" s="146"/>
      <c r="C15" s="147"/>
      <c r="D15" s="30"/>
      <c r="E15" s="30"/>
      <c r="F15" s="30"/>
      <c r="G15" s="41">
        <f t="shared" si="0"/>
        <v>0</v>
      </c>
      <c r="H15" s="42">
        <f t="shared" si="1"/>
        <v>0</v>
      </c>
      <c r="I15" s="149"/>
      <c r="J15" s="153"/>
    </row>
    <row r="16" spans="1:11" ht="19.5" customHeight="1">
      <c r="A16" s="143"/>
      <c r="B16" s="146"/>
      <c r="C16" s="147"/>
      <c r="D16" s="30"/>
      <c r="E16" s="30"/>
      <c r="F16" s="30"/>
      <c r="G16" s="41">
        <f t="shared" si="0"/>
        <v>0</v>
      </c>
      <c r="H16" s="42">
        <f t="shared" si="1"/>
        <v>0</v>
      </c>
      <c r="I16" s="149"/>
      <c r="J16" s="153"/>
    </row>
    <row r="17" spans="1:10" ht="19.5" customHeight="1">
      <c r="A17" s="143"/>
      <c r="B17" s="146"/>
      <c r="C17" s="147"/>
      <c r="D17" s="30"/>
      <c r="E17" s="30"/>
      <c r="F17" s="30"/>
      <c r="G17" s="41">
        <f t="shared" si="0"/>
        <v>0</v>
      </c>
      <c r="H17" s="42">
        <f t="shared" si="1"/>
        <v>0</v>
      </c>
      <c r="I17" s="149"/>
      <c r="J17" s="153"/>
    </row>
    <row r="18" spans="1:10" ht="19.5" customHeight="1">
      <c r="A18" s="143"/>
      <c r="B18" s="146"/>
      <c r="C18" s="147">
        <v>4</v>
      </c>
      <c r="D18" s="30"/>
      <c r="E18" s="30"/>
      <c r="F18" s="30"/>
      <c r="G18" s="41">
        <f t="shared" si="0"/>
        <v>0</v>
      </c>
      <c r="H18" s="42">
        <f t="shared" si="1"/>
        <v>0</v>
      </c>
      <c r="I18" s="149"/>
      <c r="J18" s="153"/>
    </row>
    <row r="19" spans="1:10" ht="19.5" customHeight="1">
      <c r="A19" s="143"/>
      <c r="B19" s="146"/>
      <c r="C19" s="147"/>
      <c r="D19" s="30"/>
      <c r="E19" s="30"/>
      <c r="F19" s="30"/>
      <c r="G19" s="41">
        <f t="shared" si="0"/>
        <v>0</v>
      </c>
      <c r="H19" s="42">
        <f t="shared" si="1"/>
        <v>0</v>
      </c>
      <c r="I19" s="149"/>
      <c r="J19" s="153"/>
    </row>
    <row r="20" spans="1:10" ht="19.5" customHeight="1">
      <c r="A20" s="143"/>
      <c r="B20" s="146"/>
      <c r="C20" s="147"/>
      <c r="D20" s="30"/>
      <c r="E20" s="30"/>
      <c r="F20" s="30"/>
      <c r="G20" s="41">
        <f t="shared" si="0"/>
        <v>0</v>
      </c>
      <c r="H20" s="42">
        <f t="shared" si="1"/>
        <v>0</v>
      </c>
      <c r="I20" s="149"/>
      <c r="J20" s="153"/>
    </row>
    <row r="21" spans="1:10" ht="19.5" customHeight="1">
      <c r="A21" s="143"/>
      <c r="B21" s="146"/>
      <c r="C21" s="147"/>
      <c r="D21" s="30"/>
      <c r="E21" s="30"/>
      <c r="F21" s="30"/>
      <c r="G21" s="41">
        <f t="shared" si="0"/>
        <v>0</v>
      </c>
      <c r="H21" s="42">
        <f t="shared" si="1"/>
        <v>0</v>
      </c>
      <c r="I21" s="149"/>
      <c r="J21" s="153"/>
    </row>
    <row r="22" spans="1:10" ht="19.5" customHeight="1">
      <c r="A22" s="143"/>
      <c r="B22" s="146"/>
      <c r="C22" s="147">
        <v>5</v>
      </c>
      <c r="D22" s="30"/>
      <c r="E22" s="30"/>
      <c r="F22" s="30"/>
      <c r="G22" s="41">
        <f t="shared" si="0"/>
        <v>0</v>
      </c>
      <c r="H22" s="42">
        <f t="shared" si="1"/>
        <v>0</v>
      </c>
      <c r="I22" s="149"/>
      <c r="J22" s="153"/>
    </row>
    <row r="23" spans="1:10" ht="19.5" customHeight="1">
      <c r="A23" s="143"/>
      <c r="B23" s="146"/>
      <c r="C23" s="147"/>
      <c r="D23" s="30"/>
      <c r="E23" s="30"/>
      <c r="F23" s="30"/>
      <c r="G23" s="41">
        <f t="shared" si="0"/>
        <v>0</v>
      </c>
      <c r="H23" s="42">
        <f t="shared" si="1"/>
        <v>0</v>
      </c>
      <c r="I23" s="149"/>
      <c r="J23" s="153"/>
    </row>
    <row r="24" spans="1:10" ht="19.5" customHeight="1">
      <c r="A24" s="143"/>
      <c r="B24" s="146"/>
      <c r="C24" s="147"/>
      <c r="D24" s="30"/>
      <c r="E24" s="30"/>
      <c r="F24" s="30"/>
      <c r="G24" s="41">
        <f t="shared" si="0"/>
        <v>0</v>
      </c>
      <c r="H24" s="42">
        <f t="shared" si="1"/>
        <v>0</v>
      </c>
      <c r="I24" s="149"/>
      <c r="J24" s="153"/>
    </row>
    <row r="25" spans="1:10" ht="19.5" customHeight="1">
      <c r="A25" s="143"/>
      <c r="B25" s="146"/>
      <c r="C25" s="147"/>
      <c r="D25" s="30"/>
      <c r="E25" s="30"/>
      <c r="F25" s="30"/>
      <c r="G25" s="41">
        <f t="shared" si="0"/>
        <v>0</v>
      </c>
      <c r="H25" s="42">
        <f t="shared" si="1"/>
        <v>0</v>
      </c>
      <c r="I25" s="149"/>
      <c r="J25" s="153"/>
    </row>
    <row r="26" spans="1:10" ht="19.5" customHeight="1">
      <c r="A26" s="143"/>
      <c r="B26" s="146"/>
      <c r="C26" s="147">
        <v>6</v>
      </c>
      <c r="D26" s="30"/>
      <c r="E26" s="30"/>
      <c r="F26" s="30"/>
      <c r="G26" s="41">
        <f t="shared" si="0"/>
        <v>0</v>
      </c>
      <c r="H26" s="42">
        <f t="shared" si="1"/>
        <v>0</v>
      </c>
      <c r="I26" s="149"/>
      <c r="J26" s="153"/>
    </row>
    <row r="27" spans="1:10" ht="19.5" customHeight="1">
      <c r="A27" s="143"/>
      <c r="B27" s="146"/>
      <c r="C27" s="147"/>
      <c r="D27" s="30"/>
      <c r="E27" s="30"/>
      <c r="F27" s="30"/>
      <c r="G27" s="41">
        <f t="shared" si="0"/>
        <v>0</v>
      </c>
      <c r="H27" s="42">
        <f t="shared" si="1"/>
        <v>0</v>
      </c>
      <c r="I27" s="149"/>
      <c r="J27" s="153"/>
    </row>
    <row r="28" spans="1:10" ht="19.5" customHeight="1">
      <c r="A28" s="143"/>
      <c r="B28" s="146"/>
      <c r="C28" s="147"/>
      <c r="D28" s="30"/>
      <c r="E28" s="30"/>
      <c r="F28" s="30"/>
      <c r="G28" s="41">
        <f t="shared" si="0"/>
        <v>0</v>
      </c>
      <c r="H28" s="42">
        <f t="shared" si="1"/>
        <v>0</v>
      </c>
      <c r="I28" s="149"/>
      <c r="J28" s="153"/>
    </row>
    <row r="29" spans="1:10" ht="19.5" customHeight="1">
      <c r="A29" s="143"/>
      <c r="B29" s="146"/>
      <c r="C29" s="147"/>
      <c r="D29" s="30"/>
      <c r="E29" s="30"/>
      <c r="F29" s="30"/>
      <c r="G29" s="41">
        <f t="shared" si="0"/>
        <v>0</v>
      </c>
      <c r="H29" s="42">
        <f t="shared" si="1"/>
        <v>0</v>
      </c>
      <c r="I29" s="150"/>
      <c r="J29" s="153"/>
    </row>
    <row r="30" spans="1:10" ht="19.5" customHeight="1">
      <c r="A30" s="143"/>
      <c r="B30" s="146"/>
      <c r="C30" s="5" t="s">
        <v>38</v>
      </c>
      <c r="D30" s="41" t="e">
        <f>AVERAGE(D6:D29)</f>
        <v>#DIV/0!</v>
      </c>
      <c r="E30" s="41" t="e">
        <f>AVERAGE(E6:E29)</f>
        <v>#DIV/0!</v>
      </c>
      <c r="F30" s="41" t="e">
        <f>AVERAGE(F6:F29)</f>
        <v>#DIV/0!</v>
      </c>
      <c r="G30" s="41" t="e">
        <f>SUM(G6:G29)/COUNTA(D6:D29)</f>
        <v>#DIV/0!</v>
      </c>
      <c r="H30" s="41" t="e">
        <f>SUM(H6:H29)/COUNTA(D6:D29)</f>
        <v>#DIV/0!</v>
      </c>
      <c r="I30" s="151"/>
      <c r="J30" s="153"/>
    </row>
    <row r="31" spans="1:10" ht="19.5" customHeight="1">
      <c r="A31" s="143"/>
      <c r="B31" s="146"/>
      <c r="C31" s="5" t="s">
        <v>39</v>
      </c>
      <c r="D31" s="3"/>
      <c r="E31" s="2"/>
      <c r="F31" s="4"/>
      <c r="G31" s="4"/>
      <c r="H31" s="7"/>
      <c r="I31" s="152"/>
      <c r="J31" s="153"/>
    </row>
    <row r="32" spans="1:10" ht="28.5" customHeight="1">
      <c r="A32" s="143" t="s">
        <v>40</v>
      </c>
      <c r="B32" s="8" t="s">
        <v>21</v>
      </c>
      <c r="C32" s="8" t="s">
        <v>33</v>
      </c>
      <c r="D32" s="118" t="s">
        <v>136</v>
      </c>
      <c r="E32" s="117" t="s">
        <v>137</v>
      </c>
      <c r="F32" s="8" t="s">
        <v>34</v>
      </c>
      <c r="G32" s="117" t="s">
        <v>138</v>
      </c>
      <c r="H32" s="8" t="s">
        <v>35</v>
      </c>
      <c r="I32" s="151"/>
      <c r="J32" s="153"/>
    </row>
    <row r="33" spans="1:10" ht="24.75" customHeight="1">
      <c r="A33" s="144"/>
      <c r="B33" s="6"/>
      <c r="C33" s="1"/>
      <c r="D33" s="31"/>
      <c r="E33" s="31"/>
      <c r="F33" s="32"/>
      <c r="G33" s="41">
        <f>E33*F33</f>
        <v>0</v>
      </c>
      <c r="H33" s="42">
        <f>D33*G33*0.000001</f>
        <v>0</v>
      </c>
      <c r="I33" s="152"/>
      <c r="J33" s="153"/>
    </row>
    <row r="34" spans="1:10" ht="24.75" customHeight="1">
      <c r="A34" s="162" t="s">
        <v>41</v>
      </c>
      <c r="B34" s="163"/>
      <c r="C34" s="154" t="e">
        <f>IF(D33&gt;0,(D30+D33)/2,D30)</f>
        <v>#DIV/0!</v>
      </c>
      <c r="D34" s="155"/>
      <c r="E34" s="155"/>
      <c r="F34" s="156" t="s">
        <v>42</v>
      </c>
      <c r="G34" s="156"/>
      <c r="H34" s="157" t="e">
        <f>C34/D5</f>
        <v>#DIV/0!</v>
      </c>
      <c r="I34" s="158"/>
      <c r="J34" s="153"/>
    </row>
    <row r="35" spans="1:10" ht="27.75" customHeight="1">
      <c r="A35" s="143" t="s">
        <v>43</v>
      </c>
      <c r="B35" s="143"/>
      <c r="C35" s="164" t="e">
        <f>IF(H33&gt;0,(H30+H33)/2,H30)</f>
        <v>#DIV/0!</v>
      </c>
      <c r="D35" s="164"/>
      <c r="E35" s="164"/>
      <c r="F35" s="164"/>
      <c r="G35" s="164"/>
      <c r="H35" s="164"/>
      <c r="I35" s="164"/>
      <c r="J35" s="153"/>
    </row>
    <row r="36" spans="1:10" ht="19.5" customHeight="1">
      <c r="A36" s="161" t="s">
        <v>44</v>
      </c>
      <c r="B36" s="161"/>
      <c r="C36" s="161"/>
      <c r="D36" s="161"/>
      <c r="E36" s="161"/>
      <c r="F36" s="161"/>
      <c r="G36" s="161"/>
      <c r="H36" s="161"/>
      <c r="I36" s="161"/>
      <c r="J36" s="161"/>
    </row>
  </sheetData>
  <mergeCells count="29">
    <mergeCell ref="A1:J1"/>
    <mergeCell ref="A32:A33"/>
    <mergeCell ref="A34:B34"/>
    <mergeCell ref="C26:C29"/>
    <mergeCell ref="A4:A31"/>
    <mergeCell ref="B4:B5"/>
    <mergeCell ref="C4:C5"/>
    <mergeCell ref="E4:E5"/>
    <mergeCell ref="I4:I5"/>
    <mergeCell ref="J4:J5"/>
    <mergeCell ref="F4:F5"/>
    <mergeCell ref="G4:G5"/>
    <mergeCell ref="H4:H5"/>
    <mergeCell ref="I32:I33"/>
    <mergeCell ref="A36:J36"/>
    <mergeCell ref="I6:I29"/>
    <mergeCell ref="I30:I31"/>
    <mergeCell ref="C6:C9"/>
    <mergeCell ref="C10:C13"/>
    <mergeCell ref="C14:C17"/>
    <mergeCell ref="C18:C21"/>
    <mergeCell ref="B6:B31"/>
    <mergeCell ref="C22:C25"/>
    <mergeCell ref="J6:J35"/>
    <mergeCell ref="C34:E34"/>
    <mergeCell ref="F34:G34"/>
    <mergeCell ref="H34:I34"/>
    <mergeCell ref="A35:B35"/>
    <mergeCell ref="C35:I35"/>
  </mergeCells>
  <phoneticPr fontId="3" type="noConversion"/>
  <printOptions horizontalCentered="1"/>
  <pageMargins left="0.55118110236220474" right="0.55118110236220474" top="0.98425196850393704" bottom="0.59055118110236227" header="0.51181102362204722" footer="0.31496062992125984"/>
  <pageSetup paperSize="9" scale="98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F22"/>
  <sheetViews>
    <sheetView showGridLines="0" zoomScale="85" zoomScaleNormal="85" workbookViewId="0">
      <selection activeCell="I9" sqref="I9"/>
    </sheetView>
  </sheetViews>
  <sheetFormatPr defaultRowHeight="13.5"/>
  <cols>
    <col min="1" max="1" width="11.33203125" customWidth="1"/>
    <col min="2" max="3" width="11.33203125" style="24" customWidth="1"/>
    <col min="4" max="4" width="11.33203125" customWidth="1"/>
    <col min="5" max="5" width="19.77734375" customWidth="1"/>
    <col min="6" max="6" width="18.77734375" customWidth="1"/>
  </cols>
  <sheetData>
    <row r="1" spans="1:6" ht="39.75" customHeight="1">
      <c r="A1" s="138" t="s">
        <v>113</v>
      </c>
      <c r="B1" s="139"/>
      <c r="C1" s="139"/>
      <c r="D1" s="139"/>
      <c r="E1" s="139"/>
      <c r="F1" s="139"/>
    </row>
    <row r="2" spans="1:6" ht="39" customHeight="1">
      <c r="A2" s="96" t="s">
        <v>0</v>
      </c>
      <c r="B2" s="95" t="s">
        <v>12</v>
      </c>
      <c r="C2" s="95" t="s">
        <v>13</v>
      </c>
      <c r="D2" s="115" t="s">
        <v>15</v>
      </c>
      <c r="E2" s="95" t="s">
        <v>110</v>
      </c>
      <c r="F2" s="95" t="s">
        <v>52</v>
      </c>
    </row>
    <row r="3" spans="1:6" ht="32.25" customHeight="1">
      <c r="A3" s="6">
        <v>1</v>
      </c>
      <c r="B3" s="33"/>
      <c r="C3" s="33"/>
      <c r="D3" s="28"/>
      <c r="E3" s="29"/>
      <c r="F3" s="40">
        <f>ROUNDDOWN(D3*E3,1)</f>
        <v>0</v>
      </c>
    </row>
    <row r="4" spans="1:6" ht="32.25" customHeight="1">
      <c r="A4" s="6">
        <v>2</v>
      </c>
      <c r="B4" s="33"/>
      <c r="C4" s="33"/>
      <c r="D4" s="28"/>
      <c r="E4" s="29"/>
      <c r="F4" s="40">
        <f t="shared" ref="F4:F14" si="0">ROUNDDOWN(D4*E4,1)</f>
        <v>0</v>
      </c>
    </row>
    <row r="5" spans="1:6" ht="32.25" customHeight="1">
      <c r="A5" s="6">
        <v>3</v>
      </c>
      <c r="B5" s="33"/>
      <c r="C5" s="33"/>
      <c r="D5" s="28"/>
      <c r="E5" s="29"/>
      <c r="F5" s="40">
        <f t="shared" si="0"/>
        <v>0</v>
      </c>
    </row>
    <row r="6" spans="1:6" ht="32.25" customHeight="1">
      <c r="A6" s="6">
        <v>4</v>
      </c>
      <c r="B6" s="33"/>
      <c r="C6" s="33"/>
      <c r="D6" s="28"/>
      <c r="E6" s="29"/>
      <c r="F6" s="40">
        <f t="shared" si="0"/>
        <v>0</v>
      </c>
    </row>
    <row r="7" spans="1:6" ht="32.25" customHeight="1">
      <c r="A7" s="6">
        <v>5</v>
      </c>
      <c r="B7" s="33"/>
      <c r="C7" s="33"/>
      <c r="D7" s="28"/>
      <c r="E7" s="29"/>
      <c r="F7" s="40">
        <f t="shared" si="0"/>
        <v>0</v>
      </c>
    </row>
    <row r="8" spans="1:6" ht="32.25" customHeight="1">
      <c r="A8" s="6">
        <v>6</v>
      </c>
      <c r="B8" s="33"/>
      <c r="C8" s="33"/>
      <c r="D8" s="28"/>
      <c r="E8" s="29"/>
      <c r="F8" s="40">
        <f t="shared" si="0"/>
        <v>0</v>
      </c>
    </row>
    <row r="9" spans="1:6" ht="32.25" customHeight="1">
      <c r="A9" s="6">
        <v>7</v>
      </c>
      <c r="B9" s="33"/>
      <c r="C9" s="33"/>
      <c r="D9" s="28"/>
      <c r="E9" s="29"/>
      <c r="F9" s="40">
        <f t="shared" si="0"/>
        <v>0</v>
      </c>
    </row>
    <row r="10" spans="1:6" ht="32.25" customHeight="1">
      <c r="A10" s="6">
        <v>8</v>
      </c>
      <c r="B10" s="33"/>
      <c r="C10" s="33"/>
      <c r="D10" s="28"/>
      <c r="E10" s="29"/>
      <c r="F10" s="40">
        <f t="shared" si="0"/>
        <v>0</v>
      </c>
    </row>
    <row r="11" spans="1:6" ht="32.25" customHeight="1">
      <c r="A11" s="6">
        <v>9</v>
      </c>
      <c r="B11" s="33"/>
      <c r="C11" s="33"/>
      <c r="D11" s="28"/>
      <c r="E11" s="29"/>
      <c r="F11" s="40">
        <f t="shared" si="0"/>
        <v>0</v>
      </c>
    </row>
    <row r="12" spans="1:6" ht="32.25" customHeight="1">
      <c r="A12" s="6">
        <v>10</v>
      </c>
      <c r="B12" s="33"/>
      <c r="C12" s="33"/>
      <c r="D12" s="28"/>
      <c r="E12" s="29"/>
      <c r="F12" s="40">
        <f t="shared" si="0"/>
        <v>0</v>
      </c>
    </row>
    <row r="13" spans="1:6" ht="32.25" customHeight="1">
      <c r="A13" s="6">
        <v>11</v>
      </c>
      <c r="B13" s="33"/>
      <c r="C13" s="33"/>
      <c r="D13" s="28"/>
      <c r="E13" s="29"/>
      <c r="F13" s="40">
        <f t="shared" si="0"/>
        <v>0</v>
      </c>
    </row>
    <row r="14" spans="1:6" ht="32.25" customHeight="1">
      <c r="A14" s="6">
        <v>12</v>
      </c>
      <c r="B14" s="33"/>
      <c r="C14" s="33"/>
      <c r="D14" s="28"/>
      <c r="E14" s="29"/>
      <c r="F14" s="40">
        <f t="shared" si="0"/>
        <v>0</v>
      </c>
    </row>
    <row r="15" spans="1:6" ht="32.25" customHeight="1">
      <c r="A15" s="143" t="s">
        <v>17</v>
      </c>
      <c r="B15" s="144"/>
      <c r="C15" s="140" t="s">
        <v>13</v>
      </c>
      <c r="D15" s="141"/>
      <c r="E15" s="140" t="s">
        <v>109</v>
      </c>
      <c r="F15" s="141"/>
    </row>
    <row r="16" spans="1:6" ht="32.25" customHeight="1">
      <c r="A16" s="143"/>
      <c r="B16" s="144"/>
      <c r="C16" s="133"/>
      <c r="D16" s="134"/>
      <c r="E16" s="135"/>
      <c r="F16" s="137"/>
    </row>
    <row r="17" spans="1:6" ht="32.25" customHeight="1">
      <c r="A17" s="143"/>
      <c r="B17" s="144"/>
      <c r="C17" s="133"/>
      <c r="D17" s="134"/>
      <c r="E17" s="135"/>
      <c r="F17" s="137"/>
    </row>
    <row r="18" spans="1:6" ht="33" customHeight="1">
      <c r="A18" s="144"/>
      <c r="B18" s="144"/>
      <c r="C18" s="133"/>
      <c r="D18" s="134"/>
      <c r="E18" s="135"/>
      <c r="F18" s="137"/>
    </row>
    <row r="19" spans="1:6" ht="33" customHeight="1">
      <c r="A19" s="144"/>
      <c r="B19" s="144"/>
      <c r="C19" s="133"/>
      <c r="D19" s="134"/>
      <c r="E19" s="135"/>
      <c r="F19" s="137"/>
    </row>
    <row r="21" spans="1:6" ht="24" customHeight="1">
      <c r="A21" s="132" t="s">
        <v>18</v>
      </c>
      <c r="B21" s="132"/>
      <c r="C21" s="132"/>
      <c r="D21" s="132"/>
      <c r="E21" s="132"/>
      <c r="F21" s="132"/>
    </row>
    <row r="22" spans="1:6" ht="14.25">
      <c r="A22" s="132" t="s">
        <v>135</v>
      </c>
      <c r="B22" s="132"/>
      <c r="C22" s="132"/>
      <c r="D22" s="132"/>
      <c r="E22" s="132"/>
      <c r="F22" s="132"/>
    </row>
  </sheetData>
  <mergeCells count="14">
    <mergeCell ref="A21:F21"/>
    <mergeCell ref="A22:F22"/>
    <mergeCell ref="A1:F1"/>
    <mergeCell ref="A15:B19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</mergeCells>
  <phoneticPr fontId="3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94" orientation="portrait" verticalDpi="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K36"/>
  <sheetViews>
    <sheetView showGridLines="0" zoomScale="85" zoomScaleNormal="85" workbookViewId="0">
      <selection activeCell="L21" sqref="L21"/>
    </sheetView>
  </sheetViews>
  <sheetFormatPr defaultColWidth="13.77734375" defaultRowHeight="19.5" customHeight="1"/>
  <cols>
    <col min="1" max="1" width="6.5546875" customWidth="1"/>
    <col min="2" max="2" width="6.44140625" customWidth="1"/>
    <col min="3" max="3" width="5.88671875" customWidth="1"/>
    <col min="4" max="4" width="8.21875" bestFit="1" customWidth="1"/>
    <col min="5" max="5" width="9.33203125" customWidth="1"/>
    <col min="6" max="6" width="7.77734375" customWidth="1"/>
    <col min="7" max="7" width="9.77734375" customWidth="1"/>
    <col min="8" max="8" width="7.77734375" customWidth="1"/>
    <col min="9" max="9" width="6.88671875" customWidth="1"/>
    <col min="10" max="10" width="9.77734375" customWidth="1"/>
  </cols>
  <sheetData>
    <row r="1" spans="1:11" ht="44.25" customHeight="1">
      <c r="A1" s="145" t="s">
        <v>114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1" s="37" customFormat="1" ht="16.5" customHeight="1">
      <c r="A2" s="38" t="s">
        <v>108</v>
      </c>
      <c r="B2" s="36"/>
      <c r="C2" s="36"/>
      <c r="D2" s="36"/>
      <c r="E2" s="36"/>
      <c r="F2" s="36"/>
      <c r="G2" s="36"/>
      <c r="H2" s="36"/>
      <c r="I2" s="36"/>
      <c r="J2" s="36"/>
    </row>
    <row r="3" spans="1:11" ht="7.5" customHeight="1">
      <c r="A3" s="89"/>
      <c r="B3" s="89"/>
      <c r="C3" s="89"/>
      <c r="D3" s="89"/>
      <c r="E3" s="89"/>
      <c r="F3" s="89"/>
      <c r="G3" s="89"/>
      <c r="H3" s="89"/>
      <c r="I3" s="89"/>
      <c r="J3" s="89"/>
    </row>
    <row r="4" spans="1:11" ht="18.75" customHeight="1">
      <c r="A4" s="143" t="s">
        <v>9</v>
      </c>
      <c r="B4" s="159" t="s">
        <v>0</v>
      </c>
      <c r="C4" s="159" t="s">
        <v>1</v>
      </c>
      <c r="D4" s="116" t="s">
        <v>136</v>
      </c>
      <c r="E4" s="160" t="s">
        <v>137</v>
      </c>
      <c r="F4" s="159" t="s">
        <v>6</v>
      </c>
      <c r="G4" s="160" t="s">
        <v>138</v>
      </c>
      <c r="H4" s="159" t="s">
        <v>54</v>
      </c>
      <c r="I4" s="159" t="s">
        <v>11</v>
      </c>
      <c r="J4" s="143" t="s">
        <v>19</v>
      </c>
    </row>
    <row r="5" spans="1:11" ht="15.75" customHeight="1">
      <c r="A5" s="143"/>
      <c r="B5" s="159"/>
      <c r="C5" s="159"/>
      <c r="D5" s="43" t="s">
        <v>58</v>
      </c>
      <c r="E5" s="159"/>
      <c r="F5" s="159"/>
      <c r="G5" s="159"/>
      <c r="H5" s="159"/>
      <c r="I5" s="159"/>
      <c r="J5" s="143"/>
    </row>
    <row r="6" spans="1:11" ht="19.5" customHeight="1">
      <c r="A6" s="143"/>
      <c r="B6" s="146">
        <v>1</v>
      </c>
      <c r="C6" s="147">
        <v>1</v>
      </c>
      <c r="D6" s="30"/>
      <c r="E6" s="30"/>
      <c r="F6" s="30"/>
      <c r="G6" s="41">
        <f>ROUNDDOWN(E6*F6,1)</f>
        <v>0</v>
      </c>
      <c r="H6" s="42">
        <f>ROUNDDOWN(D6*G6*0.000001*46/22.4,1)</f>
        <v>0</v>
      </c>
      <c r="I6" s="148"/>
      <c r="J6" s="153" t="e">
        <f>ROUNDDOWN(C35*I6,2)</f>
        <v>#DIV/0!</v>
      </c>
      <c r="K6" s="44" t="s">
        <v>59</v>
      </c>
    </row>
    <row r="7" spans="1:11" ht="19.5" customHeight="1">
      <c r="A7" s="143"/>
      <c r="B7" s="146"/>
      <c r="C7" s="147"/>
      <c r="D7" s="30"/>
      <c r="E7" s="30"/>
      <c r="F7" s="30"/>
      <c r="G7" s="41">
        <f t="shared" ref="G7:G29" si="0">ROUNDDOWN(E7*F7,1)</f>
        <v>0</v>
      </c>
      <c r="H7" s="42">
        <f t="shared" ref="H7:H29" si="1">ROUNDDOWN(D7*G7*0.000001*46/22.4,1)</f>
        <v>0</v>
      </c>
      <c r="I7" s="149"/>
      <c r="J7" s="153"/>
    </row>
    <row r="8" spans="1:11" ht="19.5" customHeight="1">
      <c r="A8" s="143"/>
      <c r="B8" s="146"/>
      <c r="C8" s="147"/>
      <c r="D8" s="30"/>
      <c r="E8" s="30"/>
      <c r="F8" s="30"/>
      <c r="G8" s="41">
        <f t="shared" si="0"/>
        <v>0</v>
      </c>
      <c r="H8" s="42">
        <f t="shared" si="1"/>
        <v>0</v>
      </c>
      <c r="I8" s="149"/>
      <c r="J8" s="153"/>
    </row>
    <row r="9" spans="1:11" ht="19.5" customHeight="1">
      <c r="A9" s="143"/>
      <c r="B9" s="146"/>
      <c r="C9" s="147"/>
      <c r="D9" s="30"/>
      <c r="E9" s="30"/>
      <c r="F9" s="30"/>
      <c r="G9" s="41">
        <f t="shared" si="0"/>
        <v>0</v>
      </c>
      <c r="H9" s="42">
        <f t="shared" si="1"/>
        <v>0</v>
      </c>
      <c r="I9" s="149"/>
      <c r="J9" s="153"/>
    </row>
    <row r="10" spans="1:11" ht="19.5" customHeight="1">
      <c r="A10" s="143"/>
      <c r="B10" s="146"/>
      <c r="C10" s="147">
        <v>2</v>
      </c>
      <c r="D10" s="30"/>
      <c r="E10" s="30"/>
      <c r="F10" s="30"/>
      <c r="G10" s="41">
        <f t="shared" si="0"/>
        <v>0</v>
      </c>
      <c r="H10" s="42">
        <f t="shared" si="1"/>
        <v>0</v>
      </c>
      <c r="I10" s="149"/>
      <c r="J10" s="153"/>
    </row>
    <row r="11" spans="1:11" ht="19.5" customHeight="1">
      <c r="A11" s="143"/>
      <c r="B11" s="146"/>
      <c r="C11" s="147"/>
      <c r="D11" s="30"/>
      <c r="E11" s="30"/>
      <c r="F11" s="30"/>
      <c r="G11" s="41">
        <f t="shared" si="0"/>
        <v>0</v>
      </c>
      <c r="H11" s="42">
        <f t="shared" si="1"/>
        <v>0</v>
      </c>
      <c r="I11" s="149"/>
      <c r="J11" s="153"/>
    </row>
    <row r="12" spans="1:11" ht="19.5" customHeight="1">
      <c r="A12" s="143"/>
      <c r="B12" s="146"/>
      <c r="C12" s="147"/>
      <c r="D12" s="30"/>
      <c r="E12" s="30"/>
      <c r="F12" s="30"/>
      <c r="G12" s="41">
        <f t="shared" si="0"/>
        <v>0</v>
      </c>
      <c r="H12" s="42">
        <f t="shared" si="1"/>
        <v>0</v>
      </c>
      <c r="I12" s="149"/>
      <c r="J12" s="153"/>
    </row>
    <row r="13" spans="1:11" ht="19.5" customHeight="1">
      <c r="A13" s="143"/>
      <c r="B13" s="146"/>
      <c r="C13" s="147"/>
      <c r="D13" s="30"/>
      <c r="E13" s="30"/>
      <c r="F13" s="30"/>
      <c r="G13" s="41">
        <f t="shared" si="0"/>
        <v>0</v>
      </c>
      <c r="H13" s="42">
        <f t="shared" si="1"/>
        <v>0</v>
      </c>
      <c r="I13" s="149"/>
      <c r="J13" s="153"/>
    </row>
    <row r="14" spans="1:11" ht="19.5" customHeight="1">
      <c r="A14" s="143"/>
      <c r="B14" s="146"/>
      <c r="C14" s="147">
        <v>3</v>
      </c>
      <c r="D14" s="30"/>
      <c r="E14" s="30"/>
      <c r="F14" s="30"/>
      <c r="G14" s="41">
        <f t="shared" si="0"/>
        <v>0</v>
      </c>
      <c r="H14" s="42">
        <f t="shared" si="1"/>
        <v>0</v>
      </c>
      <c r="I14" s="149"/>
      <c r="J14" s="153"/>
    </row>
    <row r="15" spans="1:11" ht="19.5" customHeight="1">
      <c r="A15" s="143"/>
      <c r="B15" s="146"/>
      <c r="C15" s="147"/>
      <c r="D15" s="30"/>
      <c r="E15" s="30"/>
      <c r="F15" s="30"/>
      <c r="G15" s="41">
        <f t="shared" si="0"/>
        <v>0</v>
      </c>
      <c r="H15" s="42">
        <f t="shared" si="1"/>
        <v>0</v>
      </c>
      <c r="I15" s="149"/>
      <c r="J15" s="153"/>
    </row>
    <row r="16" spans="1:11" ht="19.5" customHeight="1">
      <c r="A16" s="143"/>
      <c r="B16" s="146"/>
      <c r="C16" s="147"/>
      <c r="D16" s="30"/>
      <c r="E16" s="30"/>
      <c r="F16" s="30"/>
      <c r="G16" s="41">
        <f t="shared" si="0"/>
        <v>0</v>
      </c>
      <c r="H16" s="42">
        <f t="shared" si="1"/>
        <v>0</v>
      </c>
      <c r="I16" s="149"/>
      <c r="J16" s="153"/>
    </row>
    <row r="17" spans="1:10" ht="19.5" customHeight="1">
      <c r="A17" s="143"/>
      <c r="B17" s="146"/>
      <c r="C17" s="147"/>
      <c r="D17" s="30"/>
      <c r="E17" s="30"/>
      <c r="F17" s="30"/>
      <c r="G17" s="41">
        <f t="shared" si="0"/>
        <v>0</v>
      </c>
      <c r="H17" s="42">
        <f t="shared" si="1"/>
        <v>0</v>
      </c>
      <c r="I17" s="149"/>
      <c r="J17" s="153"/>
    </row>
    <row r="18" spans="1:10" ht="19.5" customHeight="1">
      <c r="A18" s="143"/>
      <c r="B18" s="146"/>
      <c r="C18" s="147">
        <v>4</v>
      </c>
      <c r="D18" s="30"/>
      <c r="E18" s="30"/>
      <c r="F18" s="30"/>
      <c r="G18" s="41">
        <f t="shared" si="0"/>
        <v>0</v>
      </c>
      <c r="H18" s="42">
        <f t="shared" si="1"/>
        <v>0</v>
      </c>
      <c r="I18" s="149"/>
      <c r="J18" s="153"/>
    </row>
    <row r="19" spans="1:10" ht="19.5" customHeight="1">
      <c r="A19" s="143"/>
      <c r="B19" s="146"/>
      <c r="C19" s="147"/>
      <c r="D19" s="30"/>
      <c r="E19" s="30"/>
      <c r="F19" s="30"/>
      <c r="G19" s="41">
        <f t="shared" si="0"/>
        <v>0</v>
      </c>
      <c r="H19" s="42">
        <f t="shared" si="1"/>
        <v>0</v>
      </c>
      <c r="I19" s="149"/>
      <c r="J19" s="153"/>
    </row>
    <row r="20" spans="1:10" ht="19.5" customHeight="1">
      <c r="A20" s="143"/>
      <c r="B20" s="146"/>
      <c r="C20" s="147"/>
      <c r="D20" s="30"/>
      <c r="E20" s="30"/>
      <c r="F20" s="30"/>
      <c r="G20" s="41">
        <f t="shared" si="0"/>
        <v>0</v>
      </c>
      <c r="H20" s="42">
        <f t="shared" si="1"/>
        <v>0</v>
      </c>
      <c r="I20" s="149"/>
      <c r="J20" s="153"/>
    </row>
    <row r="21" spans="1:10" ht="19.5" customHeight="1">
      <c r="A21" s="143"/>
      <c r="B21" s="146"/>
      <c r="C21" s="147"/>
      <c r="D21" s="30"/>
      <c r="E21" s="30"/>
      <c r="F21" s="30"/>
      <c r="G21" s="41">
        <f t="shared" si="0"/>
        <v>0</v>
      </c>
      <c r="H21" s="42">
        <f t="shared" si="1"/>
        <v>0</v>
      </c>
      <c r="I21" s="149"/>
      <c r="J21" s="153"/>
    </row>
    <row r="22" spans="1:10" ht="19.5" customHeight="1">
      <c r="A22" s="143"/>
      <c r="B22" s="146"/>
      <c r="C22" s="147">
        <v>5</v>
      </c>
      <c r="D22" s="30"/>
      <c r="E22" s="30"/>
      <c r="F22" s="30"/>
      <c r="G22" s="41">
        <f t="shared" si="0"/>
        <v>0</v>
      </c>
      <c r="H22" s="42">
        <f t="shared" si="1"/>
        <v>0</v>
      </c>
      <c r="I22" s="149"/>
      <c r="J22" s="153"/>
    </row>
    <row r="23" spans="1:10" ht="19.5" customHeight="1">
      <c r="A23" s="143"/>
      <c r="B23" s="146"/>
      <c r="C23" s="147"/>
      <c r="D23" s="30"/>
      <c r="E23" s="30"/>
      <c r="F23" s="30"/>
      <c r="G23" s="41">
        <f t="shared" si="0"/>
        <v>0</v>
      </c>
      <c r="H23" s="42">
        <f t="shared" si="1"/>
        <v>0</v>
      </c>
      <c r="I23" s="149"/>
      <c r="J23" s="153"/>
    </row>
    <row r="24" spans="1:10" ht="19.5" customHeight="1">
      <c r="A24" s="143"/>
      <c r="B24" s="146"/>
      <c r="C24" s="147"/>
      <c r="D24" s="30"/>
      <c r="E24" s="30"/>
      <c r="F24" s="30"/>
      <c r="G24" s="41">
        <f t="shared" si="0"/>
        <v>0</v>
      </c>
      <c r="H24" s="42">
        <f t="shared" si="1"/>
        <v>0</v>
      </c>
      <c r="I24" s="149"/>
      <c r="J24" s="153"/>
    </row>
    <row r="25" spans="1:10" ht="19.5" customHeight="1">
      <c r="A25" s="143"/>
      <c r="B25" s="146"/>
      <c r="C25" s="147"/>
      <c r="D25" s="30"/>
      <c r="E25" s="30"/>
      <c r="F25" s="30"/>
      <c r="G25" s="41">
        <f t="shared" si="0"/>
        <v>0</v>
      </c>
      <c r="H25" s="42">
        <f t="shared" si="1"/>
        <v>0</v>
      </c>
      <c r="I25" s="149"/>
      <c r="J25" s="153"/>
    </row>
    <row r="26" spans="1:10" ht="19.5" customHeight="1">
      <c r="A26" s="143"/>
      <c r="B26" s="146"/>
      <c r="C26" s="147">
        <v>6</v>
      </c>
      <c r="D26" s="30"/>
      <c r="E26" s="30"/>
      <c r="F26" s="30"/>
      <c r="G26" s="41">
        <f t="shared" si="0"/>
        <v>0</v>
      </c>
      <c r="H26" s="42">
        <f t="shared" si="1"/>
        <v>0</v>
      </c>
      <c r="I26" s="149"/>
      <c r="J26" s="153"/>
    </row>
    <row r="27" spans="1:10" ht="19.5" customHeight="1">
      <c r="A27" s="143"/>
      <c r="B27" s="146"/>
      <c r="C27" s="147"/>
      <c r="D27" s="30"/>
      <c r="E27" s="30"/>
      <c r="F27" s="30"/>
      <c r="G27" s="41">
        <f t="shared" si="0"/>
        <v>0</v>
      </c>
      <c r="H27" s="42">
        <f t="shared" si="1"/>
        <v>0</v>
      </c>
      <c r="I27" s="149"/>
      <c r="J27" s="153"/>
    </row>
    <row r="28" spans="1:10" ht="19.5" customHeight="1">
      <c r="A28" s="143"/>
      <c r="B28" s="146"/>
      <c r="C28" s="147"/>
      <c r="D28" s="30"/>
      <c r="E28" s="30"/>
      <c r="F28" s="30"/>
      <c r="G28" s="41">
        <f t="shared" si="0"/>
        <v>0</v>
      </c>
      <c r="H28" s="42">
        <f t="shared" si="1"/>
        <v>0</v>
      </c>
      <c r="I28" s="149"/>
      <c r="J28" s="153"/>
    </row>
    <row r="29" spans="1:10" ht="19.5" customHeight="1">
      <c r="A29" s="143"/>
      <c r="B29" s="146"/>
      <c r="C29" s="147"/>
      <c r="D29" s="30"/>
      <c r="E29" s="30"/>
      <c r="F29" s="30"/>
      <c r="G29" s="41">
        <f t="shared" si="0"/>
        <v>0</v>
      </c>
      <c r="H29" s="42">
        <f t="shared" si="1"/>
        <v>0</v>
      </c>
      <c r="I29" s="150"/>
      <c r="J29" s="153"/>
    </row>
    <row r="30" spans="1:10" ht="19.5" customHeight="1">
      <c r="A30" s="143"/>
      <c r="B30" s="146"/>
      <c r="C30" s="5" t="s">
        <v>2</v>
      </c>
      <c r="D30" s="41" t="e">
        <f>AVERAGE(D6:D29)</f>
        <v>#DIV/0!</v>
      </c>
      <c r="E30" s="41" t="e">
        <f>AVERAGE(E6:E29)</f>
        <v>#DIV/0!</v>
      </c>
      <c r="F30" s="41" t="e">
        <f>AVERAGE(F6:F29)</f>
        <v>#DIV/0!</v>
      </c>
      <c r="G30" s="41" t="e">
        <f>SUM(G6:G29)/COUNTA(D6:D29)</f>
        <v>#DIV/0!</v>
      </c>
      <c r="H30" s="41" t="e">
        <f>SUM(H6:H29)/COUNTA(D6:D29)</f>
        <v>#DIV/0!</v>
      </c>
      <c r="I30" s="151"/>
      <c r="J30" s="153"/>
    </row>
    <row r="31" spans="1:10" ht="19.5" customHeight="1">
      <c r="A31" s="143"/>
      <c r="B31" s="146"/>
      <c r="C31" s="5" t="s">
        <v>3</v>
      </c>
      <c r="D31" s="3"/>
      <c r="E31" s="2"/>
      <c r="F31" s="4"/>
      <c r="G31" s="4"/>
      <c r="H31" s="7"/>
      <c r="I31" s="152"/>
      <c r="J31" s="153"/>
    </row>
    <row r="32" spans="1:10" ht="28.5" customHeight="1">
      <c r="A32" s="143" t="s">
        <v>10</v>
      </c>
      <c r="B32" s="90" t="s">
        <v>0</v>
      </c>
      <c r="C32" s="90" t="s">
        <v>1</v>
      </c>
      <c r="D32" s="118" t="s">
        <v>136</v>
      </c>
      <c r="E32" s="117" t="s">
        <v>137</v>
      </c>
      <c r="F32" s="90" t="s">
        <v>6</v>
      </c>
      <c r="G32" s="117" t="s">
        <v>138</v>
      </c>
      <c r="H32" s="90" t="s">
        <v>7</v>
      </c>
      <c r="I32" s="151"/>
      <c r="J32" s="153"/>
    </row>
    <row r="33" spans="1:10" ht="24.75" customHeight="1">
      <c r="A33" s="144"/>
      <c r="B33" s="6"/>
      <c r="C33" s="1"/>
      <c r="D33" s="31"/>
      <c r="E33" s="31"/>
      <c r="F33" s="32"/>
      <c r="G33" s="41">
        <f>E33*F33</f>
        <v>0</v>
      </c>
      <c r="H33" s="42">
        <f>D33*G33*0.000001*46/22.4</f>
        <v>0</v>
      </c>
      <c r="I33" s="152"/>
      <c r="J33" s="153"/>
    </row>
    <row r="34" spans="1:10" ht="24.75" customHeight="1">
      <c r="A34" s="162" t="s">
        <v>29</v>
      </c>
      <c r="B34" s="163"/>
      <c r="C34" s="154" t="e">
        <f>IF(D33&gt;0,(D30+D33)/2,D30)</f>
        <v>#DIV/0!</v>
      </c>
      <c r="D34" s="155"/>
      <c r="E34" s="155"/>
      <c r="F34" s="156" t="s">
        <v>30</v>
      </c>
      <c r="G34" s="156"/>
      <c r="H34" s="157" t="e">
        <f>C34/D5</f>
        <v>#DIV/0!</v>
      </c>
      <c r="I34" s="158"/>
      <c r="J34" s="153"/>
    </row>
    <row r="35" spans="1:10" ht="27.75" customHeight="1">
      <c r="A35" s="143" t="s">
        <v>14</v>
      </c>
      <c r="B35" s="143"/>
      <c r="C35" s="164" t="e">
        <f>IF(H33&gt;0,(H30+H33)/2,H30)</f>
        <v>#DIV/0!</v>
      </c>
      <c r="D35" s="164"/>
      <c r="E35" s="164"/>
      <c r="F35" s="164"/>
      <c r="G35" s="164"/>
      <c r="H35" s="164"/>
      <c r="I35" s="164"/>
      <c r="J35" s="153"/>
    </row>
    <row r="36" spans="1:10" ht="19.5" customHeight="1">
      <c r="A36" s="161" t="s">
        <v>28</v>
      </c>
      <c r="B36" s="161"/>
      <c r="C36" s="161"/>
      <c r="D36" s="161"/>
      <c r="E36" s="161"/>
      <c r="F36" s="161"/>
      <c r="G36" s="161"/>
      <c r="H36" s="161"/>
      <c r="I36" s="161"/>
      <c r="J36" s="161"/>
    </row>
  </sheetData>
  <mergeCells count="29">
    <mergeCell ref="A1:J1"/>
    <mergeCell ref="A4:A31"/>
    <mergeCell ref="B4:B5"/>
    <mergeCell ref="C4:C5"/>
    <mergeCell ref="E4:E5"/>
    <mergeCell ref="F4:F5"/>
    <mergeCell ref="G4:G5"/>
    <mergeCell ref="H4:H5"/>
    <mergeCell ref="I4:I5"/>
    <mergeCell ref="J4:J5"/>
    <mergeCell ref="B6:B31"/>
    <mergeCell ref="C6:C9"/>
    <mergeCell ref="I6:I29"/>
    <mergeCell ref="J6:J35"/>
    <mergeCell ref="C10:C13"/>
    <mergeCell ref="C14:C17"/>
    <mergeCell ref="C18:C21"/>
    <mergeCell ref="C22:C25"/>
    <mergeCell ref="C26:C29"/>
    <mergeCell ref="I30:I31"/>
    <mergeCell ref="A36:J36"/>
    <mergeCell ref="A32:A33"/>
    <mergeCell ref="A34:B34"/>
    <mergeCell ref="C34:E34"/>
    <mergeCell ref="F34:G34"/>
    <mergeCell ref="H34:I34"/>
    <mergeCell ref="A35:B35"/>
    <mergeCell ref="C35:I35"/>
    <mergeCell ref="I32:I33"/>
  </mergeCells>
  <phoneticPr fontId="3" type="noConversion"/>
  <printOptions horizontalCentered="1"/>
  <pageMargins left="0.55118110236220474" right="0.55118110236220474" top="0.59055118110236227" bottom="0.59055118110236227" header="0.51181102362204722" footer="0.31496062992125984"/>
  <pageSetup paperSize="9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24"/>
  <sheetViews>
    <sheetView showGridLines="0" view="pageBreakPreview" zoomScale="85" zoomScaleNormal="100" zoomScaleSheetLayoutView="85" workbookViewId="0">
      <selection activeCell="H19" sqref="H19"/>
    </sheetView>
  </sheetViews>
  <sheetFormatPr defaultRowHeight="13.5"/>
  <cols>
    <col min="1" max="1" width="13.6640625" customWidth="1"/>
    <col min="2" max="2" width="11.77734375" customWidth="1"/>
    <col min="3" max="3" width="17" customWidth="1"/>
    <col min="4" max="4" width="16.44140625" customWidth="1"/>
    <col min="5" max="5" width="16" customWidth="1"/>
    <col min="6" max="6" width="12.5546875" customWidth="1"/>
  </cols>
  <sheetData>
    <row r="1" spans="1:5" ht="22.5">
      <c r="A1" s="166" t="s">
        <v>87</v>
      </c>
      <c r="B1" s="166"/>
      <c r="C1" s="166"/>
      <c r="D1" s="166"/>
      <c r="E1" s="166"/>
    </row>
    <row r="2" spans="1:5" ht="16.5">
      <c r="A2" s="80" t="s">
        <v>88</v>
      </c>
    </row>
    <row r="3" spans="1:5" ht="16.5">
      <c r="A3" s="80" t="s">
        <v>88</v>
      </c>
    </row>
    <row r="4" spans="1:5" ht="30.75" customHeight="1">
      <c r="A4" s="165" t="s">
        <v>89</v>
      </c>
      <c r="B4" s="165"/>
      <c r="C4" s="165"/>
      <c r="D4" s="165"/>
      <c r="E4" s="165"/>
    </row>
    <row r="5" spans="1:5" ht="30.75" customHeight="1">
      <c r="A5" s="165" t="s">
        <v>90</v>
      </c>
      <c r="B5" s="165"/>
      <c r="C5" s="165"/>
      <c r="D5" s="165"/>
      <c r="E5" s="165"/>
    </row>
    <row r="6" spans="1:5" ht="30.75" customHeight="1">
      <c r="A6" s="173" t="s">
        <v>101</v>
      </c>
      <c r="B6" s="173"/>
      <c r="C6" s="173"/>
      <c r="D6" s="173"/>
      <c r="E6" s="173"/>
    </row>
    <row r="7" spans="1:5" ht="20.25" customHeight="1">
      <c r="A7" s="81" t="s">
        <v>91</v>
      </c>
      <c r="B7" s="167" t="s">
        <v>93</v>
      </c>
      <c r="C7" s="81" t="s">
        <v>94</v>
      </c>
      <c r="D7" s="167" t="s">
        <v>95</v>
      </c>
      <c r="E7" s="167" t="s">
        <v>96</v>
      </c>
    </row>
    <row r="8" spans="1:5" ht="20.25" customHeight="1">
      <c r="A8" s="82" t="s">
        <v>92</v>
      </c>
      <c r="B8" s="168"/>
      <c r="C8" s="82" t="s">
        <v>148</v>
      </c>
      <c r="D8" s="168"/>
      <c r="E8" s="168"/>
    </row>
    <row r="9" spans="1:5" ht="30.75" customHeight="1">
      <c r="A9" s="83" t="s">
        <v>97</v>
      </c>
      <c r="B9" s="84" t="s">
        <v>88</v>
      </c>
      <c r="C9" s="84" t="s">
        <v>88</v>
      </c>
      <c r="D9" s="84" t="s">
        <v>88</v>
      </c>
      <c r="E9" s="84" t="s">
        <v>88</v>
      </c>
    </row>
    <row r="10" spans="1:5" ht="30.75" customHeight="1">
      <c r="A10" s="84" t="s">
        <v>88</v>
      </c>
      <c r="B10" s="84" t="s">
        <v>88</v>
      </c>
      <c r="C10" s="84" t="s">
        <v>88</v>
      </c>
      <c r="D10" s="84" t="s">
        <v>88</v>
      </c>
      <c r="E10" s="84" t="s">
        <v>88</v>
      </c>
    </row>
    <row r="11" spans="1:5" ht="30.75" customHeight="1">
      <c r="A11" s="84" t="s">
        <v>88</v>
      </c>
      <c r="B11" s="84" t="s">
        <v>88</v>
      </c>
      <c r="C11" s="84" t="s">
        <v>88</v>
      </c>
      <c r="D11" s="84" t="s">
        <v>88</v>
      </c>
      <c r="E11" s="84" t="s">
        <v>88</v>
      </c>
    </row>
    <row r="12" spans="1:5" ht="30.75" customHeight="1">
      <c r="A12" s="84" t="s">
        <v>88</v>
      </c>
      <c r="B12" s="84" t="s">
        <v>88</v>
      </c>
      <c r="C12" s="84" t="s">
        <v>88</v>
      </c>
      <c r="D12" s="84" t="s">
        <v>88</v>
      </c>
      <c r="E12" s="84" t="s">
        <v>88</v>
      </c>
    </row>
    <row r="13" spans="1:5" ht="30.75" customHeight="1">
      <c r="A13" s="84" t="s">
        <v>88</v>
      </c>
      <c r="B13" s="84" t="s">
        <v>88</v>
      </c>
      <c r="C13" s="84" t="s">
        <v>88</v>
      </c>
      <c r="D13" s="84" t="s">
        <v>88</v>
      </c>
      <c r="E13" s="84" t="s">
        <v>88</v>
      </c>
    </row>
    <row r="14" spans="1:5" ht="30.75" customHeight="1">
      <c r="A14" s="84" t="s">
        <v>88</v>
      </c>
      <c r="B14" s="84" t="s">
        <v>88</v>
      </c>
      <c r="C14" s="84" t="s">
        <v>88</v>
      </c>
      <c r="D14" s="84" t="s">
        <v>88</v>
      </c>
      <c r="E14" s="84" t="s">
        <v>88</v>
      </c>
    </row>
    <row r="15" spans="1:5" ht="30.75" customHeight="1">
      <c r="A15" s="84" t="s">
        <v>88</v>
      </c>
      <c r="B15" s="84" t="s">
        <v>88</v>
      </c>
      <c r="C15" s="84" t="s">
        <v>88</v>
      </c>
      <c r="D15" s="84" t="s">
        <v>88</v>
      </c>
      <c r="E15" s="84" t="s">
        <v>88</v>
      </c>
    </row>
    <row r="16" spans="1:5" ht="30.75" customHeight="1">
      <c r="A16" s="84" t="s">
        <v>88</v>
      </c>
      <c r="B16" s="84" t="s">
        <v>88</v>
      </c>
      <c r="C16" s="84" t="s">
        <v>88</v>
      </c>
      <c r="D16" s="84" t="s">
        <v>88</v>
      </c>
      <c r="E16" s="84" t="s">
        <v>88</v>
      </c>
    </row>
    <row r="17" spans="1:5" ht="51" customHeight="1">
      <c r="A17" s="174" t="s">
        <v>102</v>
      </c>
      <c r="B17" s="174"/>
      <c r="C17" s="174"/>
      <c r="D17" s="174"/>
      <c r="E17" s="174"/>
    </row>
    <row r="18" spans="1:5" ht="16.5">
      <c r="A18" s="80" t="s">
        <v>88</v>
      </c>
    </row>
    <row r="19" spans="1:5" ht="16.5">
      <c r="A19" s="80" t="s">
        <v>88</v>
      </c>
    </row>
    <row r="20" spans="1:5" ht="32.25" customHeight="1">
      <c r="A20" s="169" t="s">
        <v>146</v>
      </c>
      <c r="B20" s="169"/>
      <c r="C20" s="169"/>
      <c r="D20" s="169"/>
      <c r="E20" s="169"/>
    </row>
    <row r="21" spans="1:5" ht="32.25" customHeight="1">
      <c r="A21" s="170" t="s">
        <v>99</v>
      </c>
      <c r="B21" s="170"/>
      <c r="C21" s="170"/>
      <c r="D21" s="170"/>
      <c r="E21" s="170"/>
    </row>
    <row r="22" spans="1:5" ht="32.25" customHeight="1">
      <c r="A22" s="171" t="s">
        <v>100</v>
      </c>
      <c r="B22" s="171"/>
      <c r="C22" s="171"/>
      <c r="D22" s="171"/>
      <c r="E22" s="171"/>
    </row>
    <row r="23" spans="1:5" ht="25.5" customHeight="1">
      <c r="A23" s="172" t="s">
        <v>98</v>
      </c>
      <c r="B23" s="172"/>
      <c r="C23" s="172"/>
      <c r="D23" s="172"/>
      <c r="E23" s="172"/>
    </row>
    <row r="24" spans="1:5">
      <c r="A24" s="85" t="s">
        <v>88</v>
      </c>
    </row>
  </sheetData>
  <mergeCells count="12">
    <mergeCell ref="A20:E20"/>
    <mergeCell ref="A21:E21"/>
    <mergeCell ref="A22:E22"/>
    <mergeCell ref="A23:E23"/>
    <mergeCell ref="A6:E6"/>
    <mergeCell ref="A17:E17"/>
    <mergeCell ref="A5:E5"/>
    <mergeCell ref="A4:E4"/>
    <mergeCell ref="A1:E1"/>
    <mergeCell ref="B7:B8"/>
    <mergeCell ref="D7:D8"/>
    <mergeCell ref="E7:E8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3"/>
  </sheetPr>
  <dimension ref="A1:L40"/>
  <sheetViews>
    <sheetView showGridLines="0" zoomScale="85" zoomScaleNormal="85" workbookViewId="0">
      <selection activeCell="S28" sqref="S28"/>
    </sheetView>
  </sheetViews>
  <sheetFormatPr defaultRowHeight="13.5"/>
  <cols>
    <col min="1" max="1" width="6.77734375" style="76" customWidth="1"/>
    <col min="2" max="2" width="6.77734375" style="65" customWidth="1"/>
    <col min="3" max="3" width="6.77734375" style="76" customWidth="1"/>
    <col min="4" max="4" width="6.77734375" style="65" customWidth="1"/>
    <col min="5" max="5" width="6.77734375" style="76" customWidth="1"/>
    <col min="6" max="6" width="6.77734375" style="65" customWidth="1"/>
    <col min="7" max="7" width="6.77734375" style="76" customWidth="1"/>
    <col min="8" max="8" width="6.77734375" style="65" customWidth="1"/>
    <col min="9" max="9" width="6.77734375" style="76" customWidth="1"/>
    <col min="10" max="10" width="6.77734375" style="65" customWidth="1"/>
    <col min="11" max="11" width="6.77734375" style="76" customWidth="1"/>
    <col min="12" max="12" width="7.44140625" style="65" customWidth="1"/>
    <col min="13" max="16384" width="8.88671875" style="64"/>
  </cols>
  <sheetData>
    <row r="1" spans="1:12" ht="22.5">
      <c r="A1" s="178" t="s">
        <v>78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12" ht="21.75" customHeight="1">
      <c r="A2" s="186" t="s">
        <v>82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</row>
    <row r="3" spans="1:12" ht="21.75" customHeight="1" thickBot="1">
      <c r="A3" s="185" t="s">
        <v>142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ht="27">
      <c r="A4" s="74" t="s">
        <v>79</v>
      </c>
      <c r="B4" s="66" t="s">
        <v>83</v>
      </c>
      <c r="C4" s="77" t="s">
        <v>79</v>
      </c>
      <c r="D4" s="66" t="s">
        <v>83</v>
      </c>
      <c r="E4" s="77" t="s">
        <v>79</v>
      </c>
      <c r="F4" s="66" t="s">
        <v>83</v>
      </c>
      <c r="G4" s="77" t="s">
        <v>79</v>
      </c>
      <c r="H4" s="66" t="s">
        <v>83</v>
      </c>
      <c r="I4" s="77" t="s">
        <v>79</v>
      </c>
      <c r="J4" s="66" t="s">
        <v>83</v>
      </c>
      <c r="K4" s="77" t="s">
        <v>79</v>
      </c>
      <c r="L4" s="67" t="s">
        <v>83</v>
      </c>
    </row>
    <row r="5" spans="1:12" ht="18" customHeight="1">
      <c r="A5" s="75">
        <v>1</v>
      </c>
      <c r="B5" s="68" t="s">
        <v>86</v>
      </c>
      <c r="C5" s="78">
        <v>45323</v>
      </c>
      <c r="D5" s="68"/>
      <c r="E5" s="78">
        <v>45352</v>
      </c>
      <c r="F5" s="68"/>
      <c r="G5" s="78">
        <v>45383</v>
      </c>
      <c r="H5" s="68"/>
      <c r="I5" s="78">
        <v>45413</v>
      </c>
      <c r="J5" s="68"/>
      <c r="K5" s="78">
        <v>45444</v>
      </c>
      <c r="L5" s="69"/>
    </row>
    <row r="6" spans="1:12" ht="18" customHeight="1">
      <c r="A6" s="75">
        <v>2</v>
      </c>
      <c r="B6" s="68">
        <v>24</v>
      </c>
      <c r="C6" s="78">
        <v>45324</v>
      </c>
      <c r="D6" s="68"/>
      <c r="E6" s="78">
        <v>45353</v>
      </c>
      <c r="F6" s="68"/>
      <c r="G6" s="78">
        <v>45384</v>
      </c>
      <c r="H6" s="68"/>
      <c r="I6" s="78">
        <v>45414</v>
      </c>
      <c r="J6" s="68"/>
      <c r="K6" s="78">
        <v>45445</v>
      </c>
      <c r="L6" s="69"/>
    </row>
    <row r="7" spans="1:12" ht="18" customHeight="1">
      <c r="A7" s="75">
        <v>3</v>
      </c>
      <c r="B7" s="68">
        <v>24</v>
      </c>
      <c r="C7" s="78">
        <v>45325</v>
      </c>
      <c r="D7" s="68"/>
      <c r="E7" s="78">
        <v>45354</v>
      </c>
      <c r="F7" s="68"/>
      <c r="G7" s="78">
        <v>45385</v>
      </c>
      <c r="H7" s="68"/>
      <c r="I7" s="78">
        <v>45415</v>
      </c>
      <c r="J7" s="68"/>
      <c r="K7" s="78">
        <v>45446</v>
      </c>
      <c r="L7" s="69"/>
    </row>
    <row r="8" spans="1:12" ht="18" customHeight="1">
      <c r="A8" s="75">
        <v>4</v>
      </c>
      <c r="B8" s="68"/>
      <c r="C8" s="78">
        <v>45326</v>
      </c>
      <c r="D8" s="68"/>
      <c r="E8" s="78">
        <v>45355</v>
      </c>
      <c r="F8" s="68"/>
      <c r="G8" s="78">
        <v>45386</v>
      </c>
      <c r="H8" s="68"/>
      <c r="I8" s="78">
        <v>45416</v>
      </c>
      <c r="J8" s="68"/>
      <c r="K8" s="78">
        <v>45447</v>
      </c>
      <c r="L8" s="69"/>
    </row>
    <row r="9" spans="1:12" ht="18" customHeight="1">
      <c r="A9" s="75">
        <v>5</v>
      </c>
      <c r="B9" s="68"/>
      <c r="C9" s="78">
        <v>45327</v>
      </c>
      <c r="D9" s="68"/>
      <c r="E9" s="78">
        <v>45356</v>
      </c>
      <c r="F9" s="68"/>
      <c r="G9" s="78">
        <v>45387</v>
      </c>
      <c r="H9" s="68"/>
      <c r="I9" s="78">
        <v>45417</v>
      </c>
      <c r="J9" s="68"/>
      <c r="K9" s="78">
        <v>45448</v>
      </c>
      <c r="L9" s="69"/>
    </row>
    <row r="10" spans="1:12" ht="18" customHeight="1">
      <c r="A10" s="75">
        <v>6</v>
      </c>
      <c r="B10" s="68"/>
      <c r="C10" s="78">
        <v>45328</v>
      </c>
      <c r="D10" s="68"/>
      <c r="E10" s="78">
        <v>45357</v>
      </c>
      <c r="F10" s="68"/>
      <c r="G10" s="78">
        <v>45388</v>
      </c>
      <c r="H10" s="68"/>
      <c r="I10" s="78">
        <v>45418</v>
      </c>
      <c r="J10" s="68"/>
      <c r="K10" s="78">
        <v>45449</v>
      </c>
      <c r="L10" s="69"/>
    </row>
    <row r="11" spans="1:12" ht="18" customHeight="1">
      <c r="A11" s="75">
        <v>7</v>
      </c>
      <c r="B11" s="68"/>
      <c r="C11" s="78">
        <v>45329</v>
      </c>
      <c r="D11" s="68"/>
      <c r="E11" s="78">
        <v>45358</v>
      </c>
      <c r="F11" s="68"/>
      <c r="G11" s="78">
        <v>45389</v>
      </c>
      <c r="H11" s="68"/>
      <c r="I11" s="78">
        <v>45419</v>
      </c>
      <c r="J11" s="68"/>
      <c r="K11" s="78">
        <v>45450</v>
      </c>
      <c r="L11" s="69"/>
    </row>
    <row r="12" spans="1:12" ht="18" customHeight="1">
      <c r="A12" s="75">
        <v>8</v>
      </c>
      <c r="B12" s="68"/>
      <c r="C12" s="78">
        <v>45330</v>
      </c>
      <c r="D12" s="68"/>
      <c r="E12" s="78">
        <v>45359</v>
      </c>
      <c r="F12" s="68"/>
      <c r="G12" s="78">
        <v>45390</v>
      </c>
      <c r="H12" s="68"/>
      <c r="I12" s="78">
        <v>45420</v>
      </c>
      <c r="J12" s="68"/>
      <c r="K12" s="78">
        <v>45451</v>
      </c>
      <c r="L12" s="69"/>
    </row>
    <row r="13" spans="1:12" ht="18" customHeight="1">
      <c r="A13" s="75">
        <v>9</v>
      </c>
      <c r="B13" s="68"/>
      <c r="C13" s="78">
        <v>45331</v>
      </c>
      <c r="D13" s="68"/>
      <c r="E13" s="78">
        <v>45360</v>
      </c>
      <c r="F13" s="68"/>
      <c r="G13" s="78">
        <v>45391</v>
      </c>
      <c r="H13" s="68"/>
      <c r="I13" s="78">
        <v>45421</v>
      </c>
      <c r="J13" s="68"/>
      <c r="K13" s="78">
        <v>45452</v>
      </c>
      <c r="L13" s="69"/>
    </row>
    <row r="14" spans="1:12" ht="18" customHeight="1">
      <c r="A14" s="75">
        <v>10</v>
      </c>
      <c r="B14" s="68"/>
      <c r="C14" s="78">
        <v>45332</v>
      </c>
      <c r="D14" s="68"/>
      <c r="E14" s="78">
        <v>45361</v>
      </c>
      <c r="F14" s="68"/>
      <c r="G14" s="78">
        <v>45392</v>
      </c>
      <c r="H14" s="68"/>
      <c r="I14" s="78">
        <v>45422</v>
      </c>
      <c r="J14" s="68"/>
      <c r="K14" s="78">
        <v>45453</v>
      </c>
      <c r="L14" s="69"/>
    </row>
    <row r="15" spans="1:12" ht="18" customHeight="1">
      <c r="A15" s="75">
        <v>11</v>
      </c>
      <c r="B15" s="68"/>
      <c r="C15" s="78">
        <v>45333</v>
      </c>
      <c r="D15" s="68"/>
      <c r="E15" s="78">
        <v>45362</v>
      </c>
      <c r="F15" s="68"/>
      <c r="G15" s="78">
        <v>45393</v>
      </c>
      <c r="H15" s="68"/>
      <c r="I15" s="78">
        <v>45423</v>
      </c>
      <c r="J15" s="68"/>
      <c r="K15" s="78">
        <v>45454</v>
      </c>
      <c r="L15" s="69"/>
    </row>
    <row r="16" spans="1:12" ht="18" customHeight="1">
      <c r="A16" s="75">
        <v>12</v>
      </c>
      <c r="B16" s="68"/>
      <c r="C16" s="78">
        <v>45334</v>
      </c>
      <c r="D16" s="68"/>
      <c r="E16" s="78">
        <v>45363</v>
      </c>
      <c r="F16" s="68"/>
      <c r="G16" s="78">
        <v>45394</v>
      </c>
      <c r="H16" s="68"/>
      <c r="I16" s="78">
        <v>45424</v>
      </c>
      <c r="J16" s="68"/>
      <c r="K16" s="78">
        <v>45455</v>
      </c>
      <c r="L16" s="69"/>
    </row>
    <row r="17" spans="1:12" ht="18" customHeight="1">
      <c r="A17" s="75">
        <v>13</v>
      </c>
      <c r="B17" s="68"/>
      <c r="C17" s="78">
        <v>45335</v>
      </c>
      <c r="D17" s="68"/>
      <c r="E17" s="78">
        <v>45364</v>
      </c>
      <c r="F17" s="68"/>
      <c r="G17" s="78">
        <v>45395</v>
      </c>
      <c r="H17" s="68"/>
      <c r="I17" s="78">
        <v>45425</v>
      </c>
      <c r="J17" s="68"/>
      <c r="K17" s="78">
        <v>45456</v>
      </c>
      <c r="L17" s="69"/>
    </row>
    <row r="18" spans="1:12" ht="18" customHeight="1">
      <c r="A18" s="75">
        <v>14</v>
      </c>
      <c r="B18" s="68"/>
      <c r="C18" s="78">
        <v>45336</v>
      </c>
      <c r="D18" s="68"/>
      <c r="E18" s="78">
        <v>45365</v>
      </c>
      <c r="F18" s="68"/>
      <c r="G18" s="78">
        <v>45396</v>
      </c>
      <c r="H18" s="68"/>
      <c r="I18" s="78">
        <v>45426</v>
      </c>
      <c r="J18" s="68"/>
      <c r="K18" s="78">
        <v>45457</v>
      </c>
      <c r="L18" s="69"/>
    </row>
    <row r="19" spans="1:12" ht="18" customHeight="1">
      <c r="A19" s="75">
        <v>15</v>
      </c>
      <c r="B19" s="68"/>
      <c r="C19" s="78">
        <v>45337</v>
      </c>
      <c r="D19" s="68"/>
      <c r="E19" s="78">
        <v>45366</v>
      </c>
      <c r="F19" s="68"/>
      <c r="G19" s="78">
        <v>45397</v>
      </c>
      <c r="H19" s="68"/>
      <c r="I19" s="78">
        <v>45427</v>
      </c>
      <c r="J19" s="68"/>
      <c r="K19" s="78">
        <v>45458</v>
      </c>
      <c r="L19" s="69"/>
    </row>
    <row r="20" spans="1:12" ht="18" customHeight="1">
      <c r="A20" s="75">
        <v>16</v>
      </c>
      <c r="B20" s="68"/>
      <c r="C20" s="78">
        <v>45338</v>
      </c>
      <c r="D20" s="68"/>
      <c r="E20" s="78">
        <v>45367</v>
      </c>
      <c r="F20" s="68"/>
      <c r="G20" s="78">
        <v>45398</v>
      </c>
      <c r="H20" s="68"/>
      <c r="I20" s="78">
        <v>45428</v>
      </c>
      <c r="J20" s="68"/>
      <c r="K20" s="78">
        <v>45459</v>
      </c>
      <c r="L20" s="69"/>
    </row>
    <row r="21" spans="1:12" ht="18" customHeight="1">
      <c r="A21" s="75">
        <v>17</v>
      </c>
      <c r="B21" s="68"/>
      <c r="C21" s="78">
        <v>45339</v>
      </c>
      <c r="D21" s="68"/>
      <c r="E21" s="78">
        <v>45368</v>
      </c>
      <c r="F21" s="68"/>
      <c r="G21" s="78">
        <v>45399</v>
      </c>
      <c r="H21" s="68"/>
      <c r="I21" s="78">
        <v>45429</v>
      </c>
      <c r="J21" s="68"/>
      <c r="K21" s="78">
        <v>45460</v>
      </c>
      <c r="L21" s="69"/>
    </row>
    <row r="22" spans="1:12" ht="18" customHeight="1">
      <c r="A22" s="75">
        <v>18</v>
      </c>
      <c r="B22" s="68"/>
      <c r="C22" s="78">
        <v>45340</v>
      </c>
      <c r="D22" s="68"/>
      <c r="E22" s="78">
        <v>45369</v>
      </c>
      <c r="F22" s="68"/>
      <c r="G22" s="78">
        <v>45400</v>
      </c>
      <c r="H22" s="68"/>
      <c r="I22" s="78">
        <v>45430</v>
      </c>
      <c r="J22" s="68"/>
      <c r="K22" s="78">
        <v>45461</v>
      </c>
      <c r="L22" s="69"/>
    </row>
    <row r="23" spans="1:12" ht="18" customHeight="1">
      <c r="A23" s="75">
        <v>19</v>
      </c>
      <c r="B23" s="68"/>
      <c r="C23" s="78">
        <v>45341</v>
      </c>
      <c r="D23" s="68"/>
      <c r="E23" s="78">
        <v>45370</v>
      </c>
      <c r="F23" s="68"/>
      <c r="G23" s="78">
        <v>45401</v>
      </c>
      <c r="H23" s="68"/>
      <c r="I23" s="78">
        <v>45431</v>
      </c>
      <c r="J23" s="68"/>
      <c r="K23" s="78">
        <v>45462</v>
      </c>
      <c r="L23" s="69"/>
    </row>
    <row r="24" spans="1:12" ht="18" customHeight="1">
      <c r="A24" s="75">
        <v>20</v>
      </c>
      <c r="B24" s="68"/>
      <c r="C24" s="78">
        <v>45342</v>
      </c>
      <c r="D24" s="68"/>
      <c r="E24" s="78">
        <v>45371</v>
      </c>
      <c r="F24" s="68"/>
      <c r="G24" s="78">
        <v>45402</v>
      </c>
      <c r="H24" s="68"/>
      <c r="I24" s="78">
        <v>45432</v>
      </c>
      <c r="J24" s="68"/>
      <c r="K24" s="78">
        <v>45463</v>
      </c>
      <c r="L24" s="69"/>
    </row>
    <row r="25" spans="1:12" ht="18" customHeight="1">
      <c r="A25" s="75">
        <v>21</v>
      </c>
      <c r="B25" s="68"/>
      <c r="C25" s="78">
        <v>45343</v>
      </c>
      <c r="D25" s="68"/>
      <c r="E25" s="78">
        <v>45372</v>
      </c>
      <c r="F25" s="68"/>
      <c r="G25" s="78">
        <v>45403</v>
      </c>
      <c r="H25" s="68"/>
      <c r="I25" s="78">
        <v>45433</v>
      </c>
      <c r="J25" s="68"/>
      <c r="K25" s="78">
        <v>45464</v>
      </c>
      <c r="L25" s="69"/>
    </row>
    <row r="26" spans="1:12" ht="18" customHeight="1">
      <c r="A26" s="75">
        <v>22</v>
      </c>
      <c r="B26" s="68"/>
      <c r="C26" s="78">
        <v>45344</v>
      </c>
      <c r="D26" s="68"/>
      <c r="E26" s="78">
        <v>45373</v>
      </c>
      <c r="F26" s="68"/>
      <c r="G26" s="78">
        <v>45404</v>
      </c>
      <c r="H26" s="68"/>
      <c r="I26" s="78">
        <v>45434</v>
      </c>
      <c r="J26" s="68"/>
      <c r="K26" s="78">
        <v>45465</v>
      </c>
      <c r="L26" s="69"/>
    </row>
    <row r="27" spans="1:12" ht="18" customHeight="1">
      <c r="A27" s="75">
        <v>23</v>
      </c>
      <c r="B27" s="68"/>
      <c r="C27" s="78">
        <v>45345</v>
      </c>
      <c r="D27" s="68"/>
      <c r="E27" s="78">
        <v>45374</v>
      </c>
      <c r="F27" s="68"/>
      <c r="G27" s="78">
        <v>45405</v>
      </c>
      <c r="H27" s="68"/>
      <c r="I27" s="78">
        <v>45435</v>
      </c>
      <c r="J27" s="68"/>
      <c r="K27" s="78">
        <v>45466</v>
      </c>
      <c r="L27" s="69"/>
    </row>
    <row r="28" spans="1:12" ht="18" customHeight="1">
      <c r="A28" s="75">
        <v>24</v>
      </c>
      <c r="B28" s="68"/>
      <c r="C28" s="78">
        <v>45346</v>
      </c>
      <c r="D28" s="68"/>
      <c r="E28" s="78">
        <v>45375</v>
      </c>
      <c r="F28" s="68"/>
      <c r="G28" s="78">
        <v>45406</v>
      </c>
      <c r="H28" s="68"/>
      <c r="I28" s="78">
        <v>45436</v>
      </c>
      <c r="J28" s="68"/>
      <c r="K28" s="78">
        <v>45467</v>
      </c>
      <c r="L28" s="69"/>
    </row>
    <row r="29" spans="1:12" ht="18" customHeight="1">
      <c r="A29" s="75">
        <v>25</v>
      </c>
      <c r="B29" s="68"/>
      <c r="C29" s="78">
        <v>45347</v>
      </c>
      <c r="D29" s="68"/>
      <c r="E29" s="78">
        <v>45376</v>
      </c>
      <c r="F29" s="68"/>
      <c r="G29" s="78">
        <v>45407</v>
      </c>
      <c r="H29" s="68"/>
      <c r="I29" s="78">
        <v>45437</v>
      </c>
      <c r="J29" s="68"/>
      <c r="K29" s="78">
        <v>45468</v>
      </c>
      <c r="L29" s="69"/>
    </row>
    <row r="30" spans="1:12" ht="18" customHeight="1">
      <c r="A30" s="75">
        <v>26</v>
      </c>
      <c r="B30" s="68"/>
      <c r="C30" s="78">
        <v>45348</v>
      </c>
      <c r="D30" s="68"/>
      <c r="E30" s="78">
        <v>45377</v>
      </c>
      <c r="F30" s="68"/>
      <c r="G30" s="78">
        <v>45408</v>
      </c>
      <c r="H30" s="68"/>
      <c r="I30" s="78">
        <v>45438</v>
      </c>
      <c r="J30" s="68"/>
      <c r="K30" s="78">
        <v>45469</v>
      </c>
      <c r="L30" s="69"/>
    </row>
    <row r="31" spans="1:12" ht="18" customHeight="1">
      <c r="A31" s="75">
        <v>27</v>
      </c>
      <c r="B31" s="68"/>
      <c r="C31" s="78">
        <v>45349</v>
      </c>
      <c r="D31" s="68"/>
      <c r="E31" s="78">
        <v>45378</v>
      </c>
      <c r="F31" s="68"/>
      <c r="G31" s="78">
        <v>45409</v>
      </c>
      <c r="H31" s="68"/>
      <c r="I31" s="78">
        <v>45439</v>
      </c>
      <c r="J31" s="68"/>
      <c r="K31" s="78">
        <v>45470</v>
      </c>
      <c r="L31" s="69"/>
    </row>
    <row r="32" spans="1:12" ht="18" customHeight="1">
      <c r="A32" s="75">
        <v>28</v>
      </c>
      <c r="B32" s="68"/>
      <c r="C32" s="78">
        <v>45350</v>
      </c>
      <c r="D32" s="68"/>
      <c r="E32" s="78">
        <v>45379</v>
      </c>
      <c r="F32" s="68"/>
      <c r="G32" s="78">
        <v>45410</v>
      </c>
      <c r="H32" s="68"/>
      <c r="I32" s="78">
        <v>45440</v>
      </c>
      <c r="J32" s="68"/>
      <c r="K32" s="78">
        <v>45471</v>
      </c>
      <c r="L32" s="69"/>
    </row>
    <row r="33" spans="1:12" ht="18" customHeight="1">
      <c r="A33" s="75">
        <v>29</v>
      </c>
      <c r="B33" s="68"/>
      <c r="C33" s="78">
        <v>45351</v>
      </c>
      <c r="D33" s="68"/>
      <c r="E33" s="78">
        <v>45380</v>
      </c>
      <c r="F33" s="68"/>
      <c r="G33" s="78">
        <v>45411</v>
      </c>
      <c r="H33" s="68"/>
      <c r="I33" s="78">
        <v>45441</v>
      </c>
      <c r="J33" s="70"/>
      <c r="K33" s="78">
        <v>45472</v>
      </c>
      <c r="L33" s="69"/>
    </row>
    <row r="34" spans="1:12" ht="18" customHeight="1">
      <c r="A34" s="75">
        <v>30</v>
      </c>
      <c r="B34" s="68"/>
      <c r="C34" s="78"/>
      <c r="D34" s="68"/>
      <c r="E34" s="78">
        <v>45381</v>
      </c>
      <c r="F34" s="68"/>
      <c r="G34" s="78">
        <v>45412</v>
      </c>
      <c r="H34" s="68"/>
      <c r="I34" s="78">
        <v>45442</v>
      </c>
      <c r="J34" s="70"/>
      <c r="K34" s="78">
        <v>45473</v>
      </c>
      <c r="L34" s="69"/>
    </row>
    <row r="35" spans="1:12" ht="18" customHeight="1">
      <c r="A35" s="75">
        <v>31</v>
      </c>
      <c r="B35" s="68"/>
      <c r="C35" s="78"/>
      <c r="D35" s="68"/>
      <c r="E35" s="78">
        <v>45382</v>
      </c>
      <c r="F35" s="68"/>
      <c r="G35" s="78"/>
      <c r="H35" s="70"/>
      <c r="I35" s="78">
        <v>45443</v>
      </c>
      <c r="J35" s="70"/>
      <c r="K35" s="78"/>
      <c r="L35" s="71"/>
    </row>
    <row r="36" spans="1:12" ht="18" customHeight="1" thickBot="1">
      <c r="A36" s="75"/>
      <c r="B36" s="179" t="s">
        <v>80</v>
      </c>
      <c r="C36" s="180"/>
      <c r="D36" s="181">
        <f>COUNTA(B5:B35,D5:D35,F5:F35,H5:H35,J5:J35,L5:L35)</f>
        <v>3</v>
      </c>
      <c r="E36" s="182"/>
      <c r="F36" s="179" t="s">
        <v>81</v>
      </c>
      <c r="G36" s="180"/>
      <c r="H36" s="183">
        <f>AVERAGE(B5:B35,D5:D35,F5:F35,H5:H35,J5:J35,L5:L35)</f>
        <v>24</v>
      </c>
      <c r="I36" s="184"/>
      <c r="J36" s="72"/>
      <c r="K36" s="79"/>
      <c r="L36" s="73"/>
    </row>
    <row r="37" spans="1:12" ht="27.75" customHeight="1">
      <c r="A37" s="176" t="s">
        <v>147</v>
      </c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</row>
    <row r="38" spans="1:12" ht="27.75" customHeight="1">
      <c r="A38" s="175" t="s">
        <v>84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</row>
    <row r="40" spans="1:12" ht="17.25">
      <c r="A40" s="126" t="s">
        <v>118</v>
      </c>
    </row>
  </sheetData>
  <mergeCells count="9">
    <mergeCell ref="A38:L38"/>
    <mergeCell ref="A37:L37"/>
    <mergeCell ref="A1:L1"/>
    <mergeCell ref="B36:C36"/>
    <mergeCell ref="D36:E36"/>
    <mergeCell ref="F36:G36"/>
    <mergeCell ref="H36:I36"/>
    <mergeCell ref="A3:L3"/>
    <mergeCell ref="A2:L2"/>
  </mergeCells>
  <phoneticPr fontId="3" type="noConversion"/>
  <pageMargins left="0.35433070866141736" right="0.35433070866141736" top="0.98425196850393704" bottom="0.59055118110236227" header="0.51181102362204722" footer="0.51181102362204722"/>
  <pageSetup paperSize="9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</sheetPr>
  <dimension ref="A1:L30"/>
  <sheetViews>
    <sheetView showGridLines="0" zoomScaleNormal="100" zoomScaleSheetLayoutView="100" workbookViewId="0">
      <selection activeCell="M14" sqref="M14"/>
    </sheetView>
  </sheetViews>
  <sheetFormatPr defaultColWidth="6.21875" defaultRowHeight="12"/>
  <cols>
    <col min="1" max="1" width="4.77734375" style="45" customWidth="1"/>
    <col min="2" max="2" width="8.21875" style="45" customWidth="1"/>
    <col min="3" max="4" width="13.33203125" style="45" customWidth="1"/>
    <col min="5" max="5" width="9" style="45" customWidth="1"/>
    <col min="6" max="11" width="6.33203125" style="45" customWidth="1"/>
    <col min="12" max="16384" width="6.21875" style="45"/>
  </cols>
  <sheetData>
    <row r="1" spans="1:12" ht="28.5" customHeight="1">
      <c r="A1" s="202" t="s">
        <v>106</v>
      </c>
      <c r="B1" s="203"/>
      <c r="C1" s="203"/>
      <c r="D1" s="203"/>
      <c r="E1" s="203"/>
      <c r="F1" s="203"/>
      <c r="G1" s="203"/>
      <c r="H1" s="203"/>
      <c r="I1" s="203"/>
      <c r="J1" s="203"/>
      <c r="K1" s="204"/>
    </row>
    <row r="2" spans="1:12">
      <c r="A2" s="205"/>
      <c r="B2" s="206"/>
      <c r="C2" s="206"/>
      <c r="D2" s="206"/>
      <c r="E2" s="206"/>
      <c r="F2" s="206"/>
      <c r="G2" s="206"/>
      <c r="H2" s="206"/>
      <c r="I2" s="206"/>
      <c r="J2" s="206"/>
      <c r="K2" s="207"/>
    </row>
    <row r="3" spans="1:12" ht="24.95" customHeight="1">
      <c r="A3" s="214" t="s">
        <v>60</v>
      </c>
      <c r="B3" s="210"/>
      <c r="C3" s="210"/>
      <c r="D3" s="210"/>
      <c r="E3" s="210" t="s">
        <v>61</v>
      </c>
      <c r="F3" s="210"/>
      <c r="G3" s="210"/>
      <c r="H3" s="210"/>
      <c r="I3" s="210"/>
      <c r="J3" s="210"/>
      <c r="K3" s="211"/>
      <c r="L3" s="46" t="s">
        <v>62</v>
      </c>
    </row>
    <row r="4" spans="1:12" ht="24.95" customHeight="1">
      <c r="A4" s="212" t="s">
        <v>63</v>
      </c>
      <c r="B4" s="209"/>
      <c r="C4" s="209"/>
      <c r="D4" s="209"/>
      <c r="E4" s="215" t="s">
        <v>63</v>
      </c>
      <c r="F4" s="187"/>
      <c r="G4" s="187"/>
      <c r="H4" s="187"/>
      <c r="I4" s="187"/>
      <c r="J4" s="187"/>
      <c r="K4" s="188"/>
      <c r="L4" s="88" t="s">
        <v>64</v>
      </c>
    </row>
    <row r="5" spans="1:12" ht="24.95" customHeight="1">
      <c r="A5" s="212" t="s">
        <v>65</v>
      </c>
      <c r="B5" s="209"/>
      <c r="C5" s="209"/>
      <c r="D5" s="209"/>
      <c r="E5" s="215" t="s">
        <v>65</v>
      </c>
      <c r="F5" s="187"/>
      <c r="G5" s="187"/>
      <c r="H5" s="187"/>
      <c r="I5" s="187"/>
      <c r="J5" s="187"/>
      <c r="K5" s="188"/>
      <c r="L5" s="46"/>
    </row>
    <row r="6" spans="1:12" ht="24.95" customHeight="1">
      <c r="A6" s="212" t="s">
        <v>66</v>
      </c>
      <c r="B6" s="209"/>
      <c r="C6" s="209"/>
      <c r="D6" s="209"/>
      <c r="E6" s="215" t="s">
        <v>66</v>
      </c>
      <c r="F6" s="187"/>
      <c r="G6" s="187"/>
      <c r="H6" s="187"/>
      <c r="I6" s="187"/>
      <c r="J6" s="187"/>
      <c r="K6" s="188"/>
    </row>
    <row r="7" spans="1:12" ht="24.95" customHeight="1">
      <c r="A7" s="213" t="s">
        <v>67</v>
      </c>
      <c r="B7" s="208"/>
      <c r="C7" s="208"/>
      <c r="D7" s="208"/>
      <c r="E7" s="216" t="s">
        <v>68</v>
      </c>
      <c r="F7" s="189"/>
      <c r="G7" s="189"/>
      <c r="H7" s="189"/>
      <c r="I7" s="189"/>
      <c r="J7" s="189"/>
      <c r="K7" s="190"/>
    </row>
    <row r="8" spans="1:12" ht="17.25" customHeight="1"/>
    <row r="9" spans="1:12" ht="24.75" customHeight="1">
      <c r="A9" s="198" t="s">
        <v>69</v>
      </c>
      <c r="B9" s="193" t="s">
        <v>125</v>
      </c>
      <c r="C9" s="193" t="s">
        <v>70</v>
      </c>
      <c r="D9" s="193" t="s">
        <v>71</v>
      </c>
      <c r="E9" s="195" t="s">
        <v>72</v>
      </c>
      <c r="F9" s="200" t="s">
        <v>127</v>
      </c>
      <c r="G9" s="201"/>
      <c r="H9" s="195" t="s">
        <v>126</v>
      </c>
      <c r="I9" s="195"/>
      <c r="J9" s="193" t="s">
        <v>128</v>
      </c>
      <c r="K9" s="196"/>
    </row>
    <row r="10" spans="1:12" ht="24.75" customHeight="1">
      <c r="A10" s="199"/>
      <c r="B10" s="194"/>
      <c r="C10" s="194"/>
      <c r="D10" s="194"/>
      <c r="E10" s="197"/>
      <c r="F10" s="102" t="s">
        <v>129</v>
      </c>
      <c r="G10" s="102" t="s">
        <v>130</v>
      </c>
      <c r="H10" s="47" t="s">
        <v>73</v>
      </c>
      <c r="I10" s="47" t="s">
        <v>74</v>
      </c>
      <c r="J10" s="47" t="s">
        <v>73</v>
      </c>
      <c r="K10" s="48" t="s">
        <v>74</v>
      </c>
    </row>
    <row r="11" spans="1:12" s="52" customFormat="1" ht="24.95" customHeight="1">
      <c r="A11" s="49"/>
      <c r="B11" s="114" t="s">
        <v>75</v>
      </c>
      <c r="C11" s="50"/>
      <c r="D11" s="50"/>
      <c r="E11" s="50"/>
      <c r="F11" s="50"/>
      <c r="G11" s="50"/>
      <c r="H11" s="50"/>
      <c r="I11" s="50"/>
      <c r="J11" s="50"/>
      <c r="K11" s="51"/>
    </row>
    <row r="12" spans="1:12" s="52" customFormat="1" ht="24.95" customHeight="1">
      <c r="A12" s="53">
        <v>1</v>
      </c>
      <c r="B12" s="125">
        <v>45108</v>
      </c>
      <c r="C12" s="54" t="s">
        <v>105</v>
      </c>
      <c r="D12" s="54" t="s">
        <v>103</v>
      </c>
      <c r="E12" s="54">
        <v>60</v>
      </c>
      <c r="F12" s="54">
        <v>30</v>
      </c>
      <c r="G12" s="54">
        <v>7</v>
      </c>
      <c r="H12" s="54">
        <v>30</v>
      </c>
      <c r="I12" s="54">
        <v>5</v>
      </c>
      <c r="J12" s="54">
        <v>70</v>
      </c>
      <c r="K12" s="55">
        <v>15</v>
      </c>
    </row>
    <row r="13" spans="1:12" s="52" customFormat="1" ht="24.95" customHeight="1">
      <c r="A13" s="53">
        <v>2</v>
      </c>
      <c r="B13" s="125">
        <v>45125</v>
      </c>
      <c r="C13" s="56" t="s">
        <v>76</v>
      </c>
      <c r="D13" s="54" t="s">
        <v>104</v>
      </c>
      <c r="E13" s="54">
        <v>120</v>
      </c>
      <c r="F13" s="54">
        <v>50</v>
      </c>
      <c r="G13" s="54" t="s">
        <v>131</v>
      </c>
      <c r="H13" s="54">
        <v>50</v>
      </c>
      <c r="I13" s="54">
        <v>12</v>
      </c>
      <c r="J13" s="54">
        <v>50</v>
      </c>
      <c r="K13" s="55">
        <v>10</v>
      </c>
    </row>
    <row r="14" spans="1:12" ht="24.95" customHeight="1">
      <c r="A14" s="57"/>
      <c r="B14" s="58"/>
      <c r="C14" s="58"/>
      <c r="D14" s="58"/>
      <c r="E14" s="58"/>
      <c r="F14" s="58"/>
      <c r="G14" s="58"/>
      <c r="H14" s="58"/>
      <c r="I14" s="58"/>
      <c r="J14" s="58"/>
      <c r="K14" s="59"/>
    </row>
    <row r="15" spans="1:12" ht="24.95" customHeight="1">
      <c r="A15" s="57"/>
      <c r="B15" s="58"/>
      <c r="C15" s="58"/>
      <c r="D15" s="58"/>
      <c r="E15" s="58"/>
      <c r="F15" s="58"/>
      <c r="G15" s="58"/>
      <c r="H15" s="58"/>
      <c r="I15" s="58"/>
      <c r="J15" s="58"/>
      <c r="K15" s="59"/>
    </row>
    <row r="16" spans="1:12" ht="24.95" customHeight="1">
      <c r="A16" s="57"/>
      <c r="B16" s="58"/>
      <c r="C16" s="58"/>
      <c r="D16" s="58"/>
      <c r="E16" s="58"/>
      <c r="F16" s="58"/>
      <c r="G16" s="58"/>
      <c r="H16" s="58"/>
      <c r="I16" s="58"/>
      <c r="J16" s="58"/>
      <c r="K16" s="59"/>
    </row>
    <row r="17" spans="1:11" ht="24.95" customHeight="1">
      <c r="A17" s="57"/>
      <c r="B17" s="58"/>
      <c r="C17" s="58"/>
      <c r="D17" s="58"/>
      <c r="E17" s="58"/>
      <c r="F17" s="58"/>
      <c r="G17" s="58"/>
      <c r="H17" s="58"/>
      <c r="I17" s="58"/>
      <c r="J17" s="58"/>
      <c r="K17" s="59"/>
    </row>
    <row r="18" spans="1:11" ht="24.95" customHeight="1">
      <c r="A18" s="57"/>
      <c r="B18" s="58"/>
      <c r="C18" s="58"/>
      <c r="D18" s="58"/>
      <c r="E18" s="58"/>
      <c r="F18" s="58"/>
      <c r="G18" s="58"/>
      <c r="H18" s="58"/>
      <c r="I18" s="58"/>
      <c r="J18" s="58"/>
      <c r="K18" s="59"/>
    </row>
    <row r="19" spans="1:11" ht="24.95" customHeight="1">
      <c r="A19" s="57"/>
      <c r="B19" s="58"/>
      <c r="C19" s="58"/>
      <c r="D19" s="58"/>
      <c r="E19" s="58"/>
      <c r="F19" s="58"/>
      <c r="G19" s="58"/>
      <c r="H19" s="58"/>
      <c r="I19" s="58"/>
      <c r="J19" s="58"/>
      <c r="K19" s="59"/>
    </row>
    <row r="20" spans="1:11" ht="24.95" customHeight="1">
      <c r="A20" s="57"/>
      <c r="B20" s="58"/>
      <c r="C20" s="58"/>
      <c r="D20" s="58"/>
      <c r="E20" s="58"/>
      <c r="F20" s="58"/>
      <c r="G20" s="58"/>
      <c r="H20" s="58"/>
      <c r="I20" s="58"/>
      <c r="J20" s="58"/>
      <c r="K20" s="59"/>
    </row>
    <row r="21" spans="1:11" ht="24.95" customHeight="1">
      <c r="A21" s="57"/>
      <c r="B21" s="58"/>
      <c r="C21" s="58"/>
      <c r="D21" s="58"/>
      <c r="E21" s="58"/>
      <c r="F21" s="58"/>
      <c r="G21" s="58"/>
      <c r="H21" s="58"/>
      <c r="I21" s="58"/>
      <c r="J21" s="58"/>
      <c r="K21" s="59"/>
    </row>
    <row r="22" spans="1:11" ht="24.95" customHeight="1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9"/>
    </row>
    <row r="23" spans="1:11" ht="24.95" customHeight="1">
      <c r="A23" s="57"/>
      <c r="B23" s="58"/>
      <c r="C23" s="58"/>
      <c r="D23" s="58"/>
      <c r="E23" s="58"/>
      <c r="F23" s="58"/>
      <c r="G23" s="58"/>
      <c r="H23" s="58"/>
      <c r="I23" s="58"/>
      <c r="J23" s="58"/>
      <c r="K23" s="59"/>
    </row>
    <row r="24" spans="1:11" ht="24.95" customHeight="1">
      <c r="A24" s="60"/>
      <c r="B24" s="61"/>
      <c r="C24" s="61"/>
      <c r="D24" s="61"/>
      <c r="E24" s="61"/>
      <c r="F24" s="61"/>
      <c r="G24" s="61"/>
      <c r="H24" s="61"/>
      <c r="I24" s="61"/>
      <c r="J24" s="61"/>
      <c r="K24" s="62"/>
    </row>
    <row r="26" spans="1:11" ht="18.75">
      <c r="A26" s="192" t="s">
        <v>77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</row>
    <row r="27" spans="1:11" ht="12" customHeight="1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</row>
    <row r="28" spans="1:11" ht="18.75">
      <c r="A28" s="192" t="s">
        <v>147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</row>
    <row r="29" spans="1:11" ht="14.25">
      <c r="B29" s="63"/>
    </row>
    <row r="30" spans="1:11" ht="22.5">
      <c r="A30" s="191" t="s">
        <v>143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</row>
  </sheetData>
  <mergeCells count="30">
    <mergeCell ref="A1:K2"/>
    <mergeCell ref="C7:D7"/>
    <mergeCell ref="C6:D6"/>
    <mergeCell ref="C5:D5"/>
    <mergeCell ref="C4:D4"/>
    <mergeCell ref="E3:K3"/>
    <mergeCell ref="A4:B4"/>
    <mergeCell ref="A7:B7"/>
    <mergeCell ref="A3:D3"/>
    <mergeCell ref="A6:B6"/>
    <mergeCell ref="A5:B5"/>
    <mergeCell ref="E4:F4"/>
    <mergeCell ref="E5:F5"/>
    <mergeCell ref="E6:F6"/>
    <mergeCell ref="E7:F7"/>
    <mergeCell ref="G4:K4"/>
    <mergeCell ref="G5:K5"/>
    <mergeCell ref="G6:K6"/>
    <mergeCell ref="G7:K7"/>
    <mergeCell ref="A30:K30"/>
    <mergeCell ref="A28:K28"/>
    <mergeCell ref="A26:K26"/>
    <mergeCell ref="C9:C10"/>
    <mergeCell ref="H9:I9"/>
    <mergeCell ref="J9:K9"/>
    <mergeCell ref="D9:D10"/>
    <mergeCell ref="E9:E10"/>
    <mergeCell ref="A9:A10"/>
    <mergeCell ref="B9:B10"/>
    <mergeCell ref="F9:G9"/>
  </mergeCells>
  <phoneticPr fontId="3" type="noConversion"/>
  <pageMargins left="0.35433070866141736" right="0.35433070866141736" top="0.98425196850393704" bottom="0.98425196850393704" header="0.51181102362204722" footer="0.51181102362204722"/>
  <pageSetup paperSize="9" scale="96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5</vt:i4>
      </vt:variant>
    </vt:vector>
  </HeadingPairs>
  <TitlesOfParts>
    <vt:vector size="15" baseType="lpstr">
      <vt:lpstr>2.산출내역서(1면)</vt:lpstr>
      <vt:lpstr>2-1 황산화물1</vt:lpstr>
      <vt:lpstr>2-2 황산화물2</vt:lpstr>
      <vt:lpstr>2-3 먼지 1</vt:lpstr>
      <vt:lpstr>2-4먼지 2</vt:lpstr>
      <vt:lpstr>2-5 질소산화물 1</vt:lpstr>
      <vt:lpstr>2-6 질소산화물 2</vt:lpstr>
      <vt:lpstr>3.연료사용확인서</vt:lpstr>
      <vt:lpstr>4.조업일수확인서</vt:lpstr>
      <vt:lpstr>5.자가측정내역확인서</vt:lpstr>
      <vt:lpstr>'2.산출내역서(1면)'!Print_Area</vt:lpstr>
      <vt:lpstr>'2-2 황산화물2'!Print_Area</vt:lpstr>
      <vt:lpstr>'2-4먼지 2'!Print_Area</vt:lpstr>
      <vt:lpstr>'2-6 질소산화물 2'!Print_Area</vt:lpstr>
      <vt:lpstr>'5.자가측정내역확인서'!Print_Area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이황임</dc:creator>
  <cp:lastModifiedBy>PC</cp:lastModifiedBy>
  <cp:lastPrinted>2021-01-22T08:52:11Z</cp:lastPrinted>
  <dcterms:created xsi:type="dcterms:W3CDTF">2003-10-20T01:59:58Z</dcterms:created>
  <dcterms:modified xsi:type="dcterms:W3CDTF">2024-06-12T05:41:40Z</dcterms:modified>
</cp:coreProperties>
</file>