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xr:revisionPtr revIDLastSave="0" documentId="13_ncr:1_{17AF80EC-A0D7-4B68-9E52-67CFDBA489F4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'업체별현황(최종)'!$A$1:$U$335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21" i="13" l="1"/>
  <c r="O322" i="13" s="1"/>
  <c r="N321" i="13"/>
  <c r="N322" i="13" s="1"/>
  <c r="M321" i="13"/>
  <c r="M322" i="13" s="1"/>
  <c r="O316" i="13"/>
  <c r="N316" i="13"/>
  <c r="M316" i="13"/>
  <c r="O140" i="13"/>
  <c r="N140" i="13"/>
  <c r="O293" i="13" l="1"/>
  <c r="N293" i="13"/>
  <c r="M293" i="13"/>
  <c r="O237" i="13" l="1"/>
  <c r="N237" i="13"/>
  <c r="M237" i="13"/>
  <c r="M238" i="13" s="1"/>
  <c r="O125" i="13"/>
  <c r="N125" i="13"/>
  <c r="M125" i="13"/>
  <c r="O334" i="13" l="1"/>
  <c r="O335" i="13" s="1"/>
  <c r="O338" i="13" s="1"/>
  <c r="N334" i="13"/>
  <c r="N335" i="13" s="1"/>
  <c r="M334" i="13"/>
  <c r="M335" i="13" s="1"/>
  <c r="O312" i="13"/>
  <c r="N312" i="13"/>
  <c r="M312" i="13"/>
  <c r="O307" i="13"/>
  <c r="N307" i="13"/>
  <c r="M307" i="13"/>
  <c r="N302" i="13"/>
  <c r="N265" i="13"/>
  <c r="N261" i="13"/>
  <c r="N212" i="13"/>
  <c r="N208" i="13"/>
  <c r="N203" i="13"/>
  <c r="N197" i="13"/>
  <c r="N194" i="13"/>
  <c r="N190" i="13"/>
  <c r="N183" i="13"/>
  <c r="N177" i="13"/>
  <c r="N174" i="13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7" i="13" s="1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O157" i="13" l="1"/>
  <c r="O313" i="13"/>
  <c r="M313" i="13"/>
  <c r="N313" i="13"/>
  <c r="O80" i="13" l="1"/>
  <c r="O69" i="13"/>
  <c r="O63" i="13"/>
  <c r="O57" i="13"/>
  <c r="O52" i="13"/>
  <c r="O45" i="13"/>
  <c r="O41" i="13"/>
  <c r="O288" i="13" l="1"/>
  <c r="N288" i="13"/>
  <c r="M288" i="13"/>
  <c r="O225" i="13" l="1"/>
  <c r="N225" i="13"/>
  <c r="M225" i="13"/>
  <c r="O115" i="13"/>
  <c r="N115" i="13"/>
  <c r="M115" i="13"/>
  <c r="O302" i="13" l="1"/>
  <c r="O282" i="13"/>
  <c r="N282" i="13"/>
  <c r="N303" i="13" s="1"/>
  <c r="N271" i="13"/>
  <c r="O212" i="13"/>
  <c r="O208" i="13"/>
  <c r="O203" i="13"/>
  <c r="O197" i="13"/>
  <c r="O194" i="13"/>
  <c r="O190" i="13"/>
  <c r="O177" i="13"/>
  <c r="O174" i="13"/>
  <c r="N119" i="13"/>
  <c r="O178" i="13" l="1"/>
  <c r="O231" i="13"/>
  <c r="N231" i="13"/>
  <c r="M231" i="13"/>
  <c r="O220" i="13"/>
  <c r="O232" i="13" s="1"/>
  <c r="N220" i="13"/>
  <c r="M220" i="13"/>
  <c r="N232" i="13" l="1"/>
  <c r="O168" i="13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7" i="13" l="1"/>
  <c r="O257" i="13"/>
  <c r="M257" i="13"/>
  <c r="N251" i="13"/>
  <c r="O251" i="13"/>
  <c r="M251" i="13"/>
  <c r="O271" i="13" l="1"/>
  <c r="O272" i="13" s="1"/>
  <c r="N272" i="13"/>
  <c r="M271" i="13"/>
  <c r="M272" i="13" s="1"/>
  <c r="O242" i="13" l="1"/>
  <c r="N242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2" i="13" l="1"/>
  <c r="M282" i="13"/>
  <c r="M303" i="13" l="1"/>
  <c r="O265" i="13"/>
  <c r="M265" i="13"/>
  <c r="O261" i="13"/>
  <c r="M261" i="13"/>
  <c r="O266" i="13" l="1"/>
  <c r="N266" i="13"/>
  <c r="M266" i="13"/>
  <c r="M242" i="13"/>
  <c r="M258" i="13" s="1"/>
  <c r="M212" i="13" l="1"/>
  <c r="M208" i="13"/>
  <c r="M203" i="13"/>
  <c r="M197" i="13"/>
  <c r="M194" i="13"/>
  <c r="M190" i="13"/>
  <c r="M232" i="13" l="1"/>
  <c r="O183" i="13"/>
  <c r="O184" i="13" s="1"/>
  <c r="N184" i="13"/>
  <c r="N338" i="13" s="1"/>
  <c r="M183" i="13"/>
  <c r="M184" i="13" s="1"/>
  <c r="M177" i="13" l="1"/>
  <c r="M174" i="13"/>
  <c r="M178" i="13" l="1"/>
  <c r="M338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<sst xmlns="http://schemas.openxmlformats.org/spreadsheetml/2006/main" count="935" uniqueCount="489">
  <si>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</si>
  <si>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</si>
  <si>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</si>
  <si>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</si>
  <si>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</si>
  <si>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</si>
  <si>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</si>
  <si>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</si>
  <si>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</si>
  <si>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</si>
  <si>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</si>
  <si>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</si>
  <si>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</si>
  <si>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</si>
  <si>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</si>
  <si>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</si>
  <si>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</si>
  <si>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</si>
  <si>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</si>
  <si>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</si>
  <si>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</si>
  <si>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</si>
  <si>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</si>
  <si>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</si>
  <si>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</si>
  <si>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</si>
  <si>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</si>
  <si>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</si>
  <si>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</si>
  <si>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</si>
  <si>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</si>
  <si>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</si>
  <si>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</si>
  <si>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</si>
  <si>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</si>
  <si>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</si>
  <si>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</si>
  <si>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</si>
  <si>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</si>
  <si>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</si>
  <si>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</si>
  <si>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</si>
  <si>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</si>
  <si>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</si>
  <si>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</si>
  <si>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</si>
  <si>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</si>
  <si>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</si>
  <si>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</si>
  <si>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</si>
  <si>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</si>
  <si>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</si>
  <si>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</si>
  <si>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</si>
  <si>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</si>
  <si>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</si>
  <si>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</si>
  <si>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</si>
  <si>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</si>
  <si>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</si>
  <si>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</si>
  <si>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</si>
  <si>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</si>
  <si>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</si>
  <si>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</si>
  <si>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</si>
  <si>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</si>
  <si>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</si>
  <si>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</si>
  <si>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</si>
  <si>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</si>
  <si>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</si>
  <si>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</si>
  <si>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</si>
  <si>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</si>
  <si>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</si>
  <si>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</si>
  <si>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</si>
  <si>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</si>
  <si>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</si>
  <si>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</si>
  <si>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</si>
  <si>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</si>
  <si>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</si>
  <si>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</si>
  <si>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</si>
  <si>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</si>
  <si>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</si>
  <si>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</si>
  <si>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</si>
  <si>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</si>
  <si>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</si>
  <si>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</si>
  <si>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</si>
  <si>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</si>
  <si>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</si>
  <si>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</si>
  <si>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</si>
  <si>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</si>
  <si>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</si>
  <si>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</si>
  <si>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</si>
  <si>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</si>
  <si>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</si>
  <si>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</si>
  <si>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</si>
  <si>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</si>
  <si>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</si>
  <si>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</si>
  <si>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</si>
  <si>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</si>
  <si>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</si>
  <si>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</si>
  <si>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</si>
  <si>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</si>
  <si>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</si>
  <si>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</si>
  <si>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</si>
  <si>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</si>
  <si>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</si>
  <si>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</si>
  <si>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</si>
  <si>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</si>
  <si>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</si>
  <si>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</si>
  <si>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</si>
  <si>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</si>
  <si>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</si>
  <si>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</si>
  <si>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</si>
  <si>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</si>
  <si>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</si>
  <si>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</si>
  <si>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</si>
  <si>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</si>
  <si>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</si>
  <si>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</si>
  <si>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</si>
  <si>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</si>
  <si>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</si>
  <si>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</si>
  <si>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</si>
  <si>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</si>
  <si>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</si>
  <si>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</si>
  <si>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</si>
  <si>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</si>
  <si>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</si>
  <si>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</si>
  <si>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</si>
  <si>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</si>
  <si>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</si>
  <si>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</si>
  <si>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</si>
  <si>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</si>
  <si>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</si>
  <si>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</si>
  <si>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</si>
  <si>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</si>
  <si>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</si>
  <si>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</si>
  <si>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</si>
  <si>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</si>
  <si>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</si>
  <si>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</si>
  <si>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</si>
  <si>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</si>
  <si>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</si>
  <si>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</si>
  <si>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</si>
  <si>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</si>
  <si>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</si>
  <si>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</si>
  <si>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</si>
  <si>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</si>
  <si>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</si>
  <si>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</si>
  <si>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</si>
  <si>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</si>
  <si>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</si>
  <si>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</si>
  <si>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</si>
  <si>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</si>
  <si>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</si>
  <si>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</si>
  <si>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</si>
  <si>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</si>
  <si>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</si>
  <si>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</si>
  <si>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</si>
  <si>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</si>
  <si>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</si>
  <si>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</si>
  <si>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</si>
  <si>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</si>
  <si>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</si>
  <si>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</si>
  <si>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</si>
  <si>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</si>
  <si>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</si>
  <si>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</si>
  <si>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</si>
  <si>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</si>
  <si>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</si>
  <si>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</si>
  <si>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</si>
  <si>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</si>
  <si>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</si>
  <si>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</si>
  <si>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</si>
  <si>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</si>
  <si>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</si>
  <si>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</si>
  <si>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</si>
  <si>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</si>
  <si>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</si>
  <si>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</si>
  <si>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</si>
  <si>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</si>
  <si>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</si>
  <si>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</si>
  <si>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</si>
  <si>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</si>
  <si>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</si>
  <si>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</si>
  <si>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</si>
  <si>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</si>
  <si>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</si>
  <si>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</si>
  <si>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</si>
  <si>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</si>
  <si>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</si>
  <si>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</si>
  <si>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</si>
  <si>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</si>
  <si>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</si>
  <si>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</si>
  <si>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</si>
  <si>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</si>
  <si>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</si>
  <si>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</si>
  <si>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</si>
  <si>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</si>
  <si>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</si>
  <si>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</si>
  <si>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</si>
  <si>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</si>
  <si>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</si>
  <si>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</si>
  <si>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</si>
  <si>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</si>
  <si>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</si>
  <si>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</si>
  <si>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</si>
  <si>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</si>
  <si>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</si>
  <si>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</si>
  <si>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</si>
  <si>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</si>
  <si>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</si>
  <si>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</si>
  <si>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</si>
  <si>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</si>
  <si>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</si>
  <si>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</si>
  <si>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</si>
  <si>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</si>
  <si>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</si>
  <si>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</si>
  <si>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</si>
  <si>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</si>
  <si>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</si>
  <si>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</si>
  <si>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</si>
  <si>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</si>
  <si>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</si>
  <si>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</si>
  <si>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</si>
  <si>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</si>
  <si>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</si>
  <si>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</si>
  <si>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</si>
  <si>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</si>
  <si>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</si>
  <si>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</si>
  <si>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</si>
  <si>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</si>
  <si>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</si>
  <si>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</si>
  <si>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</si>
  <si>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</si>
  <si>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</si>
  <si>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</si>
  <si>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</si>
  <si>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</si>
  <si>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</si>
  <si>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</si>
  <si>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</si>
  <si>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</si>
  <si>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</si>
  <si>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</si>
  <si>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</si>
  <si>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</si>
  <si>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</si>
  <si>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</si>
  <si>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</si>
  <si>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</si>
  <si>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</si>
  <si>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</si>
  <si>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</si>
  <si>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</si>
  <si>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</si>
  <si>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</si>
  <si>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</si>
  <si>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</si>
  <si>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</si>
  <si>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</si>
  <si>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</si>
  <si>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</si>
  <si>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</si>
  <si>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</si>
  <si>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</si>
  <si>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</si>
  <si>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</si>
  <si>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</si>
  <si>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</si>
  <si>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</si>
  <si>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</si>
  <si>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</si>
  <si>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</si>
  <si>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</si>
  <si>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</si>
  <si>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</si>
  <si>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</si>
  <si>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</si>
  <si>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</si>
  <si>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</si>
  <si>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</si>
  <si>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</si>
  <si>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</si>
  <si>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</si>
  <si>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</si>
  <si>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</si>
  <si>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</si>
  <si>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</si>
  <si>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</si>
  <si>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</si>
  <si>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</si>
  <si>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</si>
  <si>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</si>
  <si>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</si>
  <si>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</si>
  <si>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</si>
  <si>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</si>
  <si>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</si>
  <si>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</si>
  <si>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</si>
  <si>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</si>
  <si>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</si>
  <si>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</si>
  <si>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</si>
  <si>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</si>
  <si>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</si>
  <si>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</si>
  <si>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</si>
  <si>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</si>
  <si>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</si>
  <si>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</si>
  <si>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</si>
  <si>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</si>
  <si>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</si>
  <si>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</si>
  <si>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</si>
  <si>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</si>
  <si>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</si>
  <si>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</si>
  <si>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</si>
  <si>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</si>
  <si>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</si>
  <si>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</si>
  <si>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</si>
  <si>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</si>
  <si>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</si>
  <si>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</si>
  <si>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</si>
  <si>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</si>
  <si>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</si>
  <si>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</si>
  <si>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</si>
  <si>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</si>
  <si>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</si>
  <si>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</si>
  <si>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</si>
  <si>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</si>
  <si>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</si>
  <si>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</si>
  <si>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</si>
  <si>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</si>
  <si>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</si>
  <si>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</si>
  <si>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</si>
  <si>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</si>
  <si>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</si>
  <si>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</si>
  <si>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</si>
  <si>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</si>
  <si>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</si>
  <si>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</si>
  <si>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</si>
  <si>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</si>
  <si>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</si>
  <si>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</si>
  <si>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</si>
  <si>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</si>
  <si>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</si>
  <si>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</si>
  <si>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</si>
  <si>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</si>
  <si>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</si>
  <si>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</si>
  <si>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</si>
  <si>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</si>
  <si>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</si>
  <si>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</si>
  <si>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</si>
  <si>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</si>
  <si>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</si>
  <si>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</si>
  <si>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</si>
  <si>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</si>
  <si>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</si>
  <si>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</si>
  <si>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</si>
  <si>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</si>
  <si>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</si>
  <si>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</si>
  <si>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</si>
  <si>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</si>
  <si>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</si>
  <si>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</si>
  <si>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</si>
  <si>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</si>
  <si>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</si>
  <si>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</si>
  <si>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</si>
  <si>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</si>
  <si>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</si>
  <si>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</si>
  <si>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</si>
  <si>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</si>
  <si>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</si>
  <si>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</si>
  <si>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</si>
  <si>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</si>
  <si>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</si>
  <si>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</si>
  <si>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</si>
  <si>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</si>
  <si>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</si>
  <si>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</si>
  <si>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</si>
  <si>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</si>
  <si>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</si>
  <si>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</si>
  <si>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</si>
  <si>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준공</t>
    <phoneticPr fontId="36" type="noConversion"/>
  </si>
  <si>
    <t>민간분양 주택('23. 7월말)</t>
    <phoneticPr fontId="36" type="noConversion"/>
  </si>
  <si>
    <t>민간분양 주택('23. 8월말)</t>
    <phoneticPr fontId="36" type="noConversion"/>
  </si>
  <si>
    <t xml:space="preserve"> □ 업체별 현황 ('23.8월말 현재)</t>
    <phoneticPr fontId="36" type="noConversion"/>
  </si>
  <si>
    <t>전월
('23.7월말)</t>
    <phoneticPr fontId="36" type="noConversion"/>
  </si>
  <si>
    <t>당해월
('23.8월말)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</si>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</sst>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51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8" fillId="0" borderId="19" xfId="49727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178" fontId="38" fillId="0" borderId="3" xfId="32014" applyNumberFormat="1" applyFont="1" applyFill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5" fillId="0" borderId="3" xfId="0" applyFont="1" applyBorder="1" applyAlignment="1">
      <alignment horizontal="right" vertical="center" wrapText="1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9" fontId="38" fillId="0" borderId="3" xfId="4156" applyNumberFormat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7" fillId="0" borderId="33" xfId="2500" applyFont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8" fillId="0" borderId="17" xfId="4156" applyBorder="1" applyAlignment="1">
      <alignment horizontal="center"/>
    </xf>
    <xf numFmtId="0" fontId="38" fillId="0" borderId="18" xfId="4156" applyBorder="1" applyAlignment="1">
      <alignment horizontal="center"/>
    </xf>
    <xf numFmtId="0" fontId="38" fillId="0" borderId="19" xfId="4156" applyBorder="1" applyAlignment="1">
      <alignment horizont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H23" sqref="H23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s="1" customFormat="1" ht="24.95" customHeight="1">
      <c r="A2" s="141" t="s">
        <v>3</v>
      </c>
      <c r="B2" s="143" t="s">
        <v>4</v>
      </c>
      <c r="C2" s="145" t="s">
        <v>467</v>
      </c>
      <c r="D2" s="145"/>
      <c r="E2" s="145"/>
      <c r="F2" s="145"/>
      <c r="G2" s="145"/>
      <c r="H2" s="146" t="s">
        <v>466</v>
      </c>
      <c r="I2" s="147"/>
      <c r="J2" s="147"/>
      <c r="K2" s="147"/>
      <c r="L2" s="148"/>
    </row>
    <row r="3" spans="1:12" s="1" customFormat="1" ht="24.95" customHeight="1">
      <c r="A3" s="142"/>
      <c r="B3" s="144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4">
        <f>C4-H4</f>
        <v>365</v>
      </c>
      <c r="C4" s="113">
        <f t="shared" ref="C4:L4" si="0">SUM(C5:C28)</f>
        <v>8199</v>
      </c>
      <c r="D4" s="113">
        <f t="shared" si="0"/>
        <v>67</v>
      </c>
      <c r="E4" s="113">
        <f t="shared" si="0"/>
        <v>327</v>
      </c>
      <c r="F4" s="113">
        <f t="shared" si="0"/>
        <v>6707</v>
      </c>
      <c r="G4" s="113">
        <f t="shared" si="0"/>
        <v>1098</v>
      </c>
      <c r="H4" s="113">
        <f t="shared" si="0"/>
        <v>7834</v>
      </c>
      <c r="I4" s="113">
        <f t="shared" si="0"/>
        <v>67</v>
      </c>
      <c r="J4" s="113">
        <f t="shared" si="0"/>
        <v>373</v>
      </c>
      <c r="K4" s="113">
        <f t="shared" si="0"/>
        <v>6226</v>
      </c>
      <c r="L4" s="114">
        <f t="shared" si="0"/>
        <v>1168</v>
      </c>
    </row>
    <row r="5" spans="1:12" ht="28.5">
      <c r="A5" s="40" t="s">
        <v>241</v>
      </c>
      <c r="B5" s="124">
        <f>C5-H5</f>
        <v>-14</v>
      </c>
      <c r="C5" s="115">
        <f>SUM(D5:G5)</f>
        <v>1048</v>
      </c>
      <c r="D5" s="116">
        <v>0</v>
      </c>
      <c r="E5" s="116">
        <v>0</v>
      </c>
      <c r="F5" s="116">
        <v>770</v>
      </c>
      <c r="G5" s="116">
        <v>278</v>
      </c>
      <c r="H5" s="115">
        <f>SUM(I5:L5)</f>
        <v>1062</v>
      </c>
      <c r="I5" s="116">
        <v>0</v>
      </c>
      <c r="J5" s="116">
        <v>0</v>
      </c>
      <c r="K5" s="116">
        <v>781</v>
      </c>
      <c r="L5" s="117">
        <v>281</v>
      </c>
    </row>
    <row r="6" spans="1:12" ht="24.95" customHeight="1">
      <c r="A6" s="39" t="s">
        <v>44</v>
      </c>
      <c r="B6" s="124">
        <f>C6-H6</f>
        <v>-330</v>
      </c>
      <c r="C6" s="115">
        <f>SUM(D6:G6)</f>
        <v>3572</v>
      </c>
      <c r="D6" s="116">
        <v>0</v>
      </c>
      <c r="E6" s="116">
        <v>78</v>
      </c>
      <c r="F6" s="116">
        <v>2921</v>
      </c>
      <c r="G6" s="116">
        <v>573</v>
      </c>
      <c r="H6" s="115">
        <f>SUM(I6:L6)</f>
        <v>3902</v>
      </c>
      <c r="I6" s="116">
        <v>0</v>
      </c>
      <c r="J6" s="116">
        <v>107</v>
      </c>
      <c r="K6" s="116">
        <v>3150</v>
      </c>
      <c r="L6" s="117">
        <v>645</v>
      </c>
    </row>
    <row r="7" spans="1:12" ht="24.95" customHeight="1">
      <c r="A7" s="39" t="s">
        <v>59</v>
      </c>
      <c r="B7" s="124">
        <f t="shared" ref="B7:B28" si="1">C7-H7</f>
        <v>164</v>
      </c>
      <c r="C7" s="115">
        <f>SUM(D7:G7)</f>
        <v>1458</v>
      </c>
      <c r="D7" s="116">
        <v>54</v>
      </c>
      <c r="E7" s="116">
        <v>230</v>
      </c>
      <c r="F7" s="116">
        <v>1151</v>
      </c>
      <c r="G7" s="116">
        <v>23</v>
      </c>
      <c r="H7" s="115">
        <f t="shared" ref="H7:H28" si="2">SUM(I7:L7)</f>
        <v>1294</v>
      </c>
      <c r="I7" s="116">
        <v>54</v>
      </c>
      <c r="J7" s="116">
        <v>233</v>
      </c>
      <c r="K7" s="116">
        <v>992</v>
      </c>
      <c r="L7" s="117">
        <v>15</v>
      </c>
    </row>
    <row r="8" spans="1:12" ht="24.95" customHeight="1">
      <c r="A8" s="39" t="s">
        <v>74</v>
      </c>
      <c r="B8" s="124">
        <f t="shared" si="1"/>
        <v>-23</v>
      </c>
      <c r="C8" s="115">
        <f>SUM(D8:G8)</f>
        <v>399</v>
      </c>
      <c r="D8" s="116">
        <v>0</v>
      </c>
      <c r="E8" s="116">
        <v>0</v>
      </c>
      <c r="F8" s="116">
        <v>399</v>
      </c>
      <c r="G8" s="116">
        <v>0</v>
      </c>
      <c r="H8" s="115">
        <f t="shared" si="2"/>
        <v>422</v>
      </c>
      <c r="I8" s="116">
        <v>0</v>
      </c>
      <c r="J8" s="116">
        <v>0</v>
      </c>
      <c r="K8" s="116">
        <v>422</v>
      </c>
      <c r="L8" s="117">
        <v>0</v>
      </c>
    </row>
    <row r="9" spans="1:12" ht="24.95" customHeight="1">
      <c r="A9" s="39" t="s">
        <v>78</v>
      </c>
      <c r="B9" s="124">
        <f t="shared" si="1"/>
        <v>0</v>
      </c>
      <c r="C9" s="115">
        <f t="shared" ref="C9:C28" si="3">SUM(D9:G9)</f>
        <v>56</v>
      </c>
      <c r="D9" s="116">
        <v>0</v>
      </c>
      <c r="E9" s="116">
        <v>0</v>
      </c>
      <c r="F9" s="116">
        <v>56</v>
      </c>
      <c r="G9" s="116">
        <v>0</v>
      </c>
      <c r="H9" s="115">
        <f t="shared" si="2"/>
        <v>56</v>
      </c>
      <c r="I9" s="116">
        <v>0</v>
      </c>
      <c r="J9" s="116">
        <v>0</v>
      </c>
      <c r="K9" s="116">
        <v>56</v>
      </c>
      <c r="L9" s="117">
        <v>0</v>
      </c>
    </row>
    <row r="10" spans="1:12" ht="24.95" customHeight="1">
      <c r="A10" s="39" t="s">
        <v>103</v>
      </c>
      <c r="B10" s="124">
        <f t="shared" si="1"/>
        <v>0</v>
      </c>
      <c r="C10" s="115">
        <f t="shared" si="3"/>
        <v>122</v>
      </c>
      <c r="D10" s="116">
        <v>13</v>
      </c>
      <c r="E10" s="116">
        <v>19</v>
      </c>
      <c r="F10" s="116">
        <v>75</v>
      </c>
      <c r="G10" s="116">
        <v>15</v>
      </c>
      <c r="H10" s="115">
        <f t="shared" si="2"/>
        <v>122</v>
      </c>
      <c r="I10" s="116">
        <v>13</v>
      </c>
      <c r="J10" s="116">
        <v>19</v>
      </c>
      <c r="K10" s="116">
        <v>75</v>
      </c>
      <c r="L10" s="117">
        <v>15</v>
      </c>
    </row>
    <row r="11" spans="1:12" ht="24.95" customHeight="1">
      <c r="A11" s="39" t="s">
        <v>146</v>
      </c>
      <c r="B11" s="124">
        <f t="shared" si="1"/>
        <v>-26</v>
      </c>
      <c r="C11" s="115">
        <f t="shared" si="3"/>
        <v>43</v>
      </c>
      <c r="D11" s="116">
        <v>0</v>
      </c>
      <c r="E11" s="116">
        <v>0</v>
      </c>
      <c r="F11" s="116">
        <v>12</v>
      </c>
      <c r="G11" s="116">
        <v>31</v>
      </c>
      <c r="H11" s="115">
        <f t="shared" si="2"/>
        <v>69</v>
      </c>
      <c r="I11" s="116">
        <v>0</v>
      </c>
      <c r="J11" s="116">
        <v>0</v>
      </c>
      <c r="K11" s="116">
        <v>37</v>
      </c>
      <c r="L11" s="117">
        <v>32</v>
      </c>
    </row>
    <row r="12" spans="1:12" ht="24.95" customHeight="1">
      <c r="A12" s="39" t="s">
        <v>112</v>
      </c>
      <c r="B12" s="124">
        <f t="shared" si="1"/>
        <v>-12</v>
      </c>
      <c r="C12" s="115">
        <f t="shared" si="3"/>
        <v>6</v>
      </c>
      <c r="D12" s="116">
        <v>0</v>
      </c>
      <c r="E12" s="116">
        <v>0</v>
      </c>
      <c r="F12" s="116">
        <v>3</v>
      </c>
      <c r="G12" s="116">
        <v>3</v>
      </c>
      <c r="H12" s="115">
        <f t="shared" si="2"/>
        <v>18</v>
      </c>
      <c r="I12" s="116">
        <v>0</v>
      </c>
      <c r="J12" s="116">
        <v>0</v>
      </c>
      <c r="K12" s="116">
        <v>15</v>
      </c>
      <c r="L12" s="117">
        <v>3</v>
      </c>
    </row>
    <row r="13" spans="1:12" ht="24.95" customHeight="1">
      <c r="A13" s="39" t="s">
        <v>119</v>
      </c>
      <c r="B13" s="124">
        <f t="shared" si="1"/>
        <v>0</v>
      </c>
      <c r="C13" s="115">
        <f t="shared" si="3"/>
        <v>15</v>
      </c>
      <c r="D13" s="116">
        <v>0</v>
      </c>
      <c r="E13" s="116">
        <v>0</v>
      </c>
      <c r="F13" s="116">
        <v>15</v>
      </c>
      <c r="G13" s="116">
        <v>0</v>
      </c>
      <c r="H13" s="118">
        <f t="shared" si="2"/>
        <v>15</v>
      </c>
      <c r="I13" s="116">
        <v>0</v>
      </c>
      <c r="J13" s="116">
        <v>0</v>
      </c>
      <c r="K13" s="116">
        <v>15</v>
      </c>
      <c r="L13" s="117">
        <v>0</v>
      </c>
    </row>
    <row r="14" spans="1:12" ht="24.75" customHeight="1">
      <c r="A14" s="39" t="s">
        <v>171</v>
      </c>
      <c r="B14" s="124">
        <f t="shared" si="1"/>
        <v>0</v>
      </c>
      <c r="C14" s="115">
        <f t="shared" si="3"/>
        <v>15</v>
      </c>
      <c r="D14" s="116">
        <v>0</v>
      </c>
      <c r="E14" s="116">
        <v>0</v>
      </c>
      <c r="F14" s="116">
        <v>15</v>
      </c>
      <c r="G14" s="116">
        <v>0</v>
      </c>
      <c r="H14" s="115">
        <f t="shared" si="2"/>
        <v>15</v>
      </c>
      <c r="I14" s="116">
        <v>0</v>
      </c>
      <c r="J14" s="116">
        <v>0</v>
      </c>
      <c r="K14" s="116">
        <v>15</v>
      </c>
      <c r="L14" s="117">
        <v>0</v>
      </c>
    </row>
    <row r="15" spans="1:12" ht="24.95" customHeight="1">
      <c r="A15" s="39" t="s">
        <v>134</v>
      </c>
      <c r="B15" s="124">
        <f t="shared" si="1"/>
        <v>-12</v>
      </c>
      <c r="C15" s="115">
        <f t="shared" si="3"/>
        <v>745</v>
      </c>
      <c r="D15" s="116">
        <v>0</v>
      </c>
      <c r="E15" s="116">
        <v>0</v>
      </c>
      <c r="F15" s="116">
        <v>580</v>
      </c>
      <c r="G15" s="116">
        <v>165</v>
      </c>
      <c r="H15" s="115">
        <f t="shared" si="2"/>
        <v>757</v>
      </c>
      <c r="I15" s="116">
        <v>0</v>
      </c>
      <c r="J15" s="116">
        <v>0</v>
      </c>
      <c r="K15" s="116">
        <v>592</v>
      </c>
      <c r="L15" s="117">
        <v>165</v>
      </c>
    </row>
    <row r="16" spans="1:12" ht="24.95" customHeight="1">
      <c r="A16" s="10" t="s">
        <v>148</v>
      </c>
      <c r="B16" s="124">
        <f t="shared" si="1"/>
        <v>0</v>
      </c>
      <c r="C16" s="115">
        <f t="shared" si="3"/>
        <v>0</v>
      </c>
      <c r="D16" s="116"/>
      <c r="E16" s="116"/>
      <c r="F16" s="116"/>
      <c r="G16" s="116"/>
      <c r="H16" s="115">
        <f t="shared" si="2"/>
        <v>0</v>
      </c>
      <c r="I16" s="116"/>
      <c r="J16" s="116"/>
      <c r="K16" s="116"/>
      <c r="L16" s="117"/>
    </row>
    <row r="17" spans="1:12" ht="24.95" customHeight="1">
      <c r="A17" s="10" t="s">
        <v>150</v>
      </c>
      <c r="B17" s="124">
        <f t="shared" si="1"/>
        <v>0</v>
      </c>
      <c r="C17" s="115">
        <f t="shared" si="3"/>
        <v>0</v>
      </c>
      <c r="D17" s="116"/>
      <c r="E17" s="116"/>
      <c r="F17" s="116"/>
      <c r="G17" s="116"/>
      <c r="H17" s="115">
        <f t="shared" si="2"/>
        <v>0</v>
      </c>
      <c r="I17" s="116"/>
      <c r="J17" s="116"/>
      <c r="K17" s="116"/>
      <c r="L17" s="117"/>
    </row>
    <row r="18" spans="1:12" ht="24.95" customHeight="1">
      <c r="A18" s="10" t="s">
        <v>152</v>
      </c>
      <c r="B18" s="124">
        <f t="shared" si="1"/>
        <v>0</v>
      </c>
      <c r="C18" s="115">
        <f t="shared" si="3"/>
        <v>0</v>
      </c>
      <c r="D18" s="116"/>
      <c r="E18" s="116"/>
      <c r="F18" s="116"/>
      <c r="G18" s="116"/>
      <c r="H18" s="115">
        <f t="shared" si="2"/>
        <v>0</v>
      </c>
      <c r="I18" s="116"/>
      <c r="J18" s="116"/>
      <c r="K18" s="116"/>
      <c r="L18" s="117"/>
    </row>
    <row r="19" spans="1:12" ht="24.95" customHeight="1">
      <c r="A19" s="10" t="s">
        <v>154</v>
      </c>
      <c r="B19" s="124">
        <f t="shared" si="1"/>
        <v>0</v>
      </c>
      <c r="C19" s="115">
        <f t="shared" si="3"/>
        <v>0</v>
      </c>
      <c r="D19" s="116"/>
      <c r="E19" s="116"/>
      <c r="F19" s="116"/>
      <c r="G19" s="116"/>
      <c r="H19" s="115">
        <f t="shared" si="2"/>
        <v>0</v>
      </c>
      <c r="I19" s="116"/>
      <c r="J19" s="116"/>
      <c r="K19" s="116"/>
      <c r="L19" s="117"/>
    </row>
    <row r="20" spans="1:12" ht="24.95" customHeight="1">
      <c r="A20" s="10" t="s">
        <v>156</v>
      </c>
      <c r="B20" s="124">
        <f t="shared" si="1"/>
        <v>0</v>
      </c>
      <c r="C20" s="115">
        <f t="shared" si="3"/>
        <v>0</v>
      </c>
      <c r="D20" s="116"/>
      <c r="E20" s="116"/>
      <c r="F20" s="116"/>
      <c r="G20" s="116"/>
      <c r="H20" s="115">
        <f t="shared" si="2"/>
        <v>0</v>
      </c>
      <c r="I20" s="116"/>
      <c r="J20" s="116"/>
      <c r="K20" s="116"/>
      <c r="L20" s="117"/>
    </row>
    <row r="21" spans="1:12" ht="24" customHeight="1">
      <c r="A21" s="39" t="s">
        <v>135</v>
      </c>
      <c r="B21" s="124">
        <f t="shared" si="1"/>
        <v>0</v>
      </c>
      <c r="C21" s="115">
        <f t="shared" si="3"/>
        <v>44</v>
      </c>
      <c r="D21" s="116">
        <v>0</v>
      </c>
      <c r="E21" s="116">
        <v>0</v>
      </c>
      <c r="F21" s="116">
        <v>44</v>
      </c>
      <c r="G21" s="116">
        <v>0</v>
      </c>
      <c r="H21" s="115">
        <f t="shared" si="2"/>
        <v>44</v>
      </c>
      <c r="I21" s="116">
        <v>0</v>
      </c>
      <c r="J21" s="116">
        <v>0</v>
      </c>
      <c r="K21" s="116">
        <v>44</v>
      </c>
      <c r="L21" s="117">
        <v>0</v>
      </c>
    </row>
    <row r="22" spans="1:12" ht="24.95" customHeight="1">
      <c r="A22" s="10" t="s">
        <v>158</v>
      </c>
      <c r="B22" s="124">
        <f t="shared" si="1"/>
        <v>0</v>
      </c>
      <c r="C22" s="115">
        <f t="shared" si="3"/>
        <v>0</v>
      </c>
      <c r="D22" s="116"/>
      <c r="E22" s="116"/>
      <c r="F22" s="116"/>
      <c r="G22" s="116"/>
      <c r="H22" s="115">
        <f t="shared" si="2"/>
        <v>0</v>
      </c>
      <c r="I22" s="116"/>
      <c r="J22" s="116"/>
      <c r="K22" s="116"/>
      <c r="L22" s="117"/>
    </row>
    <row r="23" spans="1:12" ht="24.95" customHeight="1">
      <c r="A23" s="10" t="s">
        <v>160</v>
      </c>
      <c r="B23" s="124">
        <f t="shared" si="1"/>
        <v>0</v>
      </c>
      <c r="C23" s="115">
        <f t="shared" si="3"/>
        <v>0</v>
      </c>
      <c r="D23" s="116"/>
      <c r="E23" s="116"/>
      <c r="F23" s="116"/>
      <c r="G23" s="116"/>
      <c r="H23" s="115">
        <f t="shared" si="2"/>
        <v>0</v>
      </c>
      <c r="I23" s="116"/>
      <c r="J23" s="116"/>
      <c r="K23" s="116"/>
      <c r="L23" s="117"/>
    </row>
    <row r="24" spans="1:12" ht="24.95" customHeight="1">
      <c r="A24" s="10" t="s">
        <v>162</v>
      </c>
      <c r="B24" s="124">
        <f t="shared" si="1"/>
        <v>633</v>
      </c>
      <c r="C24" s="115">
        <f t="shared" si="3"/>
        <v>633</v>
      </c>
      <c r="D24" s="116"/>
      <c r="E24" s="116"/>
      <c r="F24" s="116">
        <v>632</v>
      </c>
      <c r="G24" s="116">
        <v>1</v>
      </c>
      <c r="H24" s="115">
        <f t="shared" si="2"/>
        <v>0</v>
      </c>
      <c r="I24" s="116"/>
      <c r="J24" s="116"/>
      <c r="K24" s="116"/>
      <c r="L24" s="117"/>
    </row>
    <row r="25" spans="1:12" ht="24.95" customHeight="1">
      <c r="A25" s="10" t="s">
        <v>164</v>
      </c>
      <c r="B25" s="124">
        <f t="shared" si="1"/>
        <v>0</v>
      </c>
      <c r="C25" s="115">
        <f t="shared" si="3"/>
        <v>0</v>
      </c>
      <c r="D25" s="116"/>
      <c r="E25" s="116"/>
      <c r="F25" s="116"/>
      <c r="G25" s="116"/>
      <c r="H25" s="115">
        <f t="shared" si="2"/>
        <v>0</v>
      </c>
      <c r="I25" s="116"/>
      <c r="J25" s="116"/>
      <c r="K25" s="116"/>
      <c r="L25" s="117"/>
    </row>
    <row r="26" spans="1:12" ht="24.95" customHeight="1">
      <c r="A26" s="10" t="s">
        <v>166</v>
      </c>
      <c r="B26" s="124">
        <f t="shared" si="1"/>
        <v>0</v>
      </c>
      <c r="C26" s="115">
        <f t="shared" si="3"/>
        <v>0</v>
      </c>
      <c r="D26" s="116"/>
      <c r="E26" s="116"/>
      <c r="F26" s="116"/>
      <c r="G26" s="116"/>
      <c r="H26" s="115">
        <f t="shared" si="2"/>
        <v>0</v>
      </c>
      <c r="I26" s="116"/>
      <c r="J26" s="116"/>
      <c r="K26" s="116"/>
      <c r="L26" s="117"/>
    </row>
    <row r="27" spans="1:12" ht="24.95" customHeight="1">
      <c r="A27" s="10" t="s">
        <v>168</v>
      </c>
      <c r="B27" s="124">
        <f t="shared" si="1"/>
        <v>-15</v>
      </c>
      <c r="C27" s="115">
        <f t="shared" si="3"/>
        <v>43</v>
      </c>
      <c r="D27" s="116">
        <v>0</v>
      </c>
      <c r="E27" s="116">
        <v>0</v>
      </c>
      <c r="F27" s="116">
        <v>34</v>
      </c>
      <c r="G27" s="116">
        <v>9</v>
      </c>
      <c r="H27" s="115">
        <f t="shared" si="2"/>
        <v>58</v>
      </c>
      <c r="I27" s="116">
        <v>0</v>
      </c>
      <c r="J27" s="116">
        <v>14</v>
      </c>
      <c r="K27" s="116">
        <v>32</v>
      </c>
      <c r="L27" s="117">
        <v>12</v>
      </c>
    </row>
    <row r="28" spans="1:12" ht="24.95" customHeight="1" thickBot="1">
      <c r="A28" s="15" t="s">
        <v>170</v>
      </c>
      <c r="B28" s="125">
        <f t="shared" si="1"/>
        <v>0</v>
      </c>
      <c r="C28" s="119">
        <f t="shared" si="3"/>
        <v>0</v>
      </c>
      <c r="D28" s="120"/>
      <c r="E28" s="120"/>
      <c r="F28" s="120"/>
      <c r="G28" s="120"/>
      <c r="H28" s="119">
        <f t="shared" si="2"/>
        <v>0</v>
      </c>
      <c r="I28" s="120"/>
      <c r="J28" s="120"/>
      <c r="K28" s="120"/>
      <c r="L28" s="121"/>
    </row>
    <row r="29" spans="1:12" ht="24.95" customHeight="1"/>
    <row r="30" spans="1:12" ht="24.95" customHeight="1">
      <c r="A30" s="140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</row>
    <row r="31" spans="1:12" ht="24.95" customHeight="1" thickBot="1">
      <c r="A31" s="140" t="s">
        <v>46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</row>
    <row r="32" spans="1:12" ht="24.95" customHeight="1">
      <c r="A32" s="141" t="s">
        <v>3</v>
      </c>
      <c r="B32" s="143" t="s">
        <v>4</v>
      </c>
      <c r="C32" s="145" t="s">
        <v>467</v>
      </c>
      <c r="D32" s="145"/>
      <c r="E32" s="145"/>
      <c r="F32" s="145"/>
      <c r="G32" s="145"/>
      <c r="H32" s="146" t="s">
        <v>466</v>
      </c>
      <c r="I32" s="147"/>
      <c r="J32" s="147"/>
      <c r="K32" s="147"/>
      <c r="L32" s="148"/>
    </row>
    <row r="33" spans="1:12" ht="24.95" customHeight="1">
      <c r="A33" s="142"/>
      <c r="B33" s="144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4">
        <f>C34-H34</f>
        <v>170</v>
      </c>
      <c r="C34" s="113">
        <f t="shared" ref="C34:L34" si="4">SUM(C35:C58)</f>
        <v>910</v>
      </c>
      <c r="D34" s="113">
        <f t="shared" si="4"/>
        <v>67</v>
      </c>
      <c r="E34" s="113">
        <f t="shared" si="4"/>
        <v>24</v>
      </c>
      <c r="F34" s="113">
        <f t="shared" si="4"/>
        <v>791</v>
      </c>
      <c r="G34" s="113">
        <f t="shared" si="4"/>
        <v>28</v>
      </c>
      <c r="H34" s="113">
        <f t="shared" si="4"/>
        <v>740</v>
      </c>
      <c r="I34" s="113">
        <f t="shared" si="4"/>
        <v>67</v>
      </c>
      <c r="J34" s="113">
        <f t="shared" si="4"/>
        <v>25</v>
      </c>
      <c r="K34" s="113">
        <f t="shared" si="4"/>
        <v>628</v>
      </c>
      <c r="L34" s="114">
        <f t="shared" si="4"/>
        <v>20</v>
      </c>
    </row>
    <row r="35" spans="1:12" ht="28.5">
      <c r="A35" s="40" t="s">
        <v>242</v>
      </c>
      <c r="B35" s="124">
        <f t="shared" ref="B35:B58" si="5">C35-H35</f>
        <v>0</v>
      </c>
      <c r="C35" s="115">
        <f>SUM(D35:G35)</f>
        <v>0</v>
      </c>
      <c r="D35" s="116"/>
      <c r="E35" s="116"/>
      <c r="F35" s="116"/>
      <c r="G35" s="116"/>
      <c r="H35" s="115">
        <f>SUM(I35:L35)</f>
        <v>0</v>
      </c>
      <c r="I35" s="116"/>
      <c r="J35" s="116"/>
      <c r="K35" s="116"/>
      <c r="L35" s="117"/>
    </row>
    <row r="36" spans="1:12" ht="24.95" customHeight="1">
      <c r="A36" s="39" t="s">
        <v>44</v>
      </c>
      <c r="B36" s="124">
        <f t="shared" ref="B36" si="6">C36-H36</f>
        <v>0</v>
      </c>
      <c r="C36" s="115">
        <f>SUM(D36:G36)</f>
        <v>29</v>
      </c>
      <c r="D36" s="116">
        <v>0</v>
      </c>
      <c r="E36" s="116">
        <v>3</v>
      </c>
      <c r="F36" s="116">
        <v>26</v>
      </c>
      <c r="G36" s="116">
        <v>0</v>
      </c>
      <c r="H36" s="115">
        <f>SUM(I36:L36)</f>
        <v>29</v>
      </c>
      <c r="I36" s="116">
        <v>0</v>
      </c>
      <c r="J36" s="116">
        <v>3</v>
      </c>
      <c r="K36" s="116">
        <v>26</v>
      </c>
      <c r="L36" s="117">
        <v>0</v>
      </c>
    </row>
    <row r="37" spans="1:12" ht="24.95" customHeight="1">
      <c r="A37" s="39" t="s">
        <v>47</v>
      </c>
      <c r="B37" s="124">
        <f t="shared" si="5"/>
        <v>217</v>
      </c>
      <c r="C37" s="115">
        <f t="shared" ref="C37:C58" si="7">SUM(D37:G37)</f>
        <v>296</v>
      </c>
      <c r="D37" s="116">
        <v>54</v>
      </c>
      <c r="E37" s="116">
        <v>20</v>
      </c>
      <c r="F37" s="116">
        <v>214</v>
      </c>
      <c r="G37" s="116">
        <v>8</v>
      </c>
      <c r="H37" s="115">
        <f t="shared" ref="H37:H58" si="8">SUM(I37:L37)</f>
        <v>79</v>
      </c>
      <c r="I37" s="116">
        <v>54</v>
      </c>
      <c r="J37" s="116">
        <v>21</v>
      </c>
      <c r="K37" s="116">
        <v>4</v>
      </c>
      <c r="L37" s="117">
        <v>0</v>
      </c>
    </row>
    <row r="38" spans="1:12" ht="24.95" customHeight="1">
      <c r="A38" s="39" t="s">
        <v>73</v>
      </c>
      <c r="B38" s="124">
        <f t="shared" si="5"/>
        <v>-23</v>
      </c>
      <c r="C38" s="115">
        <f t="shared" si="7"/>
        <v>399</v>
      </c>
      <c r="D38" s="116">
        <v>0</v>
      </c>
      <c r="E38" s="116">
        <v>0</v>
      </c>
      <c r="F38" s="116">
        <v>399</v>
      </c>
      <c r="G38" s="116">
        <v>0</v>
      </c>
      <c r="H38" s="115">
        <f t="shared" si="8"/>
        <v>422</v>
      </c>
      <c r="I38" s="116">
        <v>0</v>
      </c>
      <c r="J38" s="116">
        <v>0</v>
      </c>
      <c r="K38" s="116">
        <v>422</v>
      </c>
      <c r="L38" s="117">
        <v>0</v>
      </c>
    </row>
    <row r="39" spans="1:12" ht="24.95" customHeight="1">
      <c r="A39" s="39" t="s">
        <v>78</v>
      </c>
      <c r="B39" s="124">
        <f t="shared" si="5"/>
        <v>0</v>
      </c>
      <c r="C39" s="115">
        <f t="shared" si="7"/>
        <v>0</v>
      </c>
      <c r="D39" s="116"/>
      <c r="E39" s="116"/>
      <c r="F39" s="116"/>
      <c r="G39" s="116"/>
      <c r="H39" s="115">
        <f t="shared" si="8"/>
        <v>0</v>
      </c>
      <c r="I39" s="116"/>
      <c r="J39" s="116"/>
      <c r="K39" s="116"/>
      <c r="L39" s="117"/>
    </row>
    <row r="40" spans="1:12" ht="24.95" customHeight="1">
      <c r="A40" s="39" t="s">
        <v>103</v>
      </c>
      <c r="B40" s="124">
        <f t="shared" si="5"/>
        <v>0</v>
      </c>
      <c r="C40" s="115">
        <f t="shared" si="7"/>
        <v>81</v>
      </c>
      <c r="D40" s="116">
        <v>13</v>
      </c>
      <c r="E40" s="116">
        <v>1</v>
      </c>
      <c r="F40" s="116">
        <v>52</v>
      </c>
      <c r="G40" s="116">
        <v>15</v>
      </c>
      <c r="H40" s="115">
        <f t="shared" si="8"/>
        <v>81</v>
      </c>
      <c r="I40" s="116">
        <v>13</v>
      </c>
      <c r="J40" s="116">
        <v>1</v>
      </c>
      <c r="K40" s="116">
        <v>52</v>
      </c>
      <c r="L40" s="117">
        <v>15</v>
      </c>
    </row>
    <row r="41" spans="1:12" ht="24.95" customHeight="1">
      <c r="A41" s="39" t="s">
        <v>146</v>
      </c>
      <c r="B41" s="124">
        <f t="shared" si="5"/>
        <v>0</v>
      </c>
      <c r="C41" s="115">
        <f t="shared" si="7"/>
        <v>0</v>
      </c>
      <c r="D41" s="116"/>
      <c r="E41" s="116"/>
      <c r="F41" s="116"/>
      <c r="G41" s="116"/>
      <c r="H41" s="115">
        <f t="shared" si="8"/>
        <v>0</v>
      </c>
      <c r="I41" s="116"/>
      <c r="J41" s="116"/>
      <c r="K41" s="116"/>
      <c r="L41" s="117"/>
    </row>
    <row r="42" spans="1:12" ht="24.95" customHeight="1">
      <c r="A42" s="39" t="s">
        <v>112</v>
      </c>
      <c r="B42" s="124">
        <f t="shared" si="5"/>
        <v>-12</v>
      </c>
      <c r="C42" s="115">
        <f t="shared" si="7"/>
        <v>6</v>
      </c>
      <c r="D42" s="116">
        <v>0</v>
      </c>
      <c r="E42" s="116">
        <v>0</v>
      </c>
      <c r="F42" s="116">
        <v>3</v>
      </c>
      <c r="G42" s="116">
        <v>3</v>
      </c>
      <c r="H42" s="115">
        <f t="shared" si="8"/>
        <v>18</v>
      </c>
      <c r="I42" s="116">
        <v>0</v>
      </c>
      <c r="J42" s="116">
        <v>0</v>
      </c>
      <c r="K42" s="116">
        <v>15</v>
      </c>
      <c r="L42" s="117">
        <v>3</v>
      </c>
    </row>
    <row r="43" spans="1:12" ht="24.95" customHeight="1">
      <c r="A43" s="39" t="s">
        <v>119</v>
      </c>
      <c r="B43" s="124">
        <f t="shared" si="5"/>
        <v>0</v>
      </c>
      <c r="C43" s="115">
        <f t="shared" si="7"/>
        <v>15</v>
      </c>
      <c r="D43" s="116">
        <v>0</v>
      </c>
      <c r="E43" s="116">
        <v>0</v>
      </c>
      <c r="F43" s="116">
        <v>15</v>
      </c>
      <c r="G43" s="116">
        <v>0</v>
      </c>
      <c r="H43" s="118">
        <f t="shared" si="8"/>
        <v>15</v>
      </c>
      <c r="I43" s="116">
        <v>0</v>
      </c>
      <c r="J43" s="116">
        <v>0</v>
      </c>
      <c r="K43" s="116">
        <v>15</v>
      </c>
      <c r="L43" s="117">
        <v>0</v>
      </c>
    </row>
    <row r="44" spans="1:12" ht="24.95" customHeight="1">
      <c r="A44" s="39" t="s">
        <v>171</v>
      </c>
      <c r="B44" s="124">
        <f t="shared" si="5"/>
        <v>0</v>
      </c>
      <c r="C44" s="115">
        <f t="shared" si="7"/>
        <v>15</v>
      </c>
      <c r="D44" s="116">
        <v>0</v>
      </c>
      <c r="E44" s="116">
        <v>0</v>
      </c>
      <c r="F44" s="116">
        <v>15</v>
      </c>
      <c r="G44" s="116">
        <v>0</v>
      </c>
      <c r="H44" s="115">
        <f t="shared" si="8"/>
        <v>15</v>
      </c>
      <c r="I44" s="116">
        <v>0</v>
      </c>
      <c r="J44" s="116">
        <v>0</v>
      </c>
      <c r="K44" s="116">
        <v>15</v>
      </c>
      <c r="L44" s="117">
        <v>0</v>
      </c>
    </row>
    <row r="45" spans="1:12" ht="24.95" customHeight="1">
      <c r="A45" s="39" t="s">
        <v>134</v>
      </c>
      <c r="B45" s="124">
        <f t="shared" si="5"/>
        <v>-12</v>
      </c>
      <c r="C45" s="115">
        <f t="shared" si="7"/>
        <v>25</v>
      </c>
      <c r="D45" s="116">
        <v>0</v>
      </c>
      <c r="E45" s="116">
        <v>0</v>
      </c>
      <c r="F45" s="116">
        <v>23</v>
      </c>
      <c r="G45" s="116">
        <v>2</v>
      </c>
      <c r="H45" s="115">
        <f t="shared" si="8"/>
        <v>37</v>
      </c>
      <c r="I45" s="116">
        <v>0</v>
      </c>
      <c r="J45" s="116">
        <v>0</v>
      </c>
      <c r="K45" s="116">
        <v>35</v>
      </c>
      <c r="L45" s="117">
        <v>2</v>
      </c>
    </row>
    <row r="46" spans="1:12" ht="24.95" customHeight="1">
      <c r="A46" s="10" t="s">
        <v>147</v>
      </c>
      <c r="B46" s="124">
        <f t="shared" si="5"/>
        <v>0</v>
      </c>
      <c r="C46" s="115">
        <f t="shared" si="7"/>
        <v>0</v>
      </c>
      <c r="D46" s="116"/>
      <c r="E46" s="116"/>
      <c r="F46" s="116"/>
      <c r="G46" s="116"/>
      <c r="H46" s="115">
        <f t="shared" si="8"/>
        <v>0</v>
      </c>
      <c r="I46" s="116"/>
      <c r="J46" s="116"/>
      <c r="K46" s="116"/>
      <c r="L46" s="117"/>
    </row>
    <row r="47" spans="1:12" ht="24.95" customHeight="1">
      <c r="A47" s="10" t="s">
        <v>149</v>
      </c>
      <c r="B47" s="124">
        <f t="shared" si="5"/>
        <v>0</v>
      </c>
      <c r="C47" s="115">
        <f t="shared" si="7"/>
        <v>0</v>
      </c>
      <c r="D47" s="116"/>
      <c r="E47" s="116"/>
      <c r="F47" s="116"/>
      <c r="G47" s="116"/>
      <c r="H47" s="115">
        <f t="shared" si="8"/>
        <v>0</v>
      </c>
      <c r="I47" s="116"/>
      <c r="J47" s="116"/>
      <c r="K47" s="116"/>
      <c r="L47" s="117"/>
    </row>
    <row r="48" spans="1:12" ht="24.95" customHeight="1">
      <c r="A48" s="10" t="s">
        <v>151</v>
      </c>
      <c r="B48" s="124">
        <f t="shared" si="5"/>
        <v>0</v>
      </c>
      <c r="C48" s="115">
        <f t="shared" si="7"/>
        <v>0</v>
      </c>
      <c r="D48" s="116"/>
      <c r="E48" s="116"/>
      <c r="F48" s="116"/>
      <c r="G48" s="116"/>
      <c r="H48" s="115">
        <f t="shared" si="8"/>
        <v>0</v>
      </c>
      <c r="I48" s="116"/>
      <c r="J48" s="116"/>
      <c r="K48" s="116"/>
      <c r="L48" s="117"/>
    </row>
    <row r="49" spans="1:12" ht="24.95" customHeight="1">
      <c r="A49" s="10" t="s">
        <v>153</v>
      </c>
      <c r="B49" s="124">
        <f t="shared" si="5"/>
        <v>0</v>
      </c>
      <c r="C49" s="115">
        <f t="shared" si="7"/>
        <v>0</v>
      </c>
      <c r="D49" s="116"/>
      <c r="E49" s="116"/>
      <c r="F49" s="116"/>
      <c r="G49" s="116"/>
      <c r="H49" s="115">
        <f t="shared" si="8"/>
        <v>0</v>
      </c>
      <c r="I49" s="116"/>
      <c r="J49" s="116"/>
      <c r="K49" s="116"/>
      <c r="L49" s="117"/>
    </row>
    <row r="50" spans="1:12" ht="24.95" customHeight="1">
      <c r="A50" s="10" t="s">
        <v>155</v>
      </c>
      <c r="B50" s="124">
        <f t="shared" si="5"/>
        <v>0</v>
      </c>
      <c r="C50" s="115">
        <f t="shared" si="7"/>
        <v>0</v>
      </c>
      <c r="D50" s="116"/>
      <c r="E50" s="116"/>
      <c r="F50" s="116"/>
      <c r="G50" s="116"/>
      <c r="H50" s="115">
        <f t="shared" si="8"/>
        <v>0</v>
      </c>
      <c r="I50" s="116"/>
      <c r="J50" s="116"/>
      <c r="K50" s="116"/>
      <c r="L50" s="117"/>
    </row>
    <row r="51" spans="1:12" ht="24.95" customHeight="1">
      <c r="A51" s="39" t="s">
        <v>135</v>
      </c>
      <c r="B51" s="124">
        <f t="shared" si="5"/>
        <v>0</v>
      </c>
      <c r="C51" s="115">
        <f t="shared" si="7"/>
        <v>44</v>
      </c>
      <c r="D51" s="116">
        <v>0</v>
      </c>
      <c r="E51" s="116">
        <v>0</v>
      </c>
      <c r="F51" s="116">
        <v>44</v>
      </c>
      <c r="G51" s="116">
        <v>0</v>
      </c>
      <c r="H51" s="115">
        <f t="shared" si="8"/>
        <v>44</v>
      </c>
      <c r="I51" s="116">
        <v>0</v>
      </c>
      <c r="J51" s="116">
        <v>0</v>
      </c>
      <c r="K51" s="116">
        <v>44</v>
      </c>
      <c r="L51" s="117">
        <v>0</v>
      </c>
    </row>
    <row r="52" spans="1:12" ht="24.95" customHeight="1">
      <c r="A52" s="10" t="s">
        <v>157</v>
      </c>
      <c r="B52" s="124">
        <f t="shared" si="5"/>
        <v>0</v>
      </c>
      <c r="C52" s="115">
        <f t="shared" si="7"/>
        <v>0</v>
      </c>
      <c r="D52" s="116"/>
      <c r="E52" s="116"/>
      <c r="F52" s="116"/>
      <c r="G52" s="116"/>
      <c r="H52" s="115">
        <f t="shared" si="8"/>
        <v>0</v>
      </c>
      <c r="I52" s="116"/>
      <c r="J52" s="116"/>
      <c r="K52" s="116"/>
      <c r="L52" s="117"/>
    </row>
    <row r="53" spans="1:12" ht="24.95" customHeight="1">
      <c r="A53" s="10" t="s">
        <v>159</v>
      </c>
      <c r="B53" s="124">
        <f t="shared" si="5"/>
        <v>0</v>
      </c>
      <c r="C53" s="115">
        <f t="shared" si="7"/>
        <v>0</v>
      </c>
      <c r="D53" s="116"/>
      <c r="E53" s="116"/>
      <c r="F53" s="116"/>
      <c r="G53" s="116"/>
      <c r="H53" s="115">
        <f t="shared" si="8"/>
        <v>0</v>
      </c>
      <c r="I53" s="116"/>
      <c r="J53" s="116"/>
      <c r="K53" s="116"/>
      <c r="L53" s="117"/>
    </row>
    <row r="54" spans="1:12" ht="24.95" customHeight="1">
      <c r="A54" s="10" t="s">
        <v>161</v>
      </c>
      <c r="B54" s="124">
        <f t="shared" si="5"/>
        <v>0</v>
      </c>
      <c r="C54" s="115">
        <f t="shared" si="7"/>
        <v>0</v>
      </c>
      <c r="D54" s="116"/>
      <c r="E54" s="116"/>
      <c r="F54" s="116"/>
      <c r="G54" s="116"/>
      <c r="H54" s="115">
        <f t="shared" si="8"/>
        <v>0</v>
      </c>
      <c r="I54" s="116"/>
      <c r="J54" s="116"/>
      <c r="K54" s="116"/>
      <c r="L54" s="117"/>
    </row>
    <row r="55" spans="1:12" ht="24.95" customHeight="1">
      <c r="A55" s="10" t="s">
        <v>163</v>
      </c>
      <c r="B55" s="124">
        <f t="shared" si="5"/>
        <v>0</v>
      </c>
      <c r="C55" s="115">
        <f t="shared" si="7"/>
        <v>0</v>
      </c>
      <c r="D55" s="116"/>
      <c r="E55" s="116"/>
      <c r="F55" s="116"/>
      <c r="G55" s="116"/>
      <c r="H55" s="115">
        <f t="shared" si="8"/>
        <v>0</v>
      </c>
      <c r="I55" s="116"/>
      <c r="J55" s="116"/>
      <c r="K55" s="116"/>
      <c r="L55" s="117"/>
    </row>
    <row r="56" spans="1:12" ht="24.95" customHeight="1">
      <c r="A56" s="10" t="s">
        <v>165</v>
      </c>
      <c r="B56" s="124">
        <f t="shared" si="5"/>
        <v>0</v>
      </c>
      <c r="C56" s="115">
        <f t="shared" si="7"/>
        <v>0</v>
      </c>
      <c r="D56" s="116"/>
      <c r="E56" s="116"/>
      <c r="F56" s="116"/>
      <c r="G56" s="116"/>
      <c r="H56" s="115">
        <f t="shared" si="8"/>
        <v>0</v>
      </c>
      <c r="I56" s="116"/>
      <c r="J56" s="116"/>
      <c r="K56" s="116"/>
      <c r="L56" s="117"/>
    </row>
    <row r="57" spans="1:12" ht="24.95" customHeight="1">
      <c r="A57" s="10" t="s">
        <v>167</v>
      </c>
      <c r="B57" s="124">
        <f t="shared" si="5"/>
        <v>0</v>
      </c>
      <c r="C57" s="115">
        <f t="shared" si="7"/>
        <v>0</v>
      </c>
      <c r="D57" s="116"/>
      <c r="E57" s="116"/>
      <c r="F57" s="116"/>
      <c r="G57" s="116"/>
      <c r="H57" s="115">
        <f t="shared" si="8"/>
        <v>0</v>
      </c>
      <c r="I57" s="116"/>
      <c r="J57" s="116"/>
      <c r="K57" s="116"/>
      <c r="L57" s="117"/>
    </row>
    <row r="58" spans="1:12" ht="24.95" customHeight="1" thickBot="1">
      <c r="A58" s="15" t="s">
        <v>169</v>
      </c>
      <c r="B58" s="125">
        <f t="shared" si="5"/>
        <v>0</v>
      </c>
      <c r="C58" s="119">
        <f t="shared" si="7"/>
        <v>0</v>
      </c>
      <c r="D58" s="120"/>
      <c r="E58" s="120"/>
      <c r="F58" s="120"/>
      <c r="G58" s="120"/>
      <c r="H58" s="119">
        <f t="shared" si="8"/>
        <v>0</v>
      </c>
      <c r="I58" s="120"/>
      <c r="J58" s="120"/>
      <c r="K58" s="120"/>
      <c r="L58" s="121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45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N10" sqref="N10:O14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37" t="s">
        <v>468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</row>
    <row r="2" spans="1:22" ht="33" customHeight="1">
      <c r="A2" s="334" t="s">
        <v>5</v>
      </c>
      <c r="B2" s="334"/>
      <c r="C2" s="334"/>
      <c r="D2" s="334"/>
      <c r="E2" s="335" t="s">
        <v>6</v>
      </c>
      <c r="F2" s="335"/>
      <c r="G2" s="335"/>
      <c r="H2" s="335" t="s">
        <v>7</v>
      </c>
      <c r="I2" s="334"/>
      <c r="J2" s="334" t="s">
        <v>8</v>
      </c>
      <c r="K2" s="334"/>
      <c r="L2" s="11" t="s">
        <v>9</v>
      </c>
      <c r="M2" s="336" t="s">
        <v>10</v>
      </c>
      <c r="N2" s="336"/>
      <c r="O2" s="336"/>
      <c r="P2" s="332" t="s">
        <v>28</v>
      </c>
      <c r="Q2" s="332" t="s">
        <v>22</v>
      </c>
      <c r="R2" s="332" t="s">
        <v>23</v>
      </c>
      <c r="S2" s="338" t="s">
        <v>11</v>
      </c>
      <c r="T2" s="332" t="s">
        <v>32</v>
      </c>
      <c r="U2" s="332" t="s">
        <v>33</v>
      </c>
    </row>
    <row r="3" spans="1:22" ht="19.5" customHeight="1">
      <c r="A3" s="343" t="s">
        <v>20</v>
      </c>
      <c r="B3" s="343" t="s">
        <v>20</v>
      </c>
      <c r="C3" s="341" t="s">
        <v>31</v>
      </c>
      <c r="D3" s="344" t="s">
        <v>21</v>
      </c>
      <c r="E3" s="335"/>
      <c r="F3" s="335"/>
      <c r="G3" s="335"/>
      <c r="H3" s="334" t="s">
        <v>12</v>
      </c>
      <c r="I3" s="334" t="s">
        <v>13</v>
      </c>
      <c r="J3" s="335" t="s">
        <v>14</v>
      </c>
      <c r="K3" s="335" t="s">
        <v>15</v>
      </c>
      <c r="L3" s="339" t="s">
        <v>16</v>
      </c>
      <c r="M3" s="340" t="s">
        <v>17</v>
      </c>
      <c r="N3" s="336" t="s">
        <v>18</v>
      </c>
      <c r="O3" s="336"/>
      <c r="P3" s="333"/>
      <c r="Q3" s="333"/>
      <c r="R3" s="333"/>
      <c r="S3" s="333"/>
      <c r="T3" s="333"/>
      <c r="U3" s="333"/>
    </row>
    <row r="4" spans="1:22" ht="35.25" customHeight="1">
      <c r="A4" s="334"/>
      <c r="B4" s="334"/>
      <c r="C4" s="342"/>
      <c r="D4" s="345"/>
      <c r="E4" s="335"/>
      <c r="F4" s="335"/>
      <c r="G4" s="335"/>
      <c r="H4" s="334"/>
      <c r="I4" s="334"/>
      <c r="J4" s="334"/>
      <c r="K4" s="334"/>
      <c r="L4" s="339"/>
      <c r="M4" s="340"/>
      <c r="N4" s="4" t="s">
        <v>469</v>
      </c>
      <c r="O4" s="4" t="s">
        <v>470</v>
      </c>
      <c r="P4" s="333"/>
      <c r="Q4" s="333"/>
      <c r="R4" s="333"/>
      <c r="S4" s="333"/>
      <c r="T4" s="333"/>
      <c r="U4" s="333"/>
    </row>
    <row r="5" spans="1:22" s="8" customFormat="1" ht="24.95" customHeight="1">
      <c r="A5" s="170"/>
      <c r="B5" s="349" t="s">
        <v>190</v>
      </c>
      <c r="C5" s="172" t="s">
        <v>36</v>
      </c>
      <c r="D5" s="238" t="s">
        <v>41</v>
      </c>
      <c r="E5" s="250" t="s">
        <v>179</v>
      </c>
      <c r="F5" s="251"/>
      <c r="G5" s="252"/>
      <c r="H5" s="238" t="s">
        <v>296</v>
      </c>
      <c r="I5" s="238" t="s">
        <v>297</v>
      </c>
      <c r="J5" s="172" t="s">
        <v>24</v>
      </c>
      <c r="K5" s="172" t="s">
        <v>25</v>
      </c>
      <c r="L5" s="12">
        <v>84.913200000000003</v>
      </c>
      <c r="M5" s="74">
        <v>352</v>
      </c>
      <c r="N5" s="418" t="s">
        <v>392</v>
      </c>
      <c r="O5" s="419"/>
      <c r="P5" s="159" t="s">
        <v>180</v>
      </c>
      <c r="Q5" s="159" t="s">
        <v>181</v>
      </c>
      <c r="R5" s="159" t="s">
        <v>182</v>
      </c>
      <c r="S5" s="159" t="s">
        <v>72</v>
      </c>
      <c r="T5" s="159" t="s">
        <v>183</v>
      </c>
      <c r="U5" s="159" t="s">
        <v>111</v>
      </c>
      <c r="V5" s="206" t="s">
        <v>390</v>
      </c>
    </row>
    <row r="6" spans="1:22" s="8" customFormat="1" ht="24.95" customHeight="1">
      <c r="A6" s="170"/>
      <c r="B6" s="350"/>
      <c r="C6" s="173"/>
      <c r="D6" s="239"/>
      <c r="E6" s="253"/>
      <c r="F6" s="254"/>
      <c r="G6" s="255"/>
      <c r="H6" s="239"/>
      <c r="I6" s="239"/>
      <c r="J6" s="173"/>
      <c r="K6" s="173"/>
      <c r="L6" s="12">
        <v>84.785600000000002</v>
      </c>
      <c r="M6" s="74">
        <v>218</v>
      </c>
      <c r="N6" s="420"/>
      <c r="O6" s="421"/>
      <c r="P6" s="160"/>
      <c r="Q6" s="160"/>
      <c r="R6" s="160"/>
      <c r="S6" s="160"/>
      <c r="T6" s="160"/>
      <c r="U6" s="160"/>
      <c r="V6" s="290"/>
    </row>
    <row r="7" spans="1:22" s="8" customFormat="1" ht="24.95" customHeight="1">
      <c r="A7" s="170"/>
      <c r="B7" s="350"/>
      <c r="C7" s="173"/>
      <c r="D7" s="239"/>
      <c r="E7" s="253"/>
      <c r="F7" s="254"/>
      <c r="G7" s="255"/>
      <c r="H7" s="239"/>
      <c r="I7" s="239"/>
      <c r="J7" s="173"/>
      <c r="K7" s="173"/>
      <c r="L7" s="12">
        <v>116.4552</v>
      </c>
      <c r="M7" s="74">
        <v>146</v>
      </c>
      <c r="N7" s="420"/>
      <c r="O7" s="421"/>
      <c r="P7" s="160"/>
      <c r="Q7" s="160"/>
      <c r="R7" s="160"/>
      <c r="S7" s="160"/>
      <c r="T7" s="160"/>
      <c r="U7" s="160"/>
      <c r="V7" s="290"/>
    </row>
    <row r="8" spans="1:22" s="8" customFormat="1" ht="24.95" customHeight="1">
      <c r="A8" s="170"/>
      <c r="B8" s="350"/>
      <c r="C8" s="173"/>
      <c r="D8" s="239"/>
      <c r="E8" s="253"/>
      <c r="F8" s="254"/>
      <c r="G8" s="255"/>
      <c r="H8" s="240"/>
      <c r="I8" s="240"/>
      <c r="J8" s="174"/>
      <c r="K8" s="174"/>
      <c r="L8" s="12">
        <v>117.4509</v>
      </c>
      <c r="M8" s="74">
        <v>158</v>
      </c>
      <c r="N8" s="422"/>
      <c r="O8" s="423"/>
      <c r="P8" s="160"/>
      <c r="Q8" s="160"/>
      <c r="R8" s="160"/>
      <c r="S8" s="160"/>
      <c r="T8" s="160"/>
      <c r="U8" s="160"/>
      <c r="V8" s="290"/>
    </row>
    <row r="9" spans="1:22" s="8" customFormat="1" ht="24.95" customHeight="1">
      <c r="A9" s="170"/>
      <c r="B9" s="350"/>
      <c r="C9" s="173"/>
      <c r="D9" s="239"/>
      <c r="E9" s="256"/>
      <c r="F9" s="257"/>
      <c r="G9" s="258"/>
      <c r="H9" s="207" t="s">
        <v>19</v>
      </c>
      <c r="I9" s="208"/>
      <c r="J9" s="208"/>
      <c r="K9" s="208"/>
      <c r="L9" s="209"/>
      <c r="M9" s="75">
        <f>SUM(M5:M8)</f>
        <v>874</v>
      </c>
      <c r="N9" s="75">
        <f>SUM(N5:N8)</f>
        <v>0</v>
      </c>
      <c r="O9" s="75">
        <f>SUM(O5:O8)</f>
        <v>0</v>
      </c>
      <c r="P9" s="161"/>
      <c r="Q9" s="161"/>
      <c r="R9" s="161"/>
      <c r="S9" s="161"/>
      <c r="T9" s="161"/>
      <c r="U9" s="161"/>
      <c r="V9" s="290"/>
    </row>
    <row r="10" spans="1:22" s="8" customFormat="1" ht="24.95" customHeight="1">
      <c r="A10" s="170"/>
      <c r="B10" s="350"/>
      <c r="C10" s="173"/>
      <c r="D10" s="239"/>
      <c r="E10" s="250" t="s">
        <v>184</v>
      </c>
      <c r="F10" s="251"/>
      <c r="G10" s="252"/>
      <c r="H10" s="238" t="s">
        <v>296</v>
      </c>
      <c r="I10" s="238" t="s">
        <v>296</v>
      </c>
      <c r="J10" s="172" t="s">
        <v>24</v>
      </c>
      <c r="K10" s="172" t="s">
        <v>25</v>
      </c>
      <c r="L10" s="12">
        <v>84.913700000000006</v>
      </c>
      <c r="M10" s="74">
        <v>58</v>
      </c>
      <c r="N10" s="418" t="s">
        <v>392</v>
      </c>
      <c r="O10" s="419"/>
      <c r="P10" s="159" t="s">
        <v>180</v>
      </c>
      <c r="Q10" s="159" t="s">
        <v>181</v>
      </c>
      <c r="R10" s="159" t="s">
        <v>182</v>
      </c>
      <c r="S10" s="159" t="s">
        <v>72</v>
      </c>
      <c r="T10" s="159" t="s">
        <v>183</v>
      </c>
      <c r="U10" s="159" t="s">
        <v>111</v>
      </c>
      <c r="V10" s="206" t="s">
        <v>390</v>
      </c>
    </row>
    <row r="11" spans="1:22" s="8" customFormat="1" ht="24.95" customHeight="1">
      <c r="A11" s="170"/>
      <c r="B11" s="350"/>
      <c r="C11" s="173"/>
      <c r="D11" s="239"/>
      <c r="E11" s="253"/>
      <c r="F11" s="254"/>
      <c r="G11" s="255"/>
      <c r="H11" s="239"/>
      <c r="I11" s="239"/>
      <c r="J11" s="173"/>
      <c r="K11" s="173"/>
      <c r="L11" s="12">
        <v>84.913200000000003</v>
      </c>
      <c r="M11" s="74">
        <v>226</v>
      </c>
      <c r="N11" s="420"/>
      <c r="O11" s="421"/>
      <c r="P11" s="160"/>
      <c r="Q11" s="160"/>
      <c r="R11" s="160"/>
      <c r="S11" s="160"/>
      <c r="T11" s="160"/>
      <c r="U11" s="160"/>
      <c r="V11" s="290"/>
    </row>
    <row r="12" spans="1:22" s="8" customFormat="1" ht="24.95" customHeight="1">
      <c r="A12" s="170"/>
      <c r="B12" s="350"/>
      <c r="C12" s="173"/>
      <c r="D12" s="239"/>
      <c r="E12" s="253"/>
      <c r="F12" s="254"/>
      <c r="G12" s="255"/>
      <c r="H12" s="239"/>
      <c r="I12" s="239"/>
      <c r="J12" s="173"/>
      <c r="K12" s="173"/>
      <c r="L12" s="12">
        <v>84.785600000000002</v>
      </c>
      <c r="M12" s="74">
        <v>58</v>
      </c>
      <c r="N12" s="420"/>
      <c r="O12" s="421"/>
      <c r="P12" s="160"/>
      <c r="Q12" s="160"/>
      <c r="R12" s="160"/>
      <c r="S12" s="160"/>
      <c r="T12" s="160"/>
      <c r="U12" s="160"/>
      <c r="V12" s="290"/>
    </row>
    <row r="13" spans="1:22" s="8" customFormat="1" ht="24.95" customHeight="1">
      <c r="A13" s="170"/>
      <c r="B13" s="350"/>
      <c r="C13" s="173"/>
      <c r="D13" s="239"/>
      <c r="E13" s="253"/>
      <c r="F13" s="254"/>
      <c r="G13" s="255"/>
      <c r="H13" s="239"/>
      <c r="I13" s="239"/>
      <c r="J13" s="173"/>
      <c r="K13" s="173"/>
      <c r="L13" s="12">
        <v>116.4552</v>
      </c>
      <c r="M13" s="74">
        <v>56</v>
      </c>
      <c r="N13" s="420"/>
      <c r="O13" s="421"/>
      <c r="P13" s="160"/>
      <c r="Q13" s="160"/>
      <c r="R13" s="160"/>
      <c r="S13" s="160"/>
      <c r="T13" s="160"/>
      <c r="U13" s="160"/>
      <c r="V13" s="290"/>
    </row>
    <row r="14" spans="1:22" s="8" customFormat="1" ht="24.95" customHeight="1">
      <c r="A14" s="170"/>
      <c r="B14" s="350"/>
      <c r="C14" s="173"/>
      <c r="D14" s="239"/>
      <c r="E14" s="253"/>
      <c r="F14" s="254"/>
      <c r="G14" s="255"/>
      <c r="H14" s="240"/>
      <c r="I14" s="240"/>
      <c r="J14" s="174"/>
      <c r="K14" s="174"/>
      <c r="L14" s="12">
        <v>117.4509</v>
      </c>
      <c r="M14" s="74">
        <v>56</v>
      </c>
      <c r="N14" s="422"/>
      <c r="O14" s="423"/>
      <c r="P14" s="160"/>
      <c r="Q14" s="160"/>
      <c r="R14" s="160"/>
      <c r="S14" s="160"/>
      <c r="T14" s="160"/>
      <c r="U14" s="160"/>
      <c r="V14" s="290"/>
    </row>
    <row r="15" spans="1:22" s="8" customFormat="1" ht="24.95" customHeight="1">
      <c r="A15" s="170"/>
      <c r="B15" s="350"/>
      <c r="C15" s="173"/>
      <c r="D15" s="239"/>
      <c r="E15" s="256"/>
      <c r="F15" s="257"/>
      <c r="G15" s="258"/>
      <c r="H15" s="207" t="s">
        <v>19</v>
      </c>
      <c r="I15" s="208"/>
      <c r="J15" s="208"/>
      <c r="K15" s="208"/>
      <c r="L15" s="209"/>
      <c r="M15" s="75">
        <f>SUM(M10:M14)</f>
        <v>454</v>
      </c>
      <c r="N15" s="75">
        <f>SUM(N10:N14)</f>
        <v>0</v>
      </c>
      <c r="O15" s="75">
        <f>SUM(O10:O14)</f>
        <v>0</v>
      </c>
      <c r="P15" s="161"/>
      <c r="Q15" s="161"/>
      <c r="R15" s="161"/>
      <c r="S15" s="161"/>
      <c r="T15" s="161"/>
      <c r="U15" s="161"/>
      <c r="V15" s="290"/>
    </row>
    <row r="16" spans="1:22" s="8" customFormat="1" ht="24.95" customHeight="1">
      <c r="A16" s="170"/>
      <c r="B16" s="350"/>
      <c r="C16" s="173"/>
      <c r="D16" s="239"/>
      <c r="E16" s="250" t="s">
        <v>185</v>
      </c>
      <c r="F16" s="251"/>
      <c r="G16" s="252"/>
      <c r="H16" s="238" t="s">
        <v>298</v>
      </c>
      <c r="I16" s="238" t="s">
        <v>298</v>
      </c>
      <c r="J16" s="172" t="s">
        <v>24</v>
      </c>
      <c r="K16" s="172" t="s">
        <v>25</v>
      </c>
      <c r="L16" s="29">
        <v>84.948999999999998</v>
      </c>
      <c r="M16" s="76">
        <v>433</v>
      </c>
      <c r="N16" s="418" t="s">
        <v>392</v>
      </c>
      <c r="O16" s="419"/>
      <c r="P16" s="159" t="s">
        <v>186</v>
      </c>
      <c r="Q16" s="159" t="s">
        <v>187</v>
      </c>
      <c r="R16" s="159" t="s">
        <v>188</v>
      </c>
      <c r="S16" s="159" t="s">
        <v>72</v>
      </c>
      <c r="T16" s="159" t="s">
        <v>183</v>
      </c>
      <c r="U16" s="159" t="s">
        <v>111</v>
      </c>
      <c r="V16" s="206" t="s">
        <v>390</v>
      </c>
    </row>
    <row r="17" spans="1:22" s="8" customFormat="1" ht="24.95" customHeight="1">
      <c r="A17" s="170"/>
      <c r="B17" s="350"/>
      <c r="C17" s="173"/>
      <c r="D17" s="239"/>
      <c r="E17" s="253"/>
      <c r="F17" s="254"/>
      <c r="G17" s="255"/>
      <c r="H17" s="239"/>
      <c r="I17" s="239"/>
      <c r="J17" s="173"/>
      <c r="K17" s="173"/>
      <c r="L17" s="29">
        <v>84.856099999999998</v>
      </c>
      <c r="M17" s="76">
        <v>313</v>
      </c>
      <c r="N17" s="420"/>
      <c r="O17" s="421"/>
      <c r="P17" s="160"/>
      <c r="Q17" s="160"/>
      <c r="R17" s="160"/>
      <c r="S17" s="160"/>
      <c r="T17" s="160"/>
      <c r="U17" s="160"/>
      <c r="V17" s="290"/>
    </row>
    <row r="18" spans="1:22" s="8" customFormat="1" ht="24.95" customHeight="1">
      <c r="A18" s="170"/>
      <c r="B18" s="350"/>
      <c r="C18" s="173"/>
      <c r="D18" s="239"/>
      <c r="E18" s="253"/>
      <c r="F18" s="254"/>
      <c r="G18" s="255"/>
      <c r="H18" s="239"/>
      <c r="I18" s="239"/>
      <c r="J18" s="173"/>
      <c r="K18" s="173"/>
      <c r="L18" s="29">
        <v>84.8</v>
      </c>
      <c r="M18" s="76">
        <v>298</v>
      </c>
      <c r="N18" s="420"/>
      <c r="O18" s="421"/>
      <c r="P18" s="160"/>
      <c r="Q18" s="160"/>
      <c r="R18" s="160"/>
      <c r="S18" s="160"/>
      <c r="T18" s="160"/>
      <c r="U18" s="160"/>
      <c r="V18" s="290"/>
    </row>
    <row r="19" spans="1:22" s="8" customFormat="1" ht="24.95" customHeight="1">
      <c r="A19" s="170"/>
      <c r="B19" s="350"/>
      <c r="C19" s="173"/>
      <c r="D19" s="239"/>
      <c r="E19" s="253"/>
      <c r="F19" s="254"/>
      <c r="G19" s="255"/>
      <c r="H19" s="239"/>
      <c r="I19" s="239"/>
      <c r="J19" s="173"/>
      <c r="K19" s="173"/>
      <c r="L19" s="29">
        <v>84.873000000000005</v>
      </c>
      <c r="M19" s="76">
        <v>76</v>
      </c>
      <c r="N19" s="420"/>
      <c r="O19" s="421"/>
      <c r="P19" s="160"/>
      <c r="Q19" s="160"/>
      <c r="R19" s="160"/>
      <c r="S19" s="160"/>
      <c r="T19" s="160"/>
      <c r="U19" s="160"/>
      <c r="V19" s="290"/>
    </row>
    <row r="20" spans="1:22" s="8" customFormat="1" ht="24.95" customHeight="1">
      <c r="A20" s="170"/>
      <c r="B20" s="350"/>
      <c r="C20" s="173"/>
      <c r="D20" s="239"/>
      <c r="E20" s="253"/>
      <c r="F20" s="254"/>
      <c r="G20" s="255"/>
      <c r="H20" s="239"/>
      <c r="I20" s="239"/>
      <c r="J20" s="173"/>
      <c r="K20" s="173"/>
      <c r="L20" s="29">
        <v>99.949299999999994</v>
      </c>
      <c r="M20" s="76">
        <v>155</v>
      </c>
      <c r="N20" s="420"/>
      <c r="O20" s="421"/>
      <c r="P20" s="160"/>
      <c r="Q20" s="160"/>
      <c r="R20" s="160"/>
      <c r="S20" s="160"/>
      <c r="T20" s="160"/>
      <c r="U20" s="160"/>
      <c r="V20" s="290"/>
    </row>
    <row r="21" spans="1:22" s="8" customFormat="1" ht="24.95" customHeight="1">
      <c r="A21" s="170"/>
      <c r="B21" s="350"/>
      <c r="C21" s="173"/>
      <c r="D21" s="239"/>
      <c r="E21" s="253"/>
      <c r="F21" s="254"/>
      <c r="G21" s="255"/>
      <c r="H21" s="239"/>
      <c r="I21" s="239"/>
      <c r="J21" s="173"/>
      <c r="K21" s="173"/>
      <c r="L21" s="29">
        <v>99.699399999999997</v>
      </c>
      <c r="M21" s="76">
        <v>112</v>
      </c>
      <c r="N21" s="420"/>
      <c r="O21" s="421"/>
      <c r="P21" s="160"/>
      <c r="Q21" s="160"/>
      <c r="R21" s="160"/>
      <c r="S21" s="160"/>
      <c r="T21" s="160"/>
      <c r="U21" s="160"/>
      <c r="V21" s="290"/>
    </row>
    <row r="22" spans="1:22" s="8" customFormat="1" ht="24.95" customHeight="1">
      <c r="A22" s="170"/>
      <c r="B22" s="350"/>
      <c r="C22" s="173"/>
      <c r="D22" s="239"/>
      <c r="E22" s="253"/>
      <c r="F22" s="254"/>
      <c r="G22" s="255"/>
      <c r="H22" s="240"/>
      <c r="I22" s="240"/>
      <c r="J22" s="174"/>
      <c r="K22" s="174"/>
      <c r="L22" s="29">
        <v>99.896500000000003</v>
      </c>
      <c r="M22" s="76">
        <v>210</v>
      </c>
      <c r="N22" s="422"/>
      <c r="O22" s="423"/>
      <c r="P22" s="160"/>
      <c r="Q22" s="160"/>
      <c r="R22" s="160"/>
      <c r="S22" s="160"/>
      <c r="T22" s="160"/>
      <c r="U22" s="160"/>
      <c r="V22" s="290"/>
    </row>
    <row r="23" spans="1:22" s="8" customFormat="1" ht="24.95" customHeight="1">
      <c r="A23" s="170"/>
      <c r="B23" s="350"/>
      <c r="C23" s="173"/>
      <c r="D23" s="239"/>
      <c r="E23" s="256"/>
      <c r="F23" s="257"/>
      <c r="G23" s="258"/>
      <c r="H23" s="207" t="s">
        <v>19</v>
      </c>
      <c r="I23" s="208"/>
      <c r="J23" s="208"/>
      <c r="K23" s="208"/>
      <c r="L23" s="209"/>
      <c r="M23" s="75">
        <f>SUM(M16:M22)</f>
        <v>1597</v>
      </c>
      <c r="N23" s="75">
        <f>SUM(N16:N22)</f>
        <v>0</v>
      </c>
      <c r="O23" s="75">
        <f>SUM(O16:O22)</f>
        <v>0</v>
      </c>
      <c r="P23" s="161"/>
      <c r="Q23" s="161"/>
      <c r="R23" s="161"/>
      <c r="S23" s="161"/>
      <c r="T23" s="161"/>
      <c r="U23" s="161"/>
      <c r="V23" s="290"/>
    </row>
    <row r="24" spans="1:22" s="8" customFormat="1" ht="24.95" customHeight="1">
      <c r="A24" s="170"/>
      <c r="B24" s="350"/>
      <c r="C24" s="173"/>
      <c r="D24" s="239"/>
      <c r="E24" s="250" t="s">
        <v>189</v>
      </c>
      <c r="F24" s="251"/>
      <c r="G24" s="252"/>
      <c r="H24" s="238" t="s">
        <v>299</v>
      </c>
      <c r="I24" s="238" t="s">
        <v>299</v>
      </c>
      <c r="J24" s="172" t="s">
        <v>24</v>
      </c>
      <c r="K24" s="172" t="s">
        <v>25</v>
      </c>
      <c r="L24" s="12">
        <v>84.948999999999998</v>
      </c>
      <c r="M24" s="74">
        <v>276</v>
      </c>
      <c r="N24" s="418" t="s">
        <v>392</v>
      </c>
      <c r="O24" s="419"/>
      <c r="P24" s="159" t="s">
        <v>186</v>
      </c>
      <c r="Q24" s="159" t="s">
        <v>187</v>
      </c>
      <c r="R24" s="159" t="s">
        <v>188</v>
      </c>
      <c r="S24" s="159" t="s">
        <v>72</v>
      </c>
      <c r="T24" s="159" t="s">
        <v>183</v>
      </c>
      <c r="U24" s="159" t="s">
        <v>111</v>
      </c>
      <c r="V24" s="206" t="s">
        <v>390</v>
      </c>
    </row>
    <row r="25" spans="1:22" s="8" customFormat="1" ht="24.95" customHeight="1">
      <c r="A25" s="170"/>
      <c r="B25" s="350"/>
      <c r="C25" s="173"/>
      <c r="D25" s="239"/>
      <c r="E25" s="253"/>
      <c r="F25" s="254"/>
      <c r="G25" s="255"/>
      <c r="H25" s="239"/>
      <c r="I25" s="239"/>
      <c r="J25" s="173"/>
      <c r="K25" s="173"/>
      <c r="L25" s="12">
        <v>84.856099999999998</v>
      </c>
      <c r="M25" s="74">
        <v>205</v>
      </c>
      <c r="N25" s="420"/>
      <c r="O25" s="421"/>
      <c r="P25" s="160"/>
      <c r="Q25" s="160"/>
      <c r="R25" s="160"/>
      <c r="S25" s="160"/>
      <c r="T25" s="160"/>
      <c r="U25" s="160"/>
      <c r="V25" s="290"/>
    </row>
    <row r="26" spans="1:22" s="8" customFormat="1" ht="24.95" customHeight="1">
      <c r="A26" s="170"/>
      <c r="B26" s="350"/>
      <c r="C26" s="173"/>
      <c r="D26" s="239"/>
      <c r="E26" s="253"/>
      <c r="F26" s="254"/>
      <c r="G26" s="255"/>
      <c r="H26" s="240"/>
      <c r="I26" s="240"/>
      <c r="J26" s="174"/>
      <c r="K26" s="174"/>
      <c r="L26" s="12">
        <v>84.8</v>
      </c>
      <c r="M26" s="74">
        <v>114</v>
      </c>
      <c r="N26" s="422"/>
      <c r="O26" s="423"/>
      <c r="P26" s="160"/>
      <c r="Q26" s="160"/>
      <c r="R26" s="160"/>
      <c r="S26" s="160"/>
      <c r="T26" s="160"/>
      <c r="U26" s="160"/>
      <c r="V26" s="290"/>
    </row>
    <row r="27" spans="1:22" s="8" customFormat="1" ht="24.95" customHeight="1">
      <c r="A27" s="170"/>
      <c r="B27" s="350"/>
      <c r="C27" s="173"/>
      <c r="D27" s="239"/>
      <c r="E27" s="256"/>
      <c r="F27" s="257"/>
      <c r="G27" s="258"/>
      <c r="H27" s="207" t="s">
        <v>19</v>
      </c>
      <c r="I27" s="208"/>
      <c r="J27" s="208"/>
      <c r="K27" s="208"/>
      <c r="L27" s="209"/>
      <c r="M27" s="75">
        <f>SUM(M24:M26)</f>
        <v>595</v>
      </c>
      <c r="N27" s="75">
        <f>SUM(N24:N26)</f>
        <v>0</v>
      </c>
      <c r="O27" s="75">
        <f>SUM(O24:O26)</f>
        <v>0</v>
      </c>
      <c r="P27" s="161"/>
      <c r="Q27" s="161"/>
      <c r="R27" s="161"/>
      <c r="S27" s="161"/>
      <c r="T27" s="161"/>
      <c r="U27" s="161"/>
      <c r="V27" s="290"/>
    </row>
    <row r="28" spans="1:22" s="8" customFormat="1" ht="24.95" customHeight="1">
      <c r="A28" s="170"/>
      <c r="B28" s="350"/>
      <c r="C28" s="173"/>
      <c r="D28" s="239"/>
      <c r="E28" s="250" t="s">
        <v>262</v>
      </c>
      <c r="F28" s="251"/>
      <c r="G28" s="252"/>
      <c r="H28" s="238" t="s">
        <v>263</v>
      </c>
      <c r="I28" s="238" t="s">
        <v>263</v>
      </c>
      <c r="J28" s="172" t="s">
        <v>37</v>
      </c>
      <c r="K28" s="172" t="s">
        <v>38</v>
      </c>
      <c r="L28" s="29">
        <v>84.992900000000006</v>
      </c>
      <c r="M28" s="76">
        <v>210</v>
      </c>
      <c r="N28" s="418" t="s">
        <v>392</v>
      </c>
      <c r="O28" s="419"/>
      <c r="P28" s="159" t="s">
        <v>264</v>
      </c>
      <c r="Q28" s="159" t="s">
        <v>265</v>
      </c>
      <c r="R28" s="159" t="s">
        <v>266</v>
      </c>
      <c r="S28" s="159" t="s">
        <v>75</v>
      </c>
      <c r="T28" s="159" t="s">
        <v>267</v>
      </c>
      <c r="U28" s="159" t="s">
        <v>268</v>
      </c>
      <c r="V28" s="206" t="s">
        <v>390</v>
      </c>
    </row>
    <row r="29" spans="1:22" s="8" customFormat="1" ht="24.95" customHeight="1">
      <c r="A29" s="170"/>
      <c r="B29" s="350"/>
      <c r="C29" s="173"/>
      <c r="D29" s="239"/>
      <c r="E29" s="253"/>
      <c r="F29" s="254"/>
      <c r="G29" s="255"/>
      <c r="H29" s="239"/>
      <c r="I29" s="239"/>
      <c r="J29" s="173"/>
      <c r="K29" s="173"/>
      <c r="L29" s="29">
        <v>84.992900000000006</v>
      </c>
      <c r="M29" s="76">
        <v>74</v>
      </c>
      <c r="N29" s="420"/>
      <c r="O29" s="421"/>
      <c r="P29" s="160"/>
      <c r="Q29" s="160"/>
      <c r="R29" s="160"/>
      <c r="S29" s="160"/>
      <c r="T29" s="160"/>
      <c r="U29" s="160"/>
      <c r="V29" s="290"/>
    </row>
    <row r="30" spans="1:22" s="8" customFormat="1" ht="24.95" customHeight="1">
      <c r="A30" s="170"/>
      <c r="B30" s="350"/>
      <c r="C30" s="173"/>
      <c r="D30" s="239"/>
      <c r="E30" s="253"/>
      <c r="F30" s="254"/>
      <c r="G30" s="255"/>
      <c r="H30" s="239"/>
      <c r="I30" s="239"/>
      <c r="J30" s="173"/>
      <c r="K30" s="173"/>
      <c r="L30" s="29">
        <v>84.960999999999999</v>
      </c>
      <c r="M30" s="76">
        <v>75</v>
      </c>
      <c r="N30" s="420"/>
      <c r="O30" s="421"/>
      <c r="P30" s="160"/>
      <c r="Q30" s="160"/>
      <c r="R30" s="160"/>
      <c r="S30" s="160"/>
      <c r="T30" s="160"/>
      <c r="U30" s="160"/>
      <c r="V30" s="290"/>
    </row>
    <row r="31" spans="1:22" s="8" customFormat="1" ht="24.95" customHeight="1">
      <c r="A31" s="170"/>
      <c r="B31" s="350"/>
      <c r="C31" s="173"/>
      <c r="D31" s="239"/>
      <c r="E31" s="253"/>
      <c r="F31" s="254"/>
      <c r="G31" s="255"/>
      <c r="H31" s="239"/>
      <c r="I31" s="239"/>
      <c r="J31" s="173"/>
      <c r="K31" s="173"/>
      <c r="L31" s="29">
        <v>117.0757</v>
      </c>
      <c r="M31" s="76">
        <v>158</v>
      </c>
      <c r="N31" s="420"/>
      <c r="O31" s="421"/>
      <c r="P31" s="160"/>
      <c r="Q31" s="160"/>
      <c r="R31" s="160"/>
      <c r="S31" s="160"/>
      <c r="T31" s="160"/>
      <c r="U31" s="160"/>
      <c r="V31" s="290"/>
    </row>
    <row r="32" spans="1:22" s="8" customFormat="1" ht="24.95" customHeight="1">
      <c r="A32" s="170"/>
      <c r="B32" s="350"/>
      <c r="C32" s="173"/>
      <c r="D32" s="239"/>
      <c r="E32" s="253"/>
      <c r="F32" s="254"/>
      <c r="G32" s="255"/>
      <c r="H32" s="239"/>
      <c r="I32" s="239"/>
      <c r="J32" s="173"/>
      <c r="K32" s="173"/>
      <c r="L32" s="29">
        <v>148.75800000000001</v>
      </c>
      <c r="M32" s="76">
        <v>1</v>
      </c>
      <c r="N32" s="420"/>
      <c r="O32" s="421"/>
      <c r="P32" s="160"/>
      <c r="Q32" s="160"/>
      <c r="R32" s="160"/>
      <c r="S32" s="160"/>
      <c r="T32" s="160"/>
      <c r="U32" s="160"/>
      <c r="V32" s="290"/>
    </row>
    <row r="33" spans="1:42" s="8" customFormat="1" ht="24.95" customHeight="1">
      <c r="A33" s="170"/>
      <c r="B33" s="350"/>
      <c r="C33" s="173"/>
      <c r="D33" s="239"/>
      <c r="E33" s="253"/>
      <c r="F33" s="254"/>
      <c r="G33" s="255"/>
      <c r="H33" s="239"/>
      <c r="I33" s="239"/>
      <c r="J33" s="173"/>
      <c r="K33" s="173"/>
      <c r="L33" s="29">
        <v>165.321</v>
      </c>
      <c r="M33" s="76">
        <v>2</v>
      </c>
      <c r="N33" s="420"/>
      <c r="O33" s="421"/>
      <c r="P33" s="160"/>
      <c r="Q33" s="160"/>
      <c r="R33" s="160"/>
      <c r="S33" s="160"/>
      <c r="T33" s="160"/>
      <c r="U33" s="160"/>
      <c r="V33" s="290"/>
    </row>
    <row r="34" spans="1:42" s="8" customFormat="1" ht="24.95" customHeight="1">
      <c r="A34" s="170"/>
      <c r="B34" s="350"/>
      <c r="C34" s="173"/>
      <c r="D34" s="239"/>
      <c r="E34" s="253"/>
      <c r="F34" s="254"/>
      <c r="G34" s="255"/>
      <c r="H34" s="240"/>
      <c r="I34" s="240"/>
      <c r="J34" s="174"/>
      <c r="K34" s="174"/>
      <c r="L34" s="29">
        <v>199.64769999999999</v>
      </c>
      <c r="M34" s="76">
        <v>2</v>
      </c>
      <c r="N34" s="422"/>
      <c r="O34" s="423"/>
      <c r="P34" s="160"/>
      <c r="Q34" s="160"/>
      <c r="R34" s="160"/>
      <c r="S34" s="160"/>
      <c r="T34" s="160"/>
      <c r="U34" s="160"/>
      <c r="V34" s="290"/>
    </row>
    <row r="35" spans="1:42" s="8" customFormat="1" ht="24.95" customHeight="1">
      <c r="A35" s="170"/>
      <c r="B35" s="350"/>
      <c r="C35" s="173"/>
      <c r="D35" s="239"/>
      <c r="E35" s="256"/>
      <c r="F35" s="257"/>
      <c r="G35" s="258"/>
      <c r="H35" s="207" t="s">
        <v>19</v>
      </c>
      <c r="I35" s="208"/>
      <c r="J35" s="208"/>
      <c r="K35" s="208"/>
      <c r="L35" s="209"/>
      <c r="M35" s="75">
        <f>SUM(M28:M34)</f>
        <v>522</v>
      </c>
      <c r="N35" s="75">
        <f>SUM(N28:N34)</f>
        <v>0</v>
      </c>
      <c r="O35" s="75">
        <f>SUM(O28:O34)</f>
        <v>0</v>
      </c>
      <c r="P35" s="161"/>
      <c r="Q35" s="161"/>
      <c r="R35" s="161"/>
      <c r="S35" s="161"/>
      <c r="T35" s="161"/>
      <c r="U35" s="161"/>
      <c r="V35" s="290"/>
    </row>
    <row r="36" spans="1:42" s="8" customFormat="1" ht="24.95" customHeight="1">
      <c r="A36" s="171"/>
      <c r="B36" s="223" t="s">
        <v>26</v>
      </c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77">
        <f>SUM(M35,M27,M23,M15,M9)</f>
        <v>4042</v>
      </c>
      <c r="N36" s="77">
        <v>1062</v>
      </c>
      <c r="O36" s="77">
        <v>1048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72" t="s">
        <v>34</v>
      </c>
      <c r="C37" s="173" t="s">
        <v>35</v>
      </c>
      <c r="D37" s="238" t="s">
        <v>39</v>
      </c>
      <c r="E37" s="250" t="s">
        <v>302</v>
      </c>
      <c r="F37" s="251"/>
      <c r="G37" s="252"/>
      <c r="H37" s="238" t="s">
        <v>319</v>
      </c>
      <c r="I37" s="238" t="s">
        <v>319</v>
      </c>
      <c r="J37" s="172" t="s">
        <v>24</v>
      </c>
      <c r="K37" s="172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59" t="s">
        <v>303</v>
      </c>
      <c r="Q37" s="159" t="s">
        <v>304</v>
      </c>
      <c r="R37" s="230">
        <v>2017.08</v>
      </c>
      <c r="S37" s="159" t="s">
        <v>57</v>
      </c>
      <c r="T37" s="159" t="s">
        <v>305</v>
      </c>
      <c r="U37" s="159" t="s">
        <v>24</v>
      </c>
      <c r="V37" s="45"/>
      <c r="W37" s="286"/>
      <c r="X37" s="286"/>
      <c r="Y37" s="286"/>
      <c r="Z37" s="286"/>
      <c r="AA37" s="45"/>
      <c r="AB37" s="286"/>
      <c r="AC37" s="286"/>
      <c r="AD37" s="286"/>
      <c r="AE37" s="286"/>
      <c r="AF37" s="45"/>
      <c r="AG37" s="286"/>
      <c r="AH37" s="286"/>
      <c r="AI37" s="286"/>
      <c r="AJ37" s="286"/>
      <c r="AK37" s="45"/>
      <c r="AL37" s="286"/>
      <c r="AM37" s="286"/>
      <c r="AN37" s="286"/>
      <c r="AO37" s="286"/>
      <c r="AP37" s="45"/>
    </row>
    <row r="38" spans="1:42" s="8" customFormat="1" ht="21.75" customHeight="1">
      <c r="A38" s="61"/>
      <c r="B38" s="173"/>
      <c r="C38" s="173"/>
      <c r="D38" s="239"/>
      <c r="E38" s="253"/>
      <c r="F38" s="254"/>
      <c r="G38" s="255"/>
      <c r="H38" s="239"/>
      <c r="I38" s="239"/>
      <c r="J38" s="173"/>
      <c r="K38" s="173"/>
      <c r="L38" s="30">
        <v>74.114800000000002</v>
      </c>
      <c r="M38" s="78">
        <v>154</v>
      </c>
      <c r="N38" s="74">
        <v>0</v>
      </c>
      <c r="O38" s="74">
        <v>0</v>
      </c>
      <c r="P38" s="160"/>
      <c r="Q38" s="160"/>
      <c r="R38" s="160"/>
      <c r="S38" s="160"/>
      <c r="T38" s="160"/>
      <c r="U38" s="160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73"/>
      <c r="C39" s="173"/>
      <c r="D39" s="239"/>
      <c r="E39" s="253"/>
      <c r="F39" s="254"/>
      <c r="G39" s="255"/>
      <c r="H39" s="239"/>
      <c r="I39" s="239"/>
      <c r="J39" s="173"/>
      <c r="K39" s="173"/>
      <c r="L39" s="30">
        <v>66.878100000000003</v>
      </c>
      <c r="M39" s="78">
        <v>98</v>
      </c>
      <c r="N39" s="74">
        <v>3</v>
      </c>
      <c r="O39" s="74">
        <v>3</v>
      </c>
      <c r="P39" s="160"/>
      <c r="Q39" s="160"/>
      <c r="R39" s="160"/>
      <c r="S39" s="160"/>
      <c r="T39" s="160"/>
      <c r="U39" s="160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73"/>
      <c r="C40" s="173"/>
      <c r="D40" s="239"/>
      <c r="E40" s="253"/>
      <c r="F40" s="254"/>
      <c r="G40" s="255"/>
      <c r="H40" s="239"/>
      <c r="I40" s="239"/>
      <c r="J40" s="173"/>
      <c r="K40" s="173"/>
      <c r="L40" s="48">
        <v>66.823899999999995</v>
      </c>
      <c r="M40" s="79">
        <v>16</v>
      </c>
      <c r="N40" s="80">
        <v>0</v>
      </c>
      <c r="O40" s="80">
        <v>0</v>
      </c>
      <c r="P40" s="160"/>
      <c r="Q40" s="160"/>
      <c r="R40" s="160"/>
      <c r="S40" s="160"/>
      <c r="T40" s="160"/>
      <c r="U40" s="160"/>
      <c r="V40" s="45"/>
    </row>
    <row r="41" spans="1:42" s="8" customFormat="1" ht="21.75" customHeight="1">
      <c r="A41" s="62"/>
      <c r="B41" s="173"/>
      <c r="C41" s="174"/>
      <c r="D41" s="240"/>
      <c r="E41" s="256"/>
      <c r="F41" s="257"/>
      <c r="G41" s="258"/>
      <c r="H41" s="168" t="s">
        <v>19</v>
      </c>
      <c r="I41" s="168"/>
      <c r="J41" s="168"/>
      <c r="K41" s="168"/>
      <c r="L41" s="168"/>
      <c r="M41" s="81">
        <v>382</v>
      </c>
      <c r="N41" s="75">
        <f>SUM(N37:N40)</f>
        <v>8</v>
      </c>
      <c r="O41" s="75">
        <f>SUM(O37:O40)</f>
        <v>8</v>
      </c>
      <c r="P41" s="161"/>
      <c r="Q41" s="161"/>
      <c r="R41" s="161"/>
      <c r="S41" s="161"/>
      <c r="T41" s="161"/>
      <c r="U41" s="161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73"/>
      <c r="C42" s="172" t="s">
        <v>36</v>
      </c>
      <c r="D42" s="238" t="s">
        <v>40</v>
      </c>
      <c r="E42" s="288" t="s">
        <v>306</v>
      </c>
      <c r="F42" s="289"/>
      <c r="G42" s="289"/>
      <c r="H42" s="239" t="s">
        <v>294</v>
      </c>
      <c r="I42" s="239" t="s">
        <v>295</v>
      </c>
      <c r="J42" s="173" t="s">
        <v>24</v>
      </c>
      <c r="K42" s="173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9" t="s">
        <v>307</v>
      </c>
      <c r="Q42" s="159" t="s">
        <v>308</v>
      </c>
      <c r="R42" s="230">
        <v>2016.03</v>
      </c>
      <c r="S42" s="159" t="s">
        <v>42</v>
      </c>
      <c r="T42" s="159" t="s">
        <v>43</v>
      </c>
      <c r="U42" s="159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73"/>
      <c r="C43" s="173"/>
      <c r="D43" s="239"/>
      <c r="E43" s="289"/>
      <c r="F43" s="289"/>
      <c r="G43" s="289"/>
      <c r="H43" s="239"/>
      <c r="I43" s="239"/>
      <c r="J43" s="173"/>
      <c r="K43" s="173"/>
      <c r="L43" s="30">
        <v>64.463899999999995</v>
      </c>
      <c r="M43" s="78">
        <v>15</v>
      </c>
      <c r="N43" s="74">
        <v>3</v>
      </c>
      <c r="O43" s="74">
        <v>3</v>
      </c>
      <c r="P43" s="160"/>
      <c r="Q43" s="160"/>
      <c r="R43" s="160"/>
      <c r="S43" s="160"/>
      <c r="T43" s="160"/>
      <c r="U43" s="160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73"/>
      <c r="C44" s="173"/>
      <c r="D44" s="239"/>
      <c r="E44" s="289"/>
      <c r="F44" s="289"/>
      <c r="G44" s="289"/>
      <c r="H44" s="240"/>
      <c r="I44" s="240"/>
      <c r="J44" s="174"/>
      <c r="K44" s="174"/>
      <c r="L44" s="30">
        <v>84.950500000000005</v>
      </c>
      <c r="M44" s="78">
        <v>30</v>
      </c>
      <c r="N44" s="74">
        <v>6</v>
      </c>
      <c r="O44" s="74">
        <v>6</v>
      </c>
      <c r="P44" s="160"/>
      <c r="Q44" s="160"/>
      <c r="R44" s="160"/>
      <c r="S44" s="160"/>
      <c r="T44" s="160"/>
      <c r="U44" s="160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73"/>
      <c r="C45" s="174"/>
      <c r="D45" s="240"/>
      <c r="E45" s="289"/>
      <c r="F45" s="289"/>
      <c r="G45" s="289"/>
      <c r="H45" s="207" t="s">
        <v>19</v>
      </c>
      <c r="I45" s="208"/>
      <c r="J45" s="208"/>
      <c r="K45" s="208"/>
      <c r="L45" s="209"/>
      <c r="M45" s="81">
        <f>SUM(M42:M44)</f>
        <v>99</v>
      </c>
      <c r="N45" s="75">
        <f>SUM(N42:N44)</f>
        <v>9</v>
      </c>
      <c r="O45" s="75">
        <f>SUM(O42:O44)</f>
        <v>9</v>
      </c>
      <c r="P45" s="161"/>
      <c r="Q45" s="161"/>
      <c r="R45" s="161"/>
      <c r="S45" s="161"/>
      <c r="T45" s="161"/>
      <c r="U45" s="161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73"/>
      <c r="C46" s="172" t="s">
        <v>36</v>
      </c>
      <c r="D46" s="238" t="s">
        <v>41</v>
      </c>
      <c r="E46" s="250" t="s">
        <v>309</v>
      </c>
      <c r="F46" s="251"/>
      <c r="G46" s="252"/>
      <c r="H46" s="238" t="s">
        <v>320</v>
      </c>
      <c r="I46" s="238" t="s">
        <v>320</v>
      </c>
      <c r="J46" s="172" t="s">
        <v>24</v>
      </c>
      <c r="K46" s="172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9" t="s">
        <v>310</v>
      </c>
      <c r="Q46" s="159" t="s">
        <v>311</v>
      </c>
      <c r="R46" s="230">
        <v>2015.09</v>
      </c>
      <c r="S46" s="159" t="s">
        <v>57</v>
      </c>
      <c r="T46" s="159" t="s">
        <v>43</v>
      </c>
      <c r="U46" s="159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73"/>
      <c r="C47" s="173"/>
      <c r="D47" s="239"/>
      <c r="E47" s="253"/>
      <c r="F47" s="254"/>
      <c r="G47" s="255"/>
      <c r="H47" s="239"/>
      <c r="I47" s="239"/>
      <c r="J47" s="173"/>
      <c r="K47" s="173"/>
      <c r="L47" s="30">
        <v>79.471999999999994</v>
      </c>
      <c r="M47" s="78">
        <v>15</v>
      </c>
      <c r="N47" s="74">
        <v>2</v>
      </c>
      <c r="O47" s="74">
        <v>2</v>
      </c>
      <c r="P47" s="160"/>
      <c r="Q47" s="160"/>
      <c r="R47" s="160"/>
      <c r="S47" s="160"/>
      <c r="T47" s="160"/>
      <c r="U47" s="160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73"/>
      <c r="C48" s="173"/>
      <c r="D48" s="239"/>
      <c r="E48" s="253"/>
      <c r="F48" s="254"/>
      <c r="G48" s="255"/>
      <c r="H48" s="239"/>
      <c r="I48" s="239"/>
      <c r="J48" s="173"/>
      <c r="K48" s="173"/>
      <c r="L48" s="30">
        <v>84.878299999999996</v>
      </c>
      <c r="M48" s="78">
        <v>15</v>
      </c>
      <c r="N48" s="74">
        <v>1</v>
      </c>
      <c r="O48" s="74">
        <v>1</v>
      </c>
      <c r="P48" s="160"/>
      <c r="Q48" s="160"/>
      <c r="R48" s="160"/>
      <c r="S48" s="160"/>
      <c r="T48" s="160"/>
      <c r="U48" s="160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73"/>
      <c r="C49" s="173"/>
      <c r="D49" s="239"/>
      <c r="E49" s="253"/>
      <c r="F49" s="254"/>
      <c r="G49" s="255"/>
      <c r="H49" s="239"/>
      <c r="I49" s="239"/>
      <c r="J49" s="173"/>
      <c r="K49" s="173"/>
      <c r="L49" s="30">
        <v>82.303100000000001</v>
      </c>
      <c r="M49" s="78">
        <v>30</v>
      </c>
      <c r="N49" s="74">
        <v>0</v>
      </c>
      <c r="O49" s="74" t="s">
        <v>442</v>
      </c>
      <c r="P49" s="160"/>
      <c r="Q49" s="160"/>
      <c r="R49" s="160"/>
      <c r="S49" s="160"/>
      <c r="T49" s="160"/>
      <c r="U49" s="160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73"/>
      <c r="C50" s="173"/>
      <c r="D50" s="239"/>
      <c r="E50" s="253"/>
      <c r="F50" s="254"/>
      <c r="G50" s="255"/>
      <c r="H50" s="239"/>
      <c r="I50" s="239"/>
      <c r="J50" s="173"/>
      <c r="K50" s="173"/>
      <c r="L50" s="30">
        <v>84.923100000000005</v>
      </c>
      <c r="M50" s="78">
        <v>59</v>
      </c>
      <c r="N50" s="74">
        <v>1</v>
      </c>
      <c r="O50" s="74">
        <v>1</v>
      </c>
      <c r="P50" s="160"/>
      <c r="Q50" s="160"/>
      <c r="R50" s="160"/>
      <c r="S50" s="160"/>
      <c r="T50" s="160"/>
      <c r="U50" s="160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73"/>
      <c r="C51" s="173"/>
      <c r="D51" s="239"/>
      <c r="E51" s="253"/>
      <c r="F51" s="254"/>
      <c r="G51" s="255"/>
      <c r="H51" s="240"/>
      <c r="I51" s="240"/>
      <c r="J51" s="174"/>
      <c r="K51" s="174"/>
      <c r="L51" s="30">
        <v>84.914699999999996</v>
      </c>
      <c r="M51" s="78">
        <v>25</v>
      </c>
      <c r="N51" s="74">
        <v>0</v>
      </c>
      <c r="O51" s="74">
        <v>0</v>
      </c>
      <c r="P51" s="160"/>
      <c r="Q51" s="160"/>
      <c r="R51" s="160"/>
      <c r="S51" s="160"/>
      <c r="T51" s="160"/>
      <c r="U51" s="160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73"/>
      <c r="C52" s="174"/>
      <c r="D52" s="240"/>
      <c r="E52" s="256"/>
      <c r="F52" s="257"/>
      <c r="G52" s="258"/>
      <c r="H52" s="207" t="s">
        <v>19</v>
      </c>
      <c r="I52" s="208"/>
      <c r="J52" s="208"/>
      <c r="K52" s="208"/>
      <c r="L52" s="209"/>
      <c r="M52" s="81">
        <f>SUM(M46:M51)</f>
        <v>157</v>
      </c>
      <c r="N52" s="75">
        <f>SUM(N46:N51)</f>
        <v>4</v>
      </c>
      <c r="O52" s="75">
        <f>SUM(O46:O51)</f>
        <v>4</v>
      </c>
      <c r="P52" s="161"/>
      <c r="Q52" s="161"/>
      <c r="R52" s="161"/>
      <c r="S52" s="161"/>
      <c r="T52" s="161"/>
      <c r="U52" s="161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73"/>
      <c r="C53" s="172" t="s">
        <v>36</v>
      </c>
      <c r="D53" s="238" t="s">
        <v>235</v>
      </c>
      <c r="E53" s="250" t="s">
        <v>236</v>
      </c>
      <c r="F53" s="251"/>
      <c r="G53" s="252"/>
      <c r="H53" s="157" t="s">
        <v>237</v>
      </c>
      <c r="I53" s="157" t="s">
        <v>321</v>
      </c>
      <c r="J53" s="158" t="s">
        <v>24</v>
      </c>
      <c r="K53" s="158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59" t="s">
        <v>238</v>
      </c>
      <c r="Q53" s="159" t="s">
        <v>239</v>
      </c>
      <c r="R53" s="159" t="s">
        <v>240</v>
      </c>
      <c r="S53" s="159" t="s">
        <v>57</v>
      </c>
      <c r="T53" s="159" t="s">
        <v>43</v>
      </c>
      <c r="U53" s="159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73"/>
      <c r="C54" s="173"/>
      <c r="D54" s="239"/>
      <c r="E54" s="253"/>
      <c r="F54" s="254"/>
      <c r="G54" s="255"/>
      <c r="H54" s="158"/>
      <c r="I54" s="158"/>
      <c r="J54" s="158"/>
      <c r="K54" s="158"/>
      <c r="L54" s="37">
        <v>66.835800000000006</v>
      </c>
      <c r="M54" s="78">
        <v>86</v>
      </c>
      <c r="N54" s="74">
        <v>4</v>
      </c>
      <c r="O54" s="74">
        <v>4</v>
      </c>
      <c r="P54" s="160"/>
      <c r="Q54" s="160"/>
      <c r="R54" s="160"/>
      <c r="S54" s="160"/>
      <c r="T54" s="160"/>
      <c r="U54" s="160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73"/>
      <c r="C55" s="173"/>
      <c r="D55" s="239"/>
      <c r="E55" s="253"/>
      <c r="F55" s="254"/>
      <c r="G55" s="255"/>
      <c r="H55" s="158"/>
      <c r="I55" s="158"/>
      <c r="J55" s="158"/>
      <c r="K55" s="158"/>
      <c r="L55" s="37">
        <v>84.949799999999996</v>
      </c>
      <c r="M55" s="78">
        <v>4</v>
      </c>
      <c r="N55" s="74">
        <v>1</v>
      </c>
      <c r="O55" s="74">
        <v>1</v>
      </c>
      <c r="P55" s="160"/>
      <c r="Q55" s="160"/>
      <c r="R55" s="160"/>
      <c r="S55" s="160"/>
      <c r="T55" s="160"/>
      <c r="U55" s="160"/>
      <c r="V55" s="55"/>
      <c r="AA55" s="56"/>
    </row>
    <row r="56" spans="1:44" s="8" customFormat="1" ht="21.75" customHeight="1">
      <c r="A56" s="42"/>
      <c r="B56" s="173"/>
      <c r="C56" s="173"/>
      <c r="D56" s="239"/>
      <c r="E56" s="253"/>
      <c r="F56" s="254"/>
      <c r="G56" s="255"/>
      <c r="H56" s="158"/>
      <c r="I56" s="158"/>
      <c r="J56" s="158"/>
      <c r="K56" s="158"/>
      <c r="L56" s="37">
        <v>84.849800000000002</v>
      </c>
      <c r="M56" s="78">
        <v>1</v>
      </c>
      <c r="N56" s="74">
        <v>0</v>
      </c>
      <c r="O56" s="74">
        <v>0</v>
      </c>
      <c r="P56" s="160"/>
      <c r="Q56" s="160"/>
      <c r="R56" s="160"/>
      <c r="S56" s="160"/>
      <c r="T56" s="160"/>
      <c r="U56" s="160"/>
      <c r="V56" s="45"/>
      <c r="AA56" s="56"/>
    </row>
    <row r="57" spans="1:44" s="8" customFormat="1" ht="21.75" customHeight="1">
      <c r="A57" s="42"/>
      <c r="B57" s="173"/>
      <c r="C57" s="174"/>
      <c r="D57" s="240"/>
      <c r="E57" s="256"/>
      <c r="F57" s="257"/>
      <c r="G57" s="258"/>
      <c r="H57" s="207" t="s">
        <v>19</v>
      </c>
      <c r="I57" s="208"/>
      <c r="J57" s="208"/>
      <c r="K57" s="208"/>
      <c r="L57" s="209"/>
      <c r="M57" s="81">
        <v>99</v>
      </c>
      <c r="N57" s="75">
        <f>SUM(N53:N56)</f>
        <v>8</v>
      </c>
      <c r="O57" s="75">
        <f>SUM(O53:O56)</f>
        <v>8</v>
      </c>
      <c r="P57" s="161"/>
      <c r="Q57" s="161"/>
      <c r="R57" s="161"/>
      <c r="S57" s="161"/>
      <c r="T57" s="161"/>
      <c r="U57" s="161"/>
      <c r="V57" s="45"/>
      <c r="W57" s="285"/>
      <c r="X57" s="285"/>
      <c r="Y57" s="57"/>
      <c r="Z57" s="52"/>
      <c r="AA57" s="58"/>
      <c r="AC57" s="286"/>
      <c r="AD57" s="286"/>
      <c r="AE57" s="286"/>
      <c r="AF57" s="286"/>
      <c r="AG57" s="286"/>
      <c r="AH57" s="286"/>
      <c r="AI57" s="286"/>
      <c r="AJ57" s="286"/>
      <c r="AK57" s="45"/>
      <c r="AL57" s="287"/>
      <c r="AM57" s="287"/>
      <c r="AQ57" s="287"/>
      <c r="AR57" s="287"/>
    </row>
    <row r="58" spans="1:44" s="8" customFormat="1" ht="21.75" customHeight="1">
      <c r="A58" s="42"/>
      <c r="B58" s="173"/>
      <c r="C58" s="172" t="s">
        <v>35</v>
      </c>
      <c r="D58" s="238" t="s">
        <v>39</v>
      </c>
      <c r="E58" s="250" t="s">
        <v>191</v>
      </c>
      <c r="F58" s="251"/>
      <c r="G58" s="252"/>
      <c r="H58" s="238" t="s">
        <v>322</v>
      </c>
      <c r="I58" s="238" t="s">
        <v>255</v>
      </c>
      <c r="J58" s="238" t="s">
        <v>24</v>
      </c>
      <c r="K58" s="238" t="s">
        <v>25</v>
      </c>
      <c r="L58" s="30">
        <v>75.9101</v>
      </c>
      <c r="M58" s="73">
        <v>169</v>
      </c>
      <c r="N58" s="84">
        <v>7</v>
      </c>
      <c r="O58" s="84">
        <v>7</v>
      </c>
      <c r="P58" s="159" t="s">
        <v>312</v>
      </c>
      <c r="Q58" s="159" t="s">
        <v>313</v>
      </c>
      <c r="R58" s="230">
        <v>2024.06</v>
      </c>
      <c r="S58" s="159" t="s">
        <v>72</v>
      </c>
      <c r="T58" s="159" t="s">
        <v>43</v>
      </c>
      <c r="U58" s="159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73"/>
      <c r="C59" s="173"/>
      <c r="D59" s="239"/>
      <c r="E59" s="253"/>
      <c r="F59" s="254"/>
      <c r="G59" s="255"/>
      <c r="H59" s="239"/>
      <c r="I59" s="239"/>
      <c r="J59" s="239"/>
      <c r="K59" s="239"/>
      <c r="L59" s="30">
        <v>84.513400000000004</v>
      </c>
      <c r="M59" s="73">
        <v>754</v>
      </c>
      <c r="N59" s="84">
        <v>37</v>
      </c>
      <c r="O59" s="84">
        <v>37</v>
      </c>
      <c r="P59" s="160"/>
      <c r="Q59" s="160"/>
      <c r="R59" s="160"/>
      <c r="S59" s="160"/>
      <c r="T59" s="160"/>
      <c r="U59" s="160"/>
      <c r="V59" s="45"/>
      <c r="W59" s="31"/>
      <c r="X59" s="31"/>
      <c r="Y59" s="32"/>
    </row>
    <row r="60" spans="1:44" s="8" customFormat="1" ht="21.75" customHeight="1">
      <c r="A60" s="42"/>
      <c r="B60" s="173"/>
      <c r="C60" s="173"/>
      <c r="D60" s="239"/>
      <c r="E60" s="253"/>
      <c r="F60" s="254"/>
      <c r="G60" s="255"/>
      <c r="H60" s="239"/>
      <c r="I60" s="239"/>
      <c r="J60" s="239"/>
      <c r="K60" s="239"/>
      <c r="L60" s="30">
        <v>84.982699999999994</v>
      </c>
      <c r="M60" s="73">
        <v>98</v>
      </c>
      <c r="N60" s="84">
        <v>21</v>
      </c>
      <c r="O60" s="84">
        <v>21</v>
      </c>
      <c r="P60" s="160"/>
      <c r="Q60" s="160"/>
      <c r="R60" s="160"/>
      <c r="S60" s="160"/>
      <c r="T60" s="160"/>
      <c r="U60" s="160"/>
      <c r="V60" s="45"/>
      <c r="W60" s="31"/>
      <c r="X60" s="31"/>
      <c r="Y60" s="32"/>
    </row>
    <row r="61" spans="1:44" s="8" customFormat="1" ht="21.75" customHeight="1">
      <c r="A61" s="42"/>
      <c r="B61" s="173"/>
      <c r="C61" s="173"/>
      <c r="D61" s="239"/>
      <c r="E61" s="253"/>
      <c r="F61" s="254"/>
      <c r="G61" s="255"/>
      <c r="H61" s="239"/>
      <c r="I61" s="239"/>
      <c r="J61" s="239"/>
      <c r="K61" s="239"/>
      <c r="L61" s="30">
        <v>84.991299999999995</v>
      </c>
      <c r="M61" s="73">
        <v>73</v>
      </c>
      <c r="N61" s="84">
        <v>14</v>
      </c>
      <c r="O61" s="84">
        <v>13</v>
      </c>
      <c r="P61" s="160"/>
      <c r="Q61" s="160"/>
      <c r="R61" s="160"/>
      <c r="S61" s="160"/>
      <c r="T61" s="160"/>
      <c r="U61" s="160"/>
      <c r="V61" s="55"/>
      <c r="X61" s="31"/>
      <c r="Y61" s="32"/>
    </row>
    <row r="62" spans="1:44" s="8" customFormat="1" ht="21.75" customHeight="1">
      <c r="A62" s="42"/>
      <c r="B62" s="173"/>
      <c r="C62" s="173"/>
      <c r="D62" s="239"/>
      <c r="E62" s="253"/>
      <c r="F62" s="254"/>
      <c r="G62" s="255"/>
      <c r="H62" s="239"/>
      <c r="I62" s="239"/>
      <c r="J62" s="239"/>
      <c r="K62" s="239"/>
      <c r="L62" s="30">
        <v>101.6515</v>
      </c>
      <c r="M62" s="73">
        <v>50</v>
      </c>
      <c r="N62" s="74">
        <v>0</v>
      </c>
      <c r="O62" s="74">
        <v>0</v>
      </c>
      <c r="P62" s="160"/>
      <c r="Q62" s="160"/>
      <c r="R62" s="160"/>
      <c r="S62" s="160"/>
      <c r="T62" s="160"/>
      <c r="U62" s="160"/>
      <c r="V62" s="45"/>
      <c r="W62" s="31"/>
      <c r="X62" s="31"/>
      <c r="Y62" s="32"/>
    </row>
    <row r="63" spans="1:44" s="8" customFormat="1" ht="21.75" customHeight="1">
      <c r="A63" s="42"/>
      <c r="B63" s="173"/>
      <c r="C63" s="174"/>
      <c r="D63" s="240"/>
      <c r="E63" s="256"/>
      <c r="F63" s="257"/>
      <c r="G63" s="258"/>
      <c r="H63" s="207" t="s">
        <v>19</v>
      </c>
      <c r="I63" s="208"/>
      <c r="J63" s="208"/>
      <c r="K63" s="208"/>
      <c r="L63" s="209"/>
      <c r="M63" s="85">
        <f>SUM(M58:M62)</f>
        <v>1144</v>
      </c>
      <c r="N63" s="75">
        <f>SUM(N58:N62)</f>
        <v>79</v>
      </c>
      <c r="O63" s="75">
        <f>SUM(O58:O62)</f>
        <v>78</v>
      </c>
      <c r="P63" s="161"/>
      <c r="Q63" s="161"/>
      <c r="R63" s="161"/>
      <c r="S63" s="161"/>
      <c r="T63" s="161"/>
      <c r="U63" s="161"/>
      <c r="V63" s="45"/>
      <c r="W63" s="59"/>
      <c r="X63" s="31"/>
      <c r="Y63" s="32"/>
    </row>
    <row r="64" spans="1:44" s="8" customFormat="1" ht="21.75" customHeight="1">
      <c r="A64" s="42"/>
      <c r="B64" s="173"/>
      <c r="C64" s="172" t="s">
        <v>35</v>
      </c>
      <c r="D64" s="238" t="s">
        <v>39</v>
      </c>
      <c r="E64" s="250" t="s">
        <v>252</v>
      </c>
      <c r="F64" s="251"/>
      <c r="G64" s="252"/>
      <c r="H64" s="230" t="s">
        <v>253</v>
      </c>
      <c r="I64" s="230" t="s">
        <v>254</v>
      </c>
      <c r="J64" s="238" t="s">
        <v>24</v>
      </c>
      <c r="K64" s="238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59" t="s">
        <v>314</v>
      </c>
      <c r="Q64" s="159" t="s">
        <v>315</v>
      </c>
      <c r="R64" s="230">
        <v>2024.04</v>
      </c>
      <c r="S64" s="159" t="s">
        <v>72</v>
      </c>
      <c r="T64" s="159" t="s">
        <v>305</v>
      </c>
      <c r="U64" s="159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73"/>
      <c r="C65" s="173"/>
      <c r="D65" s="239"/>
      <c r="E65" s="253"/>
      <c r="F65" s="254"/>
      <c r="G65" s="255"/>
      <c r="H65" s="231"/>
      <c r="I65" s="231"/>
      <c r="J65" s="239"/>
      <c r="K65" s="239"/>
      <c r="L65" s="30">
        <v>69.763199999999998</v>
      </c>
      <c r="M65" s="74">
        <v>34</v>
      </c>
      <c r="N65" s="74">
        <v>27</v>
      </c>
      <c r="O65" s="74">
        <v>27</v>
      </c>
      <c r="P65" s="160"/>
      <c r="Q65" s="160"/>
      <c r="R65" s="160"/>
      <c r="S65" s="160"/>
      <c r="T65" s="160"/>
      <c r="U65" s="160"/>
      <c r="V65" s="45"/>
      <c r="W65" s="31"/>
      <c r="X65" s="31"/>
      <c r="Y65" s="32"/>
    </row>
    <row r="66" spans="1:25" s="8" customFormat="1" ht="21.75" customHeight="1">
      <c r="A66" s="42"/>
      <c r="B66" s="173"/>
      <c r="C66" s="173"/>
      <c r="D66" s="239"/>
      <c r="E66" s="253"/>
      <c r="F66" s="254"/>
      <c r="G66" s="255"/>
      <c r="H66" s="231"/>
      <c r="I66" s="231"/>
      <c r="J66" s="239"/>
      <c r="K66" s="239"/>
      <c r="L66" s="30">
        <v>69.7774</v>
      </c>
      <c r="M66" s="74">
        <v>34</v>
      </c>
      <c r="N66" s="74">
        <v>33</v>
      </c>
      <c r="O66" s="74">
        <v>33</v>
      </c>
      <c r="P66" s="160"/>
      <c r="Q66" s="160"/>
      <c r="R66" s="160"/>
      <c r="S66" s="160"/>
      <c r="T66" s="160"/>
      <c r="U66" s="160"/>
      <c r="V66" s="55"/>
      <c r="W66" s="31"/>
      <c r="X66" s="31"/>
      <c r="Y66" s="32"/>
    </row>
    <row r="67" spans="1:25" s="8" customFormat="1" ht="21.75" customHeight="1">
      <c r="A67" s="42"/>
      <c r="B67" s="173"/>
      <c r="C67" s="173"/>
      <c r="D67" s="239"/>
      <c r="E67" s="253"/>
      <c r="F67" s="254"/>
      <c r="G67" s="255"/>
      <c r="H67" s="231"/>
      <c r="I67" s="231"/>
      <c r="J67" s="239"/>
      <c r="K67" s="239"/>
      <c r="L67" s="30">
        <v>69.668400000000005</v>
      </c>
      <c r="M67" s="74">
        <v>105</v>
      </c>
      <c r="N67" s="74">
        <v>30</v>
      </c>
      <c r="O67" s="74">
        <v>30</v>
      </c>
      <c r="P67" s="160"/>
      <c r="Q67" s="160"/>
      <c r="R67" s="160"/>
      <c r="S67" s="160"/>
      <c r="T67" s="160"/>
      <c r="U67" s="160"/>
      <c r="V67" s="55"/>
      <c r="X67" s="31"/>
      <c r="Y67" s="32"/>
    </row>
    <row r="68" spans="1:25" s="8" customFormat="1" ht="21.75" customHeight="1">
      <c r="A68" s="42"/>
      <c r="B68" s="173"/>
      <c r="C68" s="173"/>
      <c r="D68" s="239"/>
      <c r="E68" s="253"/>
      <c r="F68" s="254"/>
      <c r="G68" s="255"/>
      <c r="H68" s="284"/>
      <c r="I68" s="284"/>
      <c r="J68" s="239"/>
      <c r="K68" s="239"/>
      <c r="L68" s="30">
        <v>84.844200000000001</v>
      </c>
      <c r="M68" s="74">
        <v>102</v>
      </c>
      <c r="N68" s="74">
        <v>15</v>
      </c>
      <c r="O68" s="74">
        <v>14</v>
      </c>
      <c r="P68" s="160"/>
      <c r="Q68" s="160"/>
      <c r="R68" s="160"/>
      <c r="S68" s="160"/>
      <c r="T68" s="160"/>
      <c r="U68" s="160"/>
      <c r="V68" s="45"/>
      <c r="W68" s="31"/>
      <c r="X68" s="31"/>
      <c r="Y68" s="32"/>
    </row>
    <row r="69" spans="1:25" s="8" customFormat="1" ht="21.75" customHeight="1">
      <c r="A69" s="42"/>
      <c r="B69" s="173"/>
      <c r="C69" s="174"/>
      <c r="D69" s="240"/>
      <c r="E69" s="256"/>
      <c r="F69" s="257"/>
      <c r="G69" s="258"/>
      <c r="H69" s="207" t="s">
        <v>19</v>
      </c>
      <c r="I69" s="208"/>
      <c r="J69" s="208"/>
      <c r="K69" s="208"/>
      <c r="L69" s="209"/>
      <c r="M69" s="85">
        <f>SUM(M64:M68)</f>
        <v>343</v>
      </c>
      <c r="N69" s="75">
        <f>SUM(N64:N68)</f>
        <v>146</v>
      </c>
      <c r="O69" s="75">
        <f>SUM(O64:O68)</f>
        <v>145</v>
      </c>
      <c r="P69" s="161"/>
      <c r="Q69" s="161"/>
      <c r="R69" s="161"/>
      <c r="S69" s="161"/>
      <c r="T69" s="161"/>
      <c r="U69" s="161"/>
      <c r="V69" s="45"/>
      <c r="W69" s="31"/>
      <c r="X69" s="31"/>
      <c r="Y69" s="32"/>
    </row>
    <row r="70" spans="1:25" s="8" customFormat="1" ht="21.75" customHeight="1">
      <c r="A70" s="42"/>
      <c r="B70" s="173"/>
      <c r="C70" s="172" t="s">
        <v>36</v>
      </c>
      <c r="D70" s="238" t="s">
        <v>269</v>
      </c>
      <c r="E70" s="250" t="s">
        <v>270</v>
      </c>
      <c r="F70" s="251"/>
      <c r="G70" s="252"/>
      <c r="H70" s="238" t="s">
        <v>292</v>
      </c>
      <c r="I70" s="238" t="s">
        <v>293</v>
      </c>
      <c r="J70" s="238" t="s">
        <v>24</v>
      </c>
      <c r="K70" s="238" t="s">
        <v>25</v>
      </c>
      <c r="L70" s="30">
        <v>84.925299999999993</v>
      </c>
      <c r="M70" s="74">
        <v>418</v>
      </c>
      <c r="N70" s="86">
        <v>0</v>
      </c>
      <c r="O70" s="86">
        <v>0</v>
      </c>
      <c r="P70" s="159" t="s">
        <v>271</v>
      </c>
      <c r="Q70" s="159" t="s">
        <v>272</v>
      </c>
      <c r="R70" s="230">
        <v>2026.05</v>
      </c>
      <c r="S70" s="159" t="s">
        <v>72</v>
      </c>
      <c r="T70" s="159" t="s">
        <v>43</v>
      </c>
      <c r="U70" s="159" t="s">
        <v>24</v>
      </c>
      <c r="V70" s="45"/>
      <c r="W70" s="31"/>
      <c r="X70" s="31"/>
      <c r="Y70" s="32"/>
    </row>
    <row r="71" spans="1:25" s="8" customFormat="1" ht="21.75" customHeight="1">
      <c r="A71" s="42"/>
      <c r="B71" s="173"/>
      <c r="C71" s="173"/>
      <c r="D71" s="239"/>
      <c r="E71" s="253"/>
      <c r="F71" s="254"/>
      <c r="G71" s="255"/>
      <c r="H71" s="239"/>
      <c r="I71" s="239"/>
      <c r="J71" s="239"/>
      <c r="K71" s="239"/>
      <c r="L71" s="30">
        <v>84.914599999999993</v>
      </c>
      <c r="M71" s="74">
        <v>270</v>
      </c>
      <c r="N71" s="86">
        <v>0</v>
      </c>
      <c r="O71" s="86">
        <v>0</v>
      </c>
      <c r="P71" s="160"/>
      <c r="Q71" s="160"/>
      <c r="R71" s="231"/>
      <c r="S71" s="160"/>
      <c r="T71" s="160"/>
      <c r="U71" s="160"/>
      <c r="V71" s="45"/>
      <c r="W71" s="31"/>
      <c r="X71" s="31"/>
      <c r="Y71" s="32"/>
    </row>
    <row r="72" spans="1:25" s="8" customFormat="1" ht="21.75" customHeight="1">
      <c r="A72" s="42"/>
      <c r="B72" s="173"/>
      <c r="C72" s="173"/>
      <c r="D72" s="239"/>
      <c r="E72" s="253"/>
      <c r="F72" s="254"/>
      <c r="G72" s="255"/>
      <c r="H72" s="239"/>
      <c r="I72" s="239"/>
      <c r="J72" s="239"/>
      <c r="K72" s="239"/>
      <c r="L72" s="30">
        <v>84.940899999999999</v>
      </c>
      <c r="M72" s="74">
        <v>148</v>
      </c>
      <c r="N72" s="86">
        <v>0</v>
      </c>
      <c r="O72" s="86">
        <v>0</v>
      </c>
      <c r="P72" s="160"/>
      <c r="Q72" s="160"/>
      <c r="R72" s="231"/>
      <c r="S72" s="160"/>
      <c r="T72" s="160"/>
      <c r="U72" s="160"/>
      <c r="V72" s="45"/>
      <c r="W72" s="31"/>
      <c r="X72" s="31"/>
      <c r="Y72" s="32"/>
    </row>
    <row r="73" spans="1:25" s="8" customFormat="1" ht="21.75" customHeight="1">
      <c r="A73" s="42"/>
      <c r="B73" s="173"/>
      <c r="C73" s="173"/>
      <c r="D73" s="239"/>
      <c r="E73" s="253"/>
      <c r="F73" s="254"/>
      <c r="G73" s="255"/>
      <c r="H73" s="239"/>
      <c r="I73" s="239"/>
      <c r="J73" s="239"/>
      <c r="K73" s="239"/>
      <c r="L73" s="30">
        <v>84.968400000000003</v>
      </c>
      <c r="M73" s="74">
        <v>8</v>
      </c>
      <c r="N73" s="86">
        <v>0</v>
      </c>
      <c r="O73" s="86">
        <v>0</v>
      </c>
      <c r="P73" s="160"/>
      <c r="Q73" s="160"/>
      <c r="R73" s="231"/>
      <c r="S73" s="160"/>
      <c r="T73" s="160"/>
      <c r="U73" s="160"/>
      <c r="V73" s="45"/>
      <c r="W73" s="31"/>
      <c r="X73" s="31"/>
      <c r="Y73" s="32"/>
    </row>
    <row r="74" spans="1:25" s="8" customFormat="1" ht="21.75" customHeight="1">
      <c r="A74" s="42"/>
      <c r="B74" s="173"/>
      <c r="C74" s="173"/>
      <c r="D74" s="239"/>
      <c r="E74" s="253"/>
      <c r="F74" s="254"/>
      <c r="G74" s="255"/>
      <c r="H74" s="239"/>
      <c r="I74" s="239"/>
      <c r="J74" s="239"/>
      <c r="K74" s="239"/>
      <c r="L74" s="30">
        <v>101.8942</v>
      </c>
      <c r="M74" s="74">
        <v>138</v>
      </c>
      <c r="N74" s="86">
        <v>0</v>
      </c>
      <c r="O74" s="86">
        <v>0</v>
      </c>
      <c r="P74" s="160"/>
      <c r="Q74" s="160"/>
      <c r="R74" s="231"/>
      <c r="S74" s="160"/>
      <c r="T74" s="160"/>
      <c r="U74" s="160"/>
      <c r="V74" s="45"/>
      <c r="X74" s="31"/>
      <c r="Y74" s="32"/>
    </row>
    <row r="75" spans="1:25" s="8" customFormat="1" ht="21.75" customHeight="1">
      <c r="A75" s="42"/>
      <c r="B75" s="173"/>
      <c r="C75" s="173"/>
      <c r="D75" s="239"/>
      <c r="E75" s="253"/>
      <c r="F75" s="254"/>
      <c r="G75" s="255"/>
      <c r="H75" s="239"/>
      <c r="I75" s="239"/>
      <c r="J75" s="239"/>
      <c r="K75" s="239"/>
      <c r="L75" s="30">
        <v>101.9744</v>
      </c>
      <c r="M75" s="74">
        <v>242</v>
      </c>
      <c r="N75" s="86">
        <v>28</v>
      </c>
      <c r="O75" s="86">
        <v>28</v>
      </c>
      <c r="P75" s="160"/>
      <c r="Q75" s="160"/>
      <c r="R75" s="231"/>
      <c r="S75" s="160"/>
      <c r="T75" s="160"/>
      <c r="U75" s="160"/>
      <c r="V75" s="55"/>
      <c r="X75" s="31"/>
      <c r="Y75" s="32"/>
    </row>
    <row r="76" spans="1:25" s="8" customFormat="1" ht="21.75" customHeight="1">
      <c r="A76" s="42"/>
      <c r="B76" s="173"/>
      <c r="C76" s="173"/>
      <c r="D76" s="239"/>
      <c r="E76" s="253"/>
      <c r="F76" s="254"/>
      <c r="G76" s="255"/>
      <c r="H76" s="239"/>
      <c r="I76" s="239"/>
      <c r="J76" s="239"/>
      <c r="K76" s="239"/>
      <c r="L76" s="30">
        <v>101.9361</v>
      </c>
      <c r="M76" s="74">
        <v>76</v>
      </c>
      <c r="N76" s="86">
        <v>2</v>
      </c>
      <c r="O76" s="86">
        <v>2</v>
      </c>
      <c r="P76" s="160"/>
      <c r="Q76" s="160"/>
      <c r="R76" s="231"/>
      <c r="S76" s="160"/>
      <c r="T76" s="160"/>
      <c r="U76" s="160"/>
      <c r="V76" s="45"/>
      <c r="W76" s="31"/>
      <c r="X76" s="31"/>
      <c r="Y76" s="32"/>
    </row>
    <row r="77" spans="1:25" s="8" customFormat="1" ht="21.75" customHeight="1">
      <c r="A77" s="42"/>
      <c r="B77" s="173"/>
      <c r="C77" s="173"/>
      <c r="D77" s="239"/>
      <c r="E77" s="253"/>
      <c r="F77" s="254"/>
      <c r="G77" s="255"/>
      <c r="H77" s="239"/>
      <c r="I77" s="239"/>
      <c r="J77" s="239"/>
      <c r="K77" s="239"/>
      <c r="L77" s="30">
        <v>101.9526</v>
      </c>
      <c r="M77" s="74">
        <v>27</v>
      </c>
      <c r="N77" s="86">
        <v>0</v>
      </c>
      <c r="O77" s="86">
        <v>0</v>
      </c>
      <c r="P77" s="160"/>
      <c r="Q77" s="160"/>
      <c r="R77" s="231"/>
      <c r="S77" s="160"/>
      <c r="T77" s="160"/>
      <c r="U77" s="160"/>
      <c r="V77" s="45"/>
      <c r="W77" s="31"/>
      <c r="X77" s="31"/>
      <c r="Y77" s="32"/>
    </row>
    <row r="78" spans="1:25" s="8" customFormat="1" ht="21.75" customHeight="1">
      <c r="A78" s="42"/>
      <c r="B78" s="173"/>
      <c r="C78" s="173"/>
      <c r="D78" s="239"/>
      <c r="E78" s="253"/>
      <c r="F78" s="254"/>
      <c r="G78" s="255"/>
      <c r="H78" s="239"/>
      <c r="I78" s="239"/>
      <c r="J78" s="239"/>
      <c r="K78" s="239"/>
      <c r="L78" s="30">
        <v>125.9389</v>
      </c>
      <c r="M78" s="74">
        <v>104</v>
      </c>
      <c r="N78" s="86">
        <v>0</v>
      </c>
      <c r="O78" s="86">
        <v>0</v>
      </c>
      <c r="P78" s="160"/>
      <c r="Q78" s="160"/>
      <c r="R78" s="231"/>
      <c r="S78" s="160"/>
      <c r="T78" s="160"/>
      <c r="U78" s="160"/>
      <c r="V78" s="45"/>
      <c r="W78" s="31"/>
      <c r="X78" s="31"/>
      <c r="Y78" s="32"/>
    </row>
    <row r="79" spans="1:25" s="8" customFormat="1" ht="21.75" customHeight="1">
      <c r="A79" s="42"/>
      <c r="B79" s="173"/>
      <c r="C79" s="173"/>
      <c r="D79" s="239"/>
      <c r="E79" s="253"/>
      <c r="F79" s="254"/>
      <c r="G79" s="255"/>
      <c r="H79" s="239"/>
      <c r="I79" s="239"/>
      <c r="J79" s="239"/>
      <c r="K79" s="239"/>
      <c r="L79" s="30">
        <v>169.95480000000001</v>
      </c>
      <c r="M79" s="74">
        <v>2</v>
      </c>
      <c r="N79" s="86">
        <v>2</v>
      </c>
      <c r="O79" s="86">
        <v>2</v>
      </c>
      <c r="P79" s="160"/>
      <c r="Q79" s="160"/>
      <c r="R79" s="231"/>
      <c r="S79" s="160"/>
      <c r="T79" s="160"/>
      <c r="U79" s="160"/>
      <c r="V79" s="45"/>
      <c r="W79" s="31"/>
      <c r="X79" s="31"/>
      <c r="Y79" s="32"/>
    </row>
    <row r="80" spans="1:25" s="8" customFormat="1" ht="21.75" customHeight="1">
      <c r="A80" s="42"/>
      <c r="B80" s="173"/>
      <c r="C80" s="174"/>
      <c r="D80" s="240"/>
      <c r="E80" s="256"/>
      <c r="F80" s="257"/>
      <c r="G80" s="258"/>
      <c r="H80" s="207" t="s">
        <v>19</v>
      </c>
      <c r="I80" s="208"/>
      <c r="J80" s="208"/>
      <c r="K80" s="208"/>
      <c r="L80" s="209"/>
      <c r="M80" s="85">
        <f>SUM(M70:M79)</f>
        <v>1433</v>
      </c>
      <c r="N80" s="75">
        <f>SUM(N70:N79)</f>
        <v>32</v>
      </c>
      <c r="O80" s="75">
        <f>SUM(O70:O79)</f>
        <v>32</v>
      </c>
      <c r="P80" s="161"/>
      <c r="Q80" s="161"/>
      <c r="R80" s="284"/>
      <c r="S80" s="161"/>
      <c r="T80" s="161"/>
      <c r="U80" s="161"/>
      <c r="V80" s="45"/>
      <c r="W80" s="31"/>
      <c r="X80" s="31"/>
      <c r="Y80" s="32"/>
    </row>
    <row r="81" spans="1:25" s="8" customFormat="1" ht="72.75" customHeight="1">
      <c r="A81" s="42"/>
      <c r="B81" s="173"/>
      <c r="C81" s="172" t="s">
        <v>36</v>
      </c>
      <c r="D81" s="238" t="s">
        <v>41</v>
      </c>
      <c r="E81" s="250" t="s">
        <v>291</v>
      </c>
      <c r="F81" s="251"/>
      <c r="G81" s="252"/>
      <c r="H81" s="41" t="s">
        <v>284</v>
      </c>
      <c r="I81" s="41" t="s">
        <v>285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36" t="s">
        <v>392</v>
      </c>
      <c r="O81" s="437"/>
      <c r="P81" s="159" t="s">
        <v>286</v>
      </c>
      <c r="Q81" s="159" t="s">
        <v>287</v>
      </c>
      <c r="R81" s="230">
        <v>2024.07</v>
      </c>
      <c r="S81" s="159" t="s">
        <v>72</v>
      </c>
      <c r="T81" s="159" t="s">
        <v>58</v>
      </c>
      <c r="U81" s="159" t="s">
        <v>24</v>
      </c>
      <c r="V81" s="72" t="s">
        <v>390</v>
      </c>
      <c r="W81" s="31"/>
      <c r="X81" s="59"/>
      <c r="Y81" s="32"/>
    </row>
    <row r="82" spans="1:25" s="8" customFormat="1" ht="21" customHeight="1">
      <c r="A82" s="42"/>
      <c r="B82" s="173"/>
      <c r="C82" s="174"/>
      <c r="D82" s="240"/>
      <c r="E82" s="256"/>
      <c r="F82" s="257"/>
      <c r="G82" s="258"/>
      <c r="H82" s="207" t="s">
        <v>19</v>
      </c>
      <c r="I82" s="208"/>
      <c r="J82" s="208"/>
      <c r="K82" s="208"/>
      <c r="L82" s="209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61"/>
      <c r="Q82" s="161"/>
      <c r="R82" s="161"/>
      <c r="S82" s="161"/>
      <c r="T82" s="161"/>
      <c r="U82" s="161"/>
      <c r="V82" s="71"/>
      <c r="X82" s="31"/>
      <c r="Y82" s="32"/>
    </row>
    <row r="83" spans="1:25" s="8" customFormat="1" ht="21.75" customHeight="1">
      <c r="A83" s="42"/>
      <c r="B83" s="173"/>
      <c r="C83" s="172" t="s">
        <v>35</v>
      </c>
      <c r="D83" s="238" t="s">
        <v>39</v>
      </c>
      <c r="E83" s="250" t="s">
        <v>288</v>
      </c>
      <c r="F83" s="251"/>
      <c r="G83" s="252"/>
      <c r="H83" s="282" t="s">
        <v>289</v>
      </c>
      <c r="I83" s="282" t="s">
        <v>290</v>
      </c>
      <c r="J83" s="283" t="s">
        <v>24</v>
      </c>
      <c r="K83" s="283" t="s">
        <v>25</v>
      </c>
      <c r="L83" s="60">
        <v>59.948999999999998</v>
      </c>
      <c r="M83" s="87">
        <v>34</v>
      </c>
      <c r="N83" s="430" t="s">
        <v>392</v>
      </c>
      <c r="O83" s="431"/>
      <c r="P83" s="259" t="s">
        <v>316</v>
      </c>
      <c r="Q83" s="159" t="s">
        <v>317</v>
      </c>
      <c r="R83" s="159" t="s">
        <v>318</v>
      </c>
      <c r="S83" s="159" t="s">
        <v>75</v>
      </c>
      <c r="T83" s="159" t="s">
        <v>195</v>
      </c>
      <c r="U83" s="159" t="s">
        <v>37</v>
      </c>
      <c r="V83" s="206" t="s">
        <v>390</v>
      </c>
      <c r="X83" s="31"/>
      <c r="Y83" s="32"/>
    </row>
    <row r="84" spans="1:25" s="8" customFormat="1" ht="21.75" customHeight="1">
      <c r="A84" s="42"/>
      <c r="B84" s="173"/>
      <c r="C84" s="173"/>
      <c r="D84" s="239"/>
      <c r="E84" s="253"/>
      <c r="F84" s="254"/>
      <c r="G84" s="255"/>
      <c r="H84" s="282"/>
      <c r="I84" s="282"/>
      <c r="J84" s="283"/>
      <c r="K84" s="283"/>
      <c r="L84" s="60">
        <v>82.581999999999994</v>
      </c>
      <c r="M84" s="87">
        <v>1</v>
      </c>
      <c r="N84" s="432"/>
      <c r="O84" s="433"/>
      <c r="P84" s="259"/>
      <c r="Q84" s="160"/>
      <c r="R84" s="160"/>
      <c r="S84" s="160"/>
      <c r="T84" s="160"/>
      <c r="U84" s="160"/>
      <c r="V84" s="206"/>
      <c r="X84" s="31"/>
      <c r="Y84" s="32"/>
    </row>
    <row r="85" spans="1:25" s="8" customFormat="1" ht="21.75" customHeight="1">
      <c r="A85" s="42"/>
      <c r="B85" s="173"/>
      <c r="C85" s="173"/>
      <c r="D85" s="239"/>
      <c r="E85" s="253"/>
      <c r="F85" s="254"/>
      <c r="G85" s="255"/>
      <c r="H85" s="282"/>
      <c r="I85" s="282"/>
      <c r="J85" s="283"/>
      <c r="K85" s="283"/>
      <c r="L85" s="60">
        <v>84.97</v>
      </c>
      <c r="M85" s="87">
        <v>59</v>
      </c>
      <c r="N85" s="432"/>
      <c r="O85" s="433"/>
      <c r="P85" s="259"/>
      <c r="Q85" s="160"/>
      <c r="R85" s="160"/>
      <c r="S85" s="160"/>
      <c r="T85" s="160"/>
      <c r="U85" s="160"/>
      <c r="V85" s="206"/>
      <c r="X85" s="31"/>
      <c r="Y85" s="32"/>
    </row>
    <row r="86" spans="1:25" s="8" customFormat="1" ht="21.75" customHeight="1">
      <c r="A86" s="42"/>
      <c r="B86" s="173"/>
      <c r="C86" s="173"/>
      <c r="D86" s="239"/>
      <c r="E86" s="253"/>
      <c r="F86" s="254"/>
      <c r="G86" s="255"/>
      <c r="H86" s="282"/>
      <c r="I86" s="282"/>
      <c r="J86" s="283"/>
      <c r="K86" s="283"/>
      <c r="L86" s="60">
        <v>84.935000000000002</v>
      </c>
      <c r="M86" s="87">
        <v>49</v>
      </c>
      <c r="N86" s="432"/>
      <c r="O86" s="433"/>
      <c r="P86" s="259"/>
      <c r="Q86" s="160"/>
      <c r="R86" s="160"/>
      <c r="S86" s="160"/>
      <c r="T86" s="160"/>
      <c r="U86" s="160"/>
      <c r="V86" s="206"/>
      <c r="X86" s="31"/>
      <c r="Y86" s="32"/>
    </row>
    <row r="87" spans="1:25" s="8" customFormat="1" ht="21.75" customHeight="1">
      <c r="A87" s="42"/>
      <c r="B87" s="173"/>
      <c r="C87" s="173"/>
      <c r="D87" s="239"/>
      <c r="E87" s="253"/>
      <c r="F87" s="254"/>
      <c r="G87" s="255"/>
      <c r="H87" s="282"/>
      <c r="I87" s="282"/>
      <c r="J87" s="283"/>
      <c r="K87" s="283"/>
      <c r="L87" s="60">
        <v>84.733000000000004</v>
      </c>
      <c r="M87" s="87">
        <v>101</v>
      </c>
      <c r="N87" s="432"/>
      <c r="O87" s="433"/>
      <c r="P87" s="259"/>
      <c r="Q87" s="160"/>
      <c r="R87" s="160"/>
      <c r="S87" s="160"/>
      <c r="T87" s="160"/>
      <c r="U87" s="160"/>
      <c r="V87" s="206"/>
      <c r="X87" s="31"/>
      <c r="Y87" s="32"/>
    </row>
    <row r="88" spans="1:25" s="8" customFormat="1" ht="21.75" customHeight="1">
      <c r="A88" s="42"/>
      <c r="B88" s="173"/>
      <c r="C88" s="173"/>
      <c r="D88" s="239"/>
      <c r="E88" s="253"/>
      <c r="F88" s="254"/>
      <c r="G88" s="255"/>
      <c r="H88" s="282"/>
      <c r="I88" s="282"/>
      <c r="J88" s="283"/>
      <c r="K88" s="283"/>
      <c r="L88" s="60">
        <v>84.899000000000001</v>
      </c>
      <c r="M88" s="87">
        <v>10</v>
      </c>
      <c r="N88" s="432"/>
      <c r="O88" s="433"/>
      <c r="P88" s="259"/>
      <c r="Q88" s="160"/>
      <c r="R88" s="160"/>
      <c r="S88" s="160"/>
      <c r="T88" s="160"/>
      <c r="U88" s="160"/>
      <c r="V88" s="206"/>
      <c r="X88" s="31"/>
      <c r="Y88" s="32"/>
    </row>
    <row r="89" spans="1:25" s="8" customFormat="1" ht="21.75" customHeight="1">
      <c r="A89" s="42"/>
      <c r="B89" s="173"/>
      <c r="C89" s="173"/>
      <c r="D89" s="239"/>
      <c r="E89" s="253"/>
      <c r="F89" s="254"/>
      <c r="G89" s="255"/>
      <c r="H89" s="282"/>
      <c r="I89" s="282"/>
      <c r="J89" s="283"/>
      <c r="K89" s="283"/>
      <c r="L89" s="60">
        <v>84.772999999999996</v>
      </c>
      <c r="M89" s="87">
        <v>1</v>
      </c>
      <c r="N89" s="434"/>
      <c r="O89" s="435"/>
      <c r="P89" s="259"/>
      <c r="Q89" s="160"/>
      <c r="R89" s="160"/>
      <c r="S89" s="160"/>
      <c r="T89" s="160"/>
      <c r="U89" s="160"/>
      <c r="V89" s="206"/>
      <c r="X89" s="31"/>
      <c r="Y89" s="32"/>
    </row>
    <row r="90" spans="1:25" s="8" customFormat="1" ht="21.75" customHeight="1">
      <c r="A90" s="42"/>
      <c r="B90" s="173"/>
      <c r="C90" s="174"/>
      <c r="D90" s="240"/>
      <c r="E90" s="256"/>
      <c r="F90" s="257"/>
      <c r="G90" s="258"/>
      <c r="H90" s="207" t="s">
        <v>19</v>
      </c>
      <c r="I90" s="208"/>
      <c r="J90" s="208"/>
      <c r="K90" s="208"/>
      <c r="L90" s="209"/>
      <c r="M90" s="85">
        <f>SUM(M83:M89)</f>
        <v>255</v>
      </c>
      <c r="N90" s="75">
        <f>SUM(N83:N89)</f>
        <v>0</v>
      </c>
      <c r="O90" s="75">
        <f>SUM(O83:O89)</f>
        <v>0</v>
      </c>
      <c r="P90" s="259"/>
      <c r="Q90" s="161"/>
      <c r="R90" s="161"/>
      <c r="S90" s="161"/>
      <c r="T90" s="161"/>
      <c r="U90" s="161"/>
      <c r="V90" s="206"/>
      <c r="X90" s="31"/>
      <c r="Y90" s="32"/>
    </row>
    <row r="91" spans="1:25" s="8" customFormat="1" ht="21.75" customHeight="1">
      <c r="A91" s="42"/>
      <c r="B91" s="173"/>
      <c r="C91" s="172" t="s">
        <v>36</v>
      </c>
      <c r="D91" s="238" t="s">
        <v>366</v>
      </c>
      <c r="E91" s="250" t="s">
        <v>367</v>
      </c>
      <c r="F91" s="251"/>
      <c r="G91" s="252"/>
      <c r="H91" s="230" t="s">
        <v>368</v>
      </c>
      <c r="I91" s="230" t="s">
        <v>369</v>
      </c>
      <c r="J91" s="230" t="s">
        <v>24</v>
      </c>
      <c r="K91" s="230" t="s">
        <v>25</v>
      </c>
      <c r="L91" s="24">
        <v>59.838200000000001</v>
      </c>
      <c r="M91" s="84">
        <v>201</v>
      </c>
      <c r="N91" s="424" t="s">
        <v>392</v>
      </c>
      <c r="O91" s="425"/>
      <c r="P91" s="159" t="s">
        <v>370</v>
      </c>
      <c r="Q91" s="159" t="s">
        <v>371</v>
      </c>
      <c r="R91" s="230" t="s">
        <v>372</v>
      </c>
      <c r="S91" s="159" t="s">
        <v>72</v>
      </c>
      <c r="T91" s="159" t="s">
        <v>43</v>
      </c>
      <c r="U91" s="159" t="s">
        <v>24</v>
      </c>
      <c r="V91" s="206" t="s">
        <v>390</v>
      </c>
      <c r="X91" s="31"/>
      <c r="Y91" s="32"/>
    </row>
    <row r="92" spans="1:25" s="8" customFormat="1" ht="21.75" customHeight="1">
      <c r="A92" s="42"/>
      <c r="B92" s="173"/>
      <c r="C92" s="173"/>
      <c r="D92" s="239"/>
      <c r="E92" s="253"/>
      <c r="F92" s="254"/>
      <c r="G92" s="255"/>
      <c r="H92" s="231"/>
      <c r="I92" s="231"/>
      <c r="J92" s="231"/>
      <c r="K92" s="231"/>
      <c r="L92" s="24">
        <v>59.974899999999998</v>
      </c>
      <c r="M92" s="84">
        <v>101</v>
      </c>
      <c r="N92" s="426"/>
      <c r="O92" s="427"/>
      <c r="P92" s="160"/>
      <c r="Q92" s="160"/>
      <c r="R92" s="160"/>
      <c r="S92" s="160"/>
      <c r="T92" s="160"/>
      <c r="U92" s="160"/>
      <c r="V92" s="206"/>
      <c r="X92" s="31"/>
      <c r="Y92" s="32"/>
    </row>
    <row r="93" spans="1:25" s="8" customFormat="1" ht="21.75" customHeight="1">
      <c r="A93" s="42"/>
      <c r="B93" s="173"/>
      <c r="C93" s="173"/>
      <c r="D93" s="239"/>
      <c r="E93" s="253"/>
      <c r="F93" s="254"/>
      <c r="G93" s="255"/>
      <c r="H93" s="231"/>
      <c r="I93" s="231"/>
      <c r="J93" s="231"/>
      <c r="K93" s="231"/>
      <c r="L93" s="24">
        <v>84.844200000000001</v>
      </c>
      <c r="M93" s="84">
        <v>552</v>
      </c>
      <c r="N93" s="426"/>
      <c r="O93" s="427"/>
      <c r="P93" s="160"/>
      <c r="Q93" s="160"/>
      <c r="R93" s="160"/>
      <c r="S93" s="160"/>
      <c r="T93" s="160"/>
      <c r="U93" s="160"/>
      <c r="V93" s="206"/>
      <c r="X93" s="31"/>
      <c r="Y93" s="32"/>
    </row>
    <row r="94" spans="1:25" s="8" customFormat="1" ht="21.75" customHeight="1">
      <c r="A94" s="42"/>
      <c r="B94" s="173"/>
      <c r="C94" s="173"/>
      <c r="D94" s="239"/>
      <c r="E94" s="253"/>
      <c r="F94" s="254"/>
      <c r="G94" s="255"/>
      <c r="H94" s="231"/>
      <c r="I94" s="231"/>
      <c r="J94" s="231"/>
      <c r="K94" s="231"/>
      <c r="L94" s="24">
        <v>84.879499999999993</v>
      </c>
      <c r="M94" s="84">
        <v>222</v>
      </c>
      <c r="N94" s="426"/>
      <c r="O94" s="427"/>
      <c r="P94" s="160"/>
      <c r="Q94" s="160"/>
      <c r="R94" s="160"/>
      <c r="S94" s="160"/>
      <c r="T94" s="160"/>
      <c r="U94" s="160"/>
      <c r="V94" s="206"/>
      <c r="X94" s="31"/>
      <c r="Y94" s="32"/>
    </row>
    <row r="95" spans="1:25" s="8" customFormat="1" ht="21.75" customHeight="1">
      <c r="A95" s="42"/>
      <c r="B95" s="173"/>
      <c r="C95" s="173"/>
      <c r="D95" s="239"/>
      <c r="E95" s="253"/>
      <c r="F95" s="254"/>
      <c r="G95" s="255"/>
      <c r="H95" s="231"/>
      <c r="I95" s="231"/>
      <c r="J95" s="231"/>
      <c r="K95" s="231"/>
      <c r="L95" s="24">
        <v>84.754400000000004</v>
      </c>
      <c r="M95" s="84">
        <v>149</v>
      </c>
      <c r="N95" s="426"/>
      <c r="O95" s="427"/>
      <c r="P95" s="160"/>
      <c r="Q95" s="160"/>
      <c r="R95" s="160"/>
      <c r="S95" s="160"/>
      <c r="T95" s="160"/>
      <c r="U95" s="160"/>
      <c r="V95" s="206"/>
      <c r="X95" s="31"/>
      <c r="Y95" s="32"/>
    </row>
    <row r="96" spans="1:25" s="8" customFormat="1" ht="21.75" customHeight="1">
      <c r="A96" s="42"/>
      <c r="B96" s="173"/>
      <c r="C96" s="173"/>
      <c r="D96" s="239"/>
      <c r="E96" s="253"/>
      <c r="F96" s="254"/>
      <c r="G96" s="255"/>
      <c r="H96" s="231"/>
      <c r="I96" s="231"/>
      <c r="J96" s="231"/>
      <c r="K96" s="231"/>
      <c r="L96" s="24">
        <v>84.806200000000004</v>
      </c>
      <c r="M96" s="84">
        <v>22</v>
      </c>
      <c r="N96" s="426"/>
      <c r="O96" s="427"/>
      <c r="P96" s="160"/>
      <c r="Q96" s="160"/>
      <c r="R96" s="160"/>
      <c r="S96" s="160"/>
      <c r="T96" s="160"/>
      <c r="U96" s="160"/>
      <c r="V96" s="206"/>
      <c r="X96" s="31"/>
      <c r="Y96" s="32"/>
    </row>
    <row r="97" spans="1:25" s="8" customFormat="1" ht="21.75" customHeight="1">
      <c r="A97" s="42"/>
      <c r="B97" s="173"/>
      <c r="C97" s="173"/>
      <c r="D97" s="239"/>
      <c r="E97" s="253"/>
      <c r="F97" s="254"/>
      <c r="G97" s="255"/>
      <c r="H97" s="231"/>
      <c r="I97" s="231"/>
      <c r="J97" s="231"/>
      <c r="K97" s="231"/>
      <c r="L97" s="24">
        <v>84.746200000000002</v>
      </c>
      <c r="M97" s="84">
        <v>49</v>
      </c>
      <c r="N97" s="426"/>
      <c r="O97" s="427"/>
      <c r="P97" s="160"/>
      <c r="Q97" s="160"/>
      <c r="R97" s="160"/>
      <c r="S97" s="160"/>
      <c r="T97" s="160"/>
      <c r="U97" s="160"/>
      <c r="V97" s="206"/>
      <c r="X97" s="31"/>
      <c r="Y97" s="32"/>
    </row>
    <row r="98" spans="1:25" s="8" customFormat="1" ht="21.75" customHeight="1">
      <c r="A98" s="42"/>
      <c r="B98" s="173"/>
      <c r="C98" s="173"/>
      <c r="D98" s="239"/>
      <c r="E98" s="253"/>
      <c r="F98" s="254"/>
      <c r="G98" s="255"/>
      <c r="H98" s="231"/>
      <c r="I98" s="231"/>
      <c r="J98" s="231"/>
      <c r="K98" s="231"/>
      <c r="L98" s="24">
        <v>101.74420000000001</v>
      </c>
      <c r="M98" s="84">
        <v>146</v>
      </c>
      <c r="N98" s="426"/>
      <c r="O98" s="427"/>
      <c r="P98" s="160"/>
      <c r="Q98" s="160"/>
      <c r="R98" s="160"/>
      <c r="S98" s="160"/>
      <c r="T98" s="160"/>
      <c r="U98" s="160"/>
      <c r="V98" s="206"/>
      <c r="X98" s="31"/>
      <c r="Y98" s="32"/>
    </row>
    <row r="99" spans="1:25" s="8" customFormat="1" ht="21.75" customHeight="1">
      <c r="A99" s="42"/>
      <c r="B99" s="173"/>
      <c r="C99" s="173"/>
      <c r="D99" s="239"/>
      <c r="E99" s="253"/>
      <c r="F99" s="254"/>
      <c r="G99" s="255"/>
      <c r="H99" s="231"/>
      <c r="I99" s="231"/>
      <c r="J99" s="231"/>
      <c r="K99" s="231"/>
      <c r="L99" s="24">
        <v>101.4761</v>
      </c>
      <c r="M99" s="84">
        <v>148</v>
      </c>
      <c r="N99" s="428"/>
      <c r="O99" s="429"/>
      <c r="P99" s="160"/>
      <c r="Q99" s="160"/>
      <c r="R99" s="160"/>
      <c r="S99" s="160"/>
      <c r="T99" s="160"/>
      <c r="U99" s="160"/>
      <c r="V99" s="206"/>
      <c r="X99" s="31"/>
      <c r="Y99" s="32"/>
    </row>
    <row r="100" spans="1:25" s="8" customFormat="1" ht="21.75" customHeight="1">
      <c r="A100" s="42"/>
      <c r="B100" s="173"/>
      <c r="C100" s="174"/>
      <c r="D100" s="240"/>
      <c r="E100" s="256"/>
      <c r="F100" s="257"/>
      <c r="G100" s="258"/>
      <c r="H100" s="207" t="s">
        <v>19</v>
      </c>
      <c r="I100" s="208"/>
      <c r="J100" s="208"/>
      <c r="K100" s="208"/>
      <c r="L100" s="209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61"/>
      <c r="Q100" s="161"/>
      <c r="R100" s="161"/>
      <c r="S100" s="161"/>
      <c r="T100" s="161"/>
      <c r="U100" s="161"/>
      <c r="V100" s="206"/>
      <c r="X100" s="31"/>
      <c r="Y100" s="32"/>
    </row>
    <row r="101" spans="1:25" s="8" customFormat="1" ht="21.75" customHeight="1">
      <c r="A101" s="42"/>
      <c r="B101" s="173"/>
      <c r="C101" s="172" t="s">
        <v>36</v>
      </c>
      <c r="D101" s="238" t="s">
        <v>366</v>
      </c>
      <c r="E101" s="250" t="s">
        <v>373</v>
      </c>
      <c r="F101" s="251"/>
      <c r="G101" s="252"/>
      <c r="H101" s="230" t="s">
        <v>368</v>
      </c>
      <c r="I101" s="230" t="s">
        <v>369</v>
      </c>
      <c r="J101" s="230" t="s">
        <v>24</v>
      </c>
      <c r="K101" s="230" t="s">
        <v>25</v>
      </c>
      <c r="L101" s="24">
        <v>59.838200000000001</v>
      </c>
      <c r="M101" s="84">
        <v>195</v>
      </c>
      <c r="N101" s="424" t="s">
        <v>392</v>
      </c>
      <c r="O101" s="425"/>
      <c r="P101" s="159" t="s">
        <v>370</v>
      </c>
      <c r="Q101" s="159" t="s">
        <v>371</v>
      </c>
      <c r="R101" s="230" t="s">
        <v>372</v>
      </c>
      <c r="S101" s="159" t="s">
        <v>72</v>
      </c>
      <c r="T101" s="159" t="s">
        <v>43</v>
      </c>
      <c r="U101" s="159" t="s">
        <v>24</v>
      </c>
      <c r="V101" s="206" t="s">
        <v>390</v>
      </c>
      <c r="X101" s="31"/>
      <c r="Y101" s="32"/>
    </row>
    <row r="102" spans="1:25" s="8" customFormat="1" ht="21.75" customHeight="1">
      <c r="A102" s="42"/>
      <c r="B102" s="173"/>
      <c r="C102" s="173"/>
      <c r="D102" s="239"/>
      <c r="E102" s="253"/>
      <c r="F102" s="254"/>
      <c r="G102" s="255"/>
      <c r="H102" s="231"/>
      <c r="I102" s="231"/>
      <c r="J102" s="231"/>
      <c r="K102" s="231"/>
      <c r="L102" s="24">
        <v>59.974899999999998</v>
      </c>
      <c r="M102" s="84">
        <v>169</v>
      </c>
      <c r="N102" s="426"/>
      <c r="O102" s="427"/>
      <c r="P102" s="160"/>
      <c r="Q102" s="160"/>
      <c r="R102" s="160"/>
      <c r="S102" s="160"/>
      <c r="T102" s="160"/>
      <c r="U102" s="160"/>
      <c r="V102" s="206"/>
      <c r="X102" s="31"/>
      <c r="Y102" s="32"/>
    </row>
    <row r="103" spans="1:25" s="8" customFormat="1" ht="21.75" customHeight="1">
      <c r="A103" s="42"/>
      <c r="B103" s="173"/>
      <c r="C103" s="173"/>
      <c r="D103" s="239"/>
      <c r="E103" s="253"/>
      <c r="F103" s="254"/>
      <c r="G103" s="255"/>
      <c r="H103" s="231"/>
      <c r="I103" s="231"/>
      <c r="J103" s="231"/>
      <c r="K103" s="231"/>
      <c r="L103" s="24">
        <v>84.844200000000001</v>
      </c>
      <c r="M103" s="84">
        <v>539</v>
      </c>
      <c r="N103" s="426"/>
      <c r="O103" s="427"/>
      <c r="P103" s="160"/>
      <c r="Q103" s="160"/>
      <c r="R103" s="160"/>
      <c r="S103" s="160"/>
      <c r="T103" s="160"/>
      <c r="U103" s="160"/>
      <c r="V103" s="206"/>
      <c r="X103" s="31"/>
      <c r="Y103" s="32"/>
    </row>
    <row r="104" spans="1:25" s="8" customFormat="1" ht="21.75" customHeight="1">
      <c r="A104" s="42"/>
      <c r="B104" s="173"/>
      <c r="C104" s="173"/>
      <c r="D104" s="239"/>
      <c r="E104" s="253"/>
      <c r="F104" s="254"/>
      <c r="G104" s="255"/>
      <c r="H104" s="231"/>
      <c r="I104" s="231"/>
      <c r="J104" s="231"/>
      <c r="K104" s="231"/>
      <c r="L104" s="24">
        <v>84.879499999999993</v>
      </c>
      <c r="M104" s="84">
        <v>112</v>
      </c>
      <c r="N104" s="426"/>
      <c r="O104" s="427"/>
      <c r="P104" s="160"/>
      <c r="Q104" s="160"/>
      <c r="R104" s="160"/>
      <c r="S104" s="160"/>
      <c r="T104" s="160"/>
      <c r="U104" s="160"/>
      <c r="V104" s="206"/>
      <c r="X104" s="31"/>
      <c r="Y104" s="32"/>
    </row>
    <row r="105" spans="1:25" s="8" customFormat="1" ht="21.75" customHeight="1">
      <c r="A105" s="42"/>
      <c r="B105" s="173"/>
      <c r="C105" s="173"/>
      <c r="D105" s="239"/>
      <c r="E105" s="253"/>
      <c r="F105" s="254"/>
      <c r="G105" s="255"/>
      <c r="H105" s="231"/>
      <c r="I105" s="231"/>
      <c r="J105" s="231"/>
      <c r="K105" s="231"/>
      <c r="L105" s="24">
        <v>84.754400000000004</v>
      </c>
      <c r="M105" s="84">
        <v>46</v>
      </c>
      <c r="N105" s="426"/>
      <c r="O105" s="427"/>
      <c r="P105" s="160"/>
      <c r="Q105" s="160"/>
      <c r="R105" s="160"/>
      <c r="S105" s="160"/>
      <c r="T105" s="160"/>
      <c r="U105" s="160"/>
      <c r="V105" s="206"/>
      <c r="X105" s="31"/>
      <c r="Y105" s="32"/>
    </row>
    <row r="106" spans="1:25" s="8" customFormat="1" ht="21.75" customHeight="1">
      <c r="A106" s="42"/>
      <c r="B106" s="173"/>
      <c r="C106" s="173"/>
      <c r="D106" s="239"/>
      <c r="E106" s="253"/>
      <c r="F106" s="254"/>
      <c r="G106" s="255"/>
      <c r="H106" s="231"/>
      <c r="I106" s="231"/>
      <c r="J106" s="231"/>
      <c r="K106" s="231"/>
      <c r="L106" s="24">
        <v>84.806200000000004</v>
      </c>
      <c r="M106" s="84">
        <v>14</v>
      </c>
      <c r="N106" s="426"/>
      <c r="O106" s="427"/>
      <c r="P106" s="160"/>
      <c r="Q106" s="160"/>
      <c r="R106" s="160"/>
      <c r="S106" s="160"/>
      <c r="T106" s="160"/>
      <c r="U106" s="160"/>
      <c r="V106" s="206"/>
      <c r="X106" s="31"/>
      <c r="Y106" s="32"/>
    </row>
    <row r="107" spans="1:25" s="8" customFormat="1" ht="21.75" customHeight="1">
      <c r="A107" s="42"/>
      <c r="B107" s="173"/>
      <c r="C107" s="173"/>
      <c r="D107" s="239"/>
      <c r="E107" s="253"/>
      <c r="F107" s="254"/>
      <c r="G107" s="255"/>
      <c r="H107" s="231"/>
      <c r="I107" s="231"/>
      <c r="J107" s="231"/>
      <c r="K107" s="231"/>
      <c r="L107" s="24">
        <v>84.746200000000002</v>
      </c>
      <c r="M107" s="84">
        <v>36</v>
      </c>
      <c r="N107" s="426"/>
      <c r="O107" s="427"/>
      <c r="P107" s="160"/>
      <c r="Q107" s="160"/>
      <c r="R107" s="160"/>
      <c r="S107" s="160"/>
      <c r="T107" s="160"/>
      <c r="U107" s="160"/>
      <c r="V107" s="206"/>
      <c r="X107" s="31"/>
      <c r="Y107" s="32"/>
    </row>
    <row r="108" spans="1:25" s="8" customFormat="1" ht="21.75" customHeight="1">
      <c r="A108" s="42"/>
      <c r="B108" s="173"/>
      <c r="C108" s="173"/>
      <c r="D108" s="239"/>
      <c r="E108" s="253"/>
      <c r="F108" s="254"/>
      <c r="G108" s="255"/>
      <c r="H108" s="231"/>
      <c r="I108" s="231"/>
      <c r="J108" s="231"/>
      <c r="K108" s="231"/>
      <c r="L108" s="24">
        <v>101.74420000000001</v>
      </c>
      <c r="M108" s="84">
        <v>183</v>
      </c>
      <c r="N108" s="426"/>
      <c r="O108" s="427"/>
      <c r="P108" s="160"/>
      <c r="Q108" s="160"/>
      <c r="R108" s="160"/>
      <c r="S108" s="160"/>
      <c r="T108" s="160"/>
      <c r="U108" s="160"/>
      <c r="V108" s="206"/>
      <c r="X108" s="31"/>
      <c r="Y108" s="32"/>
    </row>
    <row r="109" spans="1:25" s="8" customFormat="1" ht="21.75" customHeight="1">
      <c r="A109" s="42"/>
      <c r="B109" s="173"/>
      <c r="C109" s="173"/>
      <c r="D109" s="239"/>
      <c r="E109" s="253"/>
      <c r="F109" s="254"/>
      <c r="G109" s="255"/>
      <c r="H109" s="231"/>
      <c r="I109" s="231"/>
      <c r="J109" s="231"/>
      <c r="K109" s="231"/>
      <c r="L109" s="24">
        <v>101.4761</v>
      </c>
      <c r="M109" s="84">
        <v>110</v>
      </c>
      <c r="N109" s="428"/>
      <c r="O109" s="429"/>
      <c r="P109" s="160"/>
      <c r="Q109" s="160"/>
      <c r="R109" s="160"/>
      <c r="S109" s="160"/>
      <c r="T109" s="160"/>
      <c r="U109" s="160"/>
      <c r="V109" s="206"/>
      <c r="X109" s="31"/>
      <c r="Y109" s="32"/>
    </row>
    <row r="110" spans="1:25" s="8" customFormat="1" ht="21.75" customHeight="1">
      <c r="A110" s="42"/>
      <c r="B110" s="173"/>
      <c r="C110" s="174"/>
      <c r="D110" s="240"/>
      <c r="E110" s="256"/>
      <c r="F110" s="257"/>
      <c r="G110" s="258"/>
      <c r="H110" s="207" t="s">
        <v>19</v>
      </c>
      <c r="I110" s="208"/>
      <c r="J110" s="208"/>
      <c r="K110" s="208"/>
      <c r="L110" s="209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61"/>
      <c r="Q110" s="161"/>
      <c r="R110" s="161"/>
      <c r="S110" s="161"/>
      <c r="T110" s="161"/>
      <c r="U110" s="161"/>
      <c r="V110" s="206"/>
      <c r="X110" s="31"/>
      <c r="Y110" s="32"/>
    </row>
    <row r="111" spans="1:25" s="8" customFormat="1" ht="21.75" customHeight="1">
      <c r="A111" s="42"/>
      <c r="B111" s="173"/>
      <c r="C111" s="172" t="s">
        <v>36</v>
      </c>
      <c r="D111" s="238" t="s">
        <v>374</v>
      </c>
      <c r="E111" s="250" t="s">
        <v>375</v>
      </c>
      <c r="F111" s="251"/>
      <c r="G111" s="252"/>
      <c r="H111" s="230" t="s">
        <v>376</v>
      </c>
      <c r="I111" s="230" t="s">
        <v>377</v>
      </c>
      <c r="J111" s="230" t="s">
        <v>24</v>
      </c>
      <c r="K111" s="230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9" t="s">
        <v>378</v>
      </c>
      <c r="Q111" s="159" t="s">
        <v>379</v>
      </c>
      <c r="R111" s="230">
        <v>2025.12</v>
      </c>
      <c r="S111" s="159" t="s">
        <v>72</v>
      </c>
      <c r="T111" s="159" t="s">
        <v>43</v>
      </c>
      <c r="U111" s="159" t="s">
        <v>24</v>
      </c>
      <c r="V111" s="70"/>
      <c r="X111" s="31"/>
      <c r="Y111" s="32"/>
    </row>
    <row r="112" spans="1:25" s="8" customFormat="1" ht="21.75" customHeight="1">
      <c r="A112" s="42"/>
      <c r="B112" s="173"/>
      <c r="C112" s="173"/>
      <c r="D112" s="239"/>
      <c r="E112" s="253"/>
      <c r="F112" s="254"/>
      <c r="G112" s="255"/>
      <c r="H112" s="231"/>
      <c r="I112" s="231"/>
      <c r="J112" s="231"/>
      <c r="K112" s="231"/>
      <c r="L112" s="24">
        <v>84.991900000000001</v>
      </c>
      <c r="M112" s="84">
        <v>114</v>
      </c>
      <c r="N112" s="84">
        <v>16</v>
      </c>
      <c r="O112" s="84">
        <v>16</v>
      </c>
      <c r="P112" s="160"/>
      <c r="Q112" s="160"/>
      <c r="R112" s="160"/>
      <c r="S112" s="160"/>
      <c r="T112" s="160"/>
      <c r="U112" s="160"/>
      <c r="V112" s="70"/>
      <c r="X112" s="31"/>
      <c r="Y112" s="32"/>
    </row>
    <row r="113" spans="1:25" s="8" customFormat="1" ht="21.75" customHeight="1">
      <c r="A113" s="42"/>
      <c r="B113" s="173"/>
      <c r="C113" s="173"/>
      <c r="D113" s="239"/>
      <c r="E113" s="253"/>
      <c r="F113" s="254"/>
      <c r="G113" s="255"/>
      <c r="H113" s="231"/>
      <c r="I113" s="231"/>
      <c r="J113" s="231"/>
      <c r="K113" s="231"/>
      <c r="L113" s="24">
        <v>84.994200000000006</v>
      </c>
      <c r="M113" s="84">
        <v>54</v>
      </c>
      <c r="N113" s="84">
        <v>17</v>
      </c>
      <c r="O113" s="84">
        <v>17</v>
      </c>
      <c r="P113" s="160"/>
      <c r="Q113" s="160"/>
      <c r="R113" s="160"/>
      <c r="S113" s="160"/>
      <c r="T113" s="160"/>
      <c r="U113" s="160"/>
      <c r="V113" s="70"/>
      <c r="X113" s="31"/>
      <c r="Y113" s="32"/>
    </row>
    <row r="114" spans="1:25" s="8" customFormat="1" ht="21.75" customHeight="1">
      <c r="A114" s="42"/>
      <c r="B114" s="173"/>
      <c r="C114" s="173"/>
      <c r="D114" s="239"/>
      <c r="E114" s="253"/>
      <c r="F114" s="254"/>
      <c r="G114" s="255"/>
      <c r="H114" s="284"/>
      <c r="I114" s="284"/>
      <c r="J114" s="284"/>
      <c r="K114" s="284"/>
      <c r="L114" s="24">
        <v>84.999300000000005</v>
      </c>
      <c r="M114" s="84">
        <v>4</v>
      </c>
      <c r="N114" s="84">
        <v>0</v>
      </c>
      <c r="O114" s="84">
        <v>0</v>
      </c>
      <c r="P114" s="160"/>
      <c r="Q114" s="160"/>
      <c r="R114" s="160"/>
      <c r="S114" s="160"/>
      <c r="T114" s="160"/>
      <c r="U114" s="160"/>
      <c r="V114" s="70"/>
      <c r="X114" s="31"/>
      <c r="Y114" s="32"/>
    </row>
    <row r="115" spans="1:25" s="8" customFormat="1" ht="21.75" customHeight="1">
      <c r="A115" s="42"/>
      <c r="B115" s="173"/>
      <c r="C115" s="174"/>
      <c r="D115" s="240"/>
      <c r="E115" s="256"/>
      <c r="F115" s="257"/>
      <c r="G115" s="258"/>
      <c r="H115" s="168" t="s">
        <v>19</v>
      </c>
      <c r="I115" s="168"/>
      <c r="J115" s="168"/>
      <c r="K115" s="168"/>
      <c r="L115" s="168"/>
      <c r="M115" s="89">
        <f>SUM(M111:M114)</f>
        <v>547</v>
      </c>
      <c r="N115" s="75">
        <f>SUM(N111:N114)</f>
        <v>169</v>
      </c>
      <c r="O115" s="75">
        <f>SUM(O111:O114)</f>
        <v>169</v>
      </c>
      <c r="P115" s="161"/>
      <c r="Q115" s="161"/>
      <c r="R115" s="161"/>
      <c r="S115" s="161"/>
      <c r="T115" s="161"/>
      <c r="U115" s="161"/>
      <c r="V115" s="70"/>
      <c r="X115" s="31"/>
      <c r="Y115" s="32"/>
    </row>
    <row r="116" spans="1:25" s="8" customFormat="1" ht="21.75" customHeight="1">
      <c r="A116" s="42"/>
      <c r="B116" s="173"/>
      <c r="C116" s="172" t="s">
        <v>35</v>
      </c>
      <c r="D116" s="238" t="s">
        <v>416</v>
      </c>
      <c r="E116" s="250" t="s">
        <v>417</v>
      </c>
      <c r="F116" s="251"/>
      <c r="G116" s="252"/>
      <c r="H116" s="230" t="s">
        <v>418</v>
      </c>
      <c r="I116" s="230" t="s">
        <v>419</v>
      </c>
      <c r="J116" s="230" t="s">
        <v>37</v>
      </c>
      <c r="K116" s="230" t="s">
        <v>38</v>
      </c>
      <c r="L116" s="24">
        <v>84.982600000000005</v>
      </c>
      <c r="M116" s="84">
        <v>337</v>
      </c>
      <c r="N116" s="424" t="s">
        <v>392</v>
      </c>
      <c r="O116" s="425"/>
      <c r="P116" s="159" t="s">
        <v>432</v>
      </c>
      <c r="Q116" s="159" t="s">
        <v>433</v>
      </c>
      <c r="R116" s="230" t="s">
        <v>434</v>
      </c>
      <c r="S116" s="159" t="s">
        <v>75</v>
      </c>
      <c r="T116" s="159" t="s">
        <v>43</v>
      </c>
      <c r="U116" s="159" t="s">
        <v>24</v>
      </c>
      <c r="V116" s="206" t="s">
        <v>441</v>
      </c>
      <c r="X116" s="31"/>
      <c r="Y116" s="32"/>
    </row>
    <row r="117" spans="1:25" s="8" customFormat="1" ht="21.75" customHeight="1">
      <c r="A117" s="42"/>
      <c r="B117" s="173"/>
      <c r="C117" s="173"/>
      <c r="D117" s="239"/>
      <c r="E117" s="253"/>
      <c r="F117" s="254"/>
      <c r="G117" s="255"/>
      <c r="H117" s="231"/>
      <c r="I117" s="231"/>
      <c r="J117" s="231"/>
      <c r="K117" s="231"/>
      <c r="L117" s="24">
        <v>84.634799999999998</v>
      </c>
      <c r="M117" s="84">
        <v>163</v>
      </c>
      <c r="N117" s="426"/>
      <c r="O117" s="427"/>
      <c r="P117" s="160"/>
      <c r="Q117" s="160"/>
      <c r="R117" s="160"/>
      <c r="S117" s="160"/>
      <c r="T117" s="160"/>
      <c r="U117" s="160"/>
      <c r="V117" s="206"/>
      <c r="X117" s="31"/>
      <c r="Y117" s="32"/>
    </row>
    <row r="118" spans="1:25" s="8" customFormat="1" ht="21.75" customHeight="1">
      <c r="A118" s="42"/>
      <c r="B118" s="173"/>
      <c r="C118" s="173"/>
      <c r="D118" s="239"/>
      <c r="E118" s="253"/>
      <c r="F118" s="254"/>
      <c r="G118" s="255"/>
      <c r="H118" s="284"/>
      <c r="I118" s="284"/>
      <c r="J118" s="284"/>
      <c r="K118" s="284"/>
      <c r="L118" s="24">
        <v>101.8937</v>
      </c>
      <c r="M118" s="84">
        <v>178</v>
      </c>
      <c r="N118" s="428"/>
      <c r="O118" s="429"/>
      <c r="P118" s="160"/>
      <c r="Q118" s="160"/>
      <c r="R118" s="160"/>
      <c r="S118" s="160"/>
      <c r="T118" s="160"/>
      <c r="U118" s="160"/>
      <c r="V118" s="206"/>
      <c r="X118" s="31"/>
      <c r="Y118" s="32"/>
    </row>
    <row r="119" spans="1:25" s="8" customFormat="1" ht="21.75" customHeight="1">
      <c r="A119" s="42"/>
      <c r="B119" s="173"/>
      <c r="C119" s="174"/>
      <c r="D119" s="240"/>
      <c r="E119" s="256"/>
      <c r="F119" s="257"/>
      <c r="G119" s="258"/>
      <c r="H119" s="168" t="s">
        <v>19</v>
      </c>
      <c r="I119" s="168"/>
      <c r="J119" s="168"/>
      <c r="K119" s="168"/>
      <c r="L119" s="168"/>
      <c r="M119" s="89">
        <f>SUM(M116:M118)</f>
        <v>678</v>
      </c>
      <c r="N119" s="75">
        <f>SUM(N116:N118)</f>
        <v>0</v>
      </c>
      <c r="O119" s="75">
        <f>SUM(O116:O118)</f>
        <v>0</v>
      </c>
      <c r="P119" s="161"/>
      <c r="Q119" s="161"/>
      <c r="R119" s="161"/>
      <c r="S119" s="161"/>
      <c r="T119" s="161"/>
      <c r="U119" s="161"/>
      <c r="V119" s="206"/>
      <c r="X119" s="31"/>
      <c r="Y119" s="32"/>
    </row>
    <row r="120" spans="1:25" s="8" customFormat="1" ht="21.75" customHeight="1">
      <c r="A120" s="42"/>
      <c r="B120" s="173"/>
      <c r="C120" s="172" t="s">
        <v>36</v>
      </c>
      <c r="D120" s="238" t="s">
        <v>445</v>
      </c>
      <c r="E120" s="241" t="s">
        <v>446</v>
      </c>
      <c r="F120" s="241"/>
      <c r="G120" s="242"/>
      <c r="H120" s="243" t="s">
        <v>443</v>
      </c>
      <c r="I120" s="244" t="s">
        <v>444</v>
      </c>
      <c r="J120" s="244" t="s">
        <v>24</v>
      </c>
      <c r="K120" s="244" t="s">
        <v>25</v>
      </c>
      <c r="L120" s="30">
        <v>75.732799999999997</v>
      </c>
      <c r="M120" s="73">
        <v>294</v>
      </c>
      <c r="N120" s="232" t="s">
        <v>392</v>
      </c>
      <c r="O120" s="233"/>
      <c r="P120" s="159" t="s">
        <v>447</v>
      </c>
      <c r="Q120" s="159" t="s">
        <v>448</v>
      </c>
      <c r="R120" s="230" t="s">
        <v>449</v>
      </c>
      <c r="S120" s="159" t="s">
        <v>72</v>
      </c>
      <c r="T120" s="159" t="s">
        <v>58</v>
      </c>
      <c r="U120" s="159" t="s">
        <v>24</v>
      </c>
      <c r="V120" s="206" t="s">
        <v>390</v>
      </c>
    </row>
    <row r="121" spans="1:25" s="8" customFormat="1" ht="21.75" customHeight="1">
      <c r="A121" s="42"/>
      <c r="B121" s="173"/>
      <c r="C121" s="173"/>
      <c r="D121" s="239"/>
      <c r="E121" s="241"/>
      <c r="F121" s="241"/>
      <c r="G121" s="242"/>
      <c r="H121" s="243"/>
      <c r="I121" s="244"/>
      <c r="J121" s="244"/>
      <c r="K121" s="244"/>
      <c r="L121" s="30">
        <v>80.741200000000006</v>
      </c>
      <c r="M121" s="73">
        <v>208</v>
      </c>
      <c r="N121" s="234"/>
      <c r="O121" s="235"/>
      <c r="P121" s="160"/>
      <c r="Q121" s="160"/>
      <c r="R121" s="160"/>
      <c r="S121" s="160"/>
      <c r="T121" s="160"/>
      <c r="U121" s="160"/>
      <c r="V121" s="290"/>
    </row>
    <row r="122" spans="1:25" s="8" customFormat="1" ht="21.75" customHeight="1">
      <c r="A122" s="42"/>
      <c r="B122" s="173"/>
      <c r="C122" s="173"/>
      <c r="D122" s="239"/>
      <c r="E122" s="241"/>
      <c r="F122" s="241"/>
      <c r="G122" s="242"/>
      <c r="H122" s="243"/>
      <c r="I122" s="244"/>
      <c r="J122" s="244"/>
      <c r="K122" s="244"/>
      <c r="L122" s="30">
        <v>84.923900000000003</v>
      </c>
      <c r="M122" s="73">
        <v>619</v>
      </c>
      <c r="N122" s="234"/>
      <c r="O122" s="235"/>
      <c r="P122" s="160"/>
      <c r="Q122" s="160"/>
      <c r="R122" s="160"/>
      <c r="S122" s="160"/>
      <c r="T122" s="160"/>
      <c r="U122" s="160"/>
      <c r="V122" s="290"/>
    </row>
    <row r="123" spans="1:25" s="8" customFormat="1" ht="21.75" customHeight="1">
      <c r="A123" s="42"/>
      <c r="B123" s="173"/>
      <c r="C123" s="173"/>
      <c r="D123" s="239"/>
      <c r="E123" s="241"/>
      <c r="F123" s="241"/>
      <c r="G123" s="242"/>
      <c r="H123" s="243"/>
      <c r="I123" s="244"/>
      <c r="J123" s="244"/>
      <c r="K123" s="244"/>
      <c r="L123" s="30">
        <v>107.4143</v>
      </c>
      <c r="M123" s="73">
        <v>272</v>
      </c>
      <c r="N123" s="234"/>
      <c r="O123" s="235"/>
      <c r="P123" s="160"/>
      <c r="Q123" s="160"/>
      <c r="R123" s="160"/>
      <c r="S123" s="160"/>
      <c r="T123" s="160"/>
      <c r="U123" s="160"/>
      <c r="V123" s="290"/>
    </row>
    <row r="124" spans="1:25" s="8" customFormat="1" ht="21.75" customHeight="1">
      <c r="A124" s="42"/>
      <c r="B124" s="173"/>
      <c r="C124" s="173"/>
      <c r="D124" s="239"/>
      <c r="E124" s="241"/>
      <c r="F124" s="241"/>
      <c r="G124" s="242"/>
      <c r="H124" s="243"/>
      <c r="I124" s="244"/>
      <c r="J124" s="244"/>
      <c r="K124" s="244"/>
      <c r="L124" s="30">
        <v>114.78579999999999</v>
      </c>
      <c r="M124" s="73">
        <v>62</v>
      </c>
      <c r="N124" s="236"/>
      <c r="O124" s="237"/>
      <c r="P124" s="160"/>
      <c r="Q124" s="160"/>
      <c r="R124" s="160"/>
      <c r="S124" s="160"/>
      <c r="T124" s="160"/>
      <c r="U124" s="160"/>
      <c r="V124" s="290"/>
    </row>
    <row r="125" spans="1:25" s="8" customFormat="1" ht="21.75" customHeight="1">
      <c r="A125" s="42"/>
      <c r="B125" s="174"/>
      <c r="C125" s="174"/>
      <c r="D125" s="240"/>
      <c r="E125" s="241"/>
      <c r="F125" s="241"/>
      <c r="G125" s="241"/>
      <c r="H125" s="154" t="s">
        <v>19</v>
      </c>
      <c r="I125" s="154"/>
      <c r="J125" s="154"/>
      <c r="K125" s="154"/>
      <c r="L125" s="154"/>
      <c r="M125" s="126">
        <f>SUM(M120:M124)</f>
        <v>1455</v>
      </c>
      <c r="N125" s="127">
        <f>SUM(N120:N124)</f>
        <v>0</v>
      </c>
      <c r="O125" s="127">
        <f t="shared" ref="O125" si="3">SUM(O120:O124)</f>
        <v>0</v>
      </c>
      <c r="P125" s="161"/>
      <c r="Q125" s="161"/>
      <c r="R125" s="161"/>
      <c r="S125" s="161"/>
      <c r="T125" s="161"/>
      <c r="U125" s="161"/>
      <c r="V125" s="290"/>
    </row>
    <row r="126" spans="1:25" s="8" customFormat="1" ht="24.95" customHeight="1">
      <c r="A126" s="43"/>
      <c r="B126" s="149" t="s">
        <v>26</v>
      </c>
      <c r="C126" s="150"/>
      <c r="D126" s="150"/>
      <c r="E126" s="150"/>
      <c r="F126" s="150"/>
      <c r="G126" s="150"/>
      <c r="H126" s="150"/>
      <c r="I126" s="150"/>
      <c r="J126" s="150"/>
      <c r="K126" s="150"/>
      <c r="L126" s="151"/>
      <c r="M126" s="90">
        <f>SUM(M41,M45,M52,M57,M63,M69,M80,M82,M90,M100,M110,M115,M119,M125)</f>
        <v>9936</v>
      </c>
      <c r="N126" s="90">
        <v>3902</v>
      </c>
      <c r="O126" s="90">
        <v>3572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169" t="s">
        <v>364</v>
      </c>
      <c r="C127" s="172" t="s">
        <v>365</v>
      </c>
      <c r="D127" s="292" t="s">
        <v>324</v>
      </c>
      <c r="E127" s="295" t="s">
        <v>50</v>
      </c>
      <c r="F127" s="296"/>
      <c r="G127" s="297"/>
      <c r="H127" s="441" t="s">
        <v>51</v>
      </c>
      <c r="I127" s="441" t="s">
        <v>52</v>
      </c>
      <c r="J127" s="279" t="s">
        <v>37</v>
      </c>
      <c r="K127" s="279" t="s">
        <v>38</v>
      </c>
      <c r="L127" s="63">
        <v>39</v>
      </c>
      <c r="M127" s="91">
        <v>134</v>
      </c>
      <c r="N127" s="91">
        <v>54</v>
      </c>
      <c r="O127" s="91">
        <v>54</v>
      </c>
      <c r="P127" s="259" t="s">
        <v>325</v>
      </c>
      <c r="Q127" s="259" t="s">
        <v>326</v>
      </c>
      <c r="R127" s="259" t="s">
        <v>327</v>
      </c>
      <c r="S127" s="162" t="s">
        <v>57</v>
      </c>
      <c r="T127" s="159"/>
      <c r="U127" s="162" t="s">
        <v>24</v>
      </c>
      <c r="V127" s="64"/>
    </row>
    <row r="128" spans="1:25" ht="21" customHeight="1">
      <c r="A128" s="16"/>
      <c r="B128" s="170"/>
      <c r="C128" s="173"/>
      <c r="D128" s="293"/>
      <c r="E128" s="298"/>
      <c r="F128" s="299"/>
      <c r="G128" s="300"/>
      <c r="H128" s="280"/>
      <c r="I128" s="280"/>
      <c r="J128" s="280"/>
      <c r="K128" s="280"/>
      <c r="L128" s="63">
        <v>49</v>
      </c>
      <c r="M128" s="91">
        <v>84</v>
      </c>
      <c r="N128" s="91">
        <v>7</v>
      </c>
      <c r="O128" s="91">
        <v>7</v>
      </c>
      <c r="P128" s="259"/>
      <c r="Q128" s="259"/>
      <c r="R128" s="259"/>
      <c r="S128" s="163"/>
      <c r="T128" s="160"/>
      <c r="U128" s="163"/>
      <c r="V128" s="64"/>
    </row>
    <row r="129" spans="1:22" ht="21" customHeight="1">
      <c r="A129" s="16"/>
      <c r="B129" s="170"/>
      <c r="C129" s="173"/>
      <c r="D129" s="294"/>
      <c r="E129" s="301"/>
      <c r="F129" s="302"/>
      <c r="G129" s="303"/>
      <c r="H129" s="446" t="s">
        <v>328</v>
      </c>
      <c r="I129" s="447"/>
      <c r="J129" s="447"/>
      <c r="K129" s="447"/>
      <c r="L129" s="447"/>
      <c r="M129" s="92">
        <v>218</v>
      </c>
      <c r="N129" s="92">
        <f>SUM(N127:N128)</f>
        <v>61</v>
      </c>
      <c r="O129" s="92">
        <f>SUM(O127:O128)</f>
        <v>61</v>
      </c>
      <c r="P129" s="259"/>
      <c r="Q129" s="259"/>
      <c r="R129" s="259"/>
      <c r="S129" s="164"/>
      <c r="T129" s="161"/>
      <c r="U129" s="164"/>
      <c r="V129" s="64"/>
    </row>
    <row r="130" spans="1:22" ht="21" customHeight="1">
      <c r="A130" s="16"/>
      <c r="B130" s="170"/>
      <c r="C130" s="173"/>
      <c r="D130" s="440" t="s">
        <v>49</v>
      </c>
      <c r="E130" s="313" t="s">
        <v>329</v>
      </c>
      <c r="F130" s="314"/>
      <c r="G130" s="314"/>
      <c r="H130" s="313" t="s">
        <v>53</v>
      </c>
      <c r="I130" s="313" t="s">
        <v>54</v>
      </c>
      <c r="J130" s="314" t="s">
        <v>37</v>
      </c>
      <c r="K130" s="314" t="s">
        <v>38</v>
      </c>
      <c r="L130" s="65">
        <v>49</v>
      </c>
      <c r="M130" s="93">
        <v>171</v>
      </c>
      <c r="N130" s="93">
        <v>11</v>
      </c>
      <c r="O130" s="93">
        <v>11</v>
      </c>
      <c r="P130" s="259" t="s">
        <v>330</v>
      </c>
      <c r="Q130" s="259" t="s">
        <v>331</v>
      </c>
      <c r="R130" s="259" t="s">
        <v>332</v>
      </c>
      <c r="S130" s="162" t="s">
        <v>57</v>
      </c>
      <c r="T130" s="159"/>
      <c r="U130" s="162" t="s">
        <v>24</v>
      </c>
      <c r="V130" s="64"/>
    </row>
    <row r="131" spans="1:22" ht="21" customHeight="1">
      <c r="A131" s="16"/>
      <c r="B131" s="170"/>
      <c r="C131" s="173"/>
      <c r="D131" s="440"/>
      <c r="E131" s="314"/>
      <c r="F131" s="314"/>
      <c r="G131" s="314"/>
      <c r="H131" s="314"/>
      <c r="I131" s="314"/>
      <c r="J131" s="314"/>
      <c r="K131" s="314"/>
      <c r="L131" s="65">
        <v>59</v>
      </c>
      <c r="M131" s="93">
        <v>368</v>
      </c>
      <c r="N131" s="93">
        <v>3</v>
      </c>
      <c r="O131" s="93">
        <v>2</v>
      </c>
      <c r="P131" s="259"/>
      <c r="Q131" s="259"/>
      <c r="R131" s="259"/>
      <c r="S131" s="277"/>
      <c r="T131" s="160"/>
      <c r="U131" s="163"/>
      <c r="V131" s="64"/>
    </row>
    <row r="132" spans="1:22" ht="21" customHeight="1">
      <c r="A132" s="16"/>
      <c r="B132" s="170"/>
      <c r="C132" s="173"/>
      <c r="D132" s="440"/>
      <c r="E132" s="314"/>
      <c r="F132" s="314"/>
      <c r="G132" s="314"/>
      <c r="H132" s="314"/>
      <c r="I132" s="314"/>
      <c r="J132" s="314"/>
      <c r="K132" s="314"/>
      <c r="L132" s="65">
        <v>74</v>
      </c>
      <c r="M132" s="93">
        <v>120</v>
      </c>
      <c r="N132" s="93">
        <v>0</v>
      </c>
      <c r="O132" s="93">
        <v>0</v>
      </c>
      <c r="P132" s="259"/>
      <c r="Q132" s="259"/>
      <c r="R132" s="259"/>
      <c r="S132" s="277"/>
      <c r="T132" s="160"/>
      <c r="U132" s="163"/>
      <c r="V132" s="64"/>
    </row>
    <row r="133" spans="1:22" ht="21" customHeight="1">
      <c r="A133" s="16"/>
      <c r="B133" s="170"/>
      <c r="C133" s="173"/>
      <c r="D133" s="440"/>
      <c r="E133" s="314"/>
      <c r="F133" s="314"/>
      <c r="G133" s="314"/>
      <c r="H133" s="408" t="s">
        <v>328</v>
      </c>
      <c r="I133" s="409"/>
      <c r="J133" s="409"/>
      <c r="K133" s="409"/>
      <c r="L133" s="409"/>
      <c r="M133" s="94">
        <v>659</v>
      </c>
      <c r="N133" s="94">
        <f>SUM(N130:N132)</f>
        <v>14</v>
      </c>
      <c r="O133" s="94">
        <f>SUM(O130:O132)</f>
        <v>13</v>
      </c>
      <c r="P133" s="259"/>
      <c r="Q133" s="259"/>
      <c r="R133" s="259"/>
      <c r="S133" s="278"/>
      <c r="T133" s="161"/>
      <c r="U133" s="164"/>
      <c r="V133" s="64"/>
    </row>
    <row r="134" spans="1:22" ht="21" customHeight="1">
      <c r="A134" s="16"/>
      <c r="B134" s="170"/>
      <c r="C134" s="173"/>
      <c r="D134" s="306" t="s">
        <v>333</v>
      </c>
      <c r="E134" s="199" t="s">
        <v>334</v>
      </c>
      <c r="F134" s="197"/>
      <c r="G134" s="197"/>
      <c r="H134" s="197" t="s">
        <v>55</v>
      </c>
      <c r="I134" s="199" t="s">
        <v>56</v>
      </c>
      <c r="J134" s="197" t="s">
        <v>37</v>
      </c>
      <c r="K134" s="197" t="s">
        <v>38</v>
      </c>
      <c r="L134" s="66">
        <v>71</v>
      </c>
      <c r="M134" s="95">
        <v>6</v>
      </c>
      <c r="N134" s="95">
        <v>1</v>
      </c>
      <c r="O134" s="95">
        <v>1</v>
      </c>
      <c r="P134" s="259" t="s">
        <v>335</v>
      </c>
      <c r="Q134" s="259" t="s">
        <v>336</v>
      </c>
      <c r="R134" s="259" t="s">
        <v>337</v>
      </c>
      <c r="S134" s="365" t="s">
        <v>57</v>
      </c>
      <c r="T134" s="159"/>
      <c r="U134" s="365" t="s">
        <v>24</v>
      </c>
      <c r="V134" s="64"/>
    </row>
    <row r="135" spans="1:22" ht="21" customHeight="1">
      <c r="A135" s="16"/>
      <c r="B135" s="170"/>
      <c r="C135" s="173"/>
      <c r="D135" s="410"/>
      <c r="E135" s="281"/>
      <c r="F135" s="281"/>
      <c r="G135" s="281"/>
      <c r="H135" s="281"/>
      <c r="I135" s="281"/>
      <c r="J135" s="281"/>
      <c r="K135" s="281"/>
      <c r="L135" s="67">
        <v>75</v>
      </c>
      <c r="M135" s="96">
        <v>24</v>
      </c>
      <c r="N135" s="96">
        <v>1</v>
      </c>
      <c r="O135" s="96">
        <v>1</v>
      </c>
      <c r="P135" s="259"/>
      <c r="Q135" s="259"/>
      <c r="R135" s="259"/>
      <c r="S135" s="365"/>
      <c r="T135" s="160"/>
      <c r="U135" s="365"/>
      <c r="V135" s="64"/>
    </row>
    <row r="136" spans="1:22" ht="21" customHeight="1">
      <c r="A136" s="16"/>
      <c r="B136" s="170"/>
      <c r="C136" s="173"/>
      <c r="D136" s="410"/>
      <c r="E136" s="281"/>
      <c r="F136" s="281"/>
      <c r="G136" s="281"/>
      <c r="H136" s="281"/>
      <c r="I136" s="281"/>
      <c r="J136" s="281"/>
      <c r="K136" s="281"/>
      <c r="L136" s="67">
        <v>84</v>
      </c>
      <c r="M136" s="96">
        <v>24</v>
      </c>
      <c r="N136" s="96">
        <v>2</v>
      </c>
      <c r="O136" s="96">
        <v>2</v>
      </c>
      <c r="P136" s="259"/>
      <c r="Q136" s="259"/>
      <c r="R136" s="259"/>
      <c r="S136" s="365"/>
      <c r="T136" s="160"/>
      <c r="U136" s="365"/>
      <c r="V136" s="64"/>
    </row>
    <row r="137" spans="1:22" ht="21" customHeight="1">
      <c r="A137" s="16"/>
      <c r="B137" s="170"/>
      <c r="C137" s="173"/>
      <c r="D137" s="410"/>
      <c r="E137" s="281"/>
      <c r="F137" s="281"/>
      <c r="G137" s="281"/>
      <c r="H137" s="203" t="s">
        <v>328</v>
      </c>
      <c r="I137" s="204"/>
      <c r="J137" s="204"/>
      <c r="K137" s="204"/>
      <c r="L137" s="204"/>
      <c r="M137" s="97">
        <v>54</v>
      </c>
      <c r="N137" s="97">
        <f>SUM(N134:N136)</f>
        <v>4</v>
      </c>
      <c r="O137" s="97">
        <f>SUM(O134:O136)</f>
        <v>4</v>
      </c>
      <c r="P137" s="272"/>
      <c r="Q137" s="272"/>
      <c r="R137" s="272"/>
      <c r="S137" s="388"/>
      <c r="T137" s="161"/>
      <c r="U137" s="388"/>
      <c r="V137" s="64"/>
    </row>
    <row r="138" spans="1:22" ht="21" customHeight="1">
      <c r="A138" s="16"/>
      <c r="B138" s="170"/>
      <c r="C138" s="173"/>
      <c r="D138" s="184" t="s">
        <v>471</v>
      </c>
      <c r="E138" s="187" t="s">
        <v>472</v>
      </c>
      <c r="F138" s="188"/>
      <c r="G138" s="189"/>
      <c r="H138" s="196" t="s">
        <v>473</v>
      </c>
      <c r="I138" s="198" t="s">
        <v>474</v>
      </c>
      <c r="J138" s="196" t="s">
        <v>37</v>
      </c>
      <c r="K138" s="196" t="s">
        <v>38</v>
      </c>
      <c r="L138" s="66">
        <v>84</v>
      </c>
      <c r="M138" s="132">
        <v>220</v>
      </c>
      <c r="N138" s="93">
        <v>0</v>
      </c>
      <c r="O138" s="133">
        <v>210</v>
      </c>
      <c r="P138" s="200" t="s">
        <v>475</v>
      </c>
      <c r="Q138" s="200" t="s">
        <v>476</v>
      </c>
      <c r="R138" s="200" t="s">
        <v>477</v>
      </c>
      <c r="S138" s="384" t="s">
        <v>57</v>
      </c>
      <c r="T138" s="159"/>
      <c r="U138" s="384" t="s">
        <v>24</v>
      </c>
      <c r="V138" s="64"/>
    </row>
    <row r="139" spans="1:22" ht="21" customHeight="1">
      <c r="A139" s="16"/>
      <c r="B139" s="170"/>
      <c r="C139" s="173"/>
      <c r="D139" s="185"/>
      <c r="E139" s="190"/>
      <c r="F139" s="191"/>
      <c r="G139" s="192"/>
      <c r="H139" s="197"/>
      <c r="I139" s="199"/>
      <c r="J139" s="197"/>
      <c r="K139" s="197"/>
      <c r="L139" s="67">
        <v>110</v>
      </c>
      <c r="M139" s="132">
        <v>10</v>
      </c>
      <c r="N139" s="93">
        <v>0</v>
      </c>
      <c r="O139" s="133">
        <v>8</v>
      </c>
      <c r="P139" s="201"/>
      <c r="Q139" s="201"/>
      <c r="R139" s="201"/>
      <c r="S139" s="385"/>
      <c r="T139" s="160"/>
      <c r="U139" s="385"/>
      <c r="V139" s="64"/>
    </row>
    <row r="140" spans="1:22" ht="21" customHeight="1">
      <c r="A140" s="16"/>
      <c r="B140" s="170"/>
      <c r="C140" s="173"/>
      <c r="D140" s="186"/>
      <c r="E140" s="193"/>
      <c r="F140" s="194"/>
      <c r="G140" s="195"/>
      <c r="H140" s="203" t="s">
        <v>328</v>
      </c>
      <c r="I140" s="204"/>
      <c r="J140" s="204"/>
      <c r="K140" s="204"/>
      <c r="L140" s="205"/>
      <c r="M140" s="134">
        <v>230</v>
      </c>
      <c r="N140" s="97">
        <f>SUM(N138:N139)</f>
        <v>0</v>
      </c>
      <c r="O140" s="134">
        <f>SUM(O138:O139)</f>
        <v>218</v>
      </c>
      <c r="P140" s="202"/>
      <c r="Q140" s="202"/>
      <c r="R140" s="202"/>
      <c r="S140" s="386"/>
      <c r="T140" s="161"/>
      <c r="U140" s="386"/>
      <c r="V140" s="64"/>
    </row>
    <row r="141" spans="1:22" ht="21" customHeight="1">
      <c r="A141" s="16"/>
      <c r="B141" s="170"/>
      <c r="C141" s="173"/>
      <c r="D141" s="304" t="s">
        <v>48</v>
      </c>
      <c r="E141" s="187" t="s">
        <v>323</v>
      </c>
      <c r="F141" s="307"/>
      <c r="G141" s="304"/>
      <c r="H141" s="247" t="s">
        <v>338</v>
      </c>
      <c r="I141" s="387" t="s">
        <v>339</v>
      </c>
      <c r="J141" s="247" t="s">
        <v>24</v>
      </c>
      <c r="K141" s="247" t="s">
        <v>25</v>
      </c>
      <c r="L141" s="68">
        <v>59</v>
      </c>
      <c r="M141" s="98">
        <v>281</v>
      </c>
      <c r="N141" s="98">
        <v>77</v>
      </c>
      <c r="O141" s="98">
        <v>75</v>
      </c>
      <c r="P141" s="200" t="s">
        <v>340</v>
      </c>
      <c r="Q141" s="200" t="s">
        <v>341</v>
      </c>
      <c r="R141" s="200" t="s">
        <v>342</v>
      </c>
      <c r="S141" s="384" t="s">
        <v>72</v>
      </c>
      <c r="T141" s="159"/>
      <c r="U141" s="384" t="s">
        <v>24</v>
      </c>
      <c r="V141" s="64"/>
    </row>
    <row r="142" spans="1:22" ht="21" customHeight="1">
      <c r="A142" s="16"/>
      <c r="B142" s="170"/>
      <c r="C142" s="173"/>
      <c r="D142" s="305"/>
      <c r="E142" s="308"/>
      <c r="F142" s="309"/>
      <c r="G142" s="305"/>
      <c r="H142" s="248"/>
      <c r="I142" s="248"/>
      <c r="J142" s="248"/>
      <c r="K142" s="248"/>
      <c r="L142" s="68">
        <v>63</v>
      </c>
      <c r="M142" s="98">
        <v>133</v>
      </c>
      <c r="N142" s="98">
        <v>21</v>
      </c>
      <c r="O142" s="98">
        <v>22</v>
      </c>
      <c r="P142" s="201"/>
      <c r="Q142" s="201"/>
      <c r="R142" s="201"/>
      <c r="S142" s="385"/>
      <c r="T142" s="160"/>
      <c r="U142" s="385"/>
      <c r="V142" s="64"/>
    </row>
    <row r="143" spans="1:22" ht="21" customHeight="1">
      <c r="A143" s="16"/>
      <c r="B143" s="170"/>
      <c r="C143" s="173"/>
      <c r="D143" s="305"/>
      <c r="E143" s="308"/>
      <c r="F143" s="309"/>
      <c r="G143" s="305"/>
      <c r="H143" s="249"/>
      <c r="I143" s="249"/>
      <c r="J143" s="249"/>
      <c r="K143" s="249"/>
      <c r="L143" s="68">
        <v>84</v>
      </c>
      <c r="M143" s="98">
        <v>120</v>
      </c>
      <c r="N143" s="98">
        <v>3</v>
      </c>
      <c r="O143" s="98">
        <v>3</v>
      </c>
      <c r="P143" s="201"/>
      <c r="Q143" s="201"/>
      <c r="R143" s="201"/>
      <c r="S143" s="385"/>
      <c r="T143" s="160"/>
      <c r="U143" s="385"/>
      <c r="V143" s="64"/>
    </row>
    <row r="144" spans="1:22" ht="21" customHeight="1">
      <c r="A144" s="16"/>
      <c r="B144" s="170"/>
      <c r="C144" s="173"/>
      <c r="D144" s="306"/>
      <c r="E144" s="310"/>
      <c r="F144" s="311"/>
      <c r="G144" s="306"/>
      <c r="H144" s="203" t="s">
        <v>343</v>
      </c>
      <c r="I144" s="204"/>
      <c r="J144" s="204"/>
      <c r="K144" s="204"/>
      <c r="L144" s="205"/>
      <c r="M144" s="99">
        <f>SUM(M141:M143)</f>
        <v>534</v>
      </c>
      <c r="N144" s="99">
        <f>SUM(N141:N143)</f>
        <v>101</v>
      </c>
      <c r="O144" s="99">
        <f>SUM(O141:O143)</f>
        <v>100</v>
      </c>
      <c r="P144" s="202"/>
      <c r="Q144" s="202"/>
      <c r="R144" s="202"/>
      <c r="S144" s="386"/>
      <c r="T144" s="161"/>
      <c r="U144" s="386"/>
      <c r="V144" s="64"/>
    </row>
    <row r="145" spans="1:22" ht="21" customHeight="1">
      <c r="A145" s="16"/>
      <c r="B145" s="170"/>
      <c r="C145" s="173"/>
      <c r="D145" s="304" t="s">
        <v>279</v>
      </c>
      <c r="E145" s="187" t="s">
        <v>280</v>
      </c>
      <c r="F145" s="307"/>
      <c r="G145" s="304"/>
      <c r="H145" s="387" t="s">
        <v>281</v>
      </c>
      <c r="I145" s="387" t="s">
        <v>282</v>
      </c>
      <c r="J145" s="247" t="s">
        <v>24</v>
      </c>
      <c r="K145" s="247" t="s">
        <v>25</v>
      </c>
      <c r="L145" s="69">
        <v>59</v>
      </c>
      <c r="M145" s="98">
        <v>179</v>
      </c>
      <c r="N145" s="98">
        <v>135</v>
      </c>
      <c r="O145" s="98">
        <v>135</v>
      </c>
      <c r="P145" s="200" t="s">
        <v>344</v>
      </c>
      <c r="Q145" s="200" t="s">
        <v>345</v>
      </c>
      <c r="R145" s="200" t="s">
        <v>346</v>
      </c>
      <c r="S145" s="384" t="s">
        <v>72</v>
      </c>
      <c r="T145" s="159"/>
      <c r="U145" s="384" t="s">
        <v>24</v>
      </c>
      <c r="V145" s="64"/>
    </row>
    <row r="146" spans="1:22" ht="21" customHeight="1">
      <c r="A146" s="16"/>
      <c r="B146" s="170"/>
      <c r="C146" s="173"/>
      <c r="D146" s="305"/>
      <c r="E146" s="308"/>
      <c r="F146" s="309"/>
      <c r="G146" s="305"/>
      <c r="H146" s="249"/>
      <c r="I146" s="249"/>
      <c r="J146" s="249"/>
      <c r="K146" s="249"/>
      <c r="L146" s="69">
        <v>84</v>
      </c>
      <c r="M146" s="98">
        <v>158</v>
      </c>
      <c r="N146" s="98">
        <v>134</v>
      </c>
      <c r="O146" s="98">
        <v>134</v>
      </c>
      <c r="P146" s="201"/>
      <c r="Q146" s="201"/>
      <c r="R146" s="201"/>
      <c r="S146" s="385"/>
      <c r="T146" s="160"/>
      <c r="U146" s="385"/>
      <c r="V146" s="64"/>
    </row>
    <row r="147" spans="1:22" ht="21" customHeight="1">
      <c r="A147" s="16"/>
      <c r="B147" s="170"/>
      <c r="C147" s="173"/>
      <c r="D147" s="306"/>
      <c r="E147" s="310"/>
      <c r="F147" s="311"/>
      <c r="G147" s="306"/>
      <c r="H147" s="203" t="s">
        <v>343</v>
      </c>
      <c r="I147" s="204"/>
      <c r="J147" s="204"/>
      <c r="K147" s="204"/>
      <c r="L147" s="205"/>
      <c r="M147" s="99">
        <v>337</v>
      </c>
      <c r="N147" s="99">
        <f>SUM(N145:N146)</f>
        <v>269</v>
      </c>
      <c r="O147" s="99">
        <f>SUM(O145:O146)</f>
        <v>269</v>
      </c>
      <c r="P147" s="202"/>
      <c r="Q147" s="202"/>
      <c r="R147" s="202"/>
      <c r="S147" s="386"/>
      <c r="T147" s="161"/>
      <c r="U147" s="386"/>
      <c r="V147" s="64"/>
    </row>
    <row r="148" spans="1:22" ht="21" customHeight="1">
      <c r="A148" s="16"/>
      <c r="B148" s="170"/>
      <c r="C148" s="173"/>
      <c r="D148" s="304" t="s">
        <v>274</v>
      </c>
      <c r="E148" s="187" t="s">
        <v>283</v>
      </c>
      <c r="F148" s="307"/>
      <c r="G148" s="304"/>
      <c r="H148" s="247" t="s">
        <v>347</v>
      </c>
      <c r="I148" s="247" t="s">
        <v>347</v>
      </c>
      <c r="J148" s="247" t="s">
        <v>24</v>
      </c>
      <c r="K148" s="247" t="s">
        <v>25</v>
      </c>
      <c r="L148" s="69">
        <v>59</v>
      </c>
      <c r="M148" s="98">
        <v>88</v>
      </c>
      <c r="N148" s="442" t="s">
        <v>456</v>
      </c>
      <c r="O148" s="443"/>
      <c r="P148" s="200" t="s">
        <v>348</v>
      </c>
      <c r="Q148" s="200" t="s">
        <v>349</v>
      </c>
      <c r="R148" s="200" t="s">
        <v>350</v>
      </c>
      <c r="S148" s="384" t="s">
        <v>72</v>
      </c>
      <c r="T148" s="159"/>
      <c r="U148" s="384" t="s">
        <v>24</v>
      </c>
      <c r="V148" s="64"/>
    </row>
    <row r="149" spans="1:22" ht="21" customHeight="1">
      <c r="A149" s="16"/>
      <c r="B149" s="170"/>
      <c r="C149" s="173"/>
      <c r="D149" s="305"/>
      <c r="E149" s="308"/>
      <c r="F149" s="309"/>
      <c r="G149" s="305"/>
      <c r="H149" s="249"/>
      <c r="I149" s="249"/>
      <c r="J149" s="249"/>
      <c r="K149" s="249"/>
      <c r="L149" s="69">
        <v>84</v>
      </c>
      <c r="M149" s="98">
        <v>461</v>
      </c>
      <c r="N149" s="444"/>
      <c r="O149" s="445"/>
      <c r="P149" s="201"/>
      <c r="Q149" s="201"/>
      <c r="R149" s="201"/>
      <c r="S149" s="385"/>
      <c r="T149" s="160"/>
      <c r="U149" s="385"/>
      <c r="V149" s="64"/>
    </row>
    <row r="150" spans="1:22" ht="21" customHeight="1">
      <c r="A150" s="16"/>
      <c r="B150" s="170"/>
      <c r="C150" s="173"/>
      <c r="D150" s="306"/>
      <c r="E150" s="310"/>
      <c r="F150" s="311"/>
      <c r="G150" s="306"/>
      <c r="H150" s="203" t="s">
        <v>343</v>
      </c>
      <c r="I150" s="204"/>
      <c r="J150" s="204"/>
      <c r="K150" s="204"/>
      <c r="L150" s="205"/>
      <c r="M150" s="99">
        <f>SUM(M148:M149)</f>
        <v>549</v>
      </c>
      <c r="N150" s="99">
        <f>SUM(N148:N149)</f>
        <v>0</v>
      </c>
      <c r="O150" s="99">
        <f>SUM(O148:O149)</f>
        <v>0</v>
      </c>
      <c r="P150" s="202"/>
      <c r="Q150" s="202"/>
      <c r="R150" s="202"/>
      <c r="S150" s="386"/>
      <c r="T150" s="161"/>
      <c r="U150" s="386"/>
      <c r="V150" s="64"/>
    </row>
    <row r="151" spans="1:22" ht="21" customHeight="1">
      <c r="A151" s="16"/>
      <c r="B151" s="170"/>
      <c r="C151" s="173"/>
      <c r="D151" s="304" t="s">
        <v>274</v>
      </c>
      <c r="E151" s="187" t="s">
        <v>351</v>
      </c>
      <c r="F151" s="307"/>
      <c r="G151" s="304"/>
      <c r="H151" s="247" t="s">
        <v>352</v>
      </c>
      <c r="I151" s="247" t="s">
        <v>352</v>
      </c>
      <c r="J151" s="247" t="s">
        <v>24</v>
      </c>
      <c r="K151" s="247" t="s">
        <v>25</v>
      </c>
      <c r="L151" s="69">
        <v>74</v>
      </c>
      <c r="M151" s="98">
        <v>267</v>
      </c>
      <c r="N151" s="98">
        <v>1</v>
      </c>
      <c r="O151" s="98">
        <v>1</v>
      </c>
      <c r="P151" s="200" t="s">
        <v>353</v>
      </c>
      <c r="Q151" s="200" t="s">
        <v>354</v>
      </c>
      <c r="R151" s="200" t="s">
        <v>350</v>
      </c>
      <c r="S151" s="384" t="s">
        <v>72</v>
      </c>
      <c r="T151" s="159"/>
      <c r="U151" s="384" t="s">
        <v>24</v>
      </c>
      <c r="V151" s="64"/>
    </row>
    <row r="152" spans="1:22" ht="21" customHeight="1">
      <c r="A152" s="16"/>
      <c r="B152" s="170"/>
      <c r="C152" s="173"/>
      <c r="D152" s="305"/>
      <c r="E152" s="308"/>
      <c r="F152" s="309"/>
      <c r="G152" s="305"/>
      <c r="H152" s="249"/>
      <c r="I152" s="249"/>
      <c r="J152" s="249"/>
      <c r="K152" s="249"/>
      <c r="L152" s="69">
        <v>84</v>
      </c>
      <c r="M152" s="98">
        <v>833</v>
      </c>
      <c r="N152" s="98">
        <v>1</v>
      </c>
      <c r="O152" s="98">
        <v>0</v>
      </c>
      <c r="P152" s="201"/>
      <c r="Q152" s="201"/>
      <c r="R152" s="201"/>
      <c r="S152" s="385"/>
      <c r="T152" s="160"/>
      <c r="U152" s="385"/>
      <c r="V152" s="64"/>
    </row>
    <row r="153" spans="1:22" ht="21" customHeight="1">
      <c r="A153" s="16"/>
      <c r="B153" s="170"/>
      <c r="C153" s="173"/>
      <c r="D153" s="305"/>
      <c r="E153" s="310"/>
      <c r="F153" s="311"/>
      <c r="G153" s="306"/>
      <c r="H153" s="203" t="s">
        <v>343</v>
      </c>
      <c r="I153" s="204"/>
      <c r="J153" s="204"/>
      <c r="K153" s="204"/>
      <c r="L153" s="205"/>
      <c r="M153" s="99">
        <f>SUM(M151:M152)</f>
        <v>1100</v>
      </c>
      <c r="N153" s="99">
        <f>SUM(N151:N152)</f>
        <v>2</v>
      </c>
      <c r="O153" s="99">
        <f>SUM(O151:O152)</f>
        <v>1</v>
      </c>
      <c r="P153" s="202"/>
      <c r="Q153" s="202"/>
      <c r="R153" s="202"/>
      <c r="S153" s="386"/>
      <c r="T153" s="161"/>
      <c r="U153" s="386"/>
      <c r="V153" s="64"/>
    </row>
    <row r="154" spans="1:22" ht="21" customHeight="1">
      <c r="A154" s="16"/>
      <c r="B154" s="170"/>
      <c r="C154" s="173"/>
      <c r="D154" s="305"/>
      <c r="E154" s="187" t="s">
        <v>355</v>
      </c>
      <c r="F154" s="307"/>
      <c r="G154" s="304"/>
      <c r="H154" s="247" t="s">
        <v>352</v>
      </c>
      <c r="I154" s="247" t="s">
        <v>352</v>
      </c>
      <c r="J154" s="247" t="s">
        <v>24</v>
      </c>
      <c r="K154" s="247" t="s">
        <v>25</v>
      </c>
      <c r="L154" s="69">
        <v>74</v>
      </c>
      <c r="M154" s="98">
        <v>100</v>
      </c>
      <c r="N154" s="98">
        <v>51</v>
      </c>
      <c r="O154" s="98">
        <v>49</v>
      </c>
      <c r="P154" s="200" t="s">
        <v>353</v>
      </c>
      <c r="Q154" s="200" t="s">
        <v>354</v>
      </c>
      <c r="R154" s="200" t="s">
        <v>350</v>
      </c>
      <c r="S154" s="384" t="s">
        <v>72</v>
      </c>
      <c r="T154" s="159"/>
      <c r="U154" s="384" t="s">
        <v>24</v>
      </c>
      <c r="V154" s="64"/>
    </row>
    <row r="155" spans="1:22" ht="21" customHeight="1">
      <c r="A155" s="16"/>
      <c r="B155" s="170"/>
      <c r="C155" s="173"/>
      <c r="D155" s="305"/>
      <c r="E155" s="308"/>
      <c r="F155" s="309"/>
      <c r="G155" s="305"/>
      <c r="H155" s="249"/>
      <c r="I155" s="249"/>
      <c r="J155" s="249"/>
      <c r="K155" s="249"/>
      <c r="L155" s="69">
        <v>84</v>
      </c>
      <c r="M155" s="98">
        <v>290</v>
      </c>
      <c r="N155" s="98">
        <v>115</v>
      </c>
      <c r="O155" s="98">
        <v>114</v>
      </c>
      <c r="P155" s="201"/>
      <c r="Q155" s="201"/>
      <c r="R155" s="201"/>
      <c r="S155" s="385"/>
      <c r="T155" s="160"/>
      <c r="U155" s="385"/>
      <c r="V155" s="64"/>
    </row>
    <row r="156" spans="1:22" ht="21" customHeight="1">
      <c r="A156" s="16"/>
      <c r="B156" s="170"/>
      <c r="C156" s="173"/>
      <c r="D156" s="305"/>
      <c r="E156" s="310"/>
      <c r="F156" s="311"/>
      <c r="G156" s="306"/>
      <c r="H156" s="203" t="s">
        <v>343</v>
      </c>
      <c r="I156" s="204"/>
      <c r="J156" s="204"/>
      <c r="K156" s="204"/>
      <c r="L156" s="205"/>
      <c r="M156" s="99">
        <f>SUM(M154:M155)</f>
        <v>390</v>
      </c>
      <c r="N156" s="99">
        <f>SUM(N154:N155)</f>
        <v>166</v>
      </c>
      <c r="O156" s="99">
        <f>SUM(O154:O155)</f>
        <v>163</v>
      </c>
      <c r="P156" s="201"/>
      <c r="Q156" s="201"/>
      <c r="R156" s="201"/>
      <c r="S156" s="385"/>
      <c r="T156" s="160"/>
      <c r="U156" s="385"/>
      <c r="V156" s="64"/>
    </row>
    <row r="157" spans="1:22" ht="21" customHeight="1">
      <c r="A157" s="16"/>
      <c r="B157" s="170"/>
      <c r="C157" s="173"/>
      <c r="D157" s="306"/>
      <c r="E157" s="413" t="s">
        <v>356</v>
      </c>
      <c r="F157" s="414"/>
      <c r="G157" s="414"/>
      <c r="H157" s="414"/>
      <c r="I157" s="414"/>
      <c r="J157" s="414"/>
      <c r="K157" s="414"/>
      <c r="L157" s="415"/>
      <c r="M157" s="100">
        <f>M153+M156</f>
        <v>1490</v>
      </c>
      <c r="N157" s="100">
        <f>N153+N156</f>
        <v>168</v>
      </c>
      <c r="O157" s="100">
        <f>O153+O156</f>
        <v>164</v>
      </c>
      <c r="P157" s="202"/>
      <c r="Q157" s="202"/>
      <c r="R157" s="202"/>
      <c r="S157" s="386"/>
      <c r="T157" s="161"/>
      <c r="U157" s="386"/>
      <c r="V157" s="64"/>
    </row>
    <row r="158" spans="1:22" ht="21" customHeight="1">
      <c r="A158" s="16"/>
      <c r="B158" s="170"/>
      <c r="C158" s="173"/>
      <c r="D158" s="304" t="s">
        <v>275</v>
      </c>
      <c r="E158" s="187" t="s">
        <v>276</v>
      </c>
      <c r="F158" s="307"/>
      <c r="G158" s="304"/>
      <c r="H158" s="387" t="s">
        <v>277</v>
      </c>
      <c r="I158" s="387" t="s">
        <v>278</v>
      </c>
      <c r="J158" s="247" t="s">
        <v>24</v>
      </c>
      <c r="K158" s="247" t="s">
        <v>25</v>
      </c>
      <c r="L158" s="69">
        <v>84</v>
      </c>
      <c r="M158" s="98">
        <v>392</v>
      </c>
      <c r="N158" s="98">
        <v>8</v>
      </c>
      <c r="O158" s="98">
        <v>8</v>
      </c>
      <c r="P158" s="200" t="s">
        <v>357</v>
      </c>
      <c r="Q158" s="200" t="s">
        <v>358</v>
      </c>
      <c r="R158" s="200" t="s">
        <v>346</v>
      </c>
      <c r="S158" s="384" t="s">
        <v>72</v>
      </c>
      <c r="T158" s="159"/>
      <c r="U158" s="384" t="s">
        <v>24</v>
      </c>
      <c r="V158" s="64"/>
    </row>
    <row r="159" spans="1:22" ht="21" customHeight="1">
      <c r="A159" s="16"/>
      <c r="B159" s="170"/>
      <c r="C159" s="173"/>
      <c r="D159" s="305"/>
      <c r="E159" s="308"/>
      <c r="F159" s="309"/>
      <c r="G159" s="305"/>
      <c r="H159" s="248"/>
      <c r="I159" s="248"/>
      <c r="J159" s="248"/>
      <c r="K159" s="248"/>
      <c r="L159" s="69">
        <v>106</v>
      </c>
      <c r="M159" s="98">
        <v>96</v>
      </c>
      <c r="N159" s="98">
        <v>3</v>
      </c>
      <c r="O159" s="98">
        <v>3</v>
      </c>
      <c r="P159" s="201"/>
      <c r="Q159" s="201"/>
      <c r="R159" s="201"/>
      <c r="S159" s="385"/>
      <c r="T159" s="160"/>
      <c r="U159" s="385"/>
      <c r="V159" s="64"/>
    </row>
    <row r="160" spans="1:22" ht="21" customHeight="1">
      <c r="A160" s="16"/>
      <c r="B160" s="170"/>
      <c r="C160" s="173"/>
      <c r="D160" s="305"/>
      <c r="E160" s="308"/>
      <c r="F160" s="309"/>
      <c r="G160" s="305"/>
      <c r="H160" s="248"/>
      <c r="I160" s="248"/>
      <c r="J160" s="248"/>
      <c r="K160" s="248"/>
      <c r="L160" s="69">
        <v>129</v>
      </c>
      <c r="M160" s="98">
        <v>4</v>
      </c>
      <c r="N160" s="98">
        <v>0</v>
      </c>
      <c r="O160" s="98">
        <v>0</v>
      </c>
      <c r="P160" s="201"/>
      <c r="Q160" s="201"/>
      <c r="R160" s="201"/>
      <c r="S160" s="385"/>
      <c r="T160" s="160"/>
      <c r="U160" s="385"/>
      <c r="V160" s="64"/>
    </row>
    <row r="161" spans="1:23" ht="21" customHeight="1">
      <c r="A161" s="16"/>
      <c r="B161" s="170"/>
      <c r="C161" s="173"/>
      <c r="D161" s="305"/>
      <c r="E161" s="308"/>
      <c r="F161" s="309"/>
      <c r="G161" s="305"/>
      <c r="H161" s="249"/>
      <c r="I161" s="249"/>
      <c r="J161" s="249"/>
      <c r="K161" s="249"/>
      <c r="L161" s="69">
        <v>141</v>
      </c>
      <c r="M161" s="98">
        <v>2</v>
      </c>
      <c r="N161" s="98">
        <v>0</v>
      </c>
      <c r="O161" s="98">
        <v>0</v>
      </c>
      <c r="P161" s="201"/>
      <c r="Q161" s="201"/>
      <c r="R161" s="201"/>
      <c r="S161" s="385"/>
      <c r="T161" s="160"/>
      <c r="U161" s="385"/>
      <c r="V161" s="64"/>
    </row>
    <row r="162" spans="1:23" ht="21" customHeight="1">
      <c r="A162" s="16"/>
      <c r="B162" s="170"/>
      <c r="C162" s="173"/>
      <c r="D162" s="306"/>
      <c r="E162" s="310"/>
      <c r="F162" s="311"/>
      <c r="G162" s="306"/>
      <c r="H162" s="203" t="s">
        <v>343</v>
      </c>
      <c r="I162" s="204"/>
      <c r="J162" s="204"/>
      <c r="K162" s="204"/>
      <c r="L162" s="205"/>
      <c r="M162" s="99">
        <v>494</v>
      </c>
      <c r="N162" s="99">
        <f>SUM(N158:N161)</f>
        <v>11</v>
      </c>
      <c r="O162" s="99">
        <f>SUM(O158:O161)</f>
        <v>11</v>
      </c>
      <c r="P162" s="202"/>
      <c r="Q162" s="202"/>
      <c r="R162" s="202"/>
      <c r="S162" s="386"/>
      <c r="T162" s="161"/>
      <c r="U162" s="386"/>
      <c r="V162" s="64"/>
    </row>
    <row r="163" spans="1:23" s="8" customFormat="1" ht="21" customHeight="1">
      <c r="A163" s="16"/>
      <c r="B163" s="170"/>
      <c r="C163" s="173"/>
      <c r="D163" s="306" t="s">
        <v>333</v>
      </c>
      <c r="E163" s="199" t="s">
        <v>359</v>
      </c>
      <c r="F163" s="197"/>
      <c r="G163" s="197"/>
      <c r="H163" s="197" t="s">
        <v>360</v>
      </c>
      <c r="I163" s="199" t="s">
        <v>56</v>
      </c>
      <c r="J163" s="197" t="s">
        <v>37</v>
      </c>
      <c r="K163" s="197" t="s">
        <v>38</v>
      </c>
      <c r="L163" s="66">
        <v>75</v>
      </c>
      <c r="M163" s="95">
        <v>74</v>
      </c>
      <c r="N163" s="95">
        <v>4</v>
      </c>
      <c r="O163" s="95">
        <v>4</v>
      </c>
      <c r="P163" s="259" t="s">
        <v>361</v>
      </c>
      <c r="Q163" s="259" t="s">
        <v>362</v>
      </c>
      <c r="R163" s="259" t="s">
        <v>363</v>
      </c>
      <c r="S163" s="365" t="s">
        <v>72</v>
      </c>
      <c r="T163" s="159"/>
      <c r="U163" s="365" t="s">
        <v>24</v>
      </c>
      <c r="V163" s="64"/>
    </row>
    <row r="164" spans="1:23" s="8" customFormat="1" ht="21" customHeight="1">
      <c r="A164" s="16"/>
      <c r="B164" s="170"/>
      <c r="C164" s="173"/>
      <c r="D164" s="410"/>
      <c r="E164" s="281"/>
      <c r="F164" s="281"/>
      <c r="G164" s="281"/>
      <c r="H164" s="281"/>
      <c r="I164" s="281"/>
      <c r="J164" s="281"/>
      <c r="K164" s="281"/>
      <c r="L164" s="67">
        <v>84</v>
      </c>
      <c r="M164" s="96">
        <v>115</v>
      </c>
      <c r="N164" s="96">
        <v>0</v>
      </c>
      <c r="O164" s="96">
        <v>0</v>
      </c>
      <c r="P164" s="259"/>
      <c r="Q164" s="259"/>
      <c r="R164" s="259"/>
      <c r="S164" s="365"/>
      <c r="T164" s="160"/>
      <c r="U164" s="365"/>
      <c r="V164" s="64"/>
    </row>
    <row r="165" spans="1:23" s="8" customFormat="1" ht="21" customHeight="1">
      <c r="A165" s="16"/>
      <c r="B165" s="170"/>
      <c r="C165" s="173"/>
      <c r="D165" s="410"/>
      <c r="E165" s="281"/>
      <c r="F165" s="281"/>
      <c r="G165" s="281"/>
      <c r="H165" s="281"/>
      <c r="I165" s="281"/>
      <c r="J165" s="281"/>
      <c r="K165" s="281"/>
      <c r="L165" s="67">
        <v>117</v>
      </c>
      <c r="M165" s="96">
        <v>103</v>
      </c>
      <c r="N165" s="96">
        <v>12</v>
      </c>
      <c r="O165" s="96">
        <v>12</v>
      </c>
      <c r="P165" s="259"/>
      <c r="Q165" s="259"/>
      <c r="R165" s="259"/>
      <c r="S165" s="365"/>
      <c r="T165" s="160"/>
      <c r="U165" s="365"/>
      <c r="V165" s="64"/>
    </row>
    <row r="166" spans="1:23" s="8" customFormat="1" ht="21" customHeight="1">
      <c r="A166" s="16"/>
      <c r="B166" s="170"/>
      <c r="C166" s="173"/>
      <c r="D166" s="410"/>
      <c r="E166" s="281"/>
      <c r="F166" s="281"/>
      <c r="G166" s="281"/>
      <c r="H166" s="203" t="s">
        <v>328</v>
      </c>
      <c r="I166" s="204"/>
      <c r="J166" s="204"/>
      <c r="K166" s="204"/>
      <c r="L166" s="204"/>
      <c r="M166" s="97">
        <v>292</v>
      </c>
      <c r="N166" s="97">
        <f>SUM(N163:N165)</f>
        <v>16</v>
      </c>
      <c r="O166" s="97">
        <f>SUM(O163:O165)</f>
        <v>16</v>
      </c>
      <c r="P166" s="272"/>
      <c r="Q166" s="272"/>
      <c r="R166" s="272"/>
      <c r="S166" s="388"/>
      <c r="T166" s="161"/>
      <c r="U166" s="388"/>
      <c r="V166" s="64"/>
    </row>
    <row r="167" spans="1:23" s="8" customFormat="1" ht="45" customHeight="1">
      <c r="A167" s="16"/>
      <c r="B167" s="170"/>
      <c r="C167" s="173"/>
      <c r="D167" s="281" t="s">
        <v>380</v>
      </c>
      <c r="E167" s="411" t="s">
        <v>381</v>
      </c>
      <c r="F167" s="281"/>
      <c r="G167" s="281"/>
      <c r="H167" s="122" t="s">
        <v>382</v>
      </c>
      <c r="I167" s="122" t="s">
        <v>387</v>
      </c>
      <c r="J167" s="122" t="s">
        <v>37</v>
      </c>
      <c r="K167" s="122" t="s">
        <v>38</v>
      </c>
      <c r="L167" s="67">
        <v>84</v>
      </c>
      <c r="M167" s="123">
        <v>608</v>
      </c>
      <c r="N167" s="438" t="s">
        <v>392</v>
      </c>
      <c r="O167" s="439"/>
      <c r="P167" s="200" t="s">
        <v>383</v>
      </c>
      <c r="Q167" s="200" t="s">
        <v>384</v>
      </c>
      <c r="R167" s="200" t="s">
        <v>385</v>
      </c>
      <c r="S167" s="384" t="s">
        <v>72</v>
      </c>
      <c r="T167" s="159"/>
      <c r="U167" s="384" t="s">
        <v>386</v>
      </c>
      <c r="V167" s="416" t="s">
        <v>391</v>
      </c>
    </row>
    <row r="168" spans="1:23" s="8" customFormat="1" ht="21" customHeight="1">
      <c r="A168" s="16"/>
      <c r="B168" s="171"/>
      <c r="C168" s="174"/>
      <c r="D168" s="281"/>
      <c r="E168" s="281"/>
      <c r="F168" s="281"/>
      <c r="G168" s="281"/>
      <c r="H168" s="412" t="s">
        <v>343</v>
      </c>
      <c r="I168" s="412"/>
      <c r="J168" s="412"/>
      <c r="K168" s="412"/>
      <c r="L168" s="412"/>
      <c r="M168" s="97">
        <v>608</v>
      </c>
      <c r="N168" s="97">
        <f>SUM(N167)</f>
        <v>0</v>
      </c>
      <c r="O168" s="97">
        <f>SUM(O167)</f>
        <v>0</v>
      </c>
      <c r="P168" s="202"/>
      <c r="Q168" s="202"/>
      <c r="R168" s="202"/>
      <c r="S168" s="386"/>
      <c r="T168" s="161"/>
      <c r="U168" s="386"/>
      <c r="V168" s="417"/>
    </row>
    <row r="169" spans="1:23" s="8" customFormat="1" ht="24.95" customHeight="1">
      <c r="A169" s="9"/>
      <c r="B169" s="149" t="s">
        <v>26</v>
      </c>
      <c r="C169" s="150"/>
      <c r="D169" s="150"/>
      <c r="E169" s="150"/>
      <c r="F169" s="150"/>
      <c r="G169" s="150"/>
      <c r="H169" s="150"/>
      <c r="I169" s="150"/>
      <c r="J169" s="150"/>
      <c r="K169" s="150"/>
      <c r="L169" s="151"/>
      <c r="M169" s="90">
        <f>SUM(M166,M162,M157,M150,M147,M144,M137,M133,M129,M168)</f>
        <v>5235</v>
      </c>
      <c r="N169" s="90">
        <v>1294</v>
      </c>
      <c r="O169" s="90">
        <v>1458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170"/>
      <c r="B170" s="291" t="s">
        <v>34</v>
      </c>
      <c r="C170" s="172" t="s">
        <v>192</v>
      </c>
      <c r="D170" s="238" t="s">
        <v>60</v>
      </c>
      <c r="E170" s="331" t="s">
        <v>61</v>
      </c>
      <c r="F170" s="331"/>
      <c r="G170" s="331"/>
      <c r="H170" s="244" t="s">
        <v>62</v>
      </c>
      <c r="I170" s="244" t="s">
        <v>62</v>
      </c>
      <c r="J170" s="245" t="s">
        <v>24</v>
      </c>
      <c r="K170" s="245" t="s">
        <v>25</v>
      </c>
      <c r="L170" s="12">
        <v>60.462400000000002</v>
      </c>
      <c r="M170" s="74">
        <v>140</v>
      </c>
      <c r="N170" s="74">
        <v>34</v>
      </c>
      <c r="O170" s="74">
        <v>32</v>
      </c>
      <c r="P170" s="159" t="s">
        <v>63</v>
      </c>
      <c r="Q170" s="159" t="s">
        <v>64</v>
      </c>
      <c r="R170" s="159" t="s">
        <v>65</v>
      </c>
      <c r="S170" s="159" t="s">
        <v>42</v>
      </c>
      <c r="T170" s="159" t="s">
        <v>194</v>
      </c>
      <c r="U170" s="159" t="s">
        <v>37</v>
      </c>
      <c r="W170" s="17"/>
    </row>
    <row r="171" spans="1:23" s="8" customFormat="1" ht="24.95" customHeight="1">
      <c r="A171" s="170"/>
      <c r="B171" s="210"/>
      <c r="C171" s="173"/>
      <c r="D171" s="239"/>
      <c r="E171" s="331"/>
      <c r="F171" s="331"/>
      <c r="G171" s="331"/>
      <c r="H171" s="244"/>
      <c r="I171" s="244"/>
      <c r="J171" s="245"/>
      <c r="K171" s="245"/>
      <c r="L171" s="12">
        <v>84.993300000000005</v>
      </c>
      <c r="M171" s="74">
        <v>576</v>
      </c>
      <c r="N171" s="74">
        <v>224</v>
      </c>
      <c r="O171" s="74">
        <v>211</v>
      </c>
      <c r="P171" s="160"/>
      <c r="Q171" s="160"/>
      <c r="R171" s="160"/>
      <c r="S171" s="160"/>
      <c r="T171" s="160"/>
      <c r="U171" s="160"/>
      <c r="W171" s="17"/>
    </row>
    <row r="172" spans="1:23" s="8" customFormat="1" ht="24.95" customHeight="1">
      <c r="A172" s="170"/>
      <c r="B172" s="210"/>
      <c r="C172" s="173"/>
      <c r="D172" s="239"/>
      <c r="E172" s="331"/>
      <c r="F172" s="331"/>
      <c r="G172" s="331"/>
      <c r="H172" s="244"/>
      <c r="I172" s="244"/>
      <c r="J172" s="245"/>
      <c r="K172" s="245"/>
      <c r="L172" s="12">
        <v>84.986800000000002</v>
      </c>
      <c r="M172" s="74">
        <v>100</v>
      </c>
      <c r="N172" s="74">
        <v>35</v>
      </c>
      <c r="O172" s="74">
        <v>34</v>
      </c>
      <c r="P172" s="160"/>
      <c r="Q172" s="160"/>
      <c r="R172" s="160"/>
      <c r="S172" s="160"/>
      <c r="T172" s="160"/>
      <c r="U172" s="160"/>
      <c r="W172" s="17"/>
    </row>
    <row r="173" spans="1:23" s="8" customFormat="1" ht="24.95" customHeight="1">
      <c r="A173" s="170"/>
      <c r="B173" s="210"/>
      <c r="C173" s="173"/>
      <c r="D173" s="239"/>
      <c r="E173" s="331"/>
      <c r="F173" s="331"/>
      <c r="G173" s="331"/>
      <c r="H173" s="244"/>
      <c r="I173" s="244"/>
      <c r="J173" s="245"/>
      <c r="K173" s="245"/>
      <c r="L173" s="12">
        <v>84.674999999999997</v>
      </c>
      <c r="M173" s="74">
        <v>100</v>
      </c>
      <c r="N173" s="74">
        <v>30</v>
      </c>
      <c r="O173" s="74">
        <v>27</v>
      </c>
      <c r="P173" s="160"/>
      <c r="Q173" s="160"/>
      <c r="R173" s="160"/>
      <c r="S173" s="160"/>
      <c r="T173" s="160"/>
      <c r="U173" s="160"/>
      <c r="W173" s="17"/>
    </row>
    <row r="174" spans="1:23" s="8" customFormat="1" ht="24.95" customHeight="1">
      <c r="A174" s="170"/>
      <c r="B174" s="210"/>
      <c r="C174" s="173"/>
      <c r="D174" s="240"/>
      <c r="E174" s="331"/>
      <c r="F174" s="331"/>
      <c r="G174" s="331"/>
      <c r="H174" s="207" t="s">
        <v>19</v>
      </c>
      <c r="I174" s="208"/>
      <c r="J174" s="208"/>
      <c r="K174" s="208"/>
      <c r="L174" s="209"/>
      <c r="M174" s="75">
        <f>SUM(M170:M173)</f>
        <v>916</v>
      </c>
      <c r="N174" s="75">
        <f>SUM(N170:N173)</f>
        <v>323</v>
      </c>
      <c r="O174" s="75">
        <f>SUM(O170:O173)</f>
        <v>304</v>
      </c>
      <c r="P174" s="161"/>
      <c r="Q174" s="161"/>
      <c r="R174" s="161"/>
      <c r="S174" s="161"/>
      <c r="T174" s="161"/>
      <c r="U174" s="161"/>
    </row>
    <row r="175" spans="1:23" s="8" customFormat="1" ht="24.95" customHeight="1">
      <c r="A175" s="170"/>
      <c r="B175" s="210"/>
      <c r="C175" s="173"/>
      <c r="D175" s="238" t="s">
        <v>66</v>
      </c>
      <c r="E175" s="331" t="s">
        <v>67</v>
      </c>
      <c r="F175" s="331"/>
      <c r="G175" s="331"/>
      <c r="H175" s="244" t="s">
        <v>68</v>
      </c>
      <c r="I175" s="244" t="s">
        <v>69</v>
      </c>
      <c r="J175" s="245" t="s">
        <v>24</v>
      </c>
      <c r="K175" s="245" t="s">
        <v>25</v>
      </c>
      <c r="L175" s="12">
        <v>71</v>
      </c>
      <c r="M175" s="74">
        <v>80</v>
      </c>
      <c r="N175" s="74">
        <v>53</v>
      </c>
      <c r="O175" s="74">
        <v>51</v>
      </c>
      <c r="P175" s="159" t="s">
        <v>70</v>
      </c>
      <c r="Q175" s="159" t="s">
        <v>71</v>
      </c>
      <c r="R175" s="159" t="s">
        <v>193</v>
      </c>
      <c r="S175" s="159" t="s">
        <v>42</v>
      </c>
      <c r="T175" s="159" t="s">
        <v>195</v>
      </c>
      <c r="U175" s="159" t="s">
        <v>37</v>
      </c>
    </row>
    <row r="176" spans="1:23" s="8" customFormat="1" ht="24.95" customHeight="1">
      <c r="A176" s="170"/>
      <c r="B176" s="210"/>
      <c r="C176" s="173"/>
      <c r="D176" s="239"/>
      <c r="E176" s="331"/>
      <c r="F176" s="331"/>
      <c r="G176" s="331"/>
      <c r="H176" s="244"/>
      <c r="I176" s="244"/>
      <c r="J176" s="245"/>
      <c r="K176" s="245"/>
      <c r="L176" s="12">
        <v>84</v>
      </c>
      <c r="M176" s="74">
        <v>96</v>
      </c>
      <c r="N176" s="74">
        <v>46</v>
      </c>
      <c r="O176" s="74">
        <v>44</v>
      </c>
      <c r="P176" s="160"/>
      <c r="Q176" s="160"/>
      <c r="R176" s="160"/>
      <c r="S176" s="160"/>
      <c r="T176" s="160"/>
      <c r="U176" s="160"/>
    </row>
    <row r="177" spans="1:21" s="8" customFormat="1" ht="24.95" customHeight="1">
      <c r="A177" s="170"/>
      <c r="B177" s="210"/>
      <c r="C177" s="173"/>
      <c r="D177" s="240"/>
      <c r="E177" s="331"/>
      <c r="F177" s="331"/>
      <c r="G177" s="331"/>
      <c r="H177" s="207" t="s">
        <v>19</v>
      </c>
      <c r="I177" s="208"/>
      <c r="J177" s="208"/>
      <c r="K177" s="208"/>
      <c r="L177" s="209"/>
      <c r="M177" s="75">
        <f>SUM(M175:M176)</f>
        <v>176</v>
      </c>
      <c r="N177" s="75">
        <f>SUM(N175:N176)</f>
        <v>99</v>
      </c>
      <c r="O177" s="75">
        <f>SUM(O175:O176)</f>
        <v>95</v>
      </c>
      <c r="P177" s="161"/>
      <c r="Q177" s="161"/>
      <c r="R177" s="161"/>
      <c r="S177" s="161"/>
      <c r="T177" s="161"/>
      <c r="U177" s="161"/>
    </row>
    <row r="178" spans="1:21" s="18" customFormat="1" ht="24.95" customHeight="1">
      <c r="A178" s="171"/>
      <c r="B178" s="223" t="s">
        <v>26</v>
      </c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90">
        <f>SUM(M177,M174)</f>
        <v>1092</v>
      </c>
      <c r="N178" s="90">
        <v>422</v>
      </c>
      <c r="O178" s="90">
        <f>O174+O177</f>
        <v>399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312" t="s">
        <v>172</v>
      </c>
      <c r="C179" s="173" t="s">
        <v>247</v>
      </c>
      <c r="D179" s="244" t="s">
        <v>248</v>
      </c>
      <c r="E179" s="313" t="s">
        <v>77</v>
      </c>
      <c r="F179" s="314"/>
      <c r="G179" s="314"/>
      <c r="H179" s="261" t="s">
        <v>249</v>
      </c>
      <c r="I179" s="288" t="s">
        <v>250</v>
      </c>
      <c r="J179" s="261" t="s">
        <v>37</v>
      </c>
      <c r="K179" s="261" t="s">
        <v>38</v>
      </c>
      <c r="L179" s="12">
        <v>75.966999999999999</v>
      </c>
      <c r="M179" s="74">
        <v>252</v>
      </c>
      <c r="N179" s="74">
        <v>23</v>
      </c>
      <c r="O179" s="74">
        <v>23</v>
      </c>
      <c r="P179" s="378">
        <v>44462</v>
      </c>
      <c r="Q179" s="378">
        <v>44484</v>
      </c>
      <c r="R179" s="450">
        <v>45565</v>
      </c>
      <c r="S179" s="399" t="s">
        <v>72</v>
      </c>
      <c r="T179" s="159" t="s">
        <v>58</v>
      </c>
      <c r="U179" s="162" t="s">
        <v>76</v>
      </c>
    </row>
    <row r="180" spans="1:21" s="8" customFormat="1" ht="24.95" customHeight="1">
      <c r="A180" s="16"/>
      <c r="B180" s="312"/>
      <c r="C180" s="173"/>
      <c r="D180" s="244"/>
      <c r="E180" s="313"/>
      <c r="F180" s="314"/>
      <c r="G180" s="314"/>
      <c r="H180" s="261"/>
      <c r="I180" s="288"/>
      <c r="J180" s="261"/>
      <c r="K180" s="261"/>
      <c r="L180" s="12">
        <v>75.928700000000006</v>
      </c>
      <c r="M180" s="74">
        <v>247</v>
      </c>
      <c r="N180" s="74">
        <v>32</v>
      </c>
      <c r="O180" s="74">
        <v>32</v>
      </c>
      <c r="P180" s="379"/>
      <c r="Q180" s="379"/>
      <c r="R180" s="448"/>
      <c r="S180" s="448"/>
      <c r="T180" s="160"/>
      <c r="U180" s="163"/>
    </row>
    <row r="181" spans="1:21" s="8" customFormat="1" ht="24.95" customHeight="1">
      <c r="A181" s="16"/>
      <c r="B181" s="312"/>
      <c r="C181" s="173"/>
      <c r="D181" s="244"/>
      <c r="E181" s="314"/>
      <c r="F181" s="314"/>
      <c r="G181" s="314"/>
      <c r="H181" s="261"/>
      <c r="I181" s="288"/>
      <c r="J181" s="261"/>
      <c r="K181" s="261"/>
      <c r="L181" s="12">
        <v>84.941900000000004</v>
      </c>
      <c r="M181" s="74">
        <v>225</v>
      </c>
      <c r="N181" s="74">
        <v>1</v>
      </c>
      <c r="O181" s="74">
        <v>1</v>
      </c>
      <c r="P181" s="379"/>
      <c r="Q181" s="379"/>
      <c r="R181" s="448"/>
      <c r="S181" s="448"/>
      <c r="T181" s="160"/>
      <c r="U181" s="163"/>
    </row>
    <row r="182" spans="1:21" s="8" customFormat="1" ht="24.95" customHeight="1">
      <c r="A182" s="16"/>
      <c r="B182" s="312"/>
      <c r="C182" s="173"/>
      <c r="D182" s="244"/>
      <c r="E182" s="314"/>
      <c r="F182" s="314"/>
      <c r="G182" s="314"/>
      <c r="H182" s="261"/>
      <c r="I182" s="288"/>
      <c r="J182" s="261"/>
      <c r="K182" s="261"/>
      <c r="L182" s="12">
        <v>84.885800000000003</v>
      </c>
      <c r="M182" s="74">
        <v>220</v>
      </c>
      <c r="N182" s="74">
        <v>0</v>
      </c>
      <c r="O182" s="74">
        <v>0</v>
      </c>
      <c r="P182" s="379"/>
      <c r="Q182" s="379"/>
      <c r="R182" s="448"/>
      <c r="S182" s="448"/>
      <c r="T182" s="160"/>
      <c r="U182" s="163"/>
    </row>
    <row r="183" spans="1:21" s="8" customFormat="1" ht="24.95" customHeight="1">
      <c r="A183" s="16"/>
      <c r="B183" s="312"/>
      <c r="C183" s="173"/>
      <c r="D183" s="244"/>
      <c r="E183" s="314"/>
      <c r="F183" s="314"/>
      <c r="G183" s="314"/>
      <c r="H183" s="207" t="s">
        <v>19</v>
      </c>
      <c r="I183" s="208"/>
      <c r="J183" s="208"/>
      <c r="K183" s="208"/>
      <c r="L183" s="209"/>
      <c r="M183" s="75">
        <f>SUM(M179:M182)</f>
        <v>944</v>
      </c>
      <c r="N183" s="75">
        <f>SUM(N179:N182)</f>
        <v>56</v>
      </c>
      <c r="O183" s="75">
        <f>SUM(O179:O182)</f>
        <v>56</v>
      </c>
      <c r="P183" s="380"/>
      <c r="Q183" s="380"/>
      <c r="R183" s="449"/>
      <c r="S183" s="449"/>
      <c r="T183" s="161"/>
      <c r="U183" s="164"/>
    </row>
    <row r="184" spans="1:21" s="8" customFormat="1" ht="24.95" customHeight="1">
      <c r="A184" s="9"/>
      <c r="B184" s="149" t="s">
        <v>26</v>
      </c>
      <c r="C184" s="150"/>
      <c r="D184" s="150"/>
      <c r="E184" s="150"/>
      <c r="F184" s="150"/>
      <c r="G184" s="150"/>
      <c r="H184" s="150"/>
      <c r="I184" s="150"/>
      <c r="J184" s="150"/>
      <c r="K184" s="150"/>
      <c r="L184" s="151"/>
      <c r="M184" s="90">
        <f>M183</f>
        <v>944</v>
      </c>
      <c r="N184" s="90">
        <f>N183</f>
        <v>56</v>
      </c>
      <c r="O184" s="90">
        <f>O183</f>
        <v>56</v>
      </c>
      <c r="P184" s="6"/>
      <c r="Q184" s="6"/>
      <c r="R184" s="34"/>
      <c r="S184" s="34"/>
      <c r="T184" s="34"/>
      <c r="U184" s="34"/>
    </row>
    <row r="185" spans="1:21" ht="24.95" customHeight="1">
      <c r="B185" s="273" t="s">
        <v>34</v>
      </c>
      <c r="C185" s="275" t="s">
        <v>79</v>
      </c>
      <c r="D185" s="320" t="s">
        <v>80</v>
      </c>
      <c r="E185" s="263" t="s">
        <v>81</v>
      </c>
      <c r="F185" s="317"/>
      <c r="G185" s="317"/>
      <c r="H185" s="318" t="s">
        <v>82</v>
      </c>
      <c r="I185" s="318" t="s">
        <v>203</v>
      </c>
      <c r="J185" s="316" t="s">
        <v>37</v>
      </c>
      <c r="K185" s="316" t="s">
        <v>38</v>
      </c>
      <c r="L185" s="19" t="s">
        <v>83</v>
      </c>
      <c r="M185" s="101">
        <v>8</v>
      </c>
      <c r="N185" s="102">
        <v>3</v>
      </c>
      <c r="O185" s="102">
        <v>3</v>
      </c>
      <c r="P185" s="259" t="s">
        <v>196</v>
      </c>
      <c r="Q185" s="259" t="s">
        <v>197</v>
      </c>
      <c r="R185" s="259" t="s">
        <v>89</v>
      </c>
      <c r="S185" s="259" t="s">
        <v>198</v>
      </c>
      <c r="T185" s="259"/>
      <c r="U185" s="259" t="s">
        <v>301</v>
      </c>
    </row>
    <row r="186" spans="1:21" ht="24.95" customHeight="1">
      <c r="B186" s="274"/>
      <c r="C186" s="276"/>
      <c r="D186" s="321"/>
      <c r="E186" s="263"/>
      <c r="F186" s="317"/>
      <c r="G186" s="317"/>
      <c r="H186" s="318"/>
      <c r="I186" s="318"/>
      <c r="J186" s="316"/>
      <c r="K186" s="316"/>
      <c r="L186" s="19" t="s">
        <v>84</v>
      </c>
      <c r="M186" s="101">
        <v>16</v>
      </c>
      <c r="N186" s="102">
        <v>4</v>
      </c>
      <c r="O186" s="102">
        <v>4</v>
      </c>
      <c r="P186" s="259"/>
      <c r="Q186" s="259"/>
      <c r="R186" s="259"/>
      <c r="S186" s="259"/>
      <c r="T186" s="259"/>
      <c r="U186" s="259"/>
    </row>
    <row r="187" spans="1:21" ht="24.95" customHeight="1">
      <c r="B187" s="274"/>
      <c r="C187" s="276"/>
      <c r="D187" s="321"/>
      <c r="E187" s="263"/>
      <c r="F187" s="317"/>
      <c r="G187" s="317"/>
      <c r="H187" s="318"/>
      <c r="I187" s="318"/>
      <c r="J187" s="316"/>
      <c r="K187" s="316"/>
      <c r="L187" s="20">
        <v>49</v>
      </c>
      <c r="M187" s="101">
        <v>36</v>
      </c>
      <c r="N187" s="102">
        <v>0</v>
      </c>
      <c r="O187" s="102">
        <v>0</v>
      </c>
      <c r="P187" s="259"/>
      <c r="Q187" s="259"/>
      <c r="R187" s="259"/>
      <c r="S187" s="259"/>
      <c r="T187" s="259"/>
      <c r="U187" s="259"/>
    </row>
    <row r="188" spans="1:21" ht="24.95" customHeight="1">
      <c r="B188" s="274"/>
      <c r="C188" s="276"/>
      <c r="D188" s="321"/>
      <c r="E188" s="263"/>
      <c r="F188" s="317"/>
      <c r="G188" s="317"/>
      <c r="H188" s="318"/>
      <c r="I188" s="318"/>
      <c r="J188" s="316"/>
      <c r="K188" s="316"/>
      <c r="L188" s="19" t="s">
        <v>85</v>
      </c>
      <c r="M188" s="101">
        <v>16</v>
      </c>
      <c r="N188" s="102">
        <v>0</v>
      </c>
      <c r="O188" s="102">
        <v>0</v>
      </c>
      <c r="P188" s="259"/>
      <c r="Q188" s="259"/>
      <c r="R188" s="259"/>
      <c r="S188" s="259"/>
      <c r="T188" s="259"/>
      <c r="U188" s="259"/>
    </row>
    <row r="189" spans="1:21" ht="24.95" customHeight="1">
      <c r="B189" s="274"/>
      <c r="C189" s="276"/>
      <c r="D189" s="321"/>
      <c r="E189" s="317"/>
      <c r="F189" s="317"/>
      <c r="G189" s="317"/>
      <c r="H189" s="316"/>
      <c r="I189" s="316"/>
      <c r="J189" s="316"/>
      <c r="K189" s="316"/>
      <c r="L189" s="19" t="s">
        <v>86</v>
      </c>
      <c r="M189" s="101">
        <v>36</v>
      </c>
      <c r="N189" s="102">
        <v>1</v>
      </c>
      <c r="O189" s="102">
        <v>1</v>
      </c>
      <c r="P189" s="259"/>
      <c r="Q189" s="259"/>
      <c r="R189" s="259"/>
      <c r="S189" s="259"/>
      <c r="T189" s="259"/>
      <c r="U189" s="259"/>
    </row>
    <row r="190" spans="1:21" ht="24.95" customHeight="1">
      <c r="B190" s="274"/>
      <c r="C190" s="276"/>
      <c r="D190" s="321"/>
      <c r="E190" s="317"/>
      <c r="F190" s="317"/>
      <c r="G190" s="317"/>
      <c r="H190" s="207" t="s">
        <v>19</v>
      </c>
      <c r="I190" s="208"/>
      <c r="J190" s="208"/>
      <c r="K190" s="208"/>
      <c r="L190" s="209"/>
      <c r="M190" s="75">
        <f>SUM(M185:M189)</f>
        <v>112</v>
      </c>
      <c r="N190" s="75">
        <f>SUM(N185:N189)</f>
        <v>8</v>
      </c>
      <c r="O190" s="75">
        <f>SUM(O185:O189)</f>
        <v>8</v>
      </c>
      <c r="P190" s="272"/>
      <c r="Q190" s="272"/>
      <c r="R190" s="272"/>
      <c r="S190" s="272"/>
      <c r="T190" s="272"/>
      <c r="U190" s="272"/>
    </row>
    <row r="191" spans="1:21" ht="24.95" customHeight="1">
      <c r="B191" s="274"/>
      <c r="C191" s="276"/>
      <c r="D191" s="321"/>
      <c r="E191" s="323" t="s">
        <v>87</v>
      </c>
      <c r="F191" s="324"/>
      <c r="G191" s="325"/>
      <c r="H191" s="319" t="s">
        <v>82</v>
      </c>
      <c r="I191" s="319" t="s">
        <v>204</v>
      </c>
      <c r="J191" s="315" t="s">
        <v>37</v>
      </c>
      <c r="K191" s="315" t="s">
        <v>38</v>
      </c>
      <c r="L191" s="19" t="s">
        <v>88</v>
      </c>
      <c r="M191" s="101">
        <v>12</v>
      </c>
      <c r="N191" s="102">
        <v>3</v>
      </c>
      <c r="O191" s="102">
        <v>3</v>
      </c>
      <c r="P191" s="259" t="s">
        <v>196</v>
      </c>
      <c r="Q191" s="259" t="s">
        <v>197</v>
      </c>
      <c r="R191" s="259" t="s">
        <v>89</v>
      </c>
      <c r="S191" s="259" t="s">
        <v>198</v>
      </c>
      <c r="T191" s="259"/>
      <c r="U191" s="259" t="s">
        <v>301</v>
      </c>
    </row>
    <row r="192" spans="1:21" ht="24.95" customHeight="1">
      <c r="B192" s="274"/>
      <c r="C192" s="276"/>
      <c r="D192" s="321"/>
      <c r="E192" s="326"/>
      <c r="F192" s="327"/>
      <c r="G192" s="328"/>
      <c r="H192" s="318"/>
      <c r="I192" s="318"/>
      <c r="J192" s="316"/>
      <c r="K192" s="316"/>
      <c r="L192" s="19" t="s">
        <v>84</v>
      </c>
      <c r="M192" s="101">
        <v>24</v>
      </c>
      <c r="N192" s="102">
        <v>3</v>
      </c>
      <c r="O192" s="102">
        <v>3</v>
      </c>
      <c r="P192" s="259"/>
      <c r="Q192" s="259"/>
      <c r="R192" s="259"/>
      <c r="S192" s="259"/>
      <c r="T192" s="259"/>
      <c r="U192" s="259"/>
    </row>
    <row r="193" spans="2:21" ht="24.95" customHeight="1">
      <c r="B193" s="274"/>
      <c r="C193" s="276"/>
      <c r="D193" s="321"/>
      <c r="E193" s="326"/>
      <c r="F193" s="327"/>
      <c r="G193" s="328"/>
      <c r="H193" s="318"/>
      <c r="I193" s="318"/>
      <c r="J193" s="316"/>
      <c r="K193" s="316"/>
      <c r="L193" s="20">
        <v>56</v>
      </c>
      <c r="M193" s="101">
        <v>24</v>
      </c>
      <c r="N193" s="102">
        <v>0</v>
      </c>
      <c r="O193" s="102">
        <v>0</v>
      </c>
      <c r="P193" s="259"/>
      <c r="Q193" s="259"/>
      <c r="R193" s="259"/>
      <c r="S193" s="259"/>
      <c r="T193" s="259"/>
      <c r="U193" s="259"/>
    </row>
    <row r="194" spans="2:21" ht="24.95" customHeight="1">
      <c r="B194" s="274"/>
      <c r="C194" s="276"/>
      <c r="D194" s="322"/>
      <c r="E194" s="329"/>
      <c r="F194" s="329"/>
      <c r="G194" s="330"/>
      <c r="H194" s="207" t="s">
        <v>19</v>
      </c>
      <c r="I194" s="208"/>
      <c r="J194" s="208"/>
      <c r="K194" s="208"/>
      <c r="L194" s="209"/>
      <c r="M194" s="75">
        <f>SUM(M191:M193)</f>
        <v>60</v>
      </c>
      <c r="N194" s="75">
        <f>SUM(N191:N193)</f>
        <v>6</v>
      </c>
      <c r="O194" s="75">
        <f>SUM(O191:O193)</f>
        <v>6</v>
      </c>
      <c r="P194" s="272"/>
      <c r="Q194" s="272"/>
      <c r="R194" s="272"/>
      <c r="S194" s="272"/>
      <c r="T194" s="272"/>
      <c r="U194" s="272"/>
    </row>
    <row r="195" spans="2:21" ht="24.95" customHeight="1">
      <c r="B195" s="274"/>
      <c r="C195" s="276"/>
      <c r="D195" s="320" t="s">
        <v>90</v>
      </c>
      <c r="E195" s="323" t="s">
        <v>91</v>
      </c>
      <c r="F195" s="324"/>
      <c r="G195" s="325"/>
      <c r="H195" s="319" t="s">
        <v>205</v>
      </c>
      <c r="I195" s="351" t="s">
        <v>206</v>
      </c>
      <c r="J195" s="315" t="s">
        <v>37</v>
      </c>
      <c r="K195" s="315" t="s">
        <v>38</v>
      </c>
      <c r="L195" s="21">
        <v>65.323499999999996</v>
      </c>
      <c r="M195" s="101">
        <v>48</v>
      </c>
      <c r="N195" s="102">
        <v>7</v>
      </c>
      <c r="O195" s="102">
        <v>7</v>
      </c>
      <c r="P195" s="259" t="s">
        <v>199</v>
      </c>
      <c r="Q195" s="259" t="s">
        <v>200</v>
      </c>
      <c r="R195" s="259" t="s">
        <v>200</v>
      </c>
      <c r="S195" s="259" t="s">
        <v>201</v>
      </c>
      <c r="T195" s="259" t="s">
        <v>202</v>
      </c>
      <c r="U195" s="259" t="s">
        <v>37</v>
      </c>
    </row>
    <row r="196" spans="2:21" ht="24.95" customHeight="1">
      <c r="B196" s="274"/>
      <c r="C196" s="276"/>
      <c r="D196" s="321"/>
      <c r="E196" s="326"/>
      <c r="F196" s="327"/>
      <c r="G196" s="328"/>
      <c r="H196" s="318"/>
      <c r="I196" s="352"/>
      <c r="J196" s="316"/>
      <c r="K196" s="316"/>
      <c r="L196" s="21">
        <v>77.154899999999998</v>
      </c>
      <c r="M196" s="101">
        <v>72</v>
      </c>
      <c r="N196" s="103">
        <v>2</v>
      </c>
      <c r="O196" s="103">
        <v>2</v>
      </c>
      <c r="P196" s="259"/>
      <c r="Q196" s="259"/>
      <c r="R196" s="259"/>
      <c r="S196" s="259"/>
      <c r="T196" s="259"/>
      <c r="U196" s="259"/>
    </row>
    <row r="197" spans="2:21" ht="24.95" customHeight="1">
      <c r="B197" s="274"/>
      <c r="C197" s="276"/>
      <c r="D197" s="322"/>
      <c r="E197" s="329"/>
      <c r="F197" s="329"/>
      <c r="G197" s="330"/>
      <c r="H197" s="207" t="s">
        <v>19</v>
      </c>
      <c r="I197" s="208"/>
      <c r="J197" s="208"/>
      <c r="K197" s="208"/>
      <c r="L197" s="209"/>
      <c r="M197" s="75">
        <f>SUM(M195:M196)</f>
        <v>120</v>
      </c>
      <c r="N197" s="75">
        <f>SUM(N195:N196)</f>
        <v>9</v>
      </c>
      <c r="O197" s="75">
        <f>SUM(O195:O196)</f>
        <v>9</v>
      </c>
      <c r="P197" s="272"/>
      <c r="Q197" s="272"/>
      <c r="R197" s="272"/>
      <c r="S197" s="272"/>
      <c r="T197" s="272"/>
      <c r="U197" s="272"/>
    </row>
    <row r="198" spans="2:21" ht="24.95" customHeight="1">
      <c r="B198" s="274"/>
      <c r="C198" s="276"/>
      <c r="D198" s="265" t="s">
        <v>388</v>
      </c>
      <c r="E198" s="263" t="s">
        <v>389</v>
      </c>
      <c r="F198" s="264"/>
      <c r="G198" s="264"/>
      <c r="H198" s="265" t="s">
        <v>92</v>
      </c>
      <c r="I198" s="353" t="s">
        <v>207</v>
      </c>
      <c r="J198" s="265" t="s">
        <v>37</v>
      </c>
      <c r="K198" s="265" t="s">
        <v>38</v>
      </c>
      <c r="L198" s="22">
        <v>84.892200000000003</v>
      </c>
      <c r="M198" s="104">
        <v>922</v>
      </c>
      <c r="N198" s="105">
        <v>0</v>
      </c>
      <c r="O198" s="105">
        <v>0</v>
      </c>
      <c r="P198" s="259" t="s">
        <v>208</v>
      </c>
      <c r="Q198" s="259" t="s">
        <v>209</v>
      </c>
      <c r="R198" s="259" t="s">
        <v>210</v>
      </c>
      <c r="S198" s="259" t="s">
        <v>211</v>
      </c>
      <c r="T198" s="259" t="s">
        <v>212</v>
      </c>
      <c r="U198" s="259" t="s">
        <v>37</v>
      </c>
    </row>
    <row r="199" spans="2:21" ht="24.95" customHeight="1">
      <c r="B199" s="274"/>
      <c r="C199" s="276"/>
      <c r="D199" s="265"/>
      <c r="E199" s="264"/>
      <c r="F199" s="264"/>
      <c r="G199" s="264"/>
      <c r="H199" s="265"/>
      <c r="I199" s="265"/>
      <c r="J199" s="265"/>
      <c r="K199" s="265"/>
      <c r="L199" s="22">
        <v>84.981899999999996</v>
      </c>
      <c r="M199" s="104">
        <v>336</v>
      </c>
      <c r="N199" s="106">
        <v>2</v>
      </c>
      <c r="O199" s="106">
        <v>2</v>
      </c>
      <c r="P199" s="259"/>
      <c r="Q199" s="259"/>
      <c r="R199" s="259"/>
      <c r="S199" s="259"/>
      <c r="T199" s="259"/>
      <c r="U199" s="259"/>
    </row>
    <row r="200" spans="2:21" ht="24.95" customHeight="1">
      <c r="B200" s="274"/>
      <c r="C200" s="276"/>
      <c r="D200" s="265"/>
      <c r="E200" s="264"/>
      <c r="F200" s="264"/>
      <c r="G200" s="264"/>
      <c r="H200" s="265"/>
      <c r="I200" s="265"/>
      <c r="J200" s="265"/>
      <c r="K200" s="265"/>
      <c r="L200" s="22">
        <v>99.236599999999996</v>
      </c>
      <c r="M200" s="104">
        <v>153</v>
      </c>
      <c r="N200" s="106">
        <v>0</v>
      </c>
      <c r="O200" s="106">
        <v>0</v>
      </c>
      <c r="P200" s="259"/>
      <c r="Q200" s="259"/>
      <c r="R200" s="259"/>
      <c r="S200" s="259"/>
      <c r="T200" s="259"/>
      <c r="U200" s="259"/>
    </row>
    <row r="201" spans="2:21" ht="24.95" customHeight="1">
      <c r="B201" s="274"/>
      <c r="C201" s="276"/>
      <c r="D201" s="265"/>
      <c r="E201" s="264"/>
      <c r="F201" s="264"/>
      <c r="G201" s="264"/>
      <c r="H201" s="265"/>
      <c r="I201" s="265"/>
      <c r="J201" s="265"/>
      <c r="K201" s="265"/>
      <c r="L201" s="22">
        <v>110.2366</v>
      </c>
      <c r="M201" s="104">
        <v>115</v>
      </c>
      <c r="N201" s="106">
        <v>0</v>
      </c>
      <c r="O201" s="106">
        <v>0</v>
      </c>
      <c r="P201" s="259"/>
      <c r="Q201" s="259"/>
      <c r="R201" s="259"/>
      <c r="S201" s="259"/>
      <c r="T201" s="259"/>
      <c r="U201" s="259"/>
    </row>
    <row r="202" spans="2:21" ht="24.95" customHeight="1">
      <c r="B202" s="274"/>
      <c r="C202" s="276"/>
      <c r="D202" s="265"/>
      <c r="E202" s="264"/>
      <c r="F202" s="264"/>
      <c r="G202" s="264"/>
      <c r="H202" s="265"/>
      <c r="I202" s="265"/>
      <c r="J202" s="265"/>
      <c r="K202" s="265"/>
      <c r="L202" s="22">
        <v>184.08439999999999</v>
      </c>
      <c r="M202" s="104">
        <v>6</v>
      </c>
      <c r="N202" s="106">
        <v>0</v>
      </c>
      <c r="O202" s="106">
        <v>0</v>
      </c>
      <c r="P202" s="259"/>
      <c r="Q202" s="259"/>
      <c r="R202" s="259"/>
      <c r="S202" s="259"/>
      <c r="T202" s="259"/>
      <c r="U202" s="259"/>
    </row>
    <row r="203" spans="2:21" ht="24.95" customHeight="1">
      <c r="B203" s="274"/>
      <c r="C203" s="276"/>
      <c r="D203" s="265"/>
      <c r="E203" s="264"/>
      <c r="F203" s="264"/>
      <c r="G203" s="264"/>
      <c r="H203" s="207" t="s">
        <v>19</v>
      </c>
      <c r="I203" s="208"/>
      <c r="J203" s="208"/>
      <c r="K203" s="208"/>
      <c r="L203" s="209"/>
      <c r="M203" s="75">
        <f>SUM(M198:M202)</f>
        <v>1532</v>
      </c>
      <c r="N203" s="75">
        <f>SUM(N198:N202)</f>
        <v>2</v>
      </c>
      <c r="O203" s="75">
        <f>SUM(O198:O202)</f>
        <v>2</v>
      </c>
      <c r="P203" s="272"/>
      <c r="Q203" s="272"/>
      <c r="R203" s="272"/>
      <c r="S203" s="272"/>
      <c r="T203" s="272"/>
      <c r="U203" s="272"/>
    </row>
    <row r="204" spans="2:21" ht="24.95" customHeight="1">
      <c r="B204" s="274"/>
      <c r="C204" s="276"/>
      <c r="D204" s="265" t="s">
        <v>93</v>
      </c>
      <c r="E204" s="263" t="s">
        <v>94</v>
      </c>
      <c r="F204" s="264"/>
      <c r="G204" s="264"/>
      <c r="H204" s="264" t="s">
        <v>213</v>
      </c>
      <c r="I204" s="263" t="s">
        <v>300</v>
      </c>
      <c r="J204" s="265" t="s">
        <v>37</v>
      </c>
      <c r="K204" s="265" t="s">
        <v>38</v>
      </c>
      <c r="L204" s="22" t="s">
        <v>95</v>
      </c>
      <c r="M204" s="104">
        <v>1</v>
      </c>
      <c r="N204" s="106">
        <v>1</v>
      </c>
      <c r="O204" s="106">
        <v>1</v>
      </c>
      <c r="P204" s="259" t="s">
        <v>214</v>
      </c>
      <c r="Q204" s="259" t="s">
        <v>215</v>
      </c>
      <c r="R204" s="259" t="s">
        <v>216</v>
      </c>
      <c r="S204" s="259" t="s">
        <v>217</v>
      </c>
      <c r="T204" s="259"/>
      <c r="U204" s="259" t="s">
        <v>301</v>
      </c>
    </row>
    <row r="205" spans="2:21" ht="24.95" customHeight="1">
      <c r="B205" s="274"/>
      <c r="C205" s="276"/>
      <c r="D205" s="265"/>
      <c r="E205" s="264"/>
      <c r="F205" s="264"/>
      <c r="G205" s="264"/>
      <c r="H205" s="264"/>
      <c r="I205" s="264"/>
      <c r="J205" s="265"/>
      <c r="K205" s="265"/>
      <c r="L205" s="22" t="s">
        <v>96</v>
      </c>
      <c r="M205" s="104">
        <v>14</v>
      </c>
      <c r="N205" s="106">
        <v>14</v>
      </c>
      <c r="O205" s="106">
        <v>14</v>
      </c>
      <c r="P205" s="259"/>
      <c r="Q205" s="259"/>
      <c r="R205" s="259"/>
      <c r="S205" s="259"/>
      <c r="T205" s="259"/>
      <c r="U205" s="259"/>
    </row>
    <row r="206" spans="2:21" ht="24.95" customHeight="1">
      <c r="B206" s="274"/>
      <c r="C206" s="276"/>
      <c r="D206" s="265"/>
      <c r="E206" s="264"/>
      <c r="F206" s="264"/>
      <c r="G206" s="264"/>
      <c r="H206" s="264"/>
      <c r="I206" s="264"/>
      <c r="J206" s="265"/>
      <c r="K206" s="265"/>
      <c r="L206" s="23" t="s">
        <v>97</v>
      </c>
      <c r="M206" s="104">
        <v>30</v>
      </c>
      <c r="N206" s="106">
        <v>27</v>
      </c>
      <c r="O206" s="106">
        <v>27</v>
      </c>
      <c r="P206" s="259"/>
      <c r="Q206" s="259"/>
      <c r="R206" s="259"/>
      <c r="S206" s="259"/>
      <c r="T206" s="259"/>
      <c r="U206" s="259"/>
    </row>
    <row r="207" spans="2:21" ht="24.95" customHeight="1">
      <c r="B207" s="274"/>
      <c r="C207" s="276"/>
      <c r="D207" s="265"/>
      <c r="E207" s="264"/>
      <c r="F207" s="264"/>
      <c r="G207" s="264"/>
      <c r="H207" s="264"/>
      <c r="I207" s="264"/>
      <c r="J207" s="265"/>
      <c r="K207" s="265"/>
      <c r="L207" s="23" t="s">
        <v>98</v>
      </c>
      <c r="M207" s="104">
        <v>15</v>
      </c>
      <c r="N207" s="106">
        <v>14</v>
      </c>
      <c r="O207" s="106">
        <v>14</v>
      </c>
      <c r="P207" s="259"/>
      <c r="Q207" s="259"/>
      <c r="R207" s="259"/>
      <c r="S207" s="259"/>
      <c r="T207" s="259"/>
      <c r="U207" s="259"/>
    </row>
    <row r="208" spans="2:21" ht="24.95" customHeight="1">
      <c r="B208" s="274"/>
      <c r="C208" s="276"/>
      <c r="D208" s="265"/>
      <c r="E208" s="264"/>
      <c r="F208" s="264"/>
      <c r="G208" s="264"/>
      <c r="H208" s="207" t="s">
        <v>19</v>
      </c>
      <c r="I208" s="208"/>
      <c r="J208" s="208"/>
      <c r="K208" s="208"/>
      <c r="L208" s="209"/>
      <c r="M208" s="75">
        <f>SUM(M204:M207)</f>
        <v>60</v>
      </c>
      <c r="N208" s="75">
        <f>SUM(N204:N207)</f>
        <v>56</v>
      </c>
      <c r="O208" s="75">
        <f>SUM(O204:O207)</f>
        <v>56</v>
      </c>
      <c r="P208" s="272"/>
      <c r="Q208" s="272"/>
      <c r="R208" s="272"/>
      <c r="S208" s="272"/>
      <c r="T208" s="272"/>
      <c r="U208" s="272"/>
    </row>
    <row r="209" spans="2:21" ht="24.95" customHeight="1">
      <c r="B209" s="274"/>
      <c r="C209" s="276"/>
      <c r="D209" s="265" t="s">
        <v>99</v>
      </c>
      <c r="E209" s="263" t="s">
        <v>100</v>
      </c>
      <c r="F209" s="264"/>
      <c r="G209" s="264"/>
      <c r="H209" s="264" t="s">
        <v>218</v>
      </c>
      <c r="I209" s="263" t="s">
        <v>219</v>
      </c>
      <c r="J209" s="265" t="s">
        <v>37</v>
      </c>
      <c r="K209" s="265" t="s">
        <v>38</v>
      </c>
      <c r="L209" s="22" t="s">
        <v>101</v>
      </c>
      <c r="M209" s="104">
        <v>32</v>
      </c>
      <c r="N209" s="106">
        <v>8</v>
      </c>
      <c r="O209" s="106">
        <v>8</v>
      </c>
      <c r="P209" s="259" t="s">
        <v>220</v>
      </c>
      <c r="Q209" s="259" t="s">
        <v>221</v>
      </c>
      <c r="R209" s="259" t="s">
        <v>222</v>
      </c>
      <c r="S209" s="259" t="s">
        <v>75</v>
      </c>
      <c r="T209" s="259"/>
      <c r="U209" s="259" t="s">
        <v>301</v>
      </c>
    </row>
    <row r="210" spans="2:21" ht="24.95" customHeight="1">
      <c r="B210" s="274"/>
      <c r="C210" s="276"/>
      <c r="D210" s="265"/>
      <c r="E210" s="264"/>
      <c r="F210" s="264"/>
      <c r="G210" s="264"/>
      <c r="H210" s="264"/>
      <c r="I210" s="264"/>
      <c r="J210" s="265"/>
      <c r="K210" s="265"/>
      <c r="L210" s="22" t="s">
        <v>102</v>
      </c>
      <c r="M210" s="104">
        <v>108</v>
      </c>
      <c r="N210" s="106">
        <v>10</v>
      </c>
      <c r="O210" s="106">
        <v>10</v>
      </c>
      <c r="P210" s="259"/>
      <c r="Q210" s="259"/>
      <c r="R210" s="259"/>
      <c r="S210" s="259"/>
      <c r="T210" s="259"/>
      <c r="U210" s="259"/>
    </row>
    <row r="211" spans="2:21" ht="24.95" customHeight="1">
      <c r="B211" s="274"/>
      <c r="C211" s="276"/>
      <c r="D211" s="265"/>
      <c r="E211" s="264"/>
      <c r="F211" s="264"/>
      <c r="G211" s="264"/>
      <c r="H211" s="264"/>
      <c r="I211" s="264"/>
      <c r="J211" s="265"/>
      <c r="K211" s="265"/>
      <c r="L211" s="23">
        <v>84.89</v>
      </c>
      <c r="M211" s="104">
        <v>346</v>
      </c>
      <c r="N211" s="106">
        <v>23</v>
      </c>
      <c r="O211" s="106">
        <v>23</v>
      </c>
      <c r="P211" s="259"/>
      <c r="Q211" s="259"/>
      <c r="R211" s="259"/>
      <c r="S211" s="259"/>
      <c r="T211" s="259"/>
      <c r="U211" s="259"/>
    </row>
    <row r="212" spans="2:21" ht="24.95" customHeight="1">
      <c r="B212" s="274"/>
      <c r="C212" s="276"/>
      <c r="D212" s="265"/>
      <c r="E212" s="264"/>
      <c r="F212" s="264"/>
      <c r="G212" s="264"/>
      <c r="H212" s="207" t="s">
        <v>19</v>
      </c>
      <c r="I212" s="208"/>
      <c r="J212" s="208"/>
      <c r="K212" s="208"/>
      <c r="L212" s="209"/>
      <c r="M212" s="75">
        <f>SUM(M209:M211)</f>
        <v>486</v>
      </c>
      <c r="N212" s="75">
        <f>SUM(N209:N211)</f>
        <v>41</v>
      </c>
      <c r="O212" s="75">
        <f>SUM(O209:O211)</f>
        <v>41</v>
      </c>
      <c r="P212" s="272"/>
      <c r="Q212" s="272"/>
      <c r="R212" s="272"/>
      <c r="S212" s="272"/>
      <c r="T212" s="272"/>
      <c r="U212" s="272"/>
    </row>
    <row r="213" spans="2:21" ht="24.95" customHeight="1">
      <c r="B213" s="274"/>
      <c r="C213" s="276"/>
      <c r="D213" s="265" t="s">
        <v>393</v>
      </c>
      <c r="E213" s="263" t="s">
        <v>394</v>
      </c>
      <c r="F213" s="264"/>
      <c r="G213" s="264"/>
      <c r="H213" s="264" t="s">
        <v>395</v>
      </c>
      <c r="I213" s="263" t="s">
        <v>396</v>
      </c>
      <c r="J213" s="265" t="s">
        <v>37</v>
      </c>
      <c r="K213" s="265" t="s">
        <v>38</v>
      </c>
      <c r="L213" s="22" t="s">
        <v>397</v>
      </c>
      <c r="M213" s="104">
        <v>22</v>
      </c>
      <c r="N213" s="266" t="s">
        <v>415</v>
      </c>
      <c r="O213" s="267"/>
      <c r="P213" s="259" t="s">
        <v>398</v>
      </c>
      <c r="Q213" s="259" t="s">
        <v>399</v>
      </c>
      <c r="R213" s="259" t="s">
        <v>400</v>
      </c>
      <c r="S213" s="259" t="s">
        <v>75</v>
      </c>
      <c r="T213" s="259" t="s">
        <v>401</v>
      </c>
      <c r="U213" s="259" t="s">
        <v>24</v>
      </c>
    </row>
    <row r="214" spans="2:21" ht="24.95" customHeight="1">
      <c r="B214" s="274"/>
      <c r="C214" s="276"/>
      <c r="D214" s="265"/>
      <c r="E214" s="263"/>
      <c r="F214" s="264"/>
      <c r="G214" s="264"/>
      <c r="H214" s="264"/>
      <c r="I214" s="263"/>
      <c r="J214" s="265"/>
      <c r="K214" s="265"/>
      <c r="L214" s="22" t="s">
        <v>402</v>
      </c>
      <c r="M214" s="104">
        <v>44</v>
      </c>
      <c r="N214" s="268"/>
      <c r="O214" s="269"/>
      <c r="P214" s="259"/>
      <c r="Q214" s="259"/>
      <c r="R214" s="259"/>
      <c r="S214" s="259"/>
      <c r="T214" s="259"/>
      <c r="U214" s="259"/>
    </row>
    <row r="215" spans="2:21" ht="24.95" customHeight="1">
      <c r="B215" s="274"/>
      <c r="C215" s="276"/>
      <c r="D215" s="265"/>
      <c r="E215" s="263"/>
      <c r="F215" s="264"/>
      <c r="G215" s="264"/>
      <c r="H215" s="264"/>
      <c r="I215" s="263"/>
      <c r="J215" s="265"/>
      <c r="K215" s="265"/>
      <c r="L215" s="22" t="s">
        <v>403</v>
      </c>
      <c r="M215" s="104">
        <v>183</v>
      </c>
      <c r="N215" s="268"/>
      <c r="O215" s="269"/>
      <c r="P215" s="259"/>
      <c r="Q215" s="259"/>
      <c r="R215" s="259"/>
      <c r="S215" s="259"/>
      <c r="T215" s="259"/>
      <c r="U215" s="259"/>
    </row>
    <row r="216" spans="2:21" ht="24.95" customHeight="1">
      <c r="B216" s="274"/>
      <c r="C216" s="276"/>
      <c r="D216" s="265"/>
      <c r="E216" s="263"/>
      <c r="F216" s="264"/>
      <c r="G216" s="264"/>
      <c r="H216" s="264"/>
      <c r="I216" s="263"/>
      <c r="J216" s="265"/>
      <c r="K216" s="265"/>
      <c r="L216" s="22" t="s">
        <v>404</v>
      </c>
      <c r="M216" s="104">
        <v>49</v>
      </c>
      <c r="N216" s="268"/>
      <c r="O216" s="269"/>
      <c r="P216" s="259"/>
      <c r="Q216" s="259"/>
      <c r="R216" s="259"/>
      <c r="S216" s="259"/>
      <c r="T216" s="259"/>
      <c r="U216" s="259"/>
    </row>
    <row r="217" spans="2:21" ht="24.95" customHeight="1">
      <c r="B217" s="274"/>
      <c r="C217" s="276"/>
      <c r="D217" s="265"/>
      <c r="E217" s="263"/>
      <c r="F217" s="264"/>
      <c r="G217" s="264"/>
      <c r="H217" s="264"/>
      <c r="I217" s="263"/>
      <c r="J217" s="265"/>
      <c r="K217" s="265"/>
      <c r="L217" s="22" t="s">
        <v>405</v>
      </c>
      <c r="M217" s="104">
        <v>25</v>
      </c>
      <c r="N217" s="268"/>
      <c r="O217" s="269"/>
      <c r="P217" s="259"/>
      <c r="Q217" s="259"/>
      <c r="R217" s="259"/>
      <c r="S217" s="259"/>
      <c r="T217" s="259"/>
      <c r="U217" s="259"/>
    </row>
    <row r="218" spans="2:21" ht="24.95" customHeight="1">
      <c r="B218" s="274"/>
      <c r="C218" s="276"/>
      <c r="D218" s="265"/>
      <c r="E218" s="264"/>
      <c r="F218" s="264"/>
      <c r="G218" s="264"/>
      <c r="H218" s="264"/>
      <c r="I218" s="264"/>
      <c r="J218" s="265"/>
      <c r="K218" s="265"/>
      <c r="L218" s="22">
        <v>75</v>
      </c>
      <c r="M218" s="104">
        <v>145</v>
      </c>
      <c r="N218" s="268"/>
      <c r="O218" s="269"/>
      <c r="P218" s="259"/>
      <c r="Q218" s="259"/>
      <c r="R218" s="259"/>
      <c r="S218" s="259"/>
      <c r="T218" s="259"/>
      <c r="U218" s="259"/>
    </row>
    <row r="219" spans="2:21" ht="24.95" customHeight="1">
      <c r="B219" s="274"/>
      <c r="C219" s="276"/>
      <c r="D219" s="265"/>
      <c r="E219" s="264"/>
      <c r="F219" s="264"/>
      <c r="G219" s="264"/>
      <c r="H219" s="264"/>
      <c r="I219" s="264"/>
      <c r="J219" s="265"/>
      <c r="K219" s="265"/>
      <c r="L219" s="23">
        <v>84</v>
      </c>
      <c r="M219" s="104">
        <v>288</v>
      </c>
      <c r="N219" s="270"/>
      <c r="O219" s="271"/>
      <c r="P219" s="259"/>
      <c r="Q219" s="259"/>
      <c r="R219" s="259"/>
      <c r="S219" s="259"/>
      <c r="T219" s="259"/>
      <c r="U219" s="259"/>
    </row>
    <row r="220" spans="2:21" ht="24.95" customHeight="1">
      <c r="B220" s="274"/>
      <c r="C220" s="276"/>
      <c r="D220" s="265"/>
      <c r="E220" s="264"/>
      <c r="F220" s="264"/>
      <c r="G220" s="264"/>
      <c r="H220" s="207" t="s">
        <v>19</v>
      </c>
      <c r="I220" s="208"/>
      <c r="J220" s="208"/>
      <c r="K220" s="208"/>
      <c r="L220" s="209"/>
      <c r="M220" s="75">
        <f>SUM(M213:M219)</f>
        <v>756</v>
      </c>
      <c r="N220" s="75">
        <f>SUM(N213:N219)</f>
        <v>0</v>
      </c>
      <c r="O220" s="75">
        <f>SUM(O213:O219)</f>
        <v>0</v>
      </c>
      <c r="P220" s="272"/>
      <c r="Q220" s="272"/>
      <c r="R220" s="272"/>
      <c r="S220" s="272"/>
      <c r="T220" s="272"/>
      <c r="U220" s="272"/>
    </row>
    <row r="221" spans="2:21" ht="24.95" customHeight="1">
      <c r="B221" s="274"/>
      <c r="C221" s="276"/>
      <c r="D221" s="265" t="s">
        <v>406</v>
      </c>
      <c r="E221" s="263" t="s">
        <v>407</v>
      </c>
      <c r="F221" s="264"/>
      <c r="G221" s="264"/>
      <c r="H221" s="263" t="s">
        <v>408</v>
      </c>
      <c r="I221" s="263" t="s">
        <v>409</v>
      </c>
      <c r="J221" s="265" t="s">
        <v>37</v>
      </c>
      <c r="K221" s="265" t="s">
        <v>38</v>
      </c>
      <c r="L221" s="22">
        <v>76</v>
      </c>
      <c r="M221" s="104">
        <v>123</v>
      </c>
      <c r="N221" s="266" t="s">
        <v>415</v>
      </c>
      <c r="O221" s="267"/>
      <c r="P221" s="259" t="s">
        <v>410</v>
      </c>
      <c r="Q221" s="259" t="s">
        <v>411</v>
      </c>
      <c r="R221" s="259" t="s">
        <v>412</v>
      </c>
      <c r="S221" s="259" t="s">
        <v>75</v>
      </c>
      <c r="T221" s="259"/>
      <c r="U221" s="259" t="s">
        <v>24</v>
      </c>
    </row>
    <row r="222" spans="2:21" ht="24.95" customHeight="1">
      <c r="B222" s="274"/>
      <c r="C222" s="276"/>
      <c r="D222" s="265"/>
      <c r="E222" s="263"/>
      <c r="F222" s="264"/>
      <c r="G222" s="264"/>
      <c r="H222" s="264"/>
      <c r="I222" s="263"/>
      <c r="J222" s="265"/>
      <c r="K222" s="265"/>
      <c r="L222" s="22" t="s">
        <v>413</v>
      </c>
      <c r="M222" s="104">
        <v>343</v>
      </c>
      <c r="N222" s="268"/>
      <c r="O222" s="269"/>
      <c r="P222" s="259"/>
      <c r="Q222" s="259"/>
      <c r="R222" s="259"/>
      <c r="S222" s="259"/>
      <c r="T222" s="259"/>
      <c r="U222" s="259"/>
    </row>
    <row r="223" spans="2:21" ht="24.95" customHeight="1">
      <c r="B223" s="274"/>
      <c r="C223" s="276"/>
      <c r="D223" s="265"/>
      <c r="E223" s="264"/>
      <c r="F223" s="264"/>
      <c r="G223" s="264"/>
      <c r="H223" s="264"/>
      <c r="I223" s="264"/>
      <c r="J223" s="265"/>
      <c r="K223" s="265"/>
      <c r="L223" s="22" t="s">
        <v>414</v>
      </c>
      <c r="M223" s="104">
        <v>280</v>
      </c>
      <c r="N223" s="268"/>
      <c r="O223" s="269"/>
      <c r="P223" s="259"/>
      <c r="Q223" s="259"/>
      <c r="R223" s="259"/>
      <c r="S223" s="259"/>
      <c r="T223" s="259"/>
      <c r="U223" s="259"/>
    </row>
    <row r="224" spans="2:21" ht="24.95" customHeight="1">
      <c r="B224" s="274"/>
      <c r="C224" s="276"/>
      <c r="D224" s="265"/>
      <c r="E224" s="264"/>
      <c r="F224" s="264"/>
      <c r="G224" s="264"/>
      <c r="H224" s="264"/>
      <c r="I224" s="264"/>
      <c r="J224" s="265"/>
      <c r="K224" s="265"/>
      <c r="L224" s="23">
        <v>109</v>
      </c>
      <c r="M224" s="104">
        <v>161</v>
      </c>
      <c r="N224" s="270"/>
      <c r="O224" s="271"/>
      <c r="P224" s="259"/>
      <c r="Q224" s="259"/>
      <c r="R224" s="259"/>
      <c r="S224" s="259"/>
      <c r="T224" s="259"/>
      <c r="U224" s="259"/>
    </row>
    <row r="225" spans="1:22" ht="24.95" customHeight="1">
      <c r="B225" s="274"/>
      <c r="C225" s="276"/>
      <c r="D225" s="265"/>
      <c r="E225" s="264"/>
      <c r="F225" s="264"/>
      <c r="G225" s="264"/>
      <c r="H225" s="207" t="s">
        <v>19</v>
      </c>
      <c r="I225" s="208"/>
      <c r="J225" s="208"/>
      <c r="K225" s="208"/>
      <c r="L225" s="209"/>
      <c r="M225" s="75">
        <f>SUM(M221:M224)</f>
        <v>907</v>
      </c>
      <c r="N225" s="75">
        <f>SUM(N221:N224)</f>
        <v>0</v>
      </c>
      <c r="O225" s="75">
        <f>SUM(O221:O224)</f>
        <v>0</v>
      </c>
      <c r="P225" s="272"/>
      <c r="Q225" s="272"/>
      <c r="R225" s="272"/>
      <c r="S225" s="272"/>
      <c r="T225" s="272"/>
      <c r="U225" s="272"/>
    </row>
    <row r="226" spans="1:22" ht="24.95" customHeight="1">
      <c r="B226" s="274"/>
      <c r="C226" s="276"/>
      <c r="D226" s="265" t="s">
        <v>420</v>
      </c>
      <c r="E226" s="263" t="s">
        <v>421</v>
      </c>
      <c r="F226" s="264"/>
      <c r="G226" s="264"/>
      <c r="H226" s="263" t="s">
        <v>422</v>
      </c>
      <c r="I226" s="263" t="s">
        <v>423</v>
      </c>
      <c r="J226" s="265" t="s">
        <v>37</v>
      </c>
      <c r="K226" s="265" t="s">
        <v>38</v>
      </c>
      <c r="L226" s="22" t="s">
        <v>413</v>
      </c>
      <c r="M226" s="104">
        <v>16</v>
      </c>
      <c r="N226" s="266" t="s">
        <v>415</v>
      </c>
      <c r="O226" s="267"/>
      <c r="P226" s="259"/>
      <c r="Q226" s="259"/>
      <c r="R226" s="259"/>
      <c r="S226" s="259" t="s">
        <v>75</v>
      </c>
      <c r="T226" s="259"/>
      <c r="U226" s="259" t="s">
        <v>24</v>
      </c>
    </row>
    <row r="227" spans="1:22" ht="24.95" customHeight="1">
      <c r="B227" s="274"/>
      <c r="C227" s="276"/>
      <c r="D227" s="265"/>
      <c r="E227" s="263"/>
      <c r="F227" s="264"/>
      <c r="G227" s="264"/>
      <c r="H227" s="264"/>
      <c r="I227" s="263"/>
      <c r="J227" s="265"/>
      <c r="K227" s="265"/>
      <c r="L227" s="22" t="s">
        <v>414</v>
      </c>
      <c r="M227" s="104">
        <v>259</v>
      </c>
      <c r="N227" s="268"/>
      <c r="O227" s="269"/>
      <c r="P227" s="259"/>
      <c r="Q227" s="259"/>
      <c r="R227" s="259"/>
      <c r="S227" s="259"/>
      <c r="T227" s="259"/>
      <c r="U227" s="259"/>
    </row>
    <row r="228" spans="1:22" ht="24.95" customHeight="1">
      <c r="B228" s="274"/>
      <c r="C228" s="276"/>
      <c r="D228" s="265"/>
      <c r="E228" s="263"/>
      <c r="F228" s="264"/>
      <c r="G228" s="264"/>
      <c r="H228" s="264"/>
      <c r="I228" s="263"/>
      <c r="J228" s="265"/>
      <c r="K228" s="265"/>
      <c r="L228" s="22" t="s">
        <v>424</v>
      </c>
      <c r="M228" s="104">
        <v>48</v>
      </c>
      <c r="N228" s="268"/>
      <c r="O228" s="269"/>
      <c r="P228" s="259"/>
      <c r="Q228" s="259"/>
      <c r="R228" s="259"/>
      <c r="S228" s="259"/>
      <c r="T228" s="259"/>
      <c r="U228" s="259"/>
    </row>
    <row r="229" spans="1:22" ht="24.95" customHeight="1">
      <c r="B229" s="274"/>
      <c r="C229" s="276"/>
      <c r="D229" s="265"/>
      <c r="E229" s="264"/>
      <c r="F229" s="264"/>
      <c r="G229" s="264"/>
      <c r="H229" s="264"/>
      <c r="I229" s="264"/>
      <c r="J229" s="265"/>
      <c r="K229" s="265"/>
      <c r="L229" s="22">
        <v>108</v>
      </c>
      <c r="M229" s="104">
        <v>159</v>
      </c>
      <c r="N229" s="268"/>
      <c r="O229" s="269"/>
      <c r="P229" s="259"/>
      <c r="Q229" s="259"/>
      <c r="R229" s="259"/>
      <c r="S229" s="259"/>
      <c r="T229" s="259"/>
      <c r="U229" s="259"/>
    </row>
    <row r="230" spans="1:22" ht="24.95" customHeight="1">
      <c r="B230" s="274"/>
      <c r="C230" s="276"/>
      <c r="D230" s="265"/>
      <c r="E230" s="264"/>
      <c r="F230" s="264"/>
      <c r="G230" s="264"/>
      <c r="H230" s="264"/>
      <c r="I230" s="264"/>
      <c r="J230" s="265"/>
      <c r="K230" s="265"/>
      <c r="L230" s="23">
        <v>116</v>
      </c>
      <c r="M230" s="104">
        <v>138</v>
      </c>
      <c r="N230" s="270"/>
      <c r="O230" s="271"/>
      <c r="P230" s="259"/>
      <c r="Q230" s="259"/>
      <c r="R230" s="259"/>
      <c r="S230" s="259"/>
      <c r="T230" s="259"/>
      <c r="U230" s="259"/>
    </row>
    <row r="231" spans="1:22" ht="24.95" customHeight="1">
      <c r="B231" s="274"/>
      <c r="C231" s="276"/>
      <c r="D231" s="265"/>
      <c r="E231" s="264"/>
      <c r="F231" s="264"/>
      <c r="G231" s="264"/>
      <c r="H231" s="207" t="s">
        <v>19</v>
      </c>
      <c r="I231" s="208"/>
      <c r="J231" s="208"/>
      <c r="K231" s="208"/>
      <c r="L231" s="209"/>
      <c r="M231" s="75">
        <f>SUM(M226:M230)</f>
        <v>620</v>
      </c>
      <c r="N231" s="75">
        <f>SUM(N226:N230)</f>
        <v>0</v>
      </c>
      <c r="O231" s="75">
        <f>SUM(O226:O230)</f>
        <v>0</v>
      </c>
      <c r="P231" s="272"/>
      <c r="Q231" s="272"/>
      <c r="R231" s="272"/>
      <c r="S231" s="272"/>
      <c r="T231" s="272"/>
      <c r="U231" s="272"/>
    </row>
    <row r="232" spans="1:22" ht="24.95" customHeight="1">
      <c r="B232" s="396" t="s">
        <v>26</v>
      </c>
      <c r="C232" s="397"/>
      <c r="D232" s="397"/>
      <c r="E232" s="397"/>
      <c r="F232" s="397"/>
      <c r="G232" s="397"/>
      <c r="H232" s="397"/>
      <c r="I232" s="397"/>
      <c r="J232" s="397"/>
      <c r="K232" s="397"/>
      <c r="L232" s="398"/>
      <c r="M232" s="90">
        <f>SUM(M212,M208,M203,M197,M194,M190,M220,M225,M231)</f>
        <v>4653</v>
      </c>
      <c r="N232" s="107">
        <f>SUM(N212,N208,N203,N197,N194,N190,N220,N225,N231)</f>
        <v>122</v>
      </c>
      <c r="O232" s="107">
        <f>SUM(O212,O208,O203,O197,O194,O190,O220,O225,O231)</f>
        <v>122</v>
      </c>
      <c r="P232" s="6"/>
      <c r="Q232" s="6"/>
      <c r="R232" s="35"/>
      <c r="S232" s="35"/>
      <c r="T232" s="35"/>
      <c r="U232" s="35"/>
    </row>
    <row r="233" spans="1:22" s="8" customFormat="1" ht="21.75" customHeight="1">
      <c r="A233" s="170"/>
      <c r="B233" s="210" t="s">
        <v>34</v>
      </c>
      <c r="C233" s="210" t="s">
        <v>146</v>
      </c>
      <c r="D233" s="211" t="s">
        <v>450</v>
      </c>
      <c r="E233" s="214" t="s">
        <v>450</v>
      </c>
      <c r="F233" s="215"/>
      <c r="G233" s="216"/>
      <c r="H233" s="211" t="s">
        <v>450</v>
      </c>
      <c r="I233" s="211" t="s">
        <v>450</v>
      </c>
      <c r="J233" s="172" t="s">
        <v>24</v>
      </c>
      <c r="K233" s="172" t="s">
        <v>25</v>
      </c>
      <c r="L233" s="12">
        <v>66</v>
      </c>
      <c r="M233" s="128">
        <v>73</v>
      </c>
      <c r="N233" s="224" t="s">
        <v>464</v>
      </c>
      <c r="O233" s="225"/>
      <c r="P233" s="159" t="s">
        <v>451</v>
      </c>
      <c r="Q233" s="159" t="s">
        <v>452</v>
      </c>
      <c r="R233" s="159" t="s">
        <v>453</v>
      </c>
      <c r="S233" s="159" t="s">
        <v>72</v>
      </c>
      <c r="T233" s="389"/>
      <c r="U233" s="159" t="s">
        <v>24</v>
      </c>
      <c r="V233" s="206" t="s">
        <v>441</v>
      </c>
    </row>
    <row r="234" spans="1:22" s="8" customFormat="1" ht="21.75" customHeight="1">
      <c r="A234" s="170"/>
      <c r="B234" s="210"/>
      <c r="C234" s="210"/>
      <c r="D234" s="212"/>
      <c r="E234" s="217"/>
      <c r="F234" s="218"/>
      <c r="G234" s="219"/>
      <c r="H234" s="212"/>
      <c r="I234" s="212"/>
      <c r="J234" s="173"/>
      <c r="K234" s="173"/>
      <c r="L234" s="12" t="s">
        <v>454</v>
      </c>
      <c r="M234" s="128">
        <v>254</v>
      </c>
      <c r="N234" s="226"/>
      <c r="O234" s="227"/>
      <c r="P234" s="160"/>
      <c r="Q234" s="160"/>
      <c r="R234" s="160"/>
      <c r="S234" s="160"/>
      <c r="T234" s="390"/>
      <c r="U234" s="160"/>
      <c r="V234" s="206"/>
    </row>
    <row r="235" spans="1:22" s="8" customFormat="1" ht="21.75" customHeight="1">
      <c r="A235" s="170"/>
      <c r="B235" s="210"/>
      <c r="C235" s="210"/>
      <c r="D235" s="212"/>
      <c r="E235" s="217"/>
      <c r="F235" s="218"/>
      <c r="G235" s="219"/>
      <c r="H235" s="212"/>
      <c r="I235" s="212"/>
      <c r="J235" s="173"/>
      <c r="K235" s="173"/>
      <c r="L235" s="12" t="s">
        <v>455</v>
      </c>
      <c r="M235" s="128">
        <v>40</v>
      </c>
      <c r="N235" s="226"/>
      <c r="O235" s="227"/>
      <c r="P235" s="160"/>
      <c r="Q235" s="160"/>
      <c r="R235" s="160"/>
      <c r="S235" s="160"/>
      <c r="T235" s="390"/>
      <c r="U235" s="160"/>
      <c r="V235" s="206"/>
    </row>
    <row r="236" spans="1:22" s="8" customFormat="1" ht="21.75" customHeight="1">
      <c r="A236" s="170"/>
      <c r="B236" s="210"/>
      <c r="C236" s="210"/>
      <c r="D236" s="212"/>
      <c r="E236" s="217"/>
      <c r="F236" s="218"/>
      <c r="G236" s="219"/>
      <c r="H236" s="213"/>
      <c r="I236" s="213"/>
      <c r="J236" s="174"/>
      <c r="K236" s="174"/>
      <c r="L236" s="12">
        <v>115</v>
      </c>
      <c r="M236" s="128">
        <v>61</v>
      </c>
      <c r="N236" s="228"/>
      <c r="O236" s="229"/>
      <c r="P236" s="160"/>
      <c r="Q236" s="160"/>
      <c r="R236" s="160"/>
      <c r="S236" s="160"/>
      <c r="T236" s="390"/>
      <c r="U236" s="160"/>
      <c r="V236" s="206"/>
    </row>
    <row r="237" spans="1:22" s="8" customFormat="1" ht="21.75" customHeight="1">
      <c r="A237" s="170"/>
      <c r="B237" s="210"/>
      <c r="C237" s="210"/>
      <c r="D237" s="213"/>
      <c r="E237" s="220"/>
      <c r="F237" s="221"/>
      <c r="G237" s="222"/>
      <c r="H237" s="207" t="s">
        <v>19</v>
      </c>
      <c r="I237" s="208"/>
      <c r="J237" s="208"/>
      <c r="K237" s="208"/>
      <c r="L237" s="209"/>
      <c r="M237" s="129">
        <f>SUM(M233:M236)</f>
        <v>428</v>
      </c>
      <c r="N237" s="75">
        <f>SUM(N233:N236)</f>
        <v>0</v>
      </c>
      <c r="O237" s="75">
        <f>SUM(O233:O236)</f>
        <v>0</v>
      </c>
      <c r="P237" s="161"/>
      <c r="Q237" s="161"/>
      <c r="R237" s="161"/>
      <c r="S237" s="161"/>
      <c r="T237" s="391"/>
      <c r="U237" s="161"/>
      <c r="V237" s="206"/>
    </row>
    <row r="238" spans="1:22" s="8" customFormat="1" ht="21" customHeight="1">
      <c r="A238" s="171"/>
      <c r="B238" s="223" t="s">
        <v>26</v>
      </c>
      <c r="C238" s="223"/>
      <c r="D238" s="223"/>
      <c r="E238" s="223"/>
      <c r="F238" s="223"/>
      <c r="G238" s="223"/>
      <c r="H238" s="223"/>
      <c r="I238" s="223"/>
      <c r="J238" s="223"/>
      <c r="K238" s="223"/>
      <c r="L238" s="223"/>
      <c r="M238" s="130">
        <f>SUM(M237)</f>
        <v>428</v>
      </c>
      <c r="N238" s="130">
        <v>69</v>
      </c>
      <c r="O238" s="130">
        <v>43</v>
      </c>
      <c r="P238" s="6"/>
      <c r="Q238" s="6"/>
      <c r="R238" s="131"/>
      <c r="S238" s="131"/>
      <c r="T238" s="131"/>
      <c r="U238" s="131"/>
    </row>
    <row r="239" spans="1:22" ht="24.95" customHeight="1">
      <c r="B239" s="169" t="s">
        <v>34</v>
      </c>
      <c r="C239" s="172" t="s">
        <v>118</v>
      </c>
      <c r="D239" s="175" t="s">
        <v>104</v>
      </c>
      <c r="E239" s="177" t="s">
        <v>105</v>
      </c>
      <c r="F239" s="178"/>
      <c r="G239" s="179"/>
      <c r="H239" s="183" t="s">
        <v>106</v>
      </c>
      <c r="I239" s="183" t="s">
        <v>107</v>
      </c>
      <c r="J239" s="152" t="s">
        <v>24</v>
      </c>
      <c r="K239" s="152" t="s">
        <v>25</v>
      </c>
      <c r="L239" s="24">
        <v>59.893700000000003</v>
      </c>
      <c r="M239" s="108">
        <v>188</v>
      </c>
      <c r="N239" s="74">
        <v>0</v>
      </c>
      <c r="O239" s="74">
        <v>0</v>
      </c>
      <c r="P239" s="159" t="s">
        <v>229</v>
      </c>
      <c r="Q239" s="159" t="s">
        <v>230</v>
      </c>
      <c r="R239" s="159" t="s">
        <v>231</v>
      </c>
      <c r="S239" s="162" t="s">
        <v>42</v>
      </c>
      <c r="T239" s="393"/>
      <c r="U239" s="159" t="s">
        <v>37</v>
      </c>
    </row>
    <row r="240" spans="1:22" ht="24.95" customHeight="1">
      <c r="B240" s="170"/>
      <c r="C240" s="173"/>
      <c r="D240" s="176"/>
      <c r="E240" s="180"/>
      <c r="F240" s="181"/>
      <c r="G240" s="182"/>
      <c r="H240" s="153"/>
      <c r="I240" s="153"/>
      <c r="J240" s="153"/>
      <c r="K240" s="153"/>
      <c r="L240" s="24">
        <v>84.988799999999998</v>
      </c>
      <c r="M240" s="19">
        <v>294</v>
      </c>
      <c r="N240" s="74">
        <v>5</v>
      </c>
      <c r="O240" s="74">
        <v>0</v>
      </c>
      <c r="P240" s="160"/>
      <c r="Q240" s="160"/>
      <c r="R240" s="160"/>
      <c r="S240" s="163"/>
      <c r="T240" s="394"/>
      <c r="U240" s="160"/>
    </row>
    <row r="241" spans="2:22" ht="24.95" customHeight="1">
      <c r="B241" s="170"/>
      <c r="C241" s="173"/>
      <c r="D241" s="176"/>
      <c r="E241" s="180"/>
      <c r="F241" s="181"/>
      <c r="G241" s="182"/>
      <c r="H241" s="153"/>
      <c r="I241" s="153"/>
      <c r="J241" s="153"/>
      <c r="K241" s="153"/>
      <c r="L241" s="24">
        <v>84.805999999999997</v>
      </c>
      <c r="M241" s="19">
        <v>114</v>
      </c>
      <c r="N241" s="74">
        <v>7</v>
      </c>
      <c r="O241" s="74">
        <v>0</v>
      </c>
      <c r="P241" s="160"/>
      <c r="Q241" s="160"/>
      <c r="R241" s="160"/>
      <c r="S241" s="163"/>
      <c r="T241" s="394"/>
      <c r="U241" s="160"/>
    </row>
    <row r="242" spans="2:22" ht="24.95" customHeight="1">
      <c r="B242" s="170"/>
      <c r="C242" s="173"/>
      <c r="D242" s="360"/>
      <c r="E242" s="361"/>
      <c r="F242" s="362"/>
      <c r="G242" s="363"/>
      <c r="H242" s="168" t="s">
        <v>19</v>
      </c>
      <c r="I242" s="168"/>
      <c r="J242" s="168"/>
      <c r="K242" s="168"/>
      <c r="L242" s="154"/>
      <c r="M242" s="75">
        <f>SUM(M239:M241)</f>
        <v>596</v>
      </c>
      <c r="N242" s="75">
        <f>SUM(N239:N241)</f>
        <v>12</v>
      </c>
      <c r="O242" s="75">
        <f>SUM(O239:O241)</f>
        <v>0</v>
      </c>
      <c r="P242" s="161"/>
      <c r="Q242" s="161"/>
      <c r="R242" s="161"/>
      <c r="S242" s="164"/>
      <c r="T242" s="395"/>
      <c r="U242" s="161"/>
    </row>
    <row r="243" spans="2:22" ht="24.95" customHeight="1">
      <c r="B243" s="170"/>
      <c r="C243" s="173"/>
      <c r="D243" s="175" t="s">
        <v>104</v>
      </c>
      <c r="E243" s="177" t="s">
        <v>108</v>
      </c>
      <c r="F243" s="178"/>
      <c r="G243" s="179"/>
      <c r="H243" s="183" t="s">
        <v>109</v>
      </c>
      <c r="I243" s="183" t="s">
        <v>107</v>
      </c>
      <c r="J243" s="152" t="s">
        <v>24</v>
      </c>
      <c r="K243" s="152" t="s">
        <v>25</v>
      </c>
      <c r="L243" s="24">
        <v>74.819999999999993</v>
      </c>
      <c r="M243" s="108">
        <v>65</v>
      </c>
      <c r="N243" s="402" t="s">
        <v>392</v>
      </c>
      <c r="O243" s="403"/>
      <c r="P243" s="159" t="s">
        <v>232</v>
      </c>
      <c r="Q243" s="159" t="s">
        <v>233</v>
      </c>
      <c r="R243" s="159" t="s">
        <v>234</v>
      </c>
      <c r="S243" s="162" t="s">
        <v>42</v>
      </c>
      <c r="T243" s="357"/>
      <c r="U243" s="159" t="s">
        <v>24</v>
      </c>
      <c r="V243" s="354" t="s">
        <v>390</v>
      </c>
    </row>
    <row r="244" spans="2:22" ht="24.95" customHeight="1">
      <c r="B244" s="170"/>
      <c r="C244" s="173"/>
      <c r="D244" s="176"/>
      <c r="E244" s="180"/>
      <c r="F244" s="181"/>
      <c r="G244" s="182"/>
      <c r="H244" s="364"/>
      <c r="I244" s="364"/>
      <c r="J244" s="153"/>
      <c r="K244" s="153"/>
      <c r="L244" s="24">
        <v>74.75</v>
      </c>
      <c r="M244" s="108">
        <v>24</v>
      </c>
      <c r="N244" s="404"/>
      <c r="O244" s="405"/>
      <c r="P244" s="160"/>
      <c r="Q244" s="160"/>
      <c r="R244" s="160"/>
      <c r="S244" s="163"/>
      <c r="T244" s="358"/>
      <c r="U244" s="160"/>
      <c r="V244" s="355"/>
    </row>
    <row r="245" spans="2:22" ht="24.95" customHeight="1">
      <c r="B245" s="170"/>
      <c r="C245" s="173"/>
      <c r="D245" s="176"/>
      <c r="E245" s="180"/>
      <c r="F245" s="181"/>
      <c r="G245" s="182"/>
      <c r="H245" s="364"/>
      <c r="I245" s="364"/>
      <c r="J245" s="153"/>
      <c r="K245" s="153"/>
      <c r="L245" s="24">
        <v>84.7</v>
      </c>
      <c r="M245" s="108">
        <v>335</v>
      </c>
      <c r="N245" s="404"/>
      <c r="O245" s="405"/>
      <c r="P245" s="160"/>
      <c r="Q245" s="160"/>
      <c r="R245" s="160"/>
      <c r="S245" s="163"/>
      <c r="T245" s="358"/>
      <c r="U245" s="160"/>
      <c r="V245" s="355"/>
    </row>
    <row r="246" spans="2:22" ht="24.95" customHeight="1">
      <c r="B246" s="170"/>
      <c r="C246" s="173"/>
      <c r="D246" s="176"/>
      <c r="E246" s="180"/>
      <c r="F246" s="181"/>
      <c r="G246" s="182"/>
      <c r="H246" s="364"/>
      <c r="I246" s="364"/>
      <c r="J246" s="153"/>
      <c r="K246" s="153"/>
      <c r="L246" s="24">
        <v>84.98</v>
      </c>
      <c r="M246" s="19">
        <v>66</v>
      </c>
      <c r="N246" s="404"/>
      <c r="O246" s="405"/>
      <c r="P246" s="160"/>
      <c r="Q246" s="160"/>
      <c r="R246" s="160"/>
      <c r="S246" s="163"/>
      <c r="T246" s="358"/>
      <c r="U246" s="160"/>
      <c r="V246" s="355"/>
    </row>
    <row r="247" spans="2:22" ht="24.95" customHeight="1">
      <c r="B247" s="170"/>
      <c r="C247" s="173"/>
      <c r="D247" s="176"/>
      <c r="E247" s="180"/>
      <c r="F247" s="181"/>
      <c r="G247" s="182"/>
      <c r="H247" s="364"/>
      <c r="I247" s="364"/>
      <c r="J247" s="153"/>
      <c r="K247" s="153"/>
      <c r="L247" s="24">
        <v>84.73</v>
      </c>
      <c r="M247" s="109">
        <v>21</v>
      </c>
      <c r="N247" s="404"/>
      <c r="O247" s="405"/>
      <c r="P247" s="160"/>
      <c r="Q247" s="160"/>
      <c r="R247" s="160"/>
      <c r="S247" s="163"/>
      <c r="T247" s="358"/>
      <c r="U247" s="160"/>
      <c r="V247" s="355"/>
    </row>
    <row r="248" spans="2:22" ht="24.95" customHeight="1">
      <c r="B248" s="170"/>
      <c r="C248" s="173"/>
      <c r="D248" s="176"/>
      <c r="E248" s="180"/>
      <c r="F248" s="181"/>
      <c r="G248" s="182"/>
      <c r="H248" s="364"/>
      <c r="I248" s="364"/>
      <c r="J248" s="153"/>
      <c r="K248" s="153"/>
      <c r="L248" s="24">
        <v>112.66</v>
      </c>
      <c r="M248" s="19">
        <v>68</v>
      </c>
      <c r="N248" s="404"/>
      <c r="O248" s="405"/>
      <c r="P248" s="160"/>
      <c r="Q248" s="160"/>
      <c r="R248" s="160"/>
      <c r="S248" s="163"/>
      <c r="T248" s="358"/>
      <c r="U248" s="160"/>
      <c r="V248" s="355"/>
    </row>
    <row r="249" spans="2:22" ht="24.95" customHeight="1">
      <c r="B249" s="170"/>
      <c r="C249" s="173"/>
      <c r="D249" s="176"/>
      <c r="E249" s="180"/>
      <c r="F249" s="181"/>
      <c r="G249" s="182"/>
      <c r="H249" s="364"/>
      <c r="I249" s="364"/>
      <c r="J249" s="153"/>
      <c r="K249" s="153"/>
      <c r="L249" s="24">
        <v>144.13</v>
      </c>
      <c r="M249" s="108">
        <v>6</v>
      </c>
      <c r="N249" s="404"/>
      <c r="O249" s="405"/>
      <c r="P249" s="160"/>
      <c r="Q249" s="160"/>
      <c r="R249" s="160"/>
      <c r="S249" s="163"/>
      <c r="T249" s="358"/>
      <c r="U249" s="160"/>
      <c r="V249" s="355"/>
    </row>
    <row r="250" spans="2:22" ht="24.95" customHeight="1">
      <c r="B250" s="170"/>
      <c r="C250" s="173"/>
      <c r="D250" s="176"/>
      <c r="E250" s="180"/>
      <c r="F250" s="181"/>
      <c r="G250" s="182"/>
      <c r="H250" s="153"/>
      <c r="I250" s="153"/>
      <c r="J250" s="153"/>
      <c r="K250" s="153"/>
      <c r="L250" s="24">
        <v>184.19</v>
      </c>
      <c r="M250" s="19">
        <v>2</v>
      </c>
      <c r="N250" s="406"/>
      <c r="O250" s="407"/>
      <c r="P250" s="160"/>
      <c r="Q250" s="160"/>
      <c r="R250" s="160"/>
      <c r="S250" s="163"/>
      <c r="T250" s="358"/>
      <c r="U250" s="160"/>
      <c r="V250" s="355"/>
    </row>
    <row r="251" spans="2:22" ht="24.95" customHeight="1">
      <c r="B251" s="170"/>
      <c r="C251" s="173"/>
      <c r="D251" s="360"/>
      <c r="E251" s="361"/>
      <c r="F251" s="362"/>
      <c r="G251" s="363"/>
      <c r="H251" s="168" t="s">
        <v>19</v>
      </c>
      <c r="I251" s="168"/>
      <c r="J251" s="168"/>
      <c r="K251" s="168"/>
      <c r="L251" s="154"/>
      <c r="M251" s="75">
        <f>SUM(M243:M250)</f>
        <v>587</v>
      </c>
      <c r="N251" s="75">
        <f t="shared" ref="N251:O251" si="4">SUM(N243:N250)</f>
        <v>0</v>
      </c>
      <c r="O251" s="75">
        <f t="shared" si="4"/>
        <v>0</v>
      </c>
      <c r="P251" s="161"/>
      <c r="Q251" s="161"/>
      <c r="R251" s="161"/>
      <c r="S251" s="164"/>
      <c r="T251" s="359"/>
      <c r="U251" s="161"/>
      <c r="V251" s="355"/>
    </row>
    <row r="252" spans="2:22" ht="24.95" customHeight="1">
      <c r="B252" s="170"/>
      <c r="C252" s="173"/>
      <c r="D252" s="244" t="s">
        <v>104</v>
      </c>
      <c r="E252" s="250" t="s">
        <v>110</v>
      </c>
      <c r="F252" s="251"/>
      <c r="G252" s="252"/>
      <c r="H252" s="244" t="s">
        <v>109</v>
      </c>
      <c r="I252" s="244" t="s">
        <v>107</v>
      </c>
      <c r="J252" s="245" t="s">
        <v>24</v>
      </c>
      <c r="K252" s="245" t="s">
        <v>25</v>
      </c>
      <c r="L252" s="24">
        <v>74.819999999999993</v>
      </c>
      <c r="M252" s="110">
        <v>65</v>
      </c>
      <c r="N252" s="402" t="s">
        <v>392</v>
      </c>
      <c r="O252" s="403"/>
      <c r="P252" s="259" t="s">
        <v>232</v>
      </c>
      <c r="Q252" s="259" t="s">
        <v>233</v>
      </c>
      <c r="R252" s="259" t="s">
        <v>234</v>
      </c>
      <c r="S252" s="259" t="s">
        <v>42</v>
      </c>
      <c r="T252" s="357"/>
      <c r="U252" s="159" t="s">
        <v>251</v>
      </c>
      <c r="V252" s="354" t="s">
        <v>390</v>
      </c>
    </row>
    <row r="253" spans="2:22" ht="24.95" customHeight="1">
      <c r="B253" s="170"/>
      <c r="C253" s="173"/>
      <c r="D253" s="356"/>
      <c r="E253" s="253"/>
      <c r="F253" s="254"/>
      <c r="G253" s="255"/>
      <c r="H253" s="244"/>
      <c r="I253" s="244"/>
      <c r="J253" s="245"/>
      <c r="K253" s="245"/>
      <c r="L253" s="24">
        <v>74.75</v>
      </c>
      <c r="M253" s="111">
        <v>24</v>
      </c>
      <c r="N253" s="404"/>
      <c r="O253" s="405"/>
      <c r="P253" s="259"/>
      <c r="Q253" s="259"/>
      <c r="R253" s="259"/>
      <c r="S253" s="259"/>
      <c r="T253" s="358"/>
      <c r="U253" s="160"/>
      <c r="V253" s="355"/>
    </row>
    <row r="254" spans="2:22" ht="24.95" customHeight="1">
      <c r="B254" s="170"/>
      <c r="C254" s="173"/>
      <c r="D254" s="356"/>
      <c r="E254" s="253"/>
      <c r="F254" s="254"/>
      <c r="G254" s="255"/>
      <c r="H254" s="244"/>
      <c r="I254" s="244"/>
      <c r="J254" s="245"/>
      <c r="K254" s="245"/>
      <c r="L254" s="24">
        <v>84.7</v>
      </c>
      <c r="M254" s="111">
        <v>332</v>
      </c>
      <c r="N254" s="404"/>
      <c r="O254" s="405"/>
      <c r="P254" s="259"/>
      <c r="Q254" s="259"/>
      <c r="R254" s="259"/>
      <c r="S254" s="259"/>
      <c r="T254" s="358"/>
      <c r="U254" s="160"/>
      <c r="V254" s="355"/>
    </row>
    <row r="255" spans="2:22" ht="24.95" customHeight="1">
      <c r="B255" s="170"/>
      <c r="C255" s="173"/>
      <c r="D255" s="356"/>
      <c r="E255" s="253"/>
      <c r="F255" s="254"/>
      <c r="G255" s="255"/>
      <c r="H255" s="244"/>
      <c r="I255" s="244"/>
      <c r="J255" s="245"/>
      <c r="K255" s="245"/>
      <c r="L255" s="24">
        <v>84.98</v>
      </c>
      <c r="M255" s="111">
        <v>114</v>
      </c>
      <c r="N255" s="404"/>
      <c r="O255" s="405"/>
      <c r="P255" s="259"/>
      <c r="Q255" s="259"/>
      <c r="R255" s="259"/>
      <c r="S255" s="259"/>
      <c r="T255" s="358"/>
      <c r="U255" s="160"/>
      <c r="V255" s="355"/>
    </row>
    <row r="256" spans="2:22" ht="24.95" customHeight="1">
      <c r="B256" s="170"/>
      <c r="C256" s="173"/>
      <c r="D256" s="356"/>
      <c r="E256" s="253"/>
      <c r="F256" s="254"/>
      <c r="G256" s="255"/>
      <c r="H256" s="244"/>
      <c r="I256" s="244"/>
      <c r="J256" s="245"/>
      <c r="K256" s="245"/>
      <c r="L256" s="24">
        <v>112.66</v>
      </c>
      <c r="M256" s="111">
        <v>88</v>
      </c>
      <c r="N256" s="406"/>
      <c r="O256" s="407"/>
      <c r="P256" s="259"/>
      <c r="Q256" s="259"/>
      <c r="R256" s="259"/>
      <c r="S256" s="259"/>
      <c r="T256" s="358"/>
      <c r="U256" s="160"/>
      <c r="V256" s="355"/>
    </row>
    <row r="257" spans="1:22" ht="24.95" customHeight="1">
      <c r="B257" s="171"/>
      <c r="C257" s="174"/>
      <c r="D257" s="262"/>
      <c r="E257" s="256"/>
      <c r="F257" s="257"/>
      <c r="G257" s="258"/>
      <c r="H257" s="168" t="s">
        <v>19</v>
      </c>
      <c r="I257" s="168"/>
      <c r="J257" s="168"/>
      <c r="K257" s="168"/>
      <c r="L257" s="168"/>
      <c r="M257" s="75">
        <f>SUM(M252:M256)</f>
        <v>623</v>
      </c>
      <c r="N257" s="75">
        <f t="shared" ref="N257:O257" si="5">SUM(N252:N256)</f>
        <v>0</v>
      </c>
      <c r="O257" s="75">
        <f t="shared" si="5"/>
        <v>0</v>
      </c>
      <c r="P257" s="272"/>
      <c r="Q257" s="272"/>
      <c r="R257" s="272"/>
      <c r="S257" s="272"/>
      <c r="T257" s="359"/>
      <c r="U257" s="161"/>
      <c r="V257" s="355"/>
    </row>
    <row r="258" spans="1:22" ht="24.95" customHeight="1">
      <c r="B258" s="396" t="s">
        <v>26</v>
      </c>
      <c r="C258" s="397"/>
      <c r="D258" s="397"/>
      <c r="E258" s="397"/>
      <c r="F258" s="397"/>
      <c r="G258" s="397"/>
      <c r="H258" s="397"/>
      <c r="I258" s="397"/>
      <c r="J258" s="397"/>
      <c r="K258" s="397"/>
      <c r="L258" s="398"/>
      <c r="M258" s="90">
        <f>M257+M251+M242</f>
        <v>1806</v>
      </c>
      <c r="N258" s="90">
        <v>18</v>
      </c>
      <c r="O258" s="90">
        <v>6</v>
      </c>
      <c r="P258" s="6"/>
      <c r="Q258" s="6"/>
      <c r="R258" s="34"/>
      <c r="S258" s="34"/>
      <c r="T258" s="36"/>
      <c r="U258" s="34"/>
    </row>
    <row r="259" spans="1:22" ht="24.95" customHeight="1">
      <c r="B259" s="368" t="s">
        <v>34</v>
      </c>
      <c r="C259" s="261" t="s">
        <v>113</v>
      </c>
      <c r="D259" s="244" t="s">
        <v>114</v>
      </c>
      <c r="E259" s="331" t="s">
        <v>115</v>
      </c>
      <c r="F259" s="367"/>
      <c r="G259" s="367"/>
      <c r="H259" s="244" t="s">
        <v>243</v>
      </c>
      <c r="I259" s="244" t="s">
        <v>244</v>
      </c>
      <c r="J259" s="245" t="s">
        <v>37</v>
      </c>
      <c r="K259" s="245" t="s">
        <v>38</v>
      </c>
      <c r="L259" s="12">
        <v>84.840299999999999</v>
      </c>
      <c r="M259" s="74">
        <v>39</v>
      </c>
      <c r="N259" s="74">
        <v>4</v>
      </c>
      <c r="O259" s="74">
        <v>4</v>
      </c>
      <c r="P259" s="259" t="s">
        <v>223</v>
      </c>
      <c r="Q259" s="259" t="s">
        <v>224</v>
      </c>
      <c r="R259" s="259" t="s">
        <v>225</v>
      </c>
      <c r="S259" s="365" t="s">
        <v>42</v>
      </c>
      <c r="T259" s="346"/>
      <c r="U259" s="392" t="s">
        <v>37</v>
      </c>
    </row>
    <row r="260" spans="1:22" ht="24.95" customHeight="1">
      <c r="B260" s="371"/>
      <c r="C260" s="261"/>
      <c r="D260" s="367"/>
      <c r="E260" s="367"/>
      <c r="F260" s="367"/>
      <c r="G260" s="367"/>
      <c r="H260" s="367"/>
      <c r="I260" s="367"/>
      <c r="J260" s="367"/>
      <c r="K260" s="367"/>
      <c r="L260" s="12">
        <v>78.819199999999995</v>
      </c>
      <c r="M260" s="74">
        <v>13</v>
      </c>
      <c r="N260" s="74">
        <v>6</v>
      </c>
      <c r="O260" s="74">
        <v>6</v>
      </c>
      <c r="P260" s="259"/>
      <c r="Q260" s="259"/>
      <c r="R260" s="259"/>
      <c r="S260" s="365"/>
      <c r="T260" s="347"/>
      <c r="U260" s="379"/>
    </row>
    <row r="261" spans="1:22" ht="24.95" customHeight="1">
      <c r="B261" s="371"/>
      <c r="C261" s="261"/>
      <c r="D261" s="367"/>
      <c r="E261" s="367"/>
      <c r="F261" s="367"/>
      <c r="G261" s="367"/>
      <c r="H261" s="168" t="s">
        <v>19</v>
      </c>
      <c r="I261" s="168"/>
      <c r="J261" s="168"/>
      <c r="K261" s="168"/>
      <c r="L261" s="168"/>
      <c r="M261" s="75">
        <f>SUM(M259:M260)</f>
        <v>52</v>
      </c>
      <c r="N261" s="75">
        <f t="shared" ref="N261:O261" si="6">SUM(N259:N260)</f>
        <v>10</v>
      </c>
      <c r="O261" s="75">
        <f t="shared" si="6"/>
        <v>10</v>
      </c>
      <c r="P261" s="259"/>
      <c r="Q261" s="259"/>
      <c r="R261" s="259"/>
      <c r="S261" s="365"/>
      <c r="T261" s="348"/>
      <c r="U261" s="379"/>
    </row>
    <row r="262" spans="1:22" ht="24.95" customHeight="1">
      <c r="B262" s="371"/>
      <c r="C262" s="261"/>
      <c r="D262" s="400" t="s">
        <v>116</v>
      </c>
      <c r="E262" s="400" t="s">
        <v>117</v>
      </c>
      <c r="F262" s="262"/>
      <c r="G262" s="262"/>
      <c r="H262" s="282" t="s">
        <v>245</v>
      </c>
      <c r="I262" s="282" t="s">
        <v>246</v>
      </c>
      <c r="J262" s="283" t="s">
        <v>37</v>
      </c>
      <c r="K262" s="283" t="s">
        <v>38</v>
      </c>
      <c r="L262" s="12">
        <v>84.9602</v>
      </c>
      <c r="M262" s="88">
        <v>34</v>
      </c>
      <c r="N262" s="88">
        <v>2</v>
      </c>
      <c r="O262" s="88">
        <v>2</v>
      </c>
      <c r="P262" s="365" t="s">
        <v>226</v>
      </c>
      <c r="Q262" s="365" t="s">
        <v>227</v>
      </c>
      <c r="R262" s="365" t="s">
        <v>228</v>
      </c>
      <c r="S262" s="365" t="s">
        <v>42</v>
      </c>
      <c r="T262" s="346"/>
      <c r="U262" s="379"/>
    </row>
    <row r="263" spans="1:22" ht="24.95" customHeight="1">
      <c r="B263" s="371"/>
      <c r="C263" s="261"/>
      <c r="D263" s="262"/>
      <c r="E263" s="262"/>
      <c r="F263" s="262"/>
      <c r="G263" s="262"/>
      <c r="H263" s="261"/>
      <c r="I263" s="261"/>
      <c r="J263" s="261"/>
      <c r="K263" s="261"/>
      <c r="L263" s="12">
        <v>84.975200000000001</v>
      </c>
      <c r="M263" s="88">
        <v>17</v>
      </c>
      <c r="N263" s="88">
        <v>1</v>
      </c>
      <c r="O263" s="88">
        <v>1</v>
      </c>
      <c r="P263" s="366"/>
      <c r="Q263" s="366"/>
      <c r="R263" s="366"/>
      <c r="S263" s="366"/>
      <c r="T263" s="347"/>
      <c r="U263" s="379"/>
    </row>
    <row r="264" spans="1:22" ht="24.95" customHeight="1">
      <c r="B264" s="371"/>
      <c r="C264" s="261"/>
      <c r="D264" s="262"/>
      <c r="E264" s="262"/>
      <c r="F264" s="262"/>
      <c r="G264" s="262"/>
      <c r="H264" s="261"/>
      <c r="I264" s="261"/>
      <c r="J264" s="261"/>
      <c r="K264" s="261"/>
      <c r="L264" s="12">
        <v>72.423699999999997</v>
      </c>
      <c r="M264" s="88">
        <v>17</v>
      </c>
      <c r="N264" s="88">
        <v>2</v>
      </c>
      <c r="O264" s="88">
        <v>2</v>
      </c>
      <c r="P264" s="366"/>
      <c r="Q264" s="366"/>
      <c r="R264" s="366"/>
      <c r="S264" s="366"/>
      <c r="T264" s="347"/>
      <c r="U264" s="379"/>
    </row>
    <row r="265" spans="1:22" ht="24.95" customHeight="1">
      <c r="B265" s="371"/>
      <c r="C265" s="399"/>
      <c r="D265" s="392"/>
      <c r="E265" s="392"/>
      <c r="F265" s="392"/>
      <c r="G265" s="392"/>
      <c r="H265" s="154" t="s">
        <v>19</v>
      </c>
      <c r="I265" s="154"/>
      <c r="J265" s="154"/>
      <c r="K265" s="154"/>
      <c r="L265" s="154"/>
      <c r="M265" s="75">
        <f>SUM(M262:M264)</f>
        <v>68</v>
      </c>
      <c r="N265" s="75">
        <f>SUM(N262:N264)</f>
        <v>5</v>
      </c>
      <c r="O265" s="75">
        <f>SUM(O262:O264)</f>
        <v>5</v>
      </c>
      <c r="P265" s="366"/>
      <c r="Q265" s="366"/>
      <c r="R265" s="366"/>
      <c r="S265" s="366"/>
      <c r="T265" s="348"/>
      <c r="U265" s="380"/>
    </row>
    <row r="266" spans="1:22" ht="24.95" customHeight="1">
      <c r="B266" s="149" t="s">
        <v>26</v>
      </c>
      <c r="C266" s="150"/>
      <c r="D266" s="150"/>
      <c r="E266" s="150"/>
      <c r="F266" s="150"/>
      <c r="G266" s="150"/>
      <c r="H266" s="150"/>
      <c r="I266" s="150"/>
      <c r="J266" s="150"/>
      <c r="K266" s="150"/>
      <c r="L266" s="151"/>
      <c r="M266" s="90">
        <f>M261+M265</f>
        <v>120</v>
      </c>
      <c r="N266" s="90">
        <f t="shared" ref="N266:O266" si="7">N261+N265</f>
        <v>15</v>
      </c>
      <c r="O266" s="90">
        <f t="shared" si="7"/>
        <v>15</v>
      </c>
      <c r="P266" s="6"/>
      <c r="Q266" s="6"/>
      <c r="R266" s="34"/>
      <c r="S266" s="34"/>
      <c r="T266" s="36"/>
      <c r="U266" s="34"/>
    </row>
    <row r="267" spans="1:22" s="8" customFormat="1" ht="24.95" customHeight="1">
      <c r="A267" s="9"/>
      <c r="B267" s="368" t="s">
        <v>172</v>
      </c>
      <c r="C267" s="173" t="s">
        <v>171</v>
      </c>
      <c r="D267" s="239" t="s">
        <v>173</v>
      </c>
      <c r="E267" s="253" t="s">
        <v>174</v>
      </c>
      <c r="F267" s="254"/>
      <c r="G267" s="255"/>
      <c r="H267" s="238" t="s">
        <v>175</v>
      </c>
      <c r="I267" s="238" t="s">
        <v>176</v>
      </c>
      <c r="J267" s="172" t="s">
        <v>24</v>
      </c>
      <c r="K267" s="172" t="s">
        <v>25</v>
      </c>
      <c r="L267" s="372">
        <v>84</v>
      </c>
      <c r="M267" s="375">
        <v>116</v>
      </c>
      <c r="N267" s="375">
        <v>15</v>
      </c>
      <c r="O267" s="375">
        <v>15</v>
      </c>
      <c r="P267" s="159" t="s">
        <v>177</v>
      </c>
      <c r="Q267" s="162"/>
      <c r="R267" s="159" t="s">
        <v>178</v>
      </c>
      <c r="S267" s="159" t="s">
        <v>273</v>
      </c>
      <c r="T267" s="162"/>
      <c r="U267" s="159" t="s">
        <v>24</v>
      </c>
    </row>
    <row r="268" spans="1:22" s="8" customFormat="1" ht="24.95" customHeight="1">
      <c r="A268" s="9"/>
      <c r="B268" s="369"/>
      <c r="C268" s="173"/>
      <c r="D268" s="239"/>
      <c r="E268" s="253"/>
      <c r="F268" s="254"/>
      <c r="G268" s="255"/>
      <c r="H268" s="239"/>
      <c r="I268" s="239"/>
      <c r="J268" s="173"/>
      <c r="K268" s="173"/>
      <c r="L268" s="373"/>
      <c r="M268" s="376"/>
      <c r="N268" s="376"/>
      <c r="O268" s="376"/>
      <c r="P268" s="160"/>
      <c r="Q268" s="163"/>
      <c r="R268" s="160"/>
      <c r="S268" s="160"/>
      <c r="T268" s="163"/>
      <c r="U268" s="160"/>
    </row>
    <row r="269" spans="1:22" s="8" customFormat="1" ht="24.95" customHeight="1">
      <c r="A269" s="9"/>
      <c r="B269" s="369"/>
      <c r="C269" s="173"/>
      <c r="D269" s="239"/>
      <c r="E269" s="253"/>
      <c r="F269" s="254"/>
      <c r="G269" s="255"/>
      <c r="H269" s="239"/>
      <c r="I269" s="239"/>
      <c r="J269" s="173"/>
      <c r="K269" s="173"/>
      <c r="L269" s="373"/>
      <c r="M269" s="376"/>
      <c r="N269" s="376"/>
      <c r="O269" s="376"/>
      <c r="P269" s="160"/>
      <c r="Q269" s="163"/>
      <c r="R269" s="160"/>
      <c r="S269" s="160"/>
      <c r="T269" s="163"/>
      <c r="U269" s="160"/>
    </row>
    <row r="270" spans="1:22" s="8" customFormat="1" ht="24.95" customHeight="1">
      <c r="A270" s="9"/>
      <c r="B270" s="369"/>
      <c r="C270" s="173"/>
      <c r="D270" s="239"/>
      <c r="E270" s="253"/>
      <c r="F270" s="254"/>
      <c r="G270" s="255"/>
      <c r="H270" s="240"/>
      <c r="I270" s="240"/>
      <c r="J270" s="174"/>
      <c r="K270" s="174"/>
      <c r="L270" s="374"/>
      <c r="M270" s="377"/>
      <c r="N270" s="377"/>
      <c r="O270" s="377"/>
      <c r="P270" s="160"/>
      <c r="Q270" s="163"/>
      <c r="R270" s="160"/>
      <c r="S270" s="160"/>
      <c r="T270" s="163"/>
      <c r="U270" s="160"/>
    </row>
    <row r="271" spans="1:22" s="8" customFormat="1" ht="24.95" customHeight="1">
      <c r="A271" s="9"/>
      <c r="B271" s="370"/>
      <c r="C271" s="173"/>
      <c r="D271" s="239"/>
      <c r="E271" s="253"/>
      <c r="F271" s="254"/>
      <c r="G271" s="255"/>
      <c r="H271" s="381" t="s">
        <v>19</v>
      </c>
      <c r="I271" s="382"/>
      <c r="J271" s="382"/>
      <c r="K271" s="382"/>
      <c r="L271" s="383"/>
      <c r="M271" s="75">
        <f>SUM(M267:M269)</f>
        <v>116</v>
      </c>
      <c r="N271" s="75">
        <f>SUM(N267:N269)</f>
        <v>15</v>
      </c>
      <c r="O271" s="75">
        <f>SUM(O267:O269)</f>
        <v>15</v>
      </c>
      <c r="P271" s="161"/>
      <c r="Q271" s="164"/>
      <c r="R271" s="161"/>
      <c r="S271" s="161"/>
      <c r="T271" s="164"/>
      <c r="U271" s="161"/>
    </row>
    <row r="272" spans="1:22" ht="24.95" customHeight="1">
      <c r="B272" s="149" t="s">
        <v>26</v>
      </c>
      <c r="C272" s="150"/>
      <c r="D272" s="150"/>
      <c r="E272" s="150"/>
      <c r="F272" s="150"/>
      <c r="G272" s="150"/>
      <c r="H272" s="150"/>
      <c r="I272" s="150"/>
      <c r="J272" s="150"/>
      <c r="K272" s="150"/>
      <c r="L272" s="151"/>
      <c r="M272" s="90">
        <f>M271</f>
        <v>116</v>
      </c>
      <c r="N272" s="90">
        <f t="shared" ref="N272" si="8">N271</f>
        <v>15</v>
      </c>
      <c r="O272" s="90">
        <f>O271</f>
        <v>15</v>
      </c>
      <c r="P272" s="6"/>
      <c r="Q272" s="6"/>
      <c r="R272" s="34"/>
      <c r="S272" s="34"/>
      <c r="T272" s="36"/>
      <c r="U272" s="36"/>
    </row>
    <row r="273" spans="2:21" ht="24.95" customHeight="1">
      <c r="B273" s="169" t="s">
        <v>34</v>
      </c>
      <c r="C273" s="245" t="s">
        <v>120</v>
      </c>
      <c r="D273" s="401" t="s">
        <v>121</v>
      </c>
      <c r="E273" s="331" t="s">
        <v>122</v>
      </c>
      <c r="F273" s="331"/>
      <c r="G273" s="331"/>
      <c r="H273" s="244" t="s">
        <v>123</v>
      </c>
      <c r="I273" s="244" t="s">
        <v>124</v>
      </c>
      <c r="J273" s="245" t="s">
        <v>24</v>
      </c>
      <c r="K273" s="245" t="s">
        <v>25</v>
      </c>
      <c r="L273" s="12">
        <v>62.3994</v>
      </c>
      <c r="M273" s="74">
        <v>36</v>
      </c>
      <c r="N273" s="74">
        <v>4</v>
      </c>
      <c r="O273" s="74">
        <v>4</v>
      </c>
      <c r="P273" s="259" t="s">
        <v>256</v>
      </c>
      <c r="Q273" s="259" t="s">
        <v>257</v>
      </c>
      <c r="R273" s="259" t="s">
        <v>258</v>
      </c>
      <c r="S273" s="259" t="s">
        <v>42</v>
      </c>
      <c r="T273" s="260"/>
      <c r="U273" s="261" t="s">
        <v>301</v>
      </c>
    </row>
    <row r="274" spans="2:21" ht="24.95" customHeight="1">
      <c r="B274" s="170"/>
      <c r="C274" s="245"/>
      <c r="D274" s="401"/>
      <c r="E274" s="331"/>
      <c r="F274" s="331"/>
      <c r="G274" s="331"/>
      <c r="H274" s="244"/>
      <c r="I274" s="244"/>
      <c r="J274" s="245"/>
      <c r="K274" s="245"/>
      <c r="L274" s="25" t="s">
        <v>125</v>
      </c>
      <c r="M274" s="74">
        <v>4</v>
      </c>
      <c r="N274" s="74">
        <v>0</v>
      </c>
      <c r="O274" s="74">
        <v>0</v>
      </c>
      <c r="P274" s="259"/>
      <c r="Q274" s="259"/>
      <c r="R274" s="259"/>
      <c r="S274" s="259"/>
      <c r="T274" s="260"/>
      <c r="U274" s="262"/>
    </row>
    <row r="275" spans="2:21" ht="24.95" customHeight="1">
      <c r="B275" s="170"/>
      <c r="C275" s="245"/>
      <c r="D275" s="401"/>
      <c r="E275" s="331"/>
      <c r="F275" s="331"/>
      <c r="G275" s="331"/>
      <c r="H275" s="244"/>
      <c r="I275" s="244"/>
      <c r="J275" s="245"/>
      <c r="K275" s="245"/>
      <c r="L275" s="12">
        <v>66.043499999999995</v>
      </c>
      <c r="M275" s="74">
        <v>1</v>
      </c>
      <c r="N275" s="74">
        <v>1</v>
      </c>
      <c r="O275" s="74">
        <v>1</v>
      </c>
      <c r="P275" s="259"/>
      <c r="Q275" s="259"/>
      <c r="R275" s="259"/>
      <c r="S275" s="259"/>
      <c r="T275" s="260"/>
      <c r="U275" s="262"/>
    </row>
    <row r="276" spans="2:21" ht="24.95" customHeight="1">
      <c r="B276" s="170"/>
      <c r="C276" s="245"/>
      <c r="D276" s="401"/>
      <c r="E276" s="331"/>
      <c r="F276" s="331"/>
      <c r="G276" s="331"/>
      <c r="H276" s="244"/>
      <c r="I276" s="244"/>
      <c r="J276" s="245"/>
      <c r="K276" s="245"/>
      <c r="L276" s="12">
        <v>83.292199999999994</v>
      </c>
      <c r="M276" s="74">
        <v>3</v>
      </c>
      <c r="N276" s="74">
        <v>1</v>
      </c>
      <c r="O276" s="74">
        <v>1</v>
      </c>
      <c r="P276" s="259"/>
      <c r="Q276" s="259"/>
      <c r="R276" s="259"/>
      <c r="S276" s="259"/>
      <c r="T276" s="260"/>
      <c r="U276" s="262"/>
    </row>
    <row r="277" spans="2:21" ht="24.95" customHeight="1">
      <c r="B277" s="170"/>
      <c r="C277" s="245"/>
      <c r="D277" s="401"/>
      <c r="E277" s="331"/>
      <c r="F277" s="331"/>
      <c r="G277" s="331"/>
      <c r="H277" s="244"/>
      <c r="I277" s="244"/>
      <c r="J277" s="245"/>
      <c r="K277" s="245"/>
      <c r="L277" s="25" t="s">
        <v>126</v>
      </c>
      <c r="M277" s="74">
        <v>2</v>
      </c>
      <c r="N277" s="74">
        <v>1</v>
      </c>
      <c r="O277" s="74">
        <v>1</v>
      </c>
      <c r="P277" s="259"/>
      <c r="Q277" s="259"/>
      <c r="R277" s="259"/>
      <c r="S277" s="259"/>
      <c r="T277" s="260"/>
      <c r="U277" s="262"/>
    </row>
    <row r="278" spans="2:21" ht="24.95" customHeight="1">
      <c r="B278" s="170"/>
      <c r="C278" s="245"/>
      <c r="D278" s="401"/>
      <c r="E278" s="331"/>
      <c r="F278" s="331"/>
      <c r="G278" s="331"/>
      <c r="H278" s="244"/>
      <c r="I278" s="244"/>
      <c r="J278" s="245"/>
      <c r="K278" s="245"/>
      <c r="L278" s="25" t="s">
        <v>127</v>
      </c>
      <c r="M278" s="74">
        <v>2</v>
      </c>
      <c r="N278" s="74">
        <v>1</v>
      </c>
      <c r="O278" s="74">
        <v>1</v>
      </c>
      <c r="P278" s="259"/>
      <c r="Q278" s="259"/>
      <c r="R278" s="259"/>
      <c r="S278" s="259"/>
      <c r="T278" s="260"/>
      <c r="U278" s="262"/>
    </row>
    <row r="279" spans="2:21" ht="24.95" customHeight="1">
      <c r="B279" s="170"/>
      <c r="C279" s="245"/>
      <c r="D279" s="401"/>
      <c r="E279" s="331"/>
      <c r="F279" s="331"/>
      <c r="G279" s="331"/>
      <c r="H279" s="244"/>
      <c r="I279" s="244"/>
      <c r="J279" s="245"/>
      <c r="K279" s="245"/>
      <c r="L279" s="25" t="s">
        <v>128</v>
      </c>
      <c r="M279" s="74">
        <v>2</v>
      </c>
      <c r="N279" s="74">
        <v>1</v>
      </c>
      <c r="O279" s="74">
        <v>1</v>
      </c>
      <c r="P279" s="259"/>
      <c r="Q279" s="259"/>
      <c r="R279" s="259"/>
      <c r="S279" s="259"/>
      <c r="T279" s="260"/>
      <c r="U279" s="262"/>
    </row>
    <row r="280" spans="2:21" ht="24.95" customHeight="1">
      <c r="B280" s="170"/>
      <c r="C280" s="245"/>
      <c r="D280" s="401"/>
      <c r="E280" s="331"/>
      <c r="F280" s="331"/>
      <c r="G280" s="331"/>
      <c r="H280" s="244"/>
      <c r="I280" s="244"/>
      <c r="J280" s="245"/>
      <c r="K280" s="245"/>
      <c r="L280" s="12">
        <v>82.477699999999999</v>
      </c>
      <c r="M280" s="74">
        <v>25</v>
      </c>
      <c r="N280" s="74">
        <v>4</v>
      </c>
      <c r="O280" s="74">
        <v>4</v>
      </c>
      <c r="P280" s="259"/>
      <c r="Q280" s="259"/>
      <c r="R280" s="259"/>
      <c r="S280" s="259"/>
      <c r="T280" s="260"/>
      <c r="U280" s="262"/>
    </row>
    <row r="281" spans="2:21" ht="24.95" customHeight="1">
      <c r="B281" s="170"/>
      <c r="C281" s="245"/>
      <c r="D281" s="401"/>
      <c r="E281" s="331"/>
      <c r="F281" s="331"/>
      <c r="G281" s="331"/>
      <c r="H281" s="244"/>
      <c r="I281" s="244"/>
      <c r="J281" s="245"/>
      <c r="K281" s="245"/>
      <c r="L281" s="25" t="s">
        <v>129</v>
      </c>
      <c r="M281" s="74">
        <v>4</v>
      </c>
      <c r="N281" s="74">
        <v>2</v>
      </c>
      <c r="O281" s="74">
        <v>2</v>
      </c>
      <c r="P281" s="259"/>
      <c r="Q281" s="259"/>
      <c r="R281" s="259"/>
      <c r="S281" s="259"/>
      <c r="T281" s="260"/>
      <c r="U281" s="262"/>
    </row>
    <row r="282" spans="2:21" ht="24.95" customHeight="1">
      <c r="B282" s="170"/>
      <c r="C282" s="245"/>
      <c r="D282" s="401"/>
      <c r="E282" s="331"/>
      <c r="F282" s="331"/>
      <c r="G282" s="331"/>
      <c r="H282" s="168" t="s">
        <v>19</v>
      </c>
      <c r="I282" s="168"/>
      <c r="J282" s="168"/>
      <c r="K282" s="168"/>
      <c r="L282" s="168"/>
      <c r="M282" s="75">
        <f>SUM(M273:M281)</f>
        <v>79</v>
      </c>
      <c r="N282" s="75">
        <f>SUM(N273:N281)</f>
        <v>15</v>
      </c>
      <c r="O282" s="75">
        <f>SUM(O273:O281)</f>
        <v>15</v>
      </c>
      <c r="P282" s="259"/>
      <c r="Q282" s="259"/>
      <c r="R282" s="259"/>
      <c r="S282" s="259"/>
      <c r="T282" s="260"/>
      <c r="U282" s="262"/>
    </row>
    <row r="283" spans="2:21" ht="24.95" customHeight="1">
      <c r="B283" s="170"/>
      <c r="C283" s="245"/>
      <c r="D283" s="246" t="s">
        <v>130</v>
      </c>
      <c r="E283" s="241" t="s">
        <v>131</v>
      </c>
      <c r="F283" s="241"/>
      <c r="G283" s="241"/>
      <c r="H283" s="157" t="s">
        <v>132</v>
      </c>
      <c r="I283" s="157" t="s">
        <v>133</v>
      </c>
      <c r="J283" s="158" t="s">
        <v>24</v>
      </c>
      <c r="K283" s="158" t="s">
        <v>25</v>
      </c>
      <c r="L283" s="26">
        <v>84.655199999999994</v>
      </c>
      <c r="M283" s="74">
        <v>12</v>
      </c>
      <c r="N283" s="74">
        <v>0</v>
      </c>
      <c r="O283" s="74">
        <v>0</v>
      </c>
      <c r="P283" s="259" t="s">
        <v>259</v>
      </c>
      <c r="Q283" s="259" t="s">
        <v>260</v>
      </c>
      <c r="R283" s="259" t="s">
        <v>261</v>
      </c>
      <c r="S283" s="259" t="s">
        <v>42</v>
      </c>
      <c r="T283" s="260"/>
      <c r="U283" s="261" t="s">
        <v>24</v>
      </c>
    </row>
    <row r="284" spans="2:21" ht="24.95" customHeight="1">
      <c r="B284" s="170"/>
      <c r="C284" s="245"/>
      <c r="D284" s="246"/>
      <c r="E284" s="241"/>
      <c r="F284" s="241"/>
      <c r="G284" s="241"/>
      <c r="H284" s="157"/>
      <c r="I284" s="157"/>
      <c r="J284" s="158"/>
      <c r="K284" s="158"/>
      <c r="L284" s="27">
        <v>84.962299999999999</v>
      </c>
      <c r="M284" s="74">
        <v>4</v>
      </c>
      <c r="N284" s="74">
        <v>0</v>
      </c>
      <c r="O284" s="74">
        <v>0</v>
      </c>
      <c r="P284" s="259"/>
      <c r="Q284" s="259"/>
      <c r="R284" s="259"/>
      <c r="S284" s="259"/>
      <c r="T284" s="260"/>
      <c r="U284" s="262"/>
    </row>
    <row r="285" spans="2:21" ht="24.95" customHeight="1">
      <c r="B285" s="170"/>
      <c r="C285" s="245"/>
      <c r="D285" s="246"/>
      <c r="E285" s="241"/>
      <c r="F285" s="241"/>
      <c r="G285" s="241"/>
      <c r="H285" s="157"/>
      <c r="I285" s="157"/>
      <c r="J285" s="158"/>
      <c r="K285" s="158"/>
      <c r="L285" s="27">
        <v>124.2529</v>
      </c>
      <c r="M285" s="74">
        <v>4</v>
      </c>
      <c r="N285" s="74">
        <v>0</v>
      </c>
      <c r="O285" s="74">
        <v>0</v>
      </c>
      <c r="P285" s="259"/>
      <c r="Q285" s="259"/>
      <c r="R285" s="259"/>
      <c r="S285" s="259"/>
      <c r="T285" s="260"/>
      <c r="U285" s="262"/>
    </row>
    <row r="286" spans="2:21" ht="24.95" customHeight="1">
      <c r="B286" s="170"/>
      <c r="C286" s="245"/>
      <c r="D286" s="246"/>
      <c r="E286" s="241"/>
      <c r="F286" s="241"/>
      <c r="G286" s="241"/>
      <c r="H286" s="157"/>
      <c r="I286" s="157"/>
      <c r="J286" s="158"/>
      <c r="K286" s="158"/>
      <c r="L286" s="27">
        <v>146.9255</v>
      </c>
      <c r="M286" s="74">
        <v>8</v>
      </c>
      <c r="N286" s="74">
        <v>1</v>
      </c>
      <c r="O286" s="74">
        <v>1</v>
      </c>
      <c r="P286" s="259"/>
      <c r="Q286" s="259"/>
      <c r="R286" s="259"/>
      <c r="S286" s="259"/>
      <c r="T286" s="260"/>
      <c r="U286" s="262"/>
    </row>
    <row r="287" spans="2:21" ht="24.95" customHeight="1">
      <c r="B287" s="170"/>
      <c r="C287" s="245"/>
      <c r="D287" s="246"/>
      <c r="E287" s="241"/>
      <c r="F287" s="241"/>
      <c r="G287" s="241"/>
      <c r="H287" s="157"/>
      <c r="I287" s="157"/>
      <c r="J287" s="158"/>
      <c r="K287" s="158"/>
      <c r="L287" s="27">
        <v>173.36619999999999</v>
      </c>
      <c r="M287" s="74">
        <v>4</v>
      </c>
      <c r="N287" s="74">
        <v>1</v>
      </c>
      <c r="O287" s="74">
        <v>1</v>
      </c>
      <c r="P287" s="259"/>
      <c r="Q287" s="259"/>
      <c r="R287" s="259"/>
      <c r="S287" s="259"/>
      <c r="T287" s="260"/>
      <c r="U287" s="262"/>
    </row>
    <row r="288" spans="2:21" ht="24.95" customHeight="1">
      <c r="B288" s="170"/>
      <c r="C288" s="245"/>
      <c r="D288" s="246"/>
      <c r="E288" s="241"/>
      <c r="F288" s="241"/>
      <c r="G288" s="241"/>
      <c r="H288" s="168" t="s">
        <v>19</v>
      </c>
      <c r="I288" s="168"/>
      <c r="J288" s="168"/>
      <c r="K288" s="168"/>
      <c r="L288" s="168"/>
      <c r="M288" s="75">
        <f>SUM(M283:M287)</f>
        <v>32</v>
      </c>
      <c r="N288" s="75">
        <f>SUM(N283:N287)</f>
        <v>2</v>
      </c>
      <c r="O288" s="75">
        <f>SUM(O283:O287)</f>
        <v>2</v>
      </c>
      <c r="P288" s="259"/>
      <c r="Q288" s="259"/>
      <c r="R288" s="259"/>
      <c r="S288" s="259"/>
      <c r="T288" s="260"/>
      <c r="U288" s="262"/>
    </row>
    <row r="289" spans="2:21" ht="24.95" customHeight="1">
      <c r="B289" s="170"/>
      <c r="C289" s="245"/>
      <c r="D289" s="246" t="s">
        <v>457</v>
      </c>
      <c r="E289" s="241" t="s">
        <v>458</v>
      </c>
      <c r="F289" s="241"/>
      <c r="G289" s="241"/>
      <c r="H289" s="157" t="s">
        <v>459</v>
      </c>
      <c r="I289" s="157" t="s">
        <v>460</v>
      </c>
      <c r="J289" s="158" t="s">
        <v>24</v>
      </c>
      <c r="K289" s="158" t="s">
        <v>25</v>
      </c>
      <c r="L289" s="26">
        <v>59.994500000000002</v>
      </c>
      <c r="M289" s="74">
        <v>217</v>
      </c>
      <c r="N289" s="74">
        <v>8</v>
      </c>
      <c r="O289" s="74">
        <v>2</v>
      </c>
      <c r="P289" s="159" t="s">
        <v>461</v>
      </c>
      <c r="Q289" s="159" t="s">
        <v>462</v>
      </c>
      <c r="R289" s="159" t="s">
        <v>463</v>
      </c>
      <c r="S289" s="159" t="s">
        <v>465</v>
      </c>
      <c r="T289" s="260"/>
      <c r="U289" s="261" t="s">
        <v>24</v>
      </c>
    </row>
    <row r="290" spans="2:21" ht="24.95" customHeight="1">
      <c r="B290" s="170"/>
      <c r="C290" s="245"/>
      <c r="D290" s="246"/>
      <c r="E290" s="241"/>
      <c r="F290" s="241"/>
      <c r="G290" s="241"/>
      <c r="H290" s="157"/>
      <c r="I290" s="157"/>
      <c r="J290" s="158"/>
      <c r="K290" s="158"/>
      <c r="L290" s="27">
        <v>73.976299999999995</v>
      </c>
      <c r="M290" s="74">
        <v>165</v>
      </c>
      <c r="N290" s="74">
        <v>2</v>
      </c>
      <c r="O290" s="74">
        <v>0</v>
      </c>
      <c r="P290" s="160"/>
      <c r="Q290" s="160"/>
      <c r="R290" s="160"/>
      <c r="S290" s="160"/>
      <c r="T290" s="260"/>
      <c r="U290" s="262"/>
    </row>
    <row r="291" spans="2:21" ht="24.95" customHeight="1">
      <c r="B291" s="170"/>
      <c r="C291" s="245"/>
      <c r="D291" s="246"/>
      <c r="E291" s="241"/>
      <c r="F291" s="241"/>
      <c r="G291" s="241"/>
      <c r="H291" s="157"/>
      <c r="I291" s="157"/>
      <c r="J291" s="158"/>
      <c r="K291" s="158"/>
      <c r="L291" s="27">
        <v>73.987300000000005</v>
      </c>
      <c r="M291" s="74">
        <v>374</v>
      </c>
      <c r="N291" s="74">
        <v>2</v>
      </c>
      <c r="O291" s="74">
        <v>0</v>
      </c>
      <c r="P291" s="160"/>
      <c r="Q291" s="160"/>
      <c r="R291" s="160"/>
      <c r="S291" s="160"/>
      <c r="T291" s="260"/>
      <c r="U291" s="262"/>
    </row>
    <row r="292" spans="2:21" ht="24.95" customHeight="1">
      <c r="B292" s="170"/>
      <c r="C292" s="245"/>
      <c r="D292" s="246"/>
      <c r="E292" s="241"/>
      <c r="F292" s="241"/>
      <c r="G292" s="241"/>
      <c r="H292" s="157"/>
      <c r="I292" s="157"/>
      <c r="J292" s="158"/>
      <c r="K292" s="158"/>
      <c r="L292" s="27">
        <v>84.998900000000006</v>
      </c>
      <c r="M292" s="74">
        <v>204</v>
      </c>
      <c r="N292" s="74">
        <v>8</v>
      </c>
      <c r="O292" s="74">
        <v>6</v>
      </c>
      <c r="P292" s="160"/>
      <c r="Q292" s="160"/>
      <c r="R292" s="160"/>
      <c r="S292" s="160"/>
      <c r="T292" s="260"/>
      <c r="U292" s="262"/>
    </row>
    <row r="293" spans="2:21" ht="24.95" customHeight="1">
      <c r="B293" s="170"/>
      <c r="C293" s="245"/>
      <c r="D293" s="246"/>
      <c r="E293" s="241"/>
      <c r="F293" s="241"/>
      <c r="G293" s="241"/>
      <c r="H293" s="168" t="s">
        <v>19</v>
      </c>
      <c r="I293" s="168"/>
      <c r="J293" s="168"/>
      <c r="K293" s="168"/>
      <c r="L293" s="168"/>
      <c r="M293" s="75">
        <f>SUM(M289:M292)</f>
        <v>960</v>
      </c>
      <c r="N293" s="75">
        <f>SUM(N289:N292)</f>
        <v>20</v>
      </c>
      <c r="O293" s="75">
        <f>SUM(O289:O292)</f>
        <v>8</v>
      </c>
      <c r="P293" s="161"/>
      <c r="Q293" s="161"/>
      <c r="R293" s="161"/>
      <c r="S293" s="161"/>
      <c r="T293" s="260"/>
      <c r="U293" s="262"/>
    </row>
    <row r="294" spans="2:21" ht="24.95" customHeight="1">
      <c r="B294" s="170"/>
      <c r="C294" s="245"/>
      <c r="D294" s="246" t="s">
        <v>425</v>
      </c>
      <c r="E294" s="241" t="s">
        <v>426</v>
      </c>
      <c r="F294" s="241"/>
      <c r="G294" s="241"/>
      <c r="H294" s="157" t="s">
        <v>427</v>
      </c>
      <c r="I294" s="157" t="s">
        <v>428</v>
      </c>
      <c r="J294" s="158" t="s">
        <v>37</v>
      </c>
      <c r="K294" s="158" t="s">
        <v>38</v>
      </c>
      <c r="L294" s="26">
        <v>84.953999999999994</v>
      </c>
      <c r="M294" s="74">
        <v>403</v>
      </c>
      <c r="N294" s="74">
        <v>389</v>
      </c>
      <c r="O294" s="74">
        <v>389</v>
      </c>
      <c r="P294" s="259" t="s">
        <v>429</v>
      </c>
      <c r="Q294" s="259" t="s">
        <v>430</v>
      </c>
      <c r="R294" s="259" t="s">
        <v>431</v>
      </c>
      <c r="S294" s="259" t="s">
        <v>75</v>
      </c>
      <c r="T294" s="260"/>
      <c r="U294" s="261" t="s">
        <v>301</v>
      </c>
    </row>
    <row r="295" spans="2:21" ht="24.95" customHeight="1">
      <c r="B295" s="170"/>
      <c r="C295" s="245"/>
      <c r="D295" s="246"/>
      <c r="E295" s="241"/>
      <c r="F295" s="241"/>
      <c r="G295" s="241"/>
      <c r="H295" s="157"/>
      <c r="I295" s="157"/>
      <c r="J295" s="158"/>
      <c r="K295" s="158"/>
      <c r="L295" s="27">
        <v>84.863399999999999</v>
      </c>
      <c r="M295" s="74">
        <v>86</v>
      </c>
      <c r="N295" s="74">
        <v>82</v>
      </c>
      <c r="O295" s="74">
        <v>82</v>
      </c>
      <c r="P295" s="259"/>
      <c r="Q295" s="259"/>
      <c r="R295" s="259"/>
      <c r="S295" s="259"/>
      <c r="T295" s="260"/>
      <c r="U295" s="262"/>
    </row>
    <row r="296" spans="2:21" ht="24.95" customHeight="1">
      <c r="B296" s="170"/>
      <c r="C296" s="245"/>
      <c r="D296" s="246"/>
      <c r="E296" s="241"/>
      <c r="F296" s="241"/>
      <c r="G296" s="241"/>
      <c r="H296" s="157"/>
      <c r="I296" s="157"/>
      <c r="J296" s="158"/>
      <c r="K296" s="158"/>
      <c r="L296" s="27">
        <v>84.875100000000003</v>
      </c>
      <c r="M296" s="74">
        <v>86</v>
      </c>
      <c r="N296" s="74">
        <v>86</v>
      </c>
      <c r="O296" s="74">
        <v>86</v>
      </c>
      <c r="P296" s="259"/>
      <c r="Q296" s="259"/>
      <c r="R296" s="259"/>
      <c r="S296" s="259"/>
      <c r="T296" s="260"/>
      <c r="U296" s="262"/>
    </row>
    <row r="297" spans="2:21" ht="24.95" customHeight="1">
      <c r="B297" s="170"/>
      <c r="C297" s="245"/>
      <c r="D297" s="246"/>
      <c r="E297" s="241"/>
      <c r="F297" s="241"/>
      <c r="G297" s="241"/>
      <c r="H297" s="157"/>
      <c r="I297" s="157"/>
      <c r="J297" s="158"/>
      <c r="K297" s="158"/>
      <c r="L297" s="27">
        <v>112.9932</v>
      </c>
      <c r="M297" s="74">
        <v>156</v>
      </c>
      <c r="N297" s="74">
        <v>156</v>
      </c>
      <c r="O297" s="74">
        <v>156</v>
      </c>
      <c r="P297" s="259"/>
      <c r="Q297" s="259"/>
      <c r="R297" s="259"/>
      <c r="S297" s="259"/>
      <c r="T297" s="260"/>
      <c r="U297" s="262"/>
    </row>
    <row r="298" spans="2:21" ht="24.95" customHeight="1">
      <c r="B298" s="170"/>
      <c r="C298" s="245"/>
      <c r="D298" s="246"/>
      <c r="E298" s="241"/>
      <c r="F298" s="241"/>
      <c r="G298" s="241"/>
      <c r="H298" s="157"/>
      <c r="I298" s="157"/>
      <c r="J298" s="158"/>
      <c r="K298" s="158"/>
      <c r="L298" s="27">
        <v>112.749</v>
      </c>
      <c r="M298" s="74">
        <v>8</v>
      </c>
      <c r="N298" s="74">
        <v>3</v>
      </c>
      <c r="O298" s="74">
        <v>3</v>
      </c>
      <c r="P298" s="259"/>
      <c r="Q298" s="259"/>
      <c r="R298" s="259"/>
      <c r="S298" s="259"/>
      <c r="T298" s="260"/>
      <c r="U298" s="262"/>
    </row>
    <row r="299" spans="2:21" ht="24.95" customHeight="1">
      <c r="B299" s="170"/>
      <c r="C299" s="245"/>
      <c r="D299" s="246"/>
      <c r="E299" s="241"/>
      <c r="F299" s="241"/>
      <c r="G299" s="241"/>
      <c r="H299" s="157"/>
      <c r="I299" s="157"/>
      <c r="J299" s="158"/>
      <c r="K299" s="158"/>
      <c r="L299" s="27">
        <v>125.05840000000001</v>
      </c>
      <c r="M299" s="74">
        <v>2</v>
      </c>
      <c r="N299" s="74">
        <v>2</v>
      </c>
      <c r="O299" s="74">
        <v>2</v>
      </c>
      <c r="P299" s="259"/>
      <c r="Q299" s="259"/>
      <c r="R299" s="259"/>
      <c r="S299" s="259"/>
      <c r="T299" s="260"/>
      <c r="U299" s="262"/>
    </row>
    <row r="300" spans="2:21" ht="24.95" customHeight="1">
      <c r="B300" s="170"/>
      <c r="C300" s="245"/>
      <c r="D300" s="246"/>
      <c r="E300" s="241"/>
      <c r="F300" s="241"/>
      <c r="G300" s="241"/>
      <c r="H300" s="157"/>
      <c r="I300" s="157"/>
      <c r="J300" s="158"/>
      <c r="K300" s="158"/>
      <c r="L300" s="27">
        <v>134.8706</v>
      </c>
      <c r="M300" s="74">
        <v>3</v>
      </c>
      <c r="N300" s="74">
        <v>1</v>
      </c>
      <c r="O300" s="74">
        <v>1</v>
      </c>
      <c r="P300" s="259"/>
      <c r="Q300" s="259"/>
      <c r="R300" s="259"/>
      <c r="S300" s="259"/>
      <c r="T300" s="260"/>
      <c r="U300" s="262"/>
    </row>
    <row r="301" spans="2:21" ht="24.95" customHeight="1">
      <c r="B301" s="170"/>
      <c r="C301" s="245"/>
      <c r="D301" s="246"/>
      <c r="E301" s="241"/>
      <c r="F301" s="241"/>
      <c r="G301" s="241"/>
      <c r="H301" s="157"/>
      <c r="I301" s="157"/>
      <c r="J301" s="158"/>
      <c r="K301" s="158"/>
      <c r="L301" s="27">
        <v>134.9975</v>
      </c>
      <c r="M301" s="74">
        <v>1</v>
      </c>
      <c r="N301" s="74">
        <v>1</v>
      </c>
      <c r="O301" s="74">
        <v>1</v>
      </c>
      <c r="P301" s="259"/>
      <c r="Q301" s="259"/>
      <c r="R301" s="259"/>
      <c r="S301" s="259"/>
      <c r="T301" s="260"/>
      <c r="U301" s="262"/>
    </row>
    <row r="302" spans="2:21" ht="24.95" customHeight="1">
      <c r="B302" s="171"/>
      <c r="C302" s="245"/>
      <c r="D302" s="246"/>
      <c r="E302" s="241"/>
      <c r="F302" s="241"/>
      <c r="G302" s="241"/>
      <c r="H302" s="168" t="s">
        <v>19</v>
      </c>
      <c r="I302" s="168"/>
      <c r="J302" s="168"/>
      <c r="K302" s="168"/>
      <c r="L302" s="168"/>
      <c r="M302" s="75">
        <f>SUM(M294:M301)</f>
        <v>745</v>
      </c>
      <c r="N302" s="75">
        <f>SUM(N294:N301)</f>
        <v>720</v>
      </c>
      <c r="O302" s="75">
        <f>SUM(O294:O301)</f>
        <v>720</v>
      </c>
      <c r="P302" s="259"/>
      <c r="Q302" s="259"/>
      <c r="R302" s="259"/>
      <c r="S302" s="259"/>
      <c r="T302" s="260"/>
      <c r="U302" s="262"/>
    </row>
    <row r="303" spans="2:21" ht="24.95" customHeight="1">
      <c r="B303" s="396" t="s">
        <v>26</v>
      </c>
      <c r="C303" s="397"/>
      <c r="D303" s="397"/>
      <c r="E303" s="397"/>
      <c r="F303" s="397"/>
      <c r="G303" s="397"/>
      <c r="H303" s="397"/>
      <c r="I303" s="397"/>
      <c r="J303" s="397"/>
      <c r="K303" s="397"/>
      <c r="L303" s="398"/>
      <c r="M303" s="112">
        <f>M282+M288+M302</f>
        <v>856</v>
      </c>
      <c r="N303" s="112">
        <f>N282+N288+N302+N293</f>
        <v>757</v>
      </c>
      <c r="O303" s="112">
        <v>745</v>
      </c>
      <c r="P303" s="6"/>
      <c r="Q303" s="6"/>
      <c r="R303" s="35"/>
      <c r="S303" s="35"/>
      <c r="T303" s="36"/>
      <c r="U303" s="36"/>
    </row>
    <row r="304" spans="2:21" ht="24.95" customHeight="1">
      <c r="B304" s="169" t="s">
        <v>34</v>
      </c>
      <c r="C304" s="245" t="s">
        <v>135</v>
      </c>
      <c r="D304" s="246" t="s">
        <v>136</v>
      </c>
      <c r="E304" s="241" t="s">
        <v>138</v>
      </c>
      <c r="F304" s="241"/>
      <c r="G304" s="241"/>
      <c r="H304" s="157" t="s">
        <v>140</v>
      </c>
      <c r="I304" s="157" t="s">
        <v>141</v>
      </c>
      <c r="J304" s="158" t="s">
        <v>37</v>
      </c>
      <c r="K304" s="158" t="s">
        <v>38</v>
      </c>
      <c r="L304" s="27">
        <v>61.1</v>
      </c>
      <c r="M304" s="74">
        <v>24</v>
      </c>
      <c r="N304" s="74">
        <v>22</v>
      </c>
      <c r="O304" s="74">
        <v>22</v>
      </c>
      <c r="P304" s="259" t="s">
        <v>144</v>
      </c>
      <c r="Q304" s="259" t="s">
        <v>58</v>
      </c>
      <c r="R304" s="259" t="s">
        <v>144</v>
      </c>
      <c r="S304" s="259" t="s">
        <v>57</v>
      </c>
      <c r="T304" s="260"/>
      <c r="U304" s="261" t="s">
        <v>24</v>
      </c>
    </row>
    <row r="305" spans="2:21" ht="24.95" customHeight="1">
      <c r="B305" s="170"/>
      <c r="C305" s="245"/>
      <c r="D305" s="246"/>
      <c r="E305" s="241"/>
      <c r="F305" s="241"/>
      <c r="G305" s="241"/>
      <c r="H305" s="157"/>
      <c r="I305" s="157"/>
      <c r="J305" s="158"/>
      <c r="K305" s="158"/>
      <c r="L305" s="27">
        <v>62.8</v>
      </c>
      <c r="M305" s="74">
        <v>8</v>
      </c>
      <c r="N305" s="74">
        <v>7</v>
      </c>
      <c r="O305" s="74">
        <v>7</v>
      </c>
      <c r="P305" s="259"/>
      <c r="Q305" s="259"/>
      <c r="R305" s="259"/>
      <c r="S305" s="259"/>
      <c r="T305" s="260"/>
      <c r="U305" s="262"/>
    </row>
    <row r="306" spans="2:21" ht="24.95" customHeight="1">
      <c r="B306" s="170"/>
      <c r="C306" s="245"/>
      <c r="D306" s="246"/>
      <c r="E306" s="241"/>
      <c r="F306" s="241"/>
      <c r="G306" s="241"/>
      <c r="H306" s="157"/>
      <c r="I306" s="157"/>
      <c r="J306" s="158"/>
      <c r="K306" s="158"/>
      <c r="L306" s="27">
        <v>72.2</v>
      </c>
      <c r="M306" s="74">
        <v>16</v>
      </c>
      <c r="N306" s="74">
        <v>14</v>
      </c>
      <c r="O306" s="74">
        <v>14</v>
      </c>
      <c r="P306" s="259"/>
      <c r="Q306" s="259"/>
      <c r="R306" s="259"/>
      <c r="S306" s="259"/>
      <c r="T306" s="260"/>
      <c r="U306" s="262"/>
    </row>
    <row r="307" spans="2:21" ht="24.95" customHeight="1">
      <c r="B307" s="170"/>
      <c r="C307" s="245"/>
      <c r="D307" s="246"/>
      <c r="E307" s="241"/>
      <c r="F307" s="241"/>
      <c r="G307" s="241"/>
      <c r="H307" s="168" t="s">
        <v>19</v>
      </c>
      <c r="I307" s="168"/>
      <c r="J307" s="168"/>
      <c r="K307" s="168"/>
      <c r="L307" s="168"/>
      <c r="M307" s="75">
        <f>SUM(M304:M306)</f>
        <v>48</v>
      </c>
      <c r="N307" s="75">
        <f>SUM(N304:N306)</f>
        <v>43</v>
      </c>
      <c r="O307" s="75">
        <f>SUM(O304:O306)</f>
        <v>43</v>
      </c>
      <c r="P307" s="259"/>
      <c r="Q307" s="259"/>
      <c r="R307" s="259"/>
      <c r="S307" s="259"/>
      <c r="T307" s="260"/>
      <c r="U307" s="262"/>
    </row>
    <row r="308" spans="2:21" ht="24.95" customHeight="1">
      <c r="B308" s="170"/>
      <c r="C308" s="245"/>
      <c r="D308" s="246" t="s">
        <v>137</v>
      </c>
      <c r="E308" s="241" t="s">
        <v>139</v>
      </c>
      <c r="F308" s="241"/>
      <c r="G308" s="241"/>
      <c r="H308" s="157" t="s">
        <v>143</v>
      </c>
      <c r="I308" s="157" t="s">
        <v>142</v>
      </c>
      <c r="J308" s="158" t="s">
        <v>37</v>
      </c>
      <c r="K308" s="158" t="s">
        <v>38</v>
      </c>
      <c r="L308" s="26">
        <v>78.650000000000006</v>
      </c>
      <c r="M308" s="74">
        <v>28</v>
      </c>
      <c r="N308" s="74">
        <v>1</v>
      </c>
      <c r="O308" s="74">
        <v>1</v>
      </c>
      <c r="P308" s="259" t="s">
        <v>145</v>
      </c>
      <c r="Q308" s="259" t="s">
        <v>58</v>
      </c>
      <c r="R308" s="259" t="s">
        <v>145</v>
      </c>
      <c r="S308" s="259" t="s">
        <v>57</v>
      </c>
      <c r="T308" s="260"/>
      <c r="U308" s="261" t="s">
        <v>24</v>
      </c>
    </row>
    <row r="309" spans="2:21" ht="24.95" customHeight="1">
      <c r="B309" s="170"/>
      <c r="C309" s="245"/>
      <c r="D309" s="246"/>
      <c r="E309" s="241"/>
      <c r="F309" s="241"/>
      <c r="G309" s="241"/>
      <c r="H309" s="158"/>
      <c r="I309" s="157"/>
      <c r="J309" s="158"/>
      <c r="K309" s="158"/>
      <c r="L309" s="26">
        <v>84.95</v>
      </c>
      <c r="M309" s="74">
        <v>14</v>
      </c>
      <c r="N309" s="74">
        <v>0</v>
      </c>
      <c r="O309" s="74">
        <v>0</v>
      </c>
      <c r="P309" s="259"/>
      <c r="Q309" s="259"/>
      <c r="R309" s="259"/>
      <c r="S309" s="259"/>
      <c r="T309" s="260"/>
      <c r="U309" s="262"/>
    </row>
    <row r="310" spans="2:21" ht="24.95" customHeight="1">
      <c r="B310" s="170"/>
      <c r="C310" s="245"/>
      <c r="D310" s="246"/>
      <c r="E310" s="241"/>
      <c r="F310" s="241"/>
      <c r="G310" s="241"/>
      <c r="H310" s="158"/>
      <c r="I310" s="158"/>
      <c r="J310" s="158"/>
      <c r="K310" s="158"/>
      <c r="L310" s="26">
        <v>84.83</v>
      </c>
      <c r="M310" s="74">
        <v>14</v>
      </c>
      <c r="N310" s="74">
        <v>0</v>
      </c>
      <c r="O310" s="74">
        <v>0</v>
      </c>
      <c r="P310" s="259"/>
      <c r="Q310" s="259"/>
      <c r="R310" s="259"/>
      <c r="S310" s="259"/>
      <c r="T310" s="260"/>
      <c r="U310" s="262"/>
    </row>
    <row r="311" spans="2:21" ht="24.95" customHeight="1">
      <c r="B311" s="170"/>
      <c r="C311" s="245"/>
      <c r="D311" s="246"/>
      <c r="E311" s="241"/>
      <c r="F311" s="241"/>
      <c r="G311" s="241"/>
      <c r="H311" s="158"/>
      <c r="I311" s="158"/>
      <c r="J311" s="158"/>
      <c r="K311" s="158"/>
      <c r="L311" s="26">
        <v>84.61</v>
      </c>
      <c r="M311" s="74">
        <v>14</v>
      </c>
      <c r="N311" s="74">
        <v>0</v>
      </c>
      <c r="O311" s="74">
        <v>0</v>
      </c>
      <c r="P311" s="259"/>
      <c r="Q311" s="259"/>
      <c r="R311" s="259"/>
      <c r="S311" s="259"/>
      <c r="T311" s="260"/>
      <c r="U311" s="262"/>
    </row>
    <row r="312" spans="2:21" ht="24.95" customHeight="1">
      <c r="B312" s="171"/>
      <c r="C312" s="245"/>
      <c r="D312" s="246"/>
      <c r="E312" s="241"/>
      <c r="F312" s="241"/>
      <c r="G312" s="241"/>
      <c r="H312" s="168" t="s">
        <v>19</v>
      </c>
      <c r="I312" s="168"/>
      <c r="J312" s="168"/>
      <c r="K312" s="168"/>
      <c r="L312" s="168"/>
      <c r="M312" s="75">
        <f>SUM(M308:M311)</f>
        <v>70</v>
      </c>
      <c r="N312" s="75">
        <f t="shared" ref="N312:O312" si="9">SUM(N308:N311)</f>
        <v>1</v>
      </c>
      <c r="O312" s="75">
        <f t="shared" si="9"/>
        <v>1</v>
      </c>
      <c r="P312" s="259"/>
      <c r="Q312" s="259"/>
      <c r="R312" s="259"/>
      <c r="S312" s="259"/>
      <c r="T312" s="260"/>
      <c r="U312" s="262"/>
    </row>
    <row r="313" spans="2:21" ht="24.95" customHeight="1">
      <c r="B313" s="149" t="s">
        <v>26</v>
      </c>
      <c r="C313" s="150"/>
      <c r="D313" s="150"/>
      <c r="E313" s="150"/>
      <c r="F313" s="150"/>
      <c r="G313" s="150"/>
      <c r="H313" s="150"/>
      <c r="I313" s="150"/>
      <c r="J313" s="150"/>
      <c r="K313" s="150"/>
      <c r="L313" s="151"/>
      <c r="M313" s="112">
        <f>M312+M307</f>
        <v>118</v>
      </c>
      <c r="N313" s="112">
        <f>N312+N307</f>
        <v>44</v>
      </c>
      <c r="O313" s="112">
        <f>O312+O307</f>
        <v>44</v>
      </c>
      <c r="P313" s="6"/>
      <c r="Q313" s="6"/>
      <c r="R313" s="35"/>
      <c r="S313" s="35"/>
      <c r="T313" s="36"/>
      <c r="U313" s="36"/>
    </row>
    <row r="314" spans="2:21" ht="24.95" customHeight="1">
      <c r="B314" s="169" t="s">
        <v>34</v>
      </c>
      <c r="C314" s="172" t="s">
        <v>162</v>
      </c>
      <c r="D314" s="175" t="s">
        <v>478</v>
      </c>
      <c r="E314" s="177" t="s">
        <v>479</v>
      </c>
      <c r="F314" s="178"/>
      <c r="G314" s="179"/>
      <c r="H314" s="183" t="s">
        <v>480</v>
      </c>
      <c r="I314" s="183" t="s">
        <v>481</v>
      </c>
      <c r="J314" s="152" t="s">
        <v>24</v>
      </c>
      <c r="K314" s="152" t="s">
        <v>25</v>
      </c>
      <c r="L314" s="24">
        <v>63.88</v>
      </c>
      <c r="M314" s="135">
        <v>199</v>
      </c>
      <c r="N314" s="74">
        <v>0</v>
      </c>
      <c r="O314" s="136">
        <v>199</v>
      </c>
      <c r="P314" s="159" t="s">
        <v>482</v>
      </c>
      <c r="Q314" s="159"/>
      <c r="R314" s="159" t="s">
        <v>483</v>
      </c>
      <c r="S314" s="162" t="s">
        <v>72</v>
      </c>
      <c r="T314" s="152"/>
      <c r="U314" s="152" t="s">
        <v>24</v>
      </c>
    </row>
    <row r="315" spans="2:21" ht="24.95" customHeight="1">
      <c r="B315" s="170"/>
      <c r="C315" s="173"/>
      <c r="D315" s="176"/>
      <c r="E315" s="180"/>
      <c r="F315" s="181"/>
      <c r="G315" s="182"/>
      <c r="H315" s="153"/>
      <c r="I315" s="153"/>
      <c r="J315" s="153"/>
      <c r="K315" s="153"/>
      <c r="L315" s="24">
        <v>84.99</v>
      </c>
      <c r="M315" s="137">
        <v>111</v>
      </c>
      <c r="N315" s="74">
        <v>0</v>
      </c>
      <c r="O315" s="136">
        <v>109</v>
      </c>
      <c r="P315" s="160"/>
      <c r="Q315" s="160"/>
      <c r="R315" s="160"/>
      <c r="S315" s="163"/>
      <c r="T315" s="153"/>
      <c r="U315" s="153"/>
    </row>
    <row r="316" spans="2:21" ht="24.95" customHeight="1">
      <c r="B316" s="170"/>
      <c r="C316" s="173"/>
      <c r="D316" s="176"/>
      <c r="E316" s="180"/>
      <c r="F316" s="181"/>
      <c r="G316" s="182"/>
      <c r="H316" s="154" t="s">
        <v>19</v>
      </c>
      <c r="I316" s="154"/>
      <c r="J316" s="154"/>
      <c r="K316" s="154"/>
      <c r="L316" s="154"/>
      <c r="M316" s="138">
        <f>SUM(M314:M315)</f>
        <v>310</v>
      </c>
      <c r="N316" s="138">
        <f t="shared" ref="N316:O316" si="10">SUM(N314:N315)</f>
        <v>0</v>
      </c>
      <c r="O316" s="138">
        <f t="shared" si="10"/>
        <v>308</v>
      </c>
      <c r="P316" s="160"/>
      <c r="Q316" s="160"/>
      <c r="R316" s="160"/>
      <c r="S316" s="163"/>
      <c r="T316" s="153"/>
      <c r="U316" s="153"/>
    </row>
    <row r="317" spans="2:21" ht="24.95" customHeight="1">
      <c r="B317" s="170"/>
      <c r="C317" s="173"/>
      <c r="D317" s="155" t="s">
        <v>484</v>
      </c>
      <c r="E317" s="156" t="s">
        <v>485</v>
      </c>
      <c r="F317" s="156"/>
      <c r="G317" s="156"/>
      <c r="H317" s="157" t="s">
        <v>486</v>
      </c>
      <c r="I317" s="157" t="s">
        <v>487</v>
      </c>
      <c r="J317" s="158" t="s">
        <v>24</v>
      </c>
      <c r="K317" s="158" t="s">
        <v>25</v>
      </c>
      <c r="L317" s="24">
        <v>84.97</v>
      </c>
      <c r="M317" s="137">
        <v>262</v>
      </c>
      <c r="N317" s="74">
        <v>0</v>
      </c>
      <c r="O317" s="139">
        <v>241</v>
      </c>
      <c r="P317" s="159" t="s">
        <v>488</v>
      </c>
      <c r="Q317" s="159"/>
      <c r="R317" s="159" t="s">
        <v>385</v>
      </c>
      <c r="S317" s="162" t="s">
        <v>72</v>
      </c>
      <c r="T317" s="165"/>
      <c r="U317" s="159" t="s">
        <v>37</v>
      </c>
    </row>
    <row r="318" spans="2:21" ht="24.95" customHeight="1">
      <c r="B318" s="170"/>
      <c r="C318" s="173"/>
      <c r="D318" s="155"/>
      <c r="E318" s="156"/>
      <c r="F318" s="156"/>
      <c r="G318" s="156"/>
      <c r="H318" s="157"/>
      <c r="I318" s="157"/>
      <c r="J318" s="158"/>
      <c r="K318" s="158"/>
      <c r="L318" s="24">
        <v>84.94</v>
      </c>
      <c r="M318" s="137">
        <v>88</v>
      </c>
      <c r="N318" s="74">
        <v>0</v>
      </c>
      <c r="O318" s="139">
        <v>83</v>
      </c>
      <c r="P318" s="160"/>
      <c r="Q318" s="160"/>
      <c r="R318" s="160"/>
      <c r="S318" s="163"/>
      <c r="T318" s="166"/>
      <c r="U318" s="160"/>
    </row>
    <row r="319" spans="2:21" ht="24.95" customHeight="1">
      <c r="B319" s="170"/>
      <c r="C319" s="173"/>
      <c r="D319" s="155"/>
      <c r="E319" s="156"/>
      <c r="F319" s="156"/>
      <c r="G319" s="156"/>
      <c r="H319" s="157"/>
      <c r="I319" s="157"/>
      <c r="J319" s="158"/>
      <c r="K319" s="158"/>
      <c r="L319" s="24">
        <v>150.74</v>
      </c>
      <c r="M319" s="137">
        <v>1</v>
      </c>
      <c r="N319" s="74">
        <v>0</v>
      </c>
      <c r="O319" s="139">
        <v>1</v>
      </c>
      <c r="P319" s="160"/>
      <c r="Q319" s="160"/>
      <c r="R319" s="160"/>
      <c r="S319" s="163"/>
      <c r="T319" s="166"/>
      <c r="U319" s="160"/>
    </row>
    <row r="320" spans="2:21" ht="24.95" customHeight="1">
      <c r="B320" s="170"/>
      <c r="C320" s="173"/>
      <c r="D320" s="155"/>
      <c r="E320" s="156"/>
      <c r="F320" s="156"/>
      <c r="G320" s="156"/>
      <c r="H320" s="157"/>
      <c r="I320" s="157"/>
      <c r="J320" s="158"/>
      <c r="K320" s="158"/>
      <c r="L320" s="24">
        <v>150.19999999999999</v>
      </c>
      <c r="M320" s="137">
        <v>1</v>
      </c>
      <c r="N320" s="74">
        <v>0</v>
      </c>
      <c r="O320" s="139">
        <v>0</v>
      </c>
      <c r="P320" s="160"/>
      <c r="Q320" s="160"/>
      <c r="R320" s="160"/>
      <c r="S320" s="163"/>
      <c r="T320" s="166"/>
      <c r="U320" s="160"/>
    </row>
    <row r="321" spans="2:21" ht="24.95" customHeight="1">
      <c r="B321" s="171"/>
      <c r="C321" s="174"/>
      <c r="D321" s="155"/>
      <c r="E321" s="156"/>
      <c r="F321" s="156"/>
      <c r="G321" s="156"/>
      <c r="H321" s="168" t="s">
        <v>19</v>
      </c>
      <c r="I321" s="168"/>
      <c r="J321" s="168"/>
      <c r="K321" s="168"/>
      <c r="L321" s="168"/>
      <c r="M321" s="129">
        <f>SUM(M317:M320)</f>
        <v>352</v>
      </c>
      <c r="N321" s="129">
        <f t="shared" ref="N321:O321" si="11">SUM(N317:N320)</f>
        <v>0</v>
      </c>
      <c r="O321" s="129">
        <f t="shared" si="11"/>
        <v>325</v>
      </c>
      <c r="P321" s="161"/>
      <c r="Q321" s="161"/>
      <c r="R321" s="161"/>
      <c r="S321" s="164"/>
      <c r="T321" s="167"/>
      <c r="U321" s="161"/>
    </row>
    <row r="322" spans="2:21" ht="24.95" customHeight="1">
      <c r="B322" s="149" t="s">
        <v>26</v>
      </c>
      <c r="C322" s="150"/>
      <c r="D322" s="150"/>
      <c r="E322" s="150"/>
      <c r="F322" s="150"/>
      <c r="G322" s="150"/>
      <c r="H322" s="150"/>
      <c r="I322" s="150"/>
      <c r="J322" s="150"/>
      <c r="K322" s="150"/>
      <c r="L322" s="151"/>
      <c r="M322" s="112">
        <f>M321+M316</f>
        <v>662</v>
      </c>
      <c r="N322" s="112">
        <f>N321+N316</f>
        <v>0</v>
      </c>
      <c r="O322" s="112">
        <f>O321+O316</f>
        <v>633</v>
      </c>
      <c r="P322" s="6"/>
      <c r="Q322" s="6"/>
      <c r="R322" s="35"/>
      <c r="S322" s="35"/>
      <c r="T322" s="36"/>
      <c r="U322" s="36"/>
    </row>
    <row r="323" spans="2:21" ht="24.95" customHeight="1">
      <c r="B323" s="169" t="s">
        <v>34</v>
      </c>
      <c r="C323" s="245" t="s">
        <v>168</v>
      </c>
      <c r="D323" s="246" t="s">
        <v>435</v>
      </c>
      <c r="E323" s="241" t="s">
        <v>138</v>
      </c>
      <c r="F323" s="241"/>
      <c r="G323" s="241"/>
      <c r="H323" s="157" t="s">
        <v>436</v>
      </c>
      <c r="I323" s="157" t="s">
        <v>437</v>
      </c>
      <c r="J323" s="158" t="s">
        <v>37</v>
      </c>
      <c r="K323" s="158" t="s">
        <v>38</v>
      </c>
      <c r="L323" s="27">
        <v>59.9283</v>
      </c>
      <c r="M323" s="74">
        <v>70</v>
      </c>
      <c r="N323" s="74">
        <v>14</v>
      </c>
      <c r="O323" s="74">
        <v>0</v>
      </c>
      <c r="P323" s="259" t="s">
        <v>438</v>
      </c>
      <c r="Q323" s="259" t="s">
        <v>439</v>
      </c>
      <c r="R323" s="259" t="s">
        <v>440</v>
      </c>
      <c r="S323" s="259" t="s">
        <v>72</v>
      </c>
      <c r="T323" s="260"/>
      <c r="U323" s="261" t="s">
        <v>24</v>
      </c>
    </row>
    <row r="324" spans="2:21" ht="24.95" customHeight="1">
      <c r="B324" s="170"/>
      <c r="C324" s="245"/>
      <c r="D324" s="246"/>
      <c r="E324" s="241"/>
      <c r="F324" s="241"/>
      <c r="G324" s="241"/>
      <c r="H324" s="157"/>
      <c r="I324" s="157"/>
      <c r="J324" s="158"/>
      <c r="K324" s="158"/>
      <c r="L324" s="27">
        <v>74.936800000000005</v>
      </c>
      <c r="M324" s="74">
        <v>99</v>
      </c>
      <c r="N324" s="74">
        <v>16</v>
      </c>
      <c r="O324" s="74">
        <v>17</v>
      </c>
      <c r="P324" s="259"/>
      <c r="Q324" s="259"/>
      <c r="R324" s="259"/>
      <c r="S324" s="259"/>
      <c r="T324" s="260"/>
      <c r="U324" s="261"/>
    </row>
    <row r="325" spans="2:21" ht="24.95" customHeight="1">
      <c r="B325" s="170"/>
      <c r="C325" s="245"/>
      <c r="D325" s="246"/>
      <c r="E325" s="241"/>
      <c r="F325" s="241"/>
      <c r="G325" s="241"/>
      <c r="H325" s="157"/>
      <c r="I325" s="157"/>
      <c r="J325" s="158"/>
      <c r="K325" s="158"/>
      <c r="L325" s="27">
        <v>74.974000000000004</v>
      </c>
      <c r="M325" s="74">
        <v>33</v>
      </c>
      <c r="N325" s="74">
        <v>3</v>
      </c>
      <c r="O325" s="74">
        <v>3</v>
      </c>
      <c r="P325" s="259"/>
      <c r="Q325" s="259"/>
      <c r="R325" s="259"/>
      <c r="S325" s="259"/>
      <c r="T325" s="260"/>
      <c r="U325" s="261"/>
    </row>
    <row r="326" spans="2:21" ht="24.95" customHeight="1">
      <c r="B326" s="170"/>
      <c r="C326" s="245"/>
      <c r="D326" s="246"/>
      <c r="E326" s="241"/>
      <c r="F326" s="241"/>
      <c r="G326" s="241"/>
      <c r="H326" s="157"/>
      <c r="I326" s="157"/>
      <c r="J326" s="158"/>
      <c r="K326" s="158"/>
      <c r="L326" s="27">
        <v>84.927300000000002</v>
      </c>
      <c r="M326" s="74">
        <v>138</v>
      </c>
      <c r="N326" s="74">
        <v>13</v>
      </c>
      <c r="O326" s="74">
        <v>14</v>
      </c>
      <c r="P326" s="259"/>
      <c r="Q326" s="259"/>
      <c r="R326" s="259"/>
      <c r="S326" s="259"/>
      <c r="T326" s="260"/>
      <c r="U326" s="261"/>
    </row>
    <row r="327" spans="2:21" ht="24.95" customHeight="1">
      <c r="B327" s="170"/>
      <c r="C327" s="245"/>
      <c r="D327" s="246"/>
      <c r="E327" s="241"/>
      <c r="F327" s="241"/>
      <c r="G327" s="241"/>
      <c r="H327" s="157"/>
      <c r="I327" s="157"/>
      <c r="J327" s="158"/>
      <c r="K327" s="158"/>
      <c r="L327" s="27">
        <v>91.131299999999996</v>
      </c>
      <c r="M327" s="74">
        <v>6</v>
      </c>
      <c r="N327" s="74">
        <v>1</v>
      </c>
      <c r="O327" s="74">
        <v>0</v>
      </c>
      <c r="P327" s="259"/>
      <c r="Q327" s="259"/>
      <c r="R327" s="259"/>
      <c r="S327" s="259"/>
      <c r="T327" s="260"/>
      <c r="U327" s="261"/>
    </row>
    <row r="328" spans="2:21" ht="24.95" customHeight="1">
      <c r="B328" s="170"/>
      <c r="C328" s="245"/>
      <c r="D328" s="246"/>
      <c r="E328" s="241"/>
      <c r="F328" s="241"/>
      <c r="G328" s="241"/>
      <c r="H328" s="157"/>
      <c r="I328" s="157"/>
      <c r="J328" s="158"/>
      <c r="K328" s="158"/>
      <c r="L328" s="27">
        <v>94.906499999999994</v>
      </c>
      <c r="M328" s="74">
        <v>6</v>
      </c>
      <c r="N328" s="74">
        <v>1</v>
      </c>
      <c r="O328" s="74">
        <v>1</v>
      </c>
      <c r="P328" s="259"/>
      <c r="Q328" s="259"/>
      <c r="R328" s="259"/>
      <c r="S328" s="259"/>
      <c r="T328" s="260"/>
      <c r="U328" s="261"/>
    </row>
    <row r="329" spans="2:21" ht="24.95" customHeight="1">
      <c r="B329" s="170"/>
      <c r="C329" s="245"/>
      <c r="D329" s="246"/>
      <c r="E329" s="241"/>
      <c r="F329" s="241"/>
      <c r="G329" s="241"/>
      <c r="H329" s="157"/>
      <c r="I329" s="157"/>
      <c r="J329" s="158"/>
      <c r="K329" s="158"/>
      <c r="L329" s="27">
        <v>100.04130000000001</v>
      </c>
      <c r="M329" s="74">
        <v>2</v>
      </c>
      <c r="N329" s="74">
        <v>0</v>
      </c>
      <c r="O329" s="74">
        <v>0</v>
      </c>
      <c r="P329" s="259"/>
      <c r="Q329" s="259"/>
      <c r="R329" s="259"/>
      <c r="S329" s="259"/>
      <c r="T329" s="260"/>
      <c r="U329" s="261"/>
    </row>
    <row r="330" spans="2:21" ht="24.95" customHeight="1">
      <c r="B330" s="170"/>
      <c r="C330" s="245"/>
      <c r="D330" s="246"/>
      <c r="E330" s="241"/>
      <c r="F330" s="241"/>
      <c r="G330" s="241"/>
      <c r="H330" s="157"/>
      <c r="I330" s="157"/>
      <c r="J330" s="158"/>
      <c r="K330" s="158"/>
      <c r="L330" s="27">
        <v>115.49850000000001</v>
      </c>
      <c r="M330" s="74">
        <v>34</v>
      </c>
      <c r="N330" s="74">
        <v>8</v>
      </c>
      <c r="O330" s="74">
        <v>6</v>
      </c>
      <c r="P330" s="259"/>
      <c r="Q330" s="259"/>
      <c r="R330" s="259"/>
      <c r="S330" s="259"/>
      <c r="T330" s="260"/>
      <c r="U330" s="261"/>
    </row>
    <row r="331" spans="2:21" ht="24.95" customHeight="1">
      <c r="B331" s="170"/>
      <c r="C331" s="245"/>
      <c r="D331" s="246"/>
      <c r="E331" s="241"/>
      <c r="F331" s="241"/>
      <c r="G331" s="241"/>
      <c r="H331" s="157"/>
      <c r="I331" s="157"/>
      <c r="J331" s="158"/>
      <c r="K331" s="158"/>
      <c r="L331" s="27">
        <v>122.3625</v>
      </c>
      <c r="M331" s="74">
        <v>2</v>
      </c>
      <c r="N331" s="74">
        <v>1</v>
      </c>
      <c r="O331" s="74">
        <v>1</v>
      </c>
      <c r="P331" s="259"/>
      <c r="Q331" s="259"/>
      <c r="R331" s="259"/>
      <c r="S331" s="259"/>
      <c r="T331" s="260"/>
      <c r="U331" s="261"/>
    </row>
    <row r="332" spans="2:21" ht="24.95" customHeight="1">
      <c r="B332" s="170"/>
      <c r="C332" s="245"/>
      <c r="D332" s="246"/>
      <c r="E332" s="241"/>
      <c r="F332" s="241"/>
      <c r="G332" s="241"/>
      <c r="H332" s="157"/>
      <c r="I332" s="157"/>
      <c r="J332" s="158"/>
      <c r="K332" s="158"/>
      <c r="L332" s="27">
        <v>126.9297</v>
      </c>
      <c r="M332" s="74">
        <v>2</v>
      </c>
      <c r="N332" s="74">
        <v>0</v>
      </c>
      <c r="O332" s="74">
        <v>0</v>
      </c>
      <c r="P332" s="259"/>
      <c r="Q332" s="259"/>
      <c r="R332" s="259"/>
      <c r="S332" s="259"/>
      <c r="T332" s="260"/>
      <c r="U332" s="262"/>
    </row>
    <row r="333" spans="2:21" ht="24.95" customHeight="1">
      <c r="B333" s="170"/>
      <c r="C333" s="245"/>
      <c r="D333" s="246"/>
      <c r="E333" s="241"/>
      <c r="F333" s="241"/>
      <c r="G333" s="241"/>
      <c r="H333" s="157"/>
      <c r="I333" s="157"/>
      <c r="J333" s="158"/>
      <c r="K333" s="158"/>
      <c r="L333" s="27">
        <v>132.5925</v>
      </c>
      <c r="M333" s="74">
        <v>1</v>
      </c>
      <c r="N333" s="74">
        <v>1</v>
      </c>
      <c r="O333" s="74">
        <v>1</v>
      </c>
      <c r="P333" s="259"/>
      <c r="Q333" s="259"/>
      <c r="R333" s="259"/>
      <c r="S333" s="259"/>
      <c r="T333" s="260"/>
      <c r="U333" s="262"/>
    </row>
    <row r="334" spans="2:21" ht="24.95" customHeight="1">
      <c r="B334" s="170"/>
      <c r="C334" s="245"/>
      <c r="D334" s="246"/>
      <c r="E334" s="241"/>
      <c r="F334" s="241"/>
      <c r="G334" s="241"/>
      <c r="H334" s="168" t="s">
        <v>19</v>
      </c>
      <c r="I334" s="168"/>
      <c r="J334" s="168"/>
      <c r="K334" s="168"/>
      <c r="L334" s="168"/>
      <c r="M334" s="75">
        <f>SUM(M323:M333)</f>
        <v>393</v>
      </c>
      <c r="N334" s="75">
        <f>SUM(N323:N333)</f>
        <v>58</v>
      </c>
      <c r="O334" s="75">
        <f>SUM(O323:O333)</f>
        <v>43</v>
      </c>
      <c r="P334" s="259"/>
      <c r="Q334" s="259"/>
      <c r="R334" s="259"/>
      <c r="S334" s="259"/>
      <c r="T334" s="260"/>
      <c r="U334" s="262"/>
    </row>
    <row r="335" spans="2:21" ht="24.95" customHeight="1">
      <c r="B335" s="149" t="s">
        <v>26</v>
      </c>
      <c r="C335" s="150"/>
      <c r="D335" s="150"/>
      <c r="E335" s="150"/>
      <c r="F335" s="150"/>
      <c r="G335" s="150"/>
      <c r="H335" s="150"/>
      <c r="I335" s="150"/>
      <c r="J335" s="150"/>
      <c r="K335" s="150"/>
      <c r="L335" s="151"/>
      <c r="M335" s="112">
        <f>M334</f>
        <v>393</v>
      </c>
      <c r="N335" s="112">
        <f t="shared" ref="N335:O335" si="12">N334</f>
        <v>58</v>
      </c>
      <c r="O335" s="112">
        <f t="shared" si="12"/>
        <v>43</v>
      </c>
      <c r="P335" s="6"/>
      <c r="Q335" s="6"/>
      <c r="R335" s="35"/>
      <c r="S335" s="35"/>
      <c r="T335" s="36"/>
      <c r="U335" s="36"/>
    </row>
    <row r="338" spans="13:15">
      <c r="M338" s="28">
        <f>M335+M313+M303+M272+M258+M232+M184+M178+M169+M126+M266+M36+M238</f>
        <v>29739</v>
      </c>
      <c r="N338" s="28">
        <f>N335+N313+N303+N272+N258+N232+N184+N178+N169+N126+N266+N36+N322+N238</f>
        <v>7834</v>
      </c>
      <c r="O338" s="28">
        <f>O335+O313+O303+O272+O258+O232+O184+O178+O169+O126+O266+O36+O322+O238</f>
        <v>8199</v>
      </c>
    </row>
    <row r="345" spans="13:15">
      <c r="O345" s="28"/>
    </row>
  </sheetData>
  <mergeCells count="880">
    <mergeCell ref="U163:U166"/>
    <mergeCell ref="T163:T166"/>
    <mergeCell ref="S179:S183"/>
    <mergeCell ref="T179:T183"/>
    <mergeCell ref="U191:U194"/>
    <mergeCell ref="U198:U203"/>
    <mergeCell ref="R198:R203"/>
    <mergeCell ref="S198:S203"/>
    <mergeCell ref="T198:T203"/>
    <mergeCell ref="T195:T197"/>
    <mergeCell ref="T191:T194"/>
    <mergeCell ref="U195:U197"/>
    <mergeCell ref="R179:R183"/>
    <mergeCell ref="S185:S190"/>
    <mergeCell ref="R185:R190"/>
    <mergeCell ref="N116:O118"/>
    <mergeCell ref="D221:D225"/>
    <mergeCell ref="E221:G225"/>
    <mergeCell ref="H221:H224"/>
    <mergeCell ref="I221:I224"/>
    <mergeCell ref="J221:J224"/>
    <mergeCell ref="K221:K224"/>
    <mergeCell ref="N221:O224"/>
    <mergeCell ref="P221:P225"/>
    <mergeCell ref="N148:O149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P170:P174"/>
    <mergeCell ref="P179:P183"/>
    <mergeCell ref="K179:K182"/>
    <mergeCell ref="H183:L183"/>
    <mergeCell ref="D209:D212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  <mergeCell ref="T120:T125"/>
    <mergeCell ref="U120:U125"/>
    <mergeCell ref="V120:V125"/>
    <mergeCell ref="R127:R129"/>
    <mergeCell ref="S127:S129"/>
    <mergeCell ref="T127:T129"/>
    <mergeCell ref="T130:T133"/>
    <mergeCell ref="S138:S140"/>
    <mergeCell ref="T138:T140"/>
    <mergeCell ref="U138:U140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27:B168"/>
    <mergeCell ref="C127:C168"/>
    <mergeCell ref="D167:D168"/>
    <mergeCell ref="E167:G168"/>
    <mergeCell ref="H168:L168"/>
    <mergeCell ref="U167:U168"/>
    <mergeCell ref="T167:T168"/>
    <mergeCell ref="S167:S168"/>
    <mergeCell ref="R167:R168"/>
    <mergeCell ref="Q167:Q168"/>
    <mergeCell ref="P167:P168"/>
    <mergeCell ref="H144:L144"/>
    <mergeCell ref="H147:L147"/>
    <mergeCell ref="H150:L150"/>
    <mergeCell ref="H153:L153"/>
    <mergeCell ref="H156:L156"/>
    <mergeCell ref="E157:L157"/>
    <mergeCell ref="H162:L162"/>
    <mergeCell ref="E154:G156"/>
    <mergeCell ref="K154:K155"/>
    <mergeCell ref="U154:U157"/>
    <mergeCell ref="K163:K165"/>
    <mergeCell ref="U141:U144"/>
    <mergeCell ref="D145:D147"/>
    <mergeCell ref="U145:U147"/>
    <mergeCell ref="D148:D150"/>
    <mergeCell ref="E148:G150"/>
    <mergeCell ref="K148:K149"/>
    <mergeCell ref="U148:U150"/>
    <mergeCell ref="K141:K143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48:T150"/>
    <mergeCell ref="Q141:Q144"/>
    <mergeCell ref="R141:R144"/>
    <mergeCell ref="H145:H146"/>
    <mergeCell ref="I145:I146"/>
    <mergeCell ref="J145:J146"/>
    <mergeCell ref="H141:H143"/>
    <mergeCell ref="I141:I143"/>
    <mergeCell ref="E145:G147"/>
    <mergeCell ref="K145:K146"/>
    <mergeCell ref="U158:U162"/>
    <mergeCell ref="H148:H149"/>
    <mergeCell ref="J163:J165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51:T153"/>
    <mergeCell ref="H154:H155"/>
    <mergeCell ref="I154:I155"/>
    <mergeCell ref="J154:J155"/>
    <mergeCell ref="P154:P157"/>
    <mergeCell ref="U151:U153"/>
    <mergeCell ref="R151:R153"/>
    <mergeCell ref="D163:D166"/>
    <mergeCell ref="E163:G166"/>
    <mergeCell ref="D158:D162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P163:P166"/>
    <mergeCell ref="Q163:Q166"/>
    <mergeCell ref="R163:R166"/>
    <mergeCell ref="B258:L258"/>
    <mergeCell ref="B239:B257"/>
    <mergeCell ref="B232:L232"/>
    <mergeCell ref="C273:C302"/>
    <mergeCell ref="D273:D282"/>
    <mergeCell ref="I252:I256"/>
    <mergeCell ref="N243:O250"/>
    <mergeCell ref="N252:O256"/>
    <mergeCell ref="I262:I264"/>
    <mergeCell ref="J262:J264"/>
    <mergeCell ref="C267:C271"/>
    <mergeCell ref="B272:L272"/>
    <mergeCell ref="B273:B302"/>
    <mergeCell ref="D283:D288"/>
    <mergeCell ref="H288:L288"/>
    <mergeCell ref="H283:H287"/>
    <mergeCell ref="I283:I287"/>
    <mergeCell ref="J283:J287"/>
    <mergeCell ref="H293:L293"/>
    <mergeCell ref="D289:D293"/>
    <mergeCell ref="E289:G293"/>
    <mergeCell ref="H289:H292"/>
    <mergeCell ref="I289:I292"/>
    <mergeCell ref="J289:J292"/>
    <mergeCell ref="B303:L303"/>
    <mergeCell ref="P259:P261"/>
    <mergeCell ref="H259:H260"/>
    <mergeCell ref="D294:D302"/>
    <mergeCell ref="E294:G302"/>
    <mergeCell ref="H294:H301"/>
    <mergeCell ref="R289:R293"/>
    <mergeCell ref="K289:K292"/>
    <mergeCell ref="P289:P293"/>
    <mergeCell ref="Q289:Q293"/>
    <mergeCell ref="I294:I301"/>
    <mergeCell ref="J294:J301"/>
    <mergeCell ref="K294:K301"/>
    <mergeCell ref="P294:P302"/>
    <mergeCell ref="Q294:Q302"/>
    <mergeCell ref="K283:K287"/>
    <mergeCell ref="P283:P288"/>
    <mergeCell ref="Q283:Q288"/>
    <mergeCell ref="R283:R288"/>
    <mergeCell ref="C259:C265"/>
    <mergeCell ref="D259:D261"/>
    <mergeCell ref="E259:G261"/>
    <mergeCell ref="D262:D265"/>
    <mergeCell ref="E262:G265"/>
    <mergeCell ref="S283:S288"/>
    <mergeCell ref="T283:T288"/>
    <mergeCell ref="H302:L302"/>
    <mergeCell ref="Q221:Q225"/>
    <mergeCell ref="R221:R225"/>
    <mergeCell ref="S221:S225"/>
    <mergeCell ref="T221:T225"/>
    <mergeCell ref="U221:U225"/>
    <mergeCell ref="T262:T265"/>
    <mergeCell ref="U294:U302"/>
    <mergeCell ref="T294:T302"/>
    <mergeCell ref="U273:U282"/>
    <mergeCell ref="T273:T282"/>
    <mergeCell ref="R273:R282"/>
    <mergeCell ref="S273:S282"/>
    <mergeCell ref="Q273:Q282"/>
    <mergeCell ref="U259:U265"/>
    <mergeCell ref="T239:T242"/>
    <mergeCell ref="U239:U242"/>
    <mergeCell ref="H282:L282"/>
    <mergeCell ref="S289:S293"/>
    <mergeCell ref="T289:T293"/>
    <mergeCell ref="U289:U293"/>
    <mergeCell ref="U283:U288"/>
    <mergeCell ref="U209:U212"/>
    <mergeCell ref="T233:T237"/>
    <mergeCell ref="Q267:Q271"/>
    <mergeCell ref="R267:R271"/>
    <mergeCell ref="S267:S271"/>
    <mergeCell ref="S209:S212"/>
    <mergeCell ref="T213:T220"/>
    <mergeCell ref="U213:U220"/>
    <mergeCell ref="R226:R231"/>
    <mergeCell ref="S226:S231"/>
    <mergeCell ref="T226:T231"/>
    <mergeCell ref="U226:U231"/>
    <mergeCell ref="S262:S265"/>
    <mergeCell ref="R239:R242"/>
    <mergeCell ref="R259:R261"/>
    <mergeCell ref="S259:S261"/>
    <mergeCell ref="R262:R265"/>
    <mergeCell ref="S239:S242"/>
    <mergeCell ref="T267:T271"/>
    <mergeCell ref="U267:U271"/>
    <mergeCell ref="S16:S23"/>
    <mergeCell ref="T16:T23"/>
    <mergeCell ref="U16:U23"/>
    <mergeCell ref="H23:L23"/>
    <mergeCell ref="K28:K34"/>
    <mergeCell ref="H35:L35"/>
    <mergeCell ref="U185:U190"/>
    <mergeCell ref="T185:T190"/>
    <mergeCell ref="R195:R197"/>
    <mergeCell ref="S191:S194"/>
    <mergeCell ref="S195:S197"/>
    <mergeCell ref="P195:P197"/>
    <mergeCell ref="Q158:Q162"/>
    <mergeCell ref="R158:R162"/>
    <mergeCell ref="S158:S162"/>
    <mergeCell ref="T158:T162"/>
    <mergeCell ref="I158:I161"/>
    <mergeCell ref="H163:H165"/>
    <mergeCell ref="I163:I165"/>
    <mergeCell ref="S151:S153"/>
    <mergeCell ref="S163:S166"/>
    <mergeCell ref="Q154:Q157"/>
    <mergeCell ref="R154:R157"/>
    <mergeCell ref="S154:S157"/>
    <mergeCell ref="E28:G35"/>
    <mergeCell ref="H28:H34"/>
    <mergeCell ref="I28:I34"/>
    <mergeCell ref="J28:J34"/>
    <mergeCell ref="E273:G282"/>
    <mergeCell ref="H273:H281"/>
    <mergeCell ref="I273:I281"/>
    <mergeCell ref="J273:J281"/>
    <mergeCell ref="K273:K281"/>
    <mergeCell ref="E209:G212"/>
    <mergeCell ref="H271:L271"/>
    <mergeCell ref="H225:L225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H90:L90"/>
    <mergeCell ref="H110:L110"/>
    <mergeCell ref="H130:H132"/>
    <mergeCell ref="Q179:Q183"/>
    <mergeCell ref="U179:U183"/>
    <mergeCell ref="Q170:Q174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Q198:Q203"/>
    <mergeCell ref="U233:U237"/>
    <mergeCell ref="Q195:Q197"/>
    <mergeCell ref="E283:G288"/>
    <mergeCell ref="L267:L270"/>
    <mergeCell ref="M267:M270"/>
    <mergeCell ref="O267:O270"/>
    <mergeCell ref="N267:N270"/>
    <mergeCell ref="P185:P190"/>
    <mergeCell ref="P204:P208"/>
    <mergeCell ref="P191:P194"/>
    <mergeCell ref="R204:R208"/>
    <mergeCell ref="S204:S208"/>
    <mergeCell ref="T204:T208"/>
    <mergeCell ref="U204:U208"/>
    <mergeCell ref="Q209:Q212"/>
    <mergeCell ref="R209:R212"/>
    <mergeCell ref="Q204:Q208"/>
    <mergeCell ref="P209:P212"/>
    <mergeCell ref="P273:P282"/>
    <mergeCell ref="P198:P203"/>
    <mergeCell ref="H209:H211"/>
    <mergeCell ref="I209:I211"/>
    <mergeCell ref="T209:T212"/>
    <mergeCell ref="B266:L266"/>
    <mergeCell ref="B267:B271"/>
    <mergeCell ref="B259:B265"/>
    <mergeCell ref="H267:H270"/>
    <mergeCell ref="I267:I270"/>
    <mergeCell ref="J267:J270"/>
    <mergeCell ref="K267:K270"/>
    <mergeCell ref="D267:D271"/>
    <mergeCell ref="E267:G271"/>
    <mergeCell ref="C239:C257"/>
    <mergeCell ref="H265:L265"/>
    <mergeCell ref="Q262:Q265"/>
    <mergeCell ref="K259:K260"/>
    <mergeCell ref="H262:H264"/>
    <mergeCell ref="J252:J256"/>
    <mergeCell ref="D239:D242"/>
    <mergeCell ref="I239:I241"/>
    <mergeCell ref="J239:J241"/>
    <mergeCell ref="Q259:Q261"/>
    <mergeCell ref="H252:H256"/>
    <mergeCell ref="H242:L242"/>
    <mergeCell ref="E239:G242"/>
    <mergeCell ref="K239:K241"/>
    <mergeCell ref="P239:P242"/>
    <mergeCell ref="Q239:Q242"/>
    <mergeCell ref="H239:H241"/>
    <mergeCell ref="I243:I250"/>
    <mergeCell ref="J243:J250"/>
    <mergeCell ref="H261:L261"/>
    <mergeCell ref="K262:K264"/>
    <mergeCell ref="P262:P265"/>
    <mergeCell ref="I259:I260"/>
    <mergeCell ref="J259:J260"/>
    <mergeCell ref="V243:V251"/>
    <mergeCell ref="H251:L251"/>
    <mergeCell ref="D252:D257"/>
    <mergeCell ref="E252:G257"/>
    <mergeCell ref="K252:K256"/>
    <mergeCell ref="V252:V257"/>
    <mergeCell ref="H257:L257"/>
    <mergeCell ref="P252:P257"/>
    <mergeCell ref="Q252:Q257"/>
    <mergeCell ref="R252:R257"/>
    <mergeCell ref="S252:S257"/>
    <mergeCell ref="T252:T257"/>
    <mergeCell ref="U252:U257"/>
    <mergeCell ref="D243:D251"/>
    <mergeCell ref="E243:G251"/>
    <mergeCell ref="K243:K250"/>
    <mergeCell ref="H243:H250"/>
    <mergeCell ref="R243:R251"/>
    <mergeCell ref="U243:U251"/>
    <mergeCell ref="T243:T251"/>
    <mergeCell ref="S243:S251"/>
    <mergeCell ref="D5:D35"/>
    <mergeCell ref="E5:G9"/>
    <mergeCell ref="K5:K8"/>
    <mergeCell ref="J5:J8"/>
    <mergeCell ref="I5:I8"/>
    <mergeCell ref="T259:T261"/>
    <mergeCell ref="A5:A36"/>
    <mergeCell ref="B36:L36"/>
    <mergeCell ref="B5:B35"/>
    <mergeCell ref="C5:C35"/>
    <mergeCell ref="P243:P251"/>
    <mergeCell ref="Q243:Q251"/>
    <mergeCell ref="D198:D203"/>
    <mergeCell ref="K191:K193"/>
    <mergeCell ref="H195:H196"/>
    <mergeCell ref="E191:G194"/>
    <mergeCell ref="I195:I196"/>
    <mergeCell ref="J195:J196"/>
    <mergeCell ref="K195:K196"/>
    <mergeCell ref="H198:H202"/>
    <mergeCell ref="I198:I202"/>
    <mergeCell ref="E198:G203"/>
    <mergeCell ref="Q191:Q194"/>
    <mergeCell ref="R191:R194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E195:G197"/>
    <mergeCell ref="H190:L190"/>
    <mergeCell ref="H197:L197"/>
    <mergeCell ref="D185:D194"/>
    <mergeCell ref="H212:L212"/>
    <mergeCell ref="J209:J211"/>
    <mergeCell ref="K209:K211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179:B183"/>
    <mergeCell ref="C179:C183"/>
    <mergeCell ref="J198:J202"/>
    <mergeCell ref="K198:K202"/>
    <mergeCell ref="E204:G208"/>
    <mergeCell ref="H204:H207"/>
    <mergeCell ref="I204:I207"/>
    <mergeCell ref="B184:L184"/>
    <mergeCell ref="D179:D183"/>
    <mergeCell ref="E179:G183"/>
    <mergeCell ref="H179:H182"/>
    <mergeCell ref="I179:I182"/>
    <mergeCell ref="J179:J182"/>
    <mergeCell ref="J191:J193"/>
    <mergeCell ref="J204:J207"/>
    <mergeCell ref="K204:K207"/>
    <mergeCell ref="H208:L208"/>
    <mergeCell ref="D204:D208"/>
    <mergeCell ref="E185:G190"/>
    <mergeCell ref="H185:H189"/>
    <mergeCell ref="H203:L203"/>
    <mergeCell ref="J185:J189"/>
    <mergeCell ref="K185:K189"/>
    <mergeCell ref="I185:I189"/>
    <mergeCell ref="E24:G27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P130:P133"/>
    <mergeCell ref="Q130:Q133"/>
    <mergeCell ref="R130:R133"/>
    <mergeCell ref="S130:S133"/>
    <mergeCell ref="K127:K128"/>
    <mergeCell ref="D213:D220"/>
    <mergeCell ref="E213:G220"/>
    <mergeCell ref="H213:H219"/>
    <mergeCell ref="I213:I219"/>
    <mergeCell ref="J213:J219"/>
    <mergeCell ref="K213:K219"/>
    <mergeCell ref="N213:O219"/>
    <mergeCell ref="P213:P220"/>
    <mergeCell ref="Q213:Q220"/>
    <mergeCell ref="R213:R220"/>
    <mergeCell ref="S213:S220"/>
    <mergeCell ref="H220:L220"/>
    <mergeCell ref="P127:P129"/>
    <mergeCell ref="H134:H136"/>
    <mergeCell ref="I134:I136"/>
    <mergeCell ref="J134:J136"/>
    <mergeCell ref="P134:P137"/>
    <mergeCell ref="Q127:Q129"/>
    <mergeCell ref="P175:P177"/>
    <mergeCell ref="U308:U312"/>
    <mergeCell ref="H312:L312"/>
    <mergeCell ref="B304:B312"/>
    <mergeCell ref="C304:C312"/>
    <mergeCell ref="H226:H230"/>
    <mergeCell ref="I226:I230"/>
    <mergeCell ref="J226:J230"/>
    <mergeCell ref="K226:K230"/>
    <mergeCell ref="N226:O230"/>
    <mergeCell ref="P226:P231"/>
    <mergeCell ref="Q226:Q231"/>
    <mergeCell ref="H231:L231"/>
    <mergeCell ref="H304:H306"/>
    <mergeCell ref="I304:I306"/>
    <mergeCell ref="J304:J306"/>
    <mergeCell ref="K304:K306"/>
    <mergeCell ref="P304:P307"/>
    <mergeCell ref="P267:P271"/>
    <mergeCell ref="B185:B231"/>
    <mergeCell ref="C185:C231"/>
    <mergeCell ref="Q185:Q190"/>
    <mergeCell ref="D226:D231"/>
    <mergeCell ref="E226:G231"/>
    <mergeCell ref="H191:H193"/>
    <mergeCell ref="P323:P334"/>
    <mergeCell ref="Q323:Q334"/>
    <mergeCell ref="R323:R334"/>
    <mergeCell ref="S323:S334"/>
    <mergeCell ref="T323:T334"/>
    <mergeCell ref="U323:U334"/>
    <mergeCell ref="H334:L334"/>
    <mergeCell ref="R294:R302"/>
    <mergeCell ref="S294:S302"/>
    <mergeCell ref="B313:L313"/>
    <mergeCell ref="Q304:Q307"/>
    <mergeCell ref="R304:R307"/>
    <mergeCell ref="S304:S307"/>
    <mergeCell ref="T304:T307"/>
    <mergeCell ref="U304:U307"/>
    <mergeCell ref="H307:L307"/>
    <mergeCell ref="D308:D312"/>
    <mergeCell ref="E308:G312"/>
    <mergeCell ref="H308:H311"/>
    <mergeCell ref="I308:I311"/>
    <mergeCell ref="J308:J311"/>
    <mergeCell ref="K308:K311"/>
    <mergeCell ref="P308:P312"/>
    <mergeCell ref="Q308:Q312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35:L335"/>
    <mergeCell ref="B323:B334"/>
    <mergeCell ref="C323:C334"/>
    <mergeCell ref="D323:D334"/>
    <mergeCell ref="E323:G334"/>
    <mergeCell ref="H323:H333"/>
    <mergeCell ref="I323:I333"/>
    <mergeCell ref="J323:J333"/>
    <mergeCell ref="K323:K333"/>
    <mergeCell ref="D304:D307"/>
    <mergeCell ref="E304:G307"/>
    <mergeCell ref="J141:J143"/>
    <mergeCell ref="C101:C110"/>
    <mergeCell ref="D101:D110"/>
    <mergeCell ref="E101:G110"/>
    <mergeCell ref="H101:H109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V233:V237"/>
    <mergeCell ref="H237:L237"/>
    <mergeCell ref="A233:A238"/>
    <mergeCell ref="B233:B237"/>
    <mergeCell ref="C233:C237"/>
    <mergeCell ref="D233:D237"/>
    <mergeCell ref="E233:G237"/>
    <mergeCell ref="B238:L238"/>
    <mergeCell ref="H233:H236"/>
    <mergeCell ref="I233:I236"/>
    <mergeCell ref="J233:J236"/>
    <mergeCell ref="K233:K236"/>
    <mergeCell ref="N233:O236"/>
    <mergeCell ref="P233:P237"/>
    <mergeCell ref="Q233:Q237"/>
    <mergeCell ref="R233:R237"/>
    <mergeCell ref="S233:S237"/>
    <mergeCell ref="P314:P316"/>
    <mergeCell ref="Q314:Q316"/>
    <mergeCell ref="R314:R316"/>
    <mergeCell ref="S314:S316"/>
    <mergeCell ref="T314:T316"/>
    <mergeCell ref="D138:D140"/>
    <mergeCell ref="E138:G140"/>
    <mergeCell ref="H138:H139"/>
    <mergeCell ref="I138:I139"/>
    <mergeCell ref="J138:J139"/>
    <mergeCell ref="K138:K139"/>
    <mergeCell ref="P138:P140"/>
    <mergeCell ref="Q138:Q140"/>
    <mergeCell ref="R138:R140"/>
    <mergeCell ref="H140:L140"/>
    <mergeCell ref="R308:R312"/>
    <mergeCell ref="S308:S312"/>
    <mergeCell ref="T308:T312"/>
    <mergeCell ref="P141:P144"/>
    <mergeCell ref="H177:L177"/>
    <mergeCell ref="Q175:Q177"/>
    <mergeCell ref="I191:I193"/>
    <mergeCell ref="D195:D197"/>
    <mergeCell ref="H194:L194"/>
    <mergeCell ref="B322:L322"/>
    <mergeCell ref="U314:U316"/>
    <mergeCell ref="H316:L316"/>
    <mergeCell ref="D317:D321"/>
    <mergeCell ref="E317:G321"/>
    <mergeCell ref="H317:H320"/>
    <mergeCell ref="I317:I320"/>
    <mergeCell ref="J317:J320"/>
    <mergeCell ref="K317:K320"/>
    <mergeCell ref="P317:P321"/>
    <mergeCell ref="Q317:Q321"/>
    <mergeCell ref="R317:R321"/>
    <mergeCell ref="S317:S321"/>
    <mergeCell ref="T317:T321"/>
    <mergeCell ref="U317:U321"/>
    <mergeCell ref="H321:L321"/>
    <mergeCell ref="B314:B321"/>
    <mergeCell ref="C314:C321"/>
    <mergeCell ref="D314:D316"/>
    <mergeCell ref="E314:G316"/>
    <mergeCell ref="H314:H315"/>
    <mergeCell ref="I314:I315"/>
    <mergeCell ref="J314:J315"/>
    <mergeCell ref="K314:K31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2023-09-27T06:24:09Z</dcterms:modified>
</cp:coreProperties>
</file>