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3.1월15일_1월말, 1월말_2월15일 이전까지 보고\"/>
    </mc:Choice>
  </mc:AlternateContent>
  <bookViews>
    <workbookView xWindow="0" yWindow="0" windowWidth="26955" windowHeight="11160" tabRatio="407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'업체별현황(최종)'!$A$4:$S$166</definedName>
    <definedName name="_xlnm.Print_Area" localSheetId="1">'업체별현황(최종)'!$A$1:$U$323</definedName>
    <definedName name="_xlnm.Print_Area" localSheetId="0">총괄표!$A$1:$L$58</definedName>
    <definedName name="_xlnm.Print_Titles" localSheetId="1">'업체별현황(최종)'!$1:$4</definedName>
  </definedNames>
  <calcPr calcId="162913" iterate="1" iterateCount="1"/>
</workbook>
</file>

<file path=xl/calcChain.xml><?xml version="1.0" encoding="utf-8"?>
<calcChain xmlns="http://schemas.openxmlformats.org/spreadsheetml/2006/main">
  <c r="O290" i="13" l="1"/>
  <c r="N290" i="13"/>
  <c r="M290" i="13"/>
  <c r="M326" i="13" l="1"/>
  <c r="O234" i="13"/>
  <c r="N234" i="13"/>
  <c r="M234" i="13"/>
  <c r="M235" i="13" s="1"/>
  <c r="O125" i="13"/>
  <c r="N125" i="13"/>
  <c r="M125" i="13"/>
  <c r="O322" i="13" l="1"/>
  <c r="O323" i="13" s="1"/>
  <c r="N322" i="13"/>
  <c r="N323" i="13" s="1"/>
  <c r="M322" i="13"/>
  <c r="M323" i="13" s="1"/>
  <c r="O309" i="13"/>
  <c r="O310" i="13" s="1"/>
  <c r="N309" i="13"/>
  <c r="M309" i="13"/>
  <c r="O304" i="13"/>
  <c r="N304" i="13"/>
  <c r="M304" i="13"/>
  <c r="N299" i="13"/>
  <c r="N262" i="13"/>
  <c r="N258" i="13"/>
  <c r="N209" i="13"/>
  <c r="N205" i="13"/>
  <c r="N200" i="13"/>
  <c r="N194" i="13"/>
  <c r="N191" i="13"/>
  <c r="N187" i="13"/>
  <c r="N180" i="13"/>
  <c r="N174" i="13"/>
  <c r="N171" i="13"/>
  <c r="O163" i="13"/>
  <c r="O159" i="13"/>
  <c r="O153" i="13"/>
  <c r="O150" i="13"/>
  <c r="O147" i="13"/>
  <c r="O144" i="13"/>
  <c r="O141" i="13"/>
  <c r="O137" i="13"/>
  <c r="O133" i="13"/>
  <c r="O129" i="13"/>
  <c r="N163" i="13"/>
  <c r="N159" i="13"/>
  <c r="N153" i="13"/>
  <c r="N150" i="13"/>
  <c r="N147" i="13"/>
  <c r="N144" i="13"/>
  <c r="N141" i="13"/>
  <c r="N137" i="13"/>
  <c r="N133" i="13"/>
  <c r="N129" i="13"/>
  <c r="N80" i="13"/>
  <c r="N69" i="13"/>
  <c r="N63" i="13"/>
  <c r="N57" i="13"/>
  <c r="N52" i="13"/>
  <c r="N45" i="13"/>
  <c r="N41" i="13"/>
  <c r="M310" i="13" l="1"/>
  <c r="N310" i="13"/>
  <c r="N175" i="13"/>
  <c r="O80" i="13" l="1"/>
  <c r="O69" i="13"/>
  <c r="O63" i="13"/>
  <c r="O57" i="13"/>
  <c r="O52" i="13"/>
  <c r="O45" i="13"/>
  <c r="O41" i="13"/>
  <c r="O285" i="13" l="1"/>
  <c r="N285" i="13"/>
  <c r="N300" i="13" s="1"/>
  <c r="M285" i="13"/>
  <c r="O222" i="13" l="1"/>
  <c r="N222" i="13"/>
  <c r="M222" i="13"/>
  <c r="O115" i="13"/>
  <c r="N115" i="13"/>
  <c r="M115" i="13"/>
  <c r="O299" i="13" l="1"/>
  <c r="O279" i="13"/>
  <c r="N279" i="13"/>
  <c r="N268" i="13"/>
  <c r="O209" i="13"/>
  <c r="O205" i="13"/>
  <c r="O200" i="13"/>
  <c r="O194" i="13"/>
  <c r="O191" i="13"/>
  <c r="O187" i="13"/>
  <c r="O174" i="13"/>
  <c r="O171" i="13"/>
  <c r="N119" i="13"/>
  <c r="O175" i="13" l="1"/>
  <c r="O228" i="13"/>
  <c r="N228" i="13"/>
  <c r="M228" i="13"/>
  <c r="O217" i="13"/>
  <c r="O229" i="13" s="1"/>
  <c r="N217" i="13"/>
  <c r="M217" i="13"/>
  <c r="N229" i="13" l="1"/>
  <c r="O165" i="13"/>
  <c r="N165" i="13"/>
  <c r="N82" i="13" l="1"/>
  <c r="M82" i="13"/>
  <c r="O82" i="13"/>
  <c r="O119" i="13"/>
  <c r="M119" i="13"/>
  <c r="O110" i="13"/>
  <c r="N110" i="13"/>
  <c r="M110" i="13"/>
  <c r="O100" i="13"/>
  <c r="N100" i="13"/>
  <c r="M100" i="13"/>
  <c r="M153" i="13" l="1"/>
  <c r="M150" i="13"/>
  <c r="M147" i="13"/>
  <c r="M141" i="13"/>
  <c r="M154" i="13" l="1"/>
  <c r="M166" i="13" s="1"/>
  <c r="O90" i="13" l="1"/>
  <c r="N90" i="13"/>
  <c r="M90" i="13"/>
  <c r="M80" i="13"/>
  <c r="M69" i="13"/>
  <c r="M63" i="13"/>
  <c r="M52" i="13"/>
  <c r="M45" i="13"/>
  <c r="M126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54" i="13" l="1"/>
  <c r="O254" i="13"/>
  <c r="M254" i="13"/>
  <c r="N248" i="13"/>
  <c r="O248" i="13"/>
  <c r="M248" i="13"/>
  <c r="O268" i="13" l="1"/>
  <c r="O269" i="13" s="1"/>
  <c r="N269" i="13"/>
  <c r="M268" i="13"/>
  <c r="M269" i="13" s="1"/>
  <c r="O239" i="13" l="1"/>
  <c r="N239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B20" i="1" s="1"/>
  <c r="C21" i="1"/>
  <c r="C22" i="1"/>
  <c r="C23" i="1"/>
  <c r="C24" i="1"/>
  <c r="C25" i="1"/>
  <c r="C26" i="1"/>
  <c r="C27" i="1"/>
  <c r="C28" i="1"/>
  <c r="B23" i="1" l="1"/>
  <c r="B24" i="1"/>
  <c r="B17" i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299" i="13" l="1"/>
  <c r="M279" i="13"/>
  <c r="M300" i="13" l="1"/>
  <c r="O262" i="13"/>
  <c r="O263" i="13" s="1"/>
  <c r="M262" i="13"/>
  <c r="O258" i="13"/>
  <c r="M258" i="13"/>
  <c r="N263" i="13" l="1"/>
  <c r="M263" i="13"/>
  <c r="M239" i="13"/>
  <c r="M255" i="13" s="1"/>
  <c r="M209" i="13" l="1"/>
  <c r="M205" i="13"/>
  <c r="M200" i="13"/>
  <c r="M194" i="13"/>
  <c r="M191" i="13"/>
  <c r="M187" i="13"/>
  <c r="M229" i="13" l="1"/>
  <c r="O180" i="13"/>
  <c r="O181" i="13" s="1"/>
  <c r="O326" i="13" s="1"/>
  <c r="N181" i="13"/>
  <c r="M180" i="13"/>
  <c r="M181" i="13" s="1"/>
  <c r="M174" i="13" l="1"/>
  <c r="M171" i="13"/>
  <c r="M175" i="13" l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<sst xmlns="http://schemas.openxmlformats.org/spreadsheetml/2006/main" count="898" uniqueCount="470">
  <si>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</si>
  <si>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</si>
  <si>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</si>
  <si>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</si>
  <si>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</si>
  <si>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</si>
  <si>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</si>
  <si>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</si>
  <si>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</si>
  <si>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</si>
  <si>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</si>
  <si>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</si>
  <si>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</si>
  <si>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</si>
  <si>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</si>
  <si>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</si>
  <si>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</si>
  <si>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</si>
  <si>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</si>
  <si>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</si>
  <si>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</si>
  <si>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</si>
  <si>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</si>
  <si>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</si>
  <si>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</si>
  <si>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</si>
  <si>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</si>
  <si>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</si>
  <si>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</si>
  <si>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</si>
  <si>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</si>
  <si>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</si>
  <si>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</si>
  <si>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</si>
  <si>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</si>
  <si>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</si>
  <si>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</si>
  <si>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</si>
  <si>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</si>
  <si>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</si>
  <si>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</si>
  <si>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</si>
  <si>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</si>
  <si>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</si>
  <si>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</si>
  <si>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</si>
  <si>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</si>
  <si>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</si>
  <si>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</si>
  <si>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</si>
  <si>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</si>
  <si>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</si>
  <si>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</si>
  <si>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</si>
  <si>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</si>
  <si>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</si>
  <si>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</si>
  <si>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</si>
  <si>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</si>
  <si>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</si>
  <si>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</si>
  <si>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</si>
  <si>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</si>
  <si>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</si>
  <si>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</si>
  <si>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</si>
  <si>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</si>
  <si>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</si>
  <si>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</si>
  <si>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</si>
  <si>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</si>
  <si>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</si>
  <si>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</si>
  <si>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</si>
  <si>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</si>
  <si>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</si>
  <si>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</si>
  <si>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</si>
  <si>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</si>
  <si>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</si>
  <si>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</si>
  <si>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</si>
  <si>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</si>
  <si>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</si>
  <si>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</si>
  <si>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</si>
  <si>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</si>
  <si>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</si>
  <si>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</si>
  <si>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</si>
  <si>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</si>
  <si>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</si>
  <si>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</si>
  <si>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</si>
  <si>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</si>
  <si>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</si>
  <si>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</si>
  <si>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</si>
  <si>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</si>
  <si>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</si>
  <si>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</si>
  <si>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</si>
  <si>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</si>
  <si>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</si>
  <si>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</si>
  <si>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</si>
  <si>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</si>
  <si>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</si>
  <si>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</si>
  <si>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</si>
  <si>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</si>
  <si>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</si>
  <si>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</si>
  <si>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</si>
  <si>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</si>
  <si>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</si>
  <si>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</si>
  <si>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</si>
  <si>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</si>
  <si>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</si>
  <si>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</si>
  <si>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</si>
  <si>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</si>
  <si>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</si>
  <si>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</si>
  <si>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</si>
  <si>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</si>
  <si>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</si>
  <si>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</si>
  <si>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</si>
  <si>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</si>
  <si>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</si>
  <si>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</si>
  <si>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</si>
  <si>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</si>
  <si>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</si>
  <si>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</si>
  <si>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</si>
  <si>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</si>
  <si>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</si>
  <si>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</si>
  <si>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</si>
  <si>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</si>
  <si>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</si>
  <si>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</si>
  <si>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</si>
  <si>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</si>
  <si>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</si>
  <si>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</si>
  <si>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</si>
  <si>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</si>
  <si>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</si>
  <si>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</si>
  <si>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</si>
  <si>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</si>
  <si>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</si>
  <si>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</si>
  <si>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</si>
  <si>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</si>
  <si>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</si>
  <si>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</si>
  <si>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</si>
  <si>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</si>
  <si>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</si>
  <si>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</si>
  <si>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</si>
  <si>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</si>
  <si>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</si>
  <si>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</si>
  <si>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</si>
  <si>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</si>
  <si>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</si>
  <si>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</si>
  <si>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</si>
  <si>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</si>
  <si>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</si>
  <si>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</si>
  <si>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</si>
  <si>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</si>
  <si>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</si>
  <si>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</si>
  <si>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</si>
  <si>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</si>
  <si>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</si>
  <si>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</si>
  <si>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</si>
  <si>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</si>
  <si>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</si>
  <si>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</si>
  <si>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</si>
  <si>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</si>
  <si>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</si>
  <si>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</si>
  <si>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</si>
  <si>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</si>
  <si>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</si>
  <si>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</si>
  <si>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</si>
  <si>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</si>
  <si>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</si>
  <si>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</si>
  <si>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</si>
  <si>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</si>
  <si>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</si>
  <si>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</si>
  <si>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</si>
  <si>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</si>
  <si>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</si>
  <si>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</si>
  <si>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</si>
  <si>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</si>
  <si>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</si>
  <si>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</si>
  <si>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</si>
  <si>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</si>
  <si>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</si>
  <si>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</si>
  <si>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</si>
  <si>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</si>
  <si>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</si>
  <si>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</si>
  <si>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</si>
  <si>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</si>
  <si>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</si>
  <si>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</si>
  <si>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</si>
  <si>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</si>
  <si>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</si>
  <si>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</si>
  <si>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</si>
  <si>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</si>
  <si>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</si>
  <si>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</si>
  <si>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</si>
  <si>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</si>
  <si>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</si>
  <si>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</si>
  <si>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</si>
  <si>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</si>
  <si>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</si>
  <si>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</si>
  <si>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</si>
  <si>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</si>
  <si>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</si>
  <si>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</si>
  <si>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</si>
  <si>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</si>
  <si>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</si>
  <si>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</si>
  <si>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</si>
  <si>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</si>
  <si>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</si>
  <si>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</si>
  <si>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</si>
  <si>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</si>
  <si>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</si>
  <si>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</si>
  <si>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</si>
  <si>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</si>
  <si>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</si>
  <si>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</si>
  <si>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</si>
  <si>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</si>
  <si>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</si>
  <si>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</si>
  <si>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</si>
  <si>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</si>
  <si>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</si>
  <si>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</si>
  <si>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</si>
  <si>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</si>
  <si>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</si>
  <si>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</si>
  <si>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</si>
  <si>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</si>
  <si>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</si>
  <si>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</si>
  <si>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</si>
  <si>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</si>
  <si>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</si>
  <si>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</si>
  <si>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</si>
  <si>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</si>
  <si>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</si>
  <si>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</si>
  <si>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</si>
  <si>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</si>
  <si>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</si>
  <si>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</si>
  <si>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</si>
  <si>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</si>
  <si>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</si>
  <si>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</si>
  <si>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</si>
  <si>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</si>
  <si>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</si>
  <si>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</si>
  <si>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</si>
  <si>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</si>
  <si>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</si>
  <si>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</si>
  <si>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</si>
  <si>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</si>
  <si>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</si>
  <si>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</si>
  <si>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</si>
  <si>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</si>
  <si>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</si>
  <si>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</si>
  <si>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</si>
  <si>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</si>
  <si>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</si>
  <si>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</si>
  <si>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</si>
  <si>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</si>
  <si>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</si>
  <si>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</si>
  <si>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</si>
  <si>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</si>
  <si>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</si>
  <si>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</si>
  <si>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</si>
  <si>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</si>
  <si>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</si>
  <si>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</si>
  <si>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</si>
  <si>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</si>
  <si>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</si>
  <si>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</si>
  <si>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</si>
  <si>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</si>
  <si>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</si>
  <si>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</si>
  <si>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</si>
  <si>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</si>
  <si>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</si>
  <si>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</si>
  <si>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</si>
  <si>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</si>
  <si>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</si>
  <si>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</si>
  <si>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</si>
  <si>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</si>
  <si>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</si>
  <si>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</si>
  <si>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</si>
  <si>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</si>
  <si>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</si>
  <si>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</si>
  <si>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</si>
  <si>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</si>
  <si>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</si>
  <si>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</si>
  <si>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</si>
  <si>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</si>
  <si>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</si>
  <si>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</si>
  <si>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</si>
  <si>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</si>
  <si>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</si>
  <si>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</si>
  <si>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</si>
  <si>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</si>
  <si>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</si>
  <si>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</si>
  <si>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</si>
  <si>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</si>
  <si>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</si>
  <si>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</si>
  <si>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</si>
  <si>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</si>
  <si>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</si>
  <si>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</si>
  <si>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</si>
  <si>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</si>
  <si>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</si>
  <si>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</si>
  <si>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</si>
  <si>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</si>
  <si>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</si>
  <si>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</si>
  <si>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</si>
  <si>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</si>
  <si>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</si>
  <si>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</si>
  <si>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</si>
  <si>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</si>
  <si>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</si>
  <si>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</si>
  <si>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</si>
  <si>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</si>
  <si>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</si>
  <si>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</si>
  <si>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</si>
  <si>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</si>
  <si>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</si>
  <si>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</si>
  <si>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</si>
  <si>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</si>
  <si>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</si>
  <si>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</si>
  <si>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</si>
  <si>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</si>
  <si>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</si>
  <si>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</si>
  <si>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</si>
  <si>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</si>
  <si>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</si>
  <si>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</si>
  <si>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</si>
  <si>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</si>
  <si>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</si>
  <si>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</si>
  <si>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</si>
  <si>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</si>
  <si>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사업자 비공개
(집계 미포함)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</si>
  <si>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</si>
  <si>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</si>
  <si>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</si>
  <si>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</si>
  <si>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</si>
  <si>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</si>
  <si>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</si>
  <si>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</si>
  <si>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</si>
  <si>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</si>
  <si>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</si>
  <si>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</si>
  <si>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</si>
  <si>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</si>
  <si>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</si>
  <si>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</si>
  <si>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</si>
  <si>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</si>
  <si>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</si>
  <si>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</si>
  <si>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</si>
  <si>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</si>
  <si>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</si>
  <si>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</si>
  <si>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</si>
  <si>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</si>
  <si>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</si>
  <si>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</si>
  <si>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</si>
  <si>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</si>
  <si>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</si>
  <si>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</si>
  <si>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</si>
  <si>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</si>
  <si>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</si>
  <si>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</si>
  <si>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</si>
  <si>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</si>
  <si>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</si>
  <si>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</si>
  <si>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</si>
  <si>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</si>
  <si>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</si>
  <si>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</si>
  <si>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</si>
  <si>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</si>
  <si>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</si>
  <si>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</si>
  <si>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사업자 비공개</t>
    <phoneticPr fontId="36" type="noConversion"/>
  </si>
  <si>
    <t>민간분양 주택('23. 5월말)</t>
    <phoneticPr fontId="36" type="noConversion"/>
  </si>
  <si>
    <t>민간분양 주택('23. 6월말)</t>
    <phoneticPr fontId="36" type="noConversion"/>
  </si>
  <si>
    <t>전월
('23.5월말)</t>
    <phoneticPr fontId="36" type="noConversion"/>
  </si>
  <si>
    <t>당해월
('23.6월말)</t>
    <phoneticPr fontId="36" type="noConversion"/>
  </si>
  <si>
    <t xml:space="preserve"> □ 업체별 현황 ('23.6월말 현재)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</si>
</sst>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68">
    <xf numFmtId="0" fontId="0" fillId="0" borderId="0" xfId="0" applyNumberFormat="1" applyFill="1" applyAlignment="1"/>
    <xf numFmtId="0" fontId="32" fillId="0" borderId="0" xfId="0" applyNumberFormat="1" applyFont="1" applyFill="1" applyAlignment="1"/>
    <xf numFmtId="0" fontId="30" fillId="0" borderId="0" xfId="0" applyNumberFormat="1" applyFont="1" applyFill="1" applyAlignment="1"/>
    <xf numFmtId="0" fontId="30" fillId="0" borderId="0" xfId="0" applyNumberFormat="1" applyFont="1" applyFill="1" applyAlignment="1"/>
    <xf numFmtId="0" fontId="33" fillId="0" borderId="3" xfId="0" applyNumberFormat="1" applyFont="1" applyFill="1" applyBorder="1" applyAlignment="1" applyProtection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NumberFormat="1" applyFont="1" applyFill="1" applyBorder="1" applyAlignment="1" applyProtection="1">
      <alignment horizontal="center" vertical="center"/>
    </xf>
    <xf numFmtId="0" fontId="38" fillId="26" borderId="3" xfId="2500" applyFont="1" applyFill="1" applyBorder="1" applyAlignment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8" fillId="0" borderId="0" xfId="4156" applyFont="1"/>
    <xf numFmtId="0" fontId="0" fillId="0" borderId="0" xfId="0" applyNumberFormat="1" applyFill="1" applyAlignment="1">
      <alignment horizontal="center" vertical="center"/>
    </xf>
    <xf numFmtId="41" fontId="82" fillId="25" borderId="4" xfId="3" applyNumberFormat="1" applyFont="1" applyFill="1" applyBorder="1" applyAlignment="1" applyProtection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ont="1" applyFill="1" applyBorder="1" applyAlignment="1">
      <alignment horizontal="right" vertical="center"/>
    </xf>
    <xf numFmtId="191" fontId="0" fillId="0" borderId="0" xfId="0" applyNumberFormat="1" applyFill="1" applyAlignment="1"/>
    <xf numFmtId="0" fontId="33" fillId="0" borderId="26" xfId="0" applyNumberFormat="1" applyFont="1" applyFill="1" applyBorder="1" applyAlignment="1" applyProtection="1">
      <alignment horizontal="center" vertical="center"/>
    </xf>
    <xf numFmtId="41" fontId="82" fillId="25" borderId="27" xfId="3" applyNumberFormat="1" applyFont="1" applyFill="1" applyBorder="1" applyAlignment="1" applyProtection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 applyFont="1"/>
    <xf numFmtId="0" fontId="38" fillId="0" borderId="35" xfId="4156" applyFont="1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8" fillId="0" borderId="3" xfId="175" applyFont="1" applyBorder="1" applyAlignment="1">
      <alignment horizontal="center" vertical="center"/>
    </xf>
    <xf numFmtId="194" fontId="37" fillId="25" borderId="3" xfId="32014" applyNumberFormat="1" applyFont="1" applyFill="1" applyBorder="1" applyAlignment="1">
      <alignment horizontal="right" vertical="center"/>
    </xf>
    <xf numFmtId="0" fontId="38" fillId="0" borderId="3" xfId="4156" applyFont="1" applyFill="1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 applyFill="1" applyAlignment="1"/>
    <xf numFmtId="191" fontId="37" fillId="25" borderId="3" xfId="32014" applyNumberFormat="1" applyFont="1" applyFill="1" applyBorder="1" applyAlignment="1">
      <alignment vertical="center"/>
    </xf>
    <xf numFmtId="0" fontId="106" fillId="0" borderId="3" xfId="175" applyFont="1" applyFill="1" applyBorder="1" applyAlignment="1">
      <alignment horizontal="center" vertical="center"/>
    </xf>
    <xf numFmtId="0" fontId="38" fillId="0" borderId="0" xfId="175" applyFont="1" applyAlignment="1">
      <alignment horizontal="center"/>
    </xf>
    <xf numFmtId="0" fontId="38" fillId="0" borderId="0" xfId="175" applyFont="1"/>
    <xf numFmtId="0" fontId="0" fillId="0" borderId="0" xfId="0" applyNumberFormat="1" applyFill="1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NumberFormat="1" applyFill="1" applyBorder="1" applyAlignment="1">
      <alignment horizontal="center"/>
    </xf>
    <xf numFmtId="0" fontId="38" fillId="0" borderId="25" xfId="4156" applyFont="1" applyFill="1" applyBorder="1" applyAlignment="1">
      <alignment horizontal="center" vertical="center"/>
    </xf>
    <xf numFmtId="0" fontId="38" fillId="0" borderId="0" xfId="4156" applyFont="1" applyFill="1"/>
    <xf numFmtId="0" fontId="38" fillId="0" borderId="0" xfId="175" applyFont="1" applyFill="1"/>
    <xf numFmtId="0" fontId="38" fillId="0" borderId="0" xfId="175" applyFont="1" applyFill="1" applyAlignment="1">
      <alignment horizontal="center"/>
    </xf>
    <xf numFmtId="0" fontId="82" fillId="0" borderId="0" xfId="0" applyNumberFormat="1" applyFont="1" applyFill="1" applyAlignment="1"/>
    <xf numFmtId="41" fontId="82" fillId="0" borderId="4" xfId="3" applyNumberFormat="1" applyFont="1" applyFill="1" applyBorder="1" applyAlignment="1" applyProtection="1">
      <alignment horizontal="center" vertical="center"/>
    </xf>
    <xf numFmtId="41" fontId="82" fillId="0" borderId="4" xfId="3" applyNumberFormat="1" applyFont="1" applyFill="1" applyBorder="1" applyAlignment="1" applyProtection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8" fillId="0" borderId="0" xfId="4156" applyFont="1" applyBorder="1"/>
    <xf numFmtId="0" fontId="38" fillId="0" borderId="0" xfId="4156" applyFont="1" applyBorder="1" applyAlignment="1">
      <alignment horizontal="center"/>
    </xf>
    <xf numFmtId="0" fontId="109" fillId="0" borderId="0" xfId="4156" applyFont="1" applyBorder="1" applyAlignment="1">
      <alignment horizontal="center" vertical="center"/>
    </xf>
    <xf numFmtId="0" fontId="106" fillId="0" borderId="17" xfId="175" applyFont="1" applyFill="1" applyBorder="1" applyAlignment="1">
      <alignment horizontal="center" vertical="center"/>
    </xf>
    <xf numFmtId="0" fontId="38" fillId="0" borderId="0" xfId="4156" applyFont="1" applyBorder="1" applyAlignment="1">
      <alignment vertical="center"/>
    </xf>
    <xf numFmtId="0" fontId="106" fillId="0" borderId="19" xfId="175" applyFont="1" applyFill="1" applyBorder="1" applyAlignment="1">
      <alignment horizontal="center" vertical="center"/>
    </xf>
    <xf numFmtId="0" fontId="38" fillId="0" borderId="0" xfId="4156" applyFont="1" applyFill="1" applyAlignment="1">
      <alignment horizontal="center" vertical="center"/>
    </xf>
    <xf numFmtId="0" fontId="38" fillId="0" borderId="0" xfId="175" applyFont="1" applyFill="1" applyAlignment="1">
      <alignment horizontal="center" vertical="center"/>
    </xf>
    <xf numFmtId="0" fontId="38" fillId="0" borderId="0" xfId="175" applyFont="1" applyFill="1" applyAlignment="1">
      <alignment vertical="center"/>
    </xf>
    <xf numFmtId="0" fontId="38" fillId="0" borderId="0" xfId="4156" applyFont="1" applyFill="1" applyAlignment="1">
      <alignment vertical="center"/>
    </xf>
    <xf numFmtId="0" fontId="109" fillId="0" borderId="0" xfId="4156" applyFont="1" applyFill="1" applyAlignment="1">
      <alignment horizontal="center" vertical="center"/>
    </xf>
    <xf numFmtId="0" fontId="109" fillId="0" borderId="0" xfId="4156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/>
    </xf>
    <xf numFmtId="0" fontId="38" fillId="0" borderId="0" xfId="4156" applyFont="1" applyFill="1" applyBorder="1" applyAlignment="1">
      <alignment horizontal="right" vertical="center"/>
    </xf>
    <xf numFmtId="41" fontId="38" fillId="0" borderId="0" xfId="4156" applyNumberFormat="1" applyFont="1" applyFill="1" applyBorder="1" applyAlignment="1">
      <alignment horizontal="right" vertical="center"/>
    </xf>
    <xf numFmtId="0" fontId="38" fillId="0" borderId="0" xfId="4156" applyFont="1" applyFill="1" applyBorder="1"/>
    <xf numFmtId="0" fontId="109" fillId="0" borderId="0" xfId="175" applyFont="1" applyFill="1" applyAlignment="1">
      <alignment horizontal="center" vertical="center"/>
    </xf>
    <xf numFmtId="41" fontId="38" fillId="0" borderId="0" xfId="4156" applyNumberFormat="1" applyFont="1" applyFill="1" applyBorder="1"/>
    <xf numFmtId="0" fontId="39" fillId="0" borderId="0" xfId="175" applyFont="1" applyFill="1" applyBorder="1" applyAlignment="1">
      <alignment vertical="center"/>
    </xf>
    <xf numFmtId="0" fontId="38" fillId="0" borderId="0" xfId="175" applyFont="1" applyFill="1" applyBorder="1" applyAlignment="1">
      <alignment vertical="center"/>
    </xf>
    <xf numFmtId="41" fontId="39" fillId="0" borderId="0" xfId="175" applyNumberFormat="1" applyFont="1" applyFill="1" applyBorder="1" applyAlignment="1">
      <alignment vertical="center"/>
    </xf>
    <xf numFmtId="0" fontId="38" fillId="0" borderId="0" xfId="175" applyFont="1" applyFill="1" applyBorder="1" applyAlignment="1">
      <alignment horizontal="center"/>
    </xf>
    <xf numFmtId="0" fontId="38" fillId="0" borderId="0" xfId="4156" applyFont="1" applyAlignment="1">
      <alignment horizontal="center" vertical="center"/>
    </xf>
    <xf numFmtId="0" fontId="109" fillId="0" borderId="0" xfId="175" applyFont="1" applyAlignment="1">
      <alignment horizontal="center" vertical="center"/>
    </xf>
    <xf numFmtId="0" fontId="109" fillId="0" borderId="0" xfId="175" applyFont="1" applyAlignment="1">
      <alignment horizontal="center"/>
    </xf>
    <xf numFmtId="0" fontId="38" fillId="25" borderId="3" xfId="4156" applyNumberFormat="1" applyFont="1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Font="1" applyBorder="1" applyAlignment="1">
      <alignment horizontal="right" vertical="center"/>
    </xf>
    <xf numFmtId="0" fontId="38" fillId="0" borderId="3" xfId="49723" applyFont="1" applyBorder="1" applyAlignment="1">
      <alignment horizontal="right" vertical="center"/>
    </xf>
    <xf numFmtId="0" fontId="38" fillId="25" borderId="3" xfId="49723" applyFont="1" applyFill="1" applyBorder="1" applyAlignment="1">
      <alignment vertical="center"/>
    </xf>
    <xf numFmtId="0" fontId="38" fillId="25" borderId="19" xfId="49723" applyFont="1" applyFill="1" applyBorder="1" applyAlignment="1">
      <alignment vertical="center"/>
    </xf>
    <xf numFmtId="0" fontId="38" fillId="0" borderId="0" xfId="4156" applyFont="1" applyBorder="1" applyAlignment="1">
      <alignment horizontal="center"/>
    </xf>
    <xf numFmtId="0" fontId="35" fillId="0" borderId="18" xfId="3340" applyNumberFormat="1" applyFont="1" applyFill="1" applyBorder="1" applyAlignment="1">
      <alignment horizontal="center" vertical="center"/>
    </xf>
    <xf numFmtId="0" fontId="107" fillId="0" borderId="0" xfId="4156" applyFont="1" applyBorder="1" applyAlignment="1">
      <alignment horizontal="center" vertical="center"/>
    </xf>
    <xf numFmtId="0" fontId="38" fillId="0" borderId="3" xfId="175" applyFont="1" applyFill="1" applyBorder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NumberFormat="1" applyFont="1" applyFill="1" applyBorder="1" applyAlignment="1">
      <alignment horizontal="right" vertical="center"/>
    </xf>
    <xf numFmtId="41" fontId="106" fillId="0" borderId="17" xfId="173" applyNumberFormat="1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NumberFormat="1" applyFont="1" applyFill="1" applyBorder="1" applyAlignment="1">
      <alignment horizontal="right" vertical="center"/>
    </xf>
    <xf numFmtId="41" fontId="106" fillId="0" borderId="19" xfId="173" applyNumberFormat="1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NumberFormat="1" applyFont="1" applyFill="1" applyBorder="1" applyAlignment="1">
      <alignment horizontal="right" vertical="center"/>
    </xf>
    <xf numFmtId="41" fontId="108" fillId="29" borderId="3" xfId="49719" applyNumberFormat="1" applyFont="1" applyFill="1" applyBorder="1" applyAlignment="1">
      <alignment horizontal="right" vertical="center"/>
    </xf>
    <xf numFmtId="41" fontId="38" fillId="0" borderId="3" xfId="49726" applyNumberFormat="1" applyFont="1" applyBorder="1" applyAlignment="1">
      <alignment vertical="center"/>
    </xf>
    <xf numFmtId="41" fontId="106" fillId="25" borderId="3" xfId="49719" applyNumberFormat="1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NumberFormat="1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Fon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Fon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Font="1" applyBorder="1"/>
    <xf numFmtId="41" fontId="38" fillId="0" borderId="3" xfId="49727" applyNumberFormat="1" applyFon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on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NumberFormat="1" applyFont="1" applyBorder="1" applyAlignment="1">
      <alignment horizontal="center" vertical="center"/>
    </xf>
    <xf numFmtId="41" fontId="38" fillId="0" borderId="3" xfId="173" applyNumberFormat="1" applyFont="1" applyBorder="1" applyAlignment="1">
      <alignment horizontal="right" vertical="center"/>
    </xf>
    <xf numFmtId="41" fontId="38" fillId="0" borderId="3" xfId="173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vertical="center"/>
    </xf>
    <xf numFmtId="41" fontId="38" fillId="0" borderId="3" xfId="49725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vertical="center"/>
    </xf>
    <xf numFmtId="41" fontId="37" fillId="0" borderId="19" xfId="173" applyNumberFormat="1" applyFont="1" applyBorder="1" applyAlignment="1">
      <alignment horizontal="right" vertical="center"/>
    </xf>
    <xf numFmtId="41" fontId="37" fillId="0" borderId="3" xfId="173" applyNumberFormat="1" applyFont="1" applyBorder="1" applyAlignment="1">
      <alignment horizontal="right" vertical="center"/>
    </xf>
    <xf numFmtId="41" fontId="85" fillId="26" borderId="3" xfId="49242" applyNumberFormat="1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Fill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Fill="1" applyBorder="1" applyAlignment="1">
      <alignment horizontal="center" vertical="center"/>
    </xf>
    <xf numFmtId="177" fontId="82" fillId="0" borderId="40" xfId="0" applyNumberFormat="1" applyFont="1" applyFill="1" applyBorder="1" applyAlignment="1">
      <alignment horizontal="center" vertical="center"/>
    </xf>
    <xf numFmtId="0" fontId="38" fillId="0" borderId="3" xfId="49723" applyFont="1" applyFill="1" applyBorder="1" applyAlignment="1">
      <alignment horizontal="center" vertical="center"/>
    </xf>
    <xf numFmtId="41" fontId="38" fillId="0" borderId="3" xfId="49727" applyNumberFormat="1" applyFont="1" applyFill="1" applyBorder="1" applyAlignment="1">
      <alignment vertical="center"/>
    </xf>
    <xf numFmtId="0" fontId="38" fillId="0" borderId="3" xfId="49723" applyFont="1" applyFill="1" applyBorder="1" applyAlignment="1">
      <alignment horizontal="right" vertical="center"/>
    </xf>
    <xf numFmtId="195" fontId="86" fillId="2" borderId="3" xfId="0" applyNumberFormat="1" applyFont="1" applyFill="1" applyBorder="1" applyAlignment="1" applyProtection="1">
      <alignment horizontal="center" vertical="center"/>
    </xf>
    <xf numFmtId="195" fontId="86" fillId="2" borderId="28" xfId="0" applyNumberFormat="1" applyFont="1" applyFill="1" applyBorder="1" applyAlignment="1" applyProtection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106" fillId="0" borderId="3" xfId="175" applyFont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left" vertical="center"/>
    </xf>
    <xf numFmtId="0" fontId="86" fillId="0" borderId="6" xfId="0" applyNumberFormat="1" applyFont="1" applyFill="1" applyBorder="1" applyAlignment="1" applyProtection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3" fillId="2" borderId="5" xfId="0" applyNumberFormat="1" applyFont="1" applyFill="1" applyBorder="1" applyAlignment="1" applyProtection="1">
      <alignment horizontal="center" vertical="center" wrapText="1"/>
    </xf>
    <xf numFmtId="0" fontId="33" fillId="2" borderId="3" xfId="0" applyNumberFormat="1" applyFont="1" applyFill="1" applyBorder="1" applyAlignment="1" applyProtection="1">
      <alignment horizontal="center" vertical="center"/>
    </xf>
    <xf numFmtId="0" fontId="33" fillId="0" borderId="5" xfId="0" applyNumberFormat="1" applyFont="1" applyFill="1" applyBorder="1" applyAlignment="1" applyProtection="1">
      <alignment horizontal="center" vertical="center"/>
    </xf>
    <xf numFmtId="0" fontId="33" fillId="0" borderId="29" xfId="0" applyNumberFormat="1" applyFont="1" applyFill="1" applyBorder="1" applyAlignment="1" applyProtection="1">
      <alignment horizontal="center" vertical="center"/>
    </xf>
    <xf numFmtId="0" fontId="33" fillId="0" borderId="30" xfId="0" applyNumberFormat="1" applyFont="1" applyFill="1" applyBorder="1" applyAlignment="1" applyProtection="1">
      <alignment horizontal="center" vertical="center"/>
    </xf>
    <xf numFmtId="0" fontId="33" fillId="0" borderId="31" xfId="0" applyNumberFormat="1" applyFont="1" applyFill="1" applyBorder="1" applyAlignment="1" applyProtection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ont="1" applyFill="1" applyBorder="1" applyAlignment="1">
      <alignment horizontal="center" vertical="center" wrapText="1"/>
    </xf>
    <xf numFmtId="0" fontId="35" fillId="0" borderId="17" xfId="0" applyNumberFormat="1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9" xfId="0" applyNumberFormat="1" applyFont="1" applyFill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Font="1" applyFill="1" applyBorder="1" applyAlignment="1">
      <alignment horizontal="center" vertical="center" wrapText="1"/>
    </xf>
    <xf numFmtId="14" fontId="35" fillId="0" borderId="17" xfId="0" applyNumberFormat="1" applyFont="1" applyFill="1" applyBorder="1" applyAlignment="1">
      <alignment horizontal="center" vertical="center"/>
    </xf>
    <xf numFmtId="41" fontId="39" fillId="0" borderId="36" xfId="49719" applyNumberFormat="1" applyFont="1" applyFill="1" applyBorder="1" applyAlignment="1">
      <alignment horizontal="center" vertical="center" wrapText="1"/>
    </xf>
    <xf numFmtId="41" fontId="39" fillId="0" borderId="32" xfId="49719" applyNumberFormat="1" applyFont="1" applyFill="1" applyBorder="1" applyAlignment="1">
      <alignment horizontal="center" vertical="center"/>
    </xf>
    <xf numFmtId="41" fontId="39" fillId="0" borderId="38" xfId="49719" applyNumberFormat="1" applyFont="1" applyFill="1" applyBorder="1" applyAlignment="1">
      <alignment horizontal="center" vertical="center"/>
    </xf>
    <xf numFmtId="41" fontId="39" fillId="0" borderId="33" xfId="49719" applyNumberFormat="1" applyFont="1" applyFill="1" applyBorder="1" applyAlignment="1">
      <alignment horizontal="center" vertical="center"/>
    </xf>
    <xf numFmtId="41" fontId="39" fillId="0" borderId="39" xfId="49719" applyNumberFormat="1" applyFont="1" applyFill="1" applyBorder="1" applyAlignment="1">
      <alignment horizontal="center" vertical="center"/>
    </xf>
    <xf numFmtId="41" fontId="39" fillId="0" borderId="34" xfId="49719" applyNumberFormat="1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 wrapText="1"/>
    </xf>
    <xf numFmtId="41" fontId="39" fillId="25" borderId="36" xfId="49725" applyNumberFormat="1" applyFont="1" applyFill="1" applyBorder="1" applyAlignment="1">
      <alignment horizontal="center" vertical="center" wrapText="1"/>
    </xf>
    <xf numFmtId="41" fontId="39" fillId="25" borderId="32" xfId="49725" applyNumberFormat="1" applyFont="1" applyFill="1" applyBorder="1" applyAlignment="1">
      <alignment horizontal="center" vertical="center"/>
    </xf>
    <xf numFmtId="41" fontId="39" fillId="25" borderId="38" xfId="49725" applyNumberFormat="1" applyFont="1" applyFill="1" applyBorder="1" applyAlignment="1">
      <alignment horizontal="center" vertical="center"/>
    </xf>
    <xf numFmtId="41" fontId="39" fillId="25" borderId="33" xfId="49725" applyNumberFormat="1" applyFont="1" applyFill="1" applyBorder="1" applyAlignment="1">
      <alignment horizontal="center" vertical="center"/>
    </xf>
    <xf numFmtId="41" fontId="39" fillId="25" borderId="39" xfId="49725" applyNumberFormat="1" applyFont="1" applyFill="1" applyBorder="1" applyAlignment="1">
      <alignment horizontal="center" vertical="center"/>
    </xf>
    <xf numFmtId="41" fontId="39" fillId="25" borderId="34" xfId="49725" applyNumberFormat="1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/>
    </xf>
    <xf numFmtId="0" fontId="38" fillId="25" borderId="18" xfId="49723" applyFont="1" applyFill="1" applyBorder="1" applyAlignment="1">
      <alignment horizontal="center" vertical="center"/>
    </xf>
    <xf numFmtId="0" fontId="38" fillId="25" borderId="19" xfId="49723" applyFont="1" applyFill="1" applyBorder="1" applyAlignment="1">
      <alignment horizontal="center" vertical="center"/>
    </xf>
    <xf numFmtId="49" fontId="38" fillId="0" borderId="17" xfId="4156" applyNumberFormat="1" applyFont="1" applyFill="1" applyBorder="1" applyAlignment="1">
      <alignment horizontal="center" vertical="center" wrapText="1"/>
    </xf>
    <xf numFmtId="49" fontId="38" fillId="0" borderId="18" xfId="4156" applyNumberFormat="1" applyFont="1" applyFill="1" applyBorder="1" applyAlignment="1">
      <alignment horizontal="center" vertical="center" wrapText="1"/>
    </xf>
    <xf numFmtId="49" fontId="38" fillId="0" borderId="19" xfId="4156" applyNumberFormat="1" applyFont="1" applyFill="1" applyBorder="1" applyAlignment="1">
      <alignment horizontal="center" vertical="center" wrapText="1"/>
    </xf>
    <xf numFmtId="14" fontId="0" fillId="0" borderId="17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49" fontId="38" fillId="25" borderId="17" xfId="4156" applyNumberFormat="1" applyFont="1" applyFill="1" applyBorder="1" applyAlignment="1">
      <alignment horizontal="center" vertical="center" wrapText="1"/>
    </xf>
    <xf numFmtId="49" fontId="38" fillId="25" borderId="18" xfId="4156" applyNumberFormat="1" applyFont="1" applyFill="1" applyBorder="1" applyAlignment="1">
      <alignment horizontal="center" vertical="center" wrapText="1"/>
    </xf>
    <xf numFmtId="49" fontId="38" fillId="25" borderId="19" xfId="4156" applyNumberFormat="1" applyFont="1" applyFill="1" applyBorder="1" applyAlignment="1">
      <alignment horizontal="center" vertical="center" wrapText="1"/>
    </xf>
    <xf numFmtId="0" fontId="38" fillId="0" borderId="17" xfId="32014" applyNumberFormat="1" applyFont="1" applyFill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Font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Fill="1" applyBorder="1" applyAlignment="1">
      <alignment horizontal="center" vertical="center" wrapText="1"/>
    </xf>
    <xf numFmtId="41" fontId="39" fillId="0" borderId="25" xfId="49727" applyNumberFormat="1" applyFont="1" applyFill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38" fillId="0" borderId="19" xfId="49723" applyFont="1" applyBorder="1" applyAlignment="1">
      <alignment horizontal="center" vertical="center"/>
    </xf>
    <xf numFmtId="0" fontId="38" fillId="0" borderId="3" xfId="49723" applyFont="1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/>
    <xf numFmtId="0" fontId="35" fillId="0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Fill="1" applyBorder="1" applyAlignment="1">
      <alignment horizontal="center" vertical="center" wrapText="1"/>
    </xf>
    <xf numFmtId="41" fontId="29" fillId="0" borderId="32" xfId="0" applyNumberFormat="1" applyFont="1" applyFill="1" applyBorder="1" applyAlignment="1">
      <alignment horizontal="center" vertical="center" wrapText="1"/>
    </xf>
    <xf numFmtId="41" fontId="29" fillId="0" borderId="38" xfId="0" applyNumberFormat="1" applyFont="1" applyFill="1" applyBorder="1" applyAlignment="1">
      <alignment horizontal="center" vertical="center" wrapText="1"/>
    </xf>
    <xf numFmtId="41" fontId="29" fillId="0" borderId="33" xfId="0" applyNumberFormat="1" applyFont="1" applyFill="1" applyBorder="1" applyAlignment="1">
      <alignment horizontal="center" vertical="center" wrapText="1"/>
    </xf>
    <xf numFmtId="41" fontId="29" fillId="0" borderId="39" xfId="0" applyNumberFormat="1" applyFont="1" applyFill="1" applyBorder="1" applyAlignment="1">
      <alignment horizontal="center" vertical="center" wrapText="1"/>
    </xf>
    <xf numFmtId="41" fontId="29" fillId="0" borderId="34" xfId="0" applyNumberFormat="1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/>
    </xf>
    <xf numFmtId="0" fontId="0" fillId="0" borderId="3" xfId="0" applyNumberFormat="1" applyFill="1" applyBorder="1" applyAlignment="1">
      <alignment horizontal="center" vertical="center" wrapText="1"/>
    </xf>
    <xf numFmtId="0" fontId="0" fillId="0" borderId="17" xfId="0" applyNumberFormat="1" applyFill="1" applyBorder="1" applyAlignment="1">
      <alignment horizontal="center" vertical="center"/>
    </xf>
    <xf numFmtId="0" fontId="38" fillId="0" borderId="17" xfId="4156" applyFont="1" applyBorder="1" applyAlignment="1">
      <alignment horizontal="center"/>
    </xf>
    <xf numFmtId="0" fontId="38" fillId="0" borderId="18" xfId="4156" applyFont="1" applyBorder="1" applyAlignment="1">
      <alignment horizontal="center"/>
    </xf>
    <xf numFmtId="0" fontId="38" fillId="0" borderId="19" xfId="4156" applyFont="1" applyBorder="1" applyAlignment="1">
      <alignment horizontal="center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191" fontId="37" fillId="25" borderId="17" xfId="32014" applyNumberFormat="1" applyFont="1" applyFill="1" applyBorder="1" applyAlignment="1">
      <alignment horizontal="center" vertical="center"/>
    </xf>
    <xf numFmtId="191" fontId="37" fillId="25" borderId="18" xfId="32014" applyNumberFormat="1" applyFont="1" applyFill="1" applyBorder="1" applyAlignment="1">
      <alignment horizontal="center" vertical="center"/>
    </xf>
    <xf numFmtId="191" fontId="37" fillId="25" borderId="19" xfId="32014" applyNumberFormat="1" applyFon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5" fillId="25" borderId="3" xfId="0" applyNumberFormat="1" applyFont="1" applyFill="1" applyBorder="1" applyAlignment="1">
      <alignment horizontal="center" vertical="center"/>
    </xf>
    <xf numFmtId="0" fontId="35" fillId="0" borderId="32" xfId="0" applyNumberFormat="1" applyFont="1" applyFill="1" applyBorder="1" applyAlignment="1">
      <alignment horizontal="center" vertical="center"/>
    </xf>
    <xf numFmtId="0" fontId="0" fillId="0" borderId="33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8" fillId="0" borderId="17" xfId="4156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07" fillId="0" borderId="17" xfId="0" applyNumberFormat="1" applyFont="1" applyFill="1" applyBorder="1" applyAlignment="1">
      <alignment horizontal="center" vertical="center" wrapText="1"/>
    </xf>
    <xf numFmtId="0" fontId="107" fillId="0" borderId="18" xfId="0" applyNumberFormat="1" applyFont="1" applyFill="1" applyBorder="1" applyAlignment="1">
      <alignment horizontal="center" vertical="center"/>
    </xf>
    <xf numFmtId="0" fontId="107" fillId="0" borderId="19" xfId="0" applyNumberFormat="1" applyFont="1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Font="1" applyBorder="1" applyAlignment="1">
      <alignment horizontal="center" vertical="center" wrapText="1"/>
    </xf>
    <xf numFmtId="0" fontId="37" fillId="0" borderId="37" xfId="116" applyFont="1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ont="1" applyFill="1" applyBorder="1" applyAlignment="1">
      <alignment horizontal="center" vertical="center" wrapText="1"/>
    </xf>
    <xf numFmtId="0" fontId="38" fillId="0" borderId="0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ont="1" applyFill="1" applyBorder="1" applyAlignment="1">
      <alignment horizontal="center" vertical="center"/>
    </xf>
    <xf numFmtId="0" fontId="37" fillId="0" borderId="34" xfId="116" applyFont="1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81" fillId="0" borderId="0" xfId="8" applyNumberFormat="1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ont="1" applyFill="1" applyBorder="1" applyAlignment="1">
      <alignment horizontal="center" vertical="center"/>
    </xf>
    <xf numFmtId="0" fontId="37" fillId="25" borderId="19" xfId="116" applyFont="1" applyFill="1" applyBorder="1" applyAlignment="1">
      <alignment horizontal="center" vertical="center"/>
    </xf>
    <xf numFmtId="0" fontId="37" fillId="25" borderId="17" xfId="116" applyFont="1" applyFill="1" applyBorder="1" applyAlignment="1">
      <alignment horizontal="center" vertical="center"/>
    </xf>
    <xf numFmtId="0" fontId="37" fillId="0" borderId="33" xfId="2500" applyFont="1" applyFill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Fill="1" applyBorder="1" applyAlignment="1">
      <alignment horizontal="center" vertical="center" wrapText="1"/>
    </xf>
    <xf numFmtId="0" fontId="38" fillId="0" borderId="37" xfId="49721" applyFill="1" applyBorder="1" applyAlignment="1">
      <alignment horizontal="center" vertical="center" wrapText="1"/>
    </xf>
    <xf numFmtId="0" fontId="38" fillId="0" borderId="32" xfId="49721" applyFill="1" applyBorder="1" applyAlignment="1">
      <alignment horizontal="center" vertical="center" wrapText="1"/>
    </xf>
    <xf numFmtId="0" fontId="38" fillId="0" borderId="38" xfId="49721" applyFill="1" applyBorder="1" applyAlignment="1">
      <alignment horizontal="center" vertical="center" wrapText="1"/>
    </xf>
    <xf numFmtId="0" fontId="38" fillId="0" borderId="0" xfId="49721" applyFill="1" applyBorder="1" applyAlignment="1">
      <alignment horizontal="center" vertical="center" wrapText="1"/>
    </xf>
    <xf numFmtId="0" fontId="38" fillId="0" borderId="33" xfId="49721" applyFill="1" applyBorder="1" applyAlignment="1">
      <alignment horizontal="center" vertical="center" wrapText="1"/>
    </xf>
    <xf numFmtId="0" fontId="38" fillId="0" borderId="39" xfId="49721" applyFill="1" applyBorder="1" applyAlignment="1">
      <alignment horizontal="center" vertical="center" wrapText="1"/>
    </xf>
    <xf numFmtId="0" fontId="38" fillId="0" borderId="35" xfId="49721" applyFill="1" applyBorder="1" applyAlignment="1">
      <alignment horizontal="center" vertical="center" wrapText="1"/>
    </xf>
    <xf numFmtId="0" fontId="38" fillId="0" borderId="34" xfId="49721" applyFill="1" applyBorder="1" applyAlignment="1">
      <alignment horizontal="center" vertical="center" wrapText="1"/>
    </xf>
    <xf numFmtId="0" fontId="38" fillId="0" borderId="0" xfId="4156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/>
    </xf>
    <xf numFmtId="0" fontId="38" fillId="0" borderId="18" xfId="32014" applyNumberFormat="1" applyFont="1" applyFill="1" applyBorder="1" applyAlignment="1">
      <alignment horizontal="center" vertical="center" wrapText="1"/>
    </xf>
    <xf numFmtId="0" fontId="38" fillId="0" borderId="19" xfId="32014" applyNumberFormat="1" applyFont="1" applyFill="1" applyBorder="1" applyAlignment="1">
      <alignment horizontal="center" vertical="center" wrapText="1"/>
    </xf>
    <xf numFmtId="0" fontId="38" fillId="0" borderId="3" xfId="49722" applyFont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0" fillId="25" borderId="18" xfId="0" applyNumberFormat="1" applyFill="1" applyBorder="1" applyAlignment="1">
      <alignment horizontal="center" vertical="center" wrapText="1"/>
    </xf>
    <xf numFmtId="0" fontId="0" fillId="25" borderId="19" xfId="0" applyNumberFormat="1" applyFill="1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Border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</cellXfs>
  <cellStyles count="49731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" xfId="49728" builtinId="5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0 3" xfId="49726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4" xfId="49729"/>
    <cellStyle name="표준 65" xfId="49722"/>
    <cellStyle name="표준 66" xfId="49730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70" xfId="4972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9"/>
  <sheetViews>
    <sheetView tabSelected="1" zoomScale="70" zoomScaleNormal="70" workbookViewId="0">
      <selection activeCell="F8" sqref="F8"/>
    </sheetView>
  </sheetViews>
  <sheetFormatPr defaultColWidth="7.77734375" defaultRowHeight="14.25"/>
  <cols>
    <col min="1" max="1" width="23.44140625" style="42" bestFit="1" customWidth="1"/>
    <col min="2" max="2" width="10.77734375" style="2" customWidth="1"/>
    <col min="3" max="3" width="12.5546875" style="2" customWidth="1"/>
    <col min="4" max="4" width="15" style="2" customWidth="1"/>
    <col min="5" max="5" width="15" style="3" customWidth="1"/>
    <col min="6" max="7" width="15" style="2" customWidth="1"/>
    <col min="8" max="8" width="14" style="2" customWidth="1"/>
    <col min="9" max="9" width="15" style="2" customWidth="1"/>
    <col min="10" max="10" width="15" style="3" customWidth="1"/>
    <col min="11" max="12" width="15" style="2" customWidth="1"/>
    <col min="13" max="16384" width="7.77734375" style="2"/>
  </cols>
  <sheetData>
    <row r="1" spans="1:12" ht="24.95" customHeight="1" thickBot="1">
      <c r="A1" s="162" t="s">
        <v>45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</row>
    <row r="2" spans="1:12" s="1" customFormat="1" ht="24.95" customHeight="1">
      <c r="A2" s="163" t="s">
        <v>3</v>
      </c>
      <c r="B2" s="165" t="s">
        <v>4</v>
      </c>
      <c r="C2" s="167" t="s">
        <v>466</v>
      </c>
      <c r="D2" s="167"/>
      <c r="E2" s="167"/>
      <c r="F2" s="167"/>
      <c r="G2" s="167"/>
      <c r="H2" s="168" t="s">
        <v>465</v>
      </c>
      <c r="I2" s="169"/>
      <c r="J2" s="169"/>
      <c r="K2" s="169"/>
      <c r="L2" s="170"/>
    </row>
    <row r="3" spans="1:12" s="1" customFormat="1" ht="24.95" customHeight="1">
      <c r="A3" s="164"/>
      <c r="B3" s="166"/>
      <c r="C3" s="6" t="s">
        <v>2</v>
      </c>
      <c r="D3" s="4" t="s">
        <v>29</v>
      </c>
      <c r="E3" s="4" t="s">
        <v>30</v>
      </c>
      <c r="F3" s="4" t="s">
        <v>27</v>
      </c>
      <c r="G3" s="4" t="s">
        <v>1</v>
      </c>
      <c r="H3" s="6" t="s">
        <v>2</v>
      </c>
      <c r="I3" s="4" t="s">
        <v>29</v>
      </c>
      <c r="J3" s="4" t="s">
        <v>30</v>
      </c>
      <c r="K3" s="4" t="s">
        <v>0</v>
      </c>
      <c r="L3" s="15" t="s">
        <v>1</v>
      </c>
    </row>
    <row r="4" spans="1:12" s="1" customFormat="1" ht="24.95" customHeight="1">
      <c r="A4" s="8" t="s">
        <v>34</v>
      </c>
      <c r="B4" s="146">
        <f>C4-H4</f>
        <v>-363</v>
      </c>
      <c r="C4" s="134">
        <f t="shared" ref="C4:L4" si="0">SUM(C5:C28)</f>
        <v>8276</v>
      </c>
      <c r="D4" s="134">
        <f t="shared" si="0"/>
        <v>67</v>
      </c>
      <c r="E4" s="134">
        <f t="shared" si="0"/>
        <v>436</v>
      </c>
      <c r="F4" s="134">
        <f t="shared" si="0"/>
        <v>6572</v>
      </c>
      <c r="G4" s="134">
        <f t="shared" si="0"/>
        <v>1201</v>
      </c>
      <c r="H4" s="134">
        <f t="shared" si="0"/>
        <v>8639</v>
      </c>
      <c r="I4" s="134">
        <f t="shared" si="0"/>
        <v>67</v>
      </c>
      <c r="J4" s="134">
        <f t="shared" si="0"/>
        <v>469</v>
      </c>
      <c r="K4" s="134">
        <f t="shared" si="0"/>
        <v>6863</v>
      </c>
      <c r="L4" s="135">
        <f t="shared" si="0"/>
        <v>1240</v>
      </c>
    </row>
    <row r="5" spans="1:12" ht="28.5">
      <c r="A5" s="44" t="s">
        <v>241</v>
      </c>
      <c r="B5" s="146">
        <f>C5-H5</f>
        <v>-18</v>
      </c>
      <c r="C5" s="136">
        <f>SUM(D5:G5)</f>
        <v>1071</v>
      </c>
      <c r="D5" s="137">
        <v>0</v>
      </c>
      <c r="E5" s="137">
        <v>0</v>
      </c>
      <c r="F5" s="137">
        <v>790</v>
      </c>
      <c r="G5" s="137">
        <v>281</v>
      </c>
      <c r="H5" s="136">
        <f>SUM(I5:L5)</f>
        <v>1089</v>
      </c>
      <c r="I5" s="137">
        <v>0</v>
      </c>
      <c r="J5" s="137">
        <v>0</v>
      </c>
      <c r="K5" s="137">
        <v>806</v>
      </c>
      <c r="L5" s="138">
        <v>283</v>
      </c>
    </row>
    <row r="6" spans="1:12" s="3" customFormat="1" ht="24.95" customHeight="1">
      <c r="A6" s="43" t="s">
        <v>44</v>
      </c>
      <c r="B6" s="146">
        <f>C6-H6</f>
        <v>-259</v>
      </c>
      <c r="C6" s="136">
        <f>SUM(D6:G6)</f>
        <v>4141</v>
      </c>
      <c r="D6" s="137">
        <v>0</v>
      </c>
      <c r="E6" s="137">
        <v>165</v>
      </c>
      <c r="F6" s="137">
        <v>3300</v>
      </c>
      <c r="G6" s="137">
        <v>676</v>
      </c>
      <c r="H6" s="136">
        <f>SUM(I6:L6)</f>
        <v>4400</v>
      </c>
      <c r="I6" s="137">
        <v>0</v>
      </c>
      <c r="J6" s="137">
        <v>194</v>
      </c>
      <c r="K6" s="137">
        <v>3494</v>
      </c>
      <c r="L6" s="138">
        <v>712</v>
      </c>
    </row>
    <row r="7" spans="1:12" s="3" customFormat="1" ht="24.95" customHeight="1">
      <c r="A7" s="43" t="s">
        <v>59</v>
      </c>
      <c r="B7" s="146">
        <f t="shared" ref="B7:B28" si="1">C7-H7</f>
        <v>-32</v>
      </c>
      <c r="C7" s="136">
        <f>SUM(D7:G7)</f>
        <v>1349</v>
      </c>
      <c r="D7" s="137">
        <v>54</v>
      </c>
      <c r="E7" s="137">
        <v>238</v>
      </c>
      <c r="F7" s="137">
        <v>1042</v>
      </c>
      <c r="G7" s="137">
        <v>15</v>
      </c>
      <c r="H7" s="136">
        <f t="shared" ref="H7:H28" si="2">SUM(I7:L7)</f>
        <v>1381</v>
      </c>
      <c r="I7" s="137">
        <v>54</v>
      </c>
      <c r="J7" s="137">
        <v>242</v>
      </c>
      <c r="K7" s="137">
        <v>1070</v>
      </c>
      <c r="L7" s="138">
        <v>15</v>
      </c>
    </row>
    <row r="8" spans="1:12" s="3" customFormat="1" ht="24.95" customHeight="1">
      <c r="A8" s="43" t="s">
        <v>74</v>
      </c>
      <c r="B8" s="146">
        <f t="shared" si="1"/>
        <v>-16</v>
      </c>
      <c r="C8" s="136">
        <f>SUM(D8:G8)</f>
        <v>510</v>
      </c>
      <c r="D8" s="137">
        <v>0</v>
      </c>
      <c r="E8" s="137">
        <v>0</v>
      </c>
      <c r="F8" s="137">
        <v>510</v>
      </c>
      <c r="G8" s="137">
        <v>0</v>
      </c>
      <c r="H8" s="136">
        <f t="shared" si="2"/>
        <v>526</v>
      </c>
      <c r="I8" s="137">
        <v>0</v>
      </c>
      <c r="J8" s="137">
        <v>0</v>
      </c>
      <c r="K8" s="137">
        <v>526</v>
      </c>
      <c r="L8" s="138">
        <v>0</v>
      </c>
    </row>
    <row r="9" spans="1:12" s="3" customFormat="1" ht="24.95" customHeight="1">
      <c r="A9" s="43" t="s">
        <v>78</v>
      </c>
      <c r="B9" s="146">
        <f t="shared" si="1"/>
        <v>-1</v>
      </c>
      <c r="C9" s="136">
        <f t="shared" ref="C9:C28" si="3">SUM(D9:G9)</f>
        <v>57</v>
      </c>
      <c r="D9" s="137">
        <v>0</v>
      </c>
      <c r="E9" s="137">
        <v>0</v>
      </c>
      <c r="F9" s="137">
        <v>57</v>
      </c>
      <c r="G9" s="137">
        <v>0</v>
      </c>
      <c r="H9" s="136">
        <f t="shared" si="2"/>
        <v>58</v>
      </c>
      <c r="I9" s="137">
        <v>0</v>
      </c>
      <c r="J9" s="137">
        <v>0</v>
      </c>
      <c r="K9" s="137">
        <v>58</v>
      </c>
      <c r="L9" s="138">
        <v>0</v>
      </c>
    </row>
    <row r="10" spans="1:12" s="3" customFormat="1" ht="24.95" customHeight="1">
      <c r="A10" s="43" t="s">
        <v>103</v>
      </c>
      <c r="B10" s="146">
        <f t="shared" si="1"/>
        <v>0</v>
      </c>
      <c r="C10" s="136">
        <f t="shared" si="3"/>
        <v>123</v>
      </c>
      <c r="D10" s="137">
        <v>13</v>
      </c>
      <c r="E10" s="137">
        <v>19</v>
      </c>
      <c r="F10" s="137">
        <v>76</v>
      </c>
      <c r="G10" s="137">
        <v>15</v>
      </c>
      <c r="H10" s="136">
        <f t="shared" si="2"/>
        <v>123</v>
      </c>
      <c r="I10" s="137">
        <v>13</v>
      </c>
      <c r="J10" s="137">
        <v>19</v>
      </c>
      <c r="K10" s="137">
        <v>76</v>
      </c>
      <c r="L10" s="138">
        <v>15</v>
      </c>
    </row>
    <row r="11" spans="1:12" s="3" customFormat="1" ht="24.95" customHeight="1">
      <c r="A11" s="43" t="s">
        <v>146</v>
      </c>
      <c r="B11" s="146">
        <f t="shared" si="1"/>
        <v>-18</v>
      </c>
      <c r="C11" s="136">
        <f t="shared" si="3"/>
        <v>101</v>
      </c>
      <c r="D11" s="137">
        <v>0</v>
      </c>
      <c r="E11" s="137">
        <v>0</v>
      </c>
      <c r="F11" s="137">
        <v>67</v>
      </c>
      <c r="G11" s="137">
        <v>34</v>
      </c>
      <c r="H11" s="136">
        <f t="shared" si="2"/>
        <v>119</v>
      </c>
      <c r="I11" s="137">
        <v>0</v>
      </c>
      <c r="J11" s="137">
        <v>0</v>
      </c>
      <c r="K11" s="137">
        <v>83</v>
      </c>
      <c r="L11" s="138">
        <v>36</v>
      </c>
    </row>
    <row r="12" spans="1:12" s="3" customFormat="1" ht="24.95" customHeight="1">
      <c r="A12" s="43" t="s">
        <v>112</v>
      </c>
      <c r="B12" s="146">
        <f t="shared" si="1"/>
        <v>-3</v>
      </c>
      <c r="C12" s="136">
        <f t="shared" si="3"/>
        <v>18</v>
      </c>
      <c r="D12" s="137">
        <v>0</v>
      </c>
      <c r="E12" s="137">
        <v>0</v>
      </c>
      <c r="F12" s="137">
        <v>15</v>
      </c>
      <c r="G12" s="137">
        <v>3</v>
      </c>
      <c r="H12" s="136">
        <f t="shared" si="2"/>
        <v>21</v>
      </c>
      <c r="I12" s="137">
        <v>0</v>
      </c>
      <c r="J12" s="137">
        <v>0</v>
      </c>
      <c r="K12" s="137">
        <v>18</v>
      </c>
      <c r="L12" s="138">
        <v>3</v>
      </c>
    </row>
    <row r="13" spans="1:12" s="3" customFormat="1" ht="24.95" customHeight="1">
      <c r="A13" s="43" t="s">
        <v>119</v>
      </c>
      <c r="B13" s="146">
        <f t="shared" si="1"/>
        <v>0</v>
      </c>
      <c r="C13" s="136">
        <f t="shared" si="3"/>
        <v>16</v>
      </c>
      <c r="D13" s="137">
        <v>0</v>
      </c>
      <c r="E13" s="137">
        <v>0</v>
      </c>
      <c r="F13" s="137">
        <v>16</v>
      </c>
      <c r="G13" s="137">
        <v>0</v>
      </c>
      <c r="H13" s="139">
        <f t="shared" si="2"/>
        <v>16</v>
      </c>
      <c r="I13" s="137">
        <v>0</v>
      </c>
      <c r="J13" s="137">
        <v>0</v>
      </c>
      <c r="K13" s="137">
        <v>16</v>
      </c>
      <c r="L13" s="138">
        <v>0</v>
      </c>
    </row>
    <row r="14" spans="1:12" s="3" customFormat="1" ht="24.75" customHeight="1">
      <c r="A14" s="43" t="s">
        <v>171</v>
      </c>
      <c r="B14" s="146">
        <f t="shared" si="1"/>
        <v>-6</v>
      </c>
      <c r="C14" s="136">
        <f t="shared" si="3"/>
        <v>15</v>
      </c>
      <c r="D14" s="137">
        <v>0</v>
      </c>
      <c r="E14" s="137">
        <v>0</v>
      </c>
      <c r="F14" s="137">
        <v>15</v>
      </c>
      <c r="G14" s="137">
        <v>0</v>
      </c>
      <c r="H14" s="136">
        <f t="shared" si="2"/>
        <v>21</v>
      </c>
      <c r="I14" s="137">
        <v>0</v>
      </c>
      <c r="J14" s="137">
        <v>0</v>
      </c>
      <c r="K14" s="137">
        <v>21</v>
      </c>
      <c r="L14" s="138">
        <v>0</v>
      </c>
    </row>
    <row r="15" spans="1:12" s="3" customFormat="1" ht="24.95" customHeight="1">
      <c r="A15" s="43" t="s">
        <v>134</v>
      </c>
      <c r="B15" s="146">
        <f t="shared" si="1"/>
        <v>-10</v>
      </c>
      <c r="C15" s="136">
        <f t="shared" si="3"/>
        <v>772</v>
      </c>
      <c r="D15" s="137">
        <v>0</v>
      </c>
      <c r="E15" s="137">
        <v>0</v>
      </c>
      <c r="F15" s="137">
        <v>607</v>
      </c>
      <c r="G15" s="137">
        <v>165</v>
      </c>
      <c r="H15" s="136">
        <f t="shared" si="2"/>
        <v>782</v>
      </c>
      <c r="I15" s="137">
        <v>0</v>
      </c>
      <c r="J15" s="137">
        <v>0</v>
      </c>
      <c r="K15" s="137">
        <v>618</v>
      </c>
      <c r="L15" s="138">
        <v>164</v>
      </c>
    </row>
    <row r="16" spans="1:12" s="3" customFormat="1" ht="24.95" customHeight="1">
      <c r="A16" s="11" t="s">
        <v>148</v>
      </c>
      <c r="B16" s="146">
        <f t="shared" si="1"/>
        <v>0</v>
      </c>
      <c r="C16" s="136">
        <f t="shared" si="3"/>
        <v>0</v>
      </c>
      <c r="D16" s="137"/>
      <c r="E16" s="137"/>
      <c r="F16" s="137"/>
      <c r="G16" s="137"/>
      <c r="H16" s="136">
        <f t="shared" si="2"/>
        <v>0</v>
      </c>
      <c r="I16" s="137"/>
      <c r="J16" s="137"/>
      <c r="K16" s="137"/>
      <c r="L16" s="138"/>
    </row>
    <row r="17" spans="1:12" s="3" customFormat="1" ht="24.95" customHeight="1">
      <c r="A17" s="11" t="s">
        <v>150</v>
      </c>
      <c r="B17" s="146">
        <f t="shared" si="1"/>
        <v>0</v>
      </c>
      <c r="C17" s="136">
        <f t="shared" si="3"/>
        <v>0</v>
      </c>
      <c r="D17" s="137"/>
      <c r="E17" s="137"/>
      <c r="F17" s="137"/>
      <c r="G17" s="137"/>
      <c r="H17" s="136">
        <f t="shared" si="2"/>
        <v>0</v>
      </c>
      <c r="I17" s="137"/>
      <c r="J17" s="137"/>
      <c r="K17" s="137"/>
      <c r="L17" s="138"/>
    </row>
    <row r="18" spans="1:12" s="3" customFormat="1" ht="24.95" customHeight="1">
      <c r="A18" s="11" t="s">
        <v>152</v>
      </c>
      <c r="B18" s="146">
        <f t="shared" si="1"/>
        <v>0</v>
      </c>
      <c r="C18" s="136">
        <f t="shared" si="3"/>
        <v>0</v>
      </c>
      <c r="D18" s="137"/>
      <c r="E18" s="137"/>
      <c r="F18" s="137"/>
      <c r="G18" s="137"/>
      <c r="H18" s="136">
        <f t="shared" si="2"/>
        <v>0</v>
      </c>
      <c r="I18" s="137"/>
      <c r="J18" s="137"/>
      <c r="K18" s="137"/>
      <c r="L18" s="138"/>
    </row>
    <row r="19" spans="1:12" s="3" customFormat="1" ht="24.95" customHeight="1">
      <c r="A19" s="11" t="s">
        <v>154</v>
      </c>
      <c r="B19" s="146">
        <f t="shared" si="1"/>
        <v>0</v>
      </c>
      <c r="C19" s="136">
        <f t="shared" si="3"/>
        <v>0</v>
      </c>
      <c r="D19" s="137"/>
      <c r="E19" s="137"/>
      <c r="F19" s="137"/>
      <c r="G19" s="137"/>
      <c r="H19" s="136">
        <f t="shared" si="2"/>
        <v>0</v>
      </c>
      <c r="I19" s="137"/>
      <c r="J19" s="137"/>
      <c r="K19" s="137"/>
      <c r="L19" s="138"/>
    </row>
    <row r="20" spans="1:12" s="3" customFormat="1" ht="24.95" customHeight="1">
      <c r="A20" s="11" t="s">
        <v>156</v>
      </c>
      <c r="B20" s="146">
        <f t="shared" si="1"/>
        <v>0</v>
      </c>
      <c r="C20" s="136">
        <f t="shared" si="3"/>
        <v>0</v>
      </c>
      <c r="D20" s="137"/>
      <c r="E20" s="137"/>
      <c r="F20" s="137"/>
      <c r="G20" s="137"/>
      <c r="H20" s="136">
        <f t="shared" si="2"/>
        <v>0</v>
      </c>
      <c r="I20" s="137"/>
      <c r="J20" s="137"/>
      <c r="K20" s="137"/>
      <c r="L20" s="138"/>
    </row>
    <row r="21" spans="1:12" s="3" customFormat="1" ht="24" customHeight="1">
      <c r="A21" s="43" t="s">
        <v>135</v>
      </c>
      <c r="B21" s="146">
        <f t="shared" si="1"/>
        <v>0</v>
      </c>
      <c r="C21" s="136">
        <f t="shared" si="3"/>
        <v>45</v>
      </c>
      <c r="D21" s="137">
        <v>0</v>
      </c>
      <c r="E21" s="137">
        <v>0</v>
      </c>
      <c r="F21" s="137">
        <v>45</v>
      </c>
      <c r="G21" s="137">
        <v>0</v>
      </c>
      <c r="H21" s="136">
        <f t="shared" si="2"/>
        <v>45</v>
      </c>
      <c r="I21" s="137">
        <v>0</v>
      </c>
      <c r="J21" s="137">
        <v>0</v>
      </c>
      <c r="K21" s="137">
        <v>45</v>
      </c>
      <c r="L21" s="138">
        <v>0</v>
      </c>
    </row>
    <row r="22" spans="1:12" s="3" customFormat="1" ht="24.95" customHeight="1">
      <c r="A22" s="11" t="s">
        <v>158</v>
      </c>
      <c r="B22" s="146">
        <f t="shared" si="1"/>
        <v>0</v>
      </c>
      <c r="C22" s="136">
        <f t="shared" si="3"/>
        <v>0</v>
      </c>
      <c r="D22" s="137"/>
      <c r="E22" s="137"/>
      <c r="F22" s="137"/>
      <c r="G22" s="137"/>
      <c r="H22" s="136">
        <f t="shared" si="2"/>
        <v>0</v>
      </c>
      <c r="I22" s="137"/>
      <c r="J22" s="137"/>
      <c r="K22" s="137"/>
      <c r="L22" s="138"/>
    </row>
    <row r="23" spans="1:12" s="3" customFormat="1" ht="24.95" customHeight="1">
      <c r="A23" s="11" t="s">
        <v>160</v>
      </c>
      <c r="B23" s="146">
        <f t="shared" si="1"/>
        <v>0</v>
      </c>
      <c r="C23" s="136">
        <f t="shared" si="3"/>
        <v>0</v>
      </c>
      <c r="D23" s="137"/>
      <c r="E23" s="137"/>
      <c r="F23" s="137"/>
      <c r="G23" s="137"/>
      <c r="H23" s="136">
        <f t="shared" si="2"/>
        <v>0</v>
      </c>
      <c r="I23" s="137"/>
      <c r="J23" s="137"/>
      <c r="K23" s="137"/>
      <c r="L23" s="138"/>
    </row>
    <row r="24" spans="1:12" s="3" customFormat="1" ht="24.95" customHeight="1">
      <c r="A24" s="11" t="s">
        <v>162</v>
      </c>
      <c r="B24" s="146">
        <f t="shared" si="1"/>
        <v>0</v>
      </c>
      <c r="C24" s="136">
        <f t="shared" si="3"/>
        <v>0</v>
      </c>
      <c r="D24" s="137"/>
      <c r="E24" s="137"/>
      <c r="F24" s="137"/>
      <c r="G24" s="137"/>
      <c r="H24" s="136">
        <f t="shared" si="2"/>
        <v>0</v>
      </c>
      <c r="I24" s="137"/>
      <c r="J24" s="137"/>
      <c r="K24" s="137"/>
      <c r="L24" s="138"/>
    </row>
    <row r="25" spans="1:12" ht="24.95" customHeight="1">
      <c r="A25" s="11" t="s">
        <v>164</v>
      </c>
      <c r="B25" s="146">
        <f t="shared" si="1"/>
        <v>0</v>
      </c>
      <c r="C25" s="136">
        <f t="shared" si="3"/>
        <v>0</v>
      </c>
      <c r="D25" s="137"/>
      <c r="E25" s="137"/>
      <c r="F25" s="137"/>
      <c r="G25" s="137"/>
      <c r="H25" s="136">
        <f t="shared" si="2"/>
        <v>0</v>
      </c>
      <c r="I25" s="137"/>
      <c r="J25" s="137"/>
      <c r="K25" s="137"/>
      <c r="L25" s="138"/>
    </row>
    <row r="26" spans="1:12" s="3" customFormat="1" ht="24.95" customHeight="1">
      <c r="A26" s="11" t="s">
        <v>166</v>
      </c>
      <c r="B26" s="146">
        <f t="shared" si="1"/>
        <v>0</v>
      </c>
      <c r="C26" s="136">
        <f t="shared" si="3"/>
        <v>0</v>
      </c>
      <c r="D26" s="137"/>
      <c r="E26" s="137"/>
      <c r="F26" s="137"/>
      <c r="G26" s="137"/>
      <c r="H26" s="136">
        <f t="shared" si="2"/>
        <v>0</v>
      </c>
      <c r="I26" s="137"/>
      <c r="J26" s="137"/>
      <c r="K26" s="137"/>
      <c r="L26" s="138"/>
    </row>
    <row r="27" spans="1:12" s="3" customFormat="1" ht="24.95" customHeight="1">
      <c r="A27" s="11" t="s">
        <v>168</v>
      </c>
      <c r="B27" s="146">
        <f t="shared" si="1"/>
        <v>0</v>
      </c>
      <c r="C27" s="136">
        <f t="shared" si="3"/>
        <v>58</v>
      </c>
      <c r="D27" s="137">
        <v>0</v>
      </c>
      <c r="E27" s="137">
        <v>14</v>
      </c>
      <c r="F27" s="137">
        <v>32</v>
      </c>
      <c r="G27" s="137">
        <v>12</v>
      </c>
      <c r="H27" s="136">
        <f t="shared" si="2"/>
        <v>58</v>
      </c>
      <c r="I27" s="137">
        <v>0</v>
      </c>
      <c r="J27" s="137">
        <v>14</v>
      </c>
      <c r="K27" s="137">
        <v>32</v>
      </c>
      <c r="L27" s="138">
        <v>12</v>
      </c>
    </row>
    <row r="28" spans="1:12" s="3" customFormat="1" ht="24.95" customHeight="1" thickBot="1">
      <c r="A28" s="16" t="s">
        <v>170</v>
      </c>
      <c r="B28" s="147">
        <f t="shared" si="1"/>
        <v>0</v>
      </c>
      <c r="C28" s="140">
        <f t="shared" si="3"/>
        <v>0</v>
      </c>
      <c r="D28" s="141"/>
      <c r="E28" s="141"/>
      <c r="F28" s="141"/>
      <c r="G28" s="141"/>
      <c r="H28" s="140">
        <f t="shared" si="2"/>
        <v>0</v>
      </c>
      <c r="I28" s="141"/>
      <c r="J28" s="141"/>
      <c r="K28" s="141"/>
      <c r="L28" s="142"/>
    </row>
    <row r="29" spans="1:12" ht="24.95" customHeight="1">
      <c r="B29" s="3"/>
      <c r="C29" s="3"/>
      <c r="D29" s="3"/>
      <c r="F29" s="3"/>
      <c r="G29" s="3"/>
      <c r="H29" s="3"/>
      <c r="I29" s="3"/>
      <c r="K29" s="3"/>
      <c r="L29" s="3"/>
    </row>
    <row r="30" spans="1:12" s="3" customFormat="1" ht="24.95" customHeight="1">
      <c r="A30" s="162"/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</row>
    <row r="31" spans="1:12" ht="24.95" customHeight="1" thickBot="1">
      <c r="A31" s="162" t="s">
        <v>46</v>
      </c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</row>
    <row r="32" spans="1:12" ht="24.95" customHeight="1">
      <c r="A32" s="163" t="s">
        <v>3</v>
      </c>
      <c r="B32" s="165" t="s">
        <v>4</v>
      </c>
      <c r="C32" s="167" t="s">
        <v>466</v>
      </c>
      <c r="D32" s="167"/>
      <c r="E32" s="167"/>
      <c r="F32" s="167"/>
      <c r="G32" s="167"/>
      <c r="H32" s="168" t="s">
        <v>465</v>
      </c>
      <c r="I32" s="169"/>
      <c r="J32" s="169"/>
      <c r="K32" s="169"/>
      <c r="L32" s="170"/>
    </row>
    <row r="33" spans="1:12" ht="24.95" customHeight="1">
      <c r="A33" s="164"/>
      <c r="B33" s="166"/>
      <c r="C33" s="6" t="s">
        <v>2</v>
      </c>
      <c r="D33" s="4" t="s">
        <v>29</v>
      </c>
      <c r="E33" s="4" t="s">
        <v>30</v>
      </c>
      <c r="F33" s="4" t="s">
        <v>27</v>
      </c>
      <c r="G33" s="4" t="s">
        <v>1</v>
      </c>
      <c r="H33" s="6" t="s">
        <v>2</v>
      </c>
      <c r="I33" s="4" t="s">
        <v>29</v>
      </c>
      <c r="J33" s="4" t="s">
        <v>30</v>
      </c>
      <c r="K33" s="4" t="s">
        <v>27</v>
      </c>
      <c r="L33" s="15" t="s">
        <v>1</v>
      </c>
    </row>
    <row r="34" spans="1:12" s="1" customFormat="1" ht="24.95" customHeight="1">
      <c r="A34" s="8" t="s">
        <v>34</v>
      </c>
      <c r="B34" s="146">
        <f>C34-H34</f>
        <v>6</v>
      </c>
      <c r="C34" s="134">
        <f t="shared" ref="C34:L34" si="4">SUM(C35:C58)</f>
        <v>846</v>
      </c>
      <c r="D34" s="134">
        <f t="shared" si="4"/>
        <v>67</v>
      </c>
      <c r="E34" s="134">
        <f t="shared" si="4"/>
        <v>25</v>
      </c>
      <c r="F34" s="134">
        <f t="shared" si="4"/>
        <v>734</v>
      </c>
      <c r="G34" s="134">
        <f t="shared" si="4"/>
        <v>20</v>
      </c>
      <c r="H34" s="134">
        <f t="shared" si="4"/>
        <v>840</v>
      </c>
      <c r="I34" s="134">
        <f t="shared" si="4"/>
        <v>67</v>
      </c>
      <c r="J34" s="134">
        <f t="shared" si="4"/>
        <v>25</v>
      </c>
      <c r="K34" s="134">
        <f t="shared" si="4"/>
        <v>729</v>
      </c>
      <c r="L34" s="135">
        <f t="shared" si="4"/>
        <v>19</v>
      </c>
    </row>
    <row r="35" spans="1:12" s="3" customFormat="1" ht="28.5">
      <c r="A35" s="44" t="s">
        <v>242</v>
      </c>
      <c r="B35" s="146">
        <f t="shared" ref="B35:B58" si="5">C35-H35</f>
        <v>0</v>
      </c>
      <c r="C35" s="136">
        <f>SUM(D35:G35)</f>
        <v>0</v>
      </c>
      <c r="D35" s="137"/>
      <c r="E35" s="137"/>
      <c r="F35" s="137"/>
      <c r="G35" s="137"/>
      <c r="H35" s="136">
        <f>SUM(I35:L35)</f>
        <v>0</v>
      </c>
      <c r="I35" s="137"/>
      <c r="J35" s="137"/>
      <c r="K35" s="137"/>
      <c r="L35" s="138"/>
    </row>
    <row r="36" spans="1:12" s="3" customFormat="1" ht="24.95" customHeight="1">
      <c r="A36" s="43" t="s">
        <v>44</v>
      </c>
      <c r="B36" s="146">
        <f t="shared" ref="B36" si="6">C36-H36</f>
        <v>-5</v>
      </c>
      <c r="C36" s="136">
        <f>SUM(D36:G36)</f>
        <v>29</v>
      </c>
      <c r="D36" s="137">
        <v>0</v>
      </c>
      <c r="E36" s="137">
        <v>3</v>
      </c>
      <c r="F36" s="137">
        <v>26</v>
      </c>
      <c r="G36" s="137">
        <v>0</v>
      </c>
      <c r="H36" s="136">
        <f>SUM(I36:L36)</f>
        <v>34</v>
      </c>
      <c r="I36" s="137">
        <v>0</v>
      </c>
      <c r="J36" s="137">
        <v>3</v>
      </c>
      <c r="K36" s="137">
        <v>31</v>
      </c>
      <c r="L36" s="138">
        <v>0</v>
      </c>
    </row>
    <row r="37" spans="1:12" s="3" customFormat="1" ht="24.95" customHeight="1">
      <c r="A37" s="43" t="s">
        <v>47</v>
      </c>
      <c r="B37" s="146">
        <f t="shared" si="5"/>
        <v>0</v>
      </c>
      <c r="C37" s="136">
        <f t="shared" ref="C37:C58" si="7">SUM(D37:G37)</f>
        <v>79</v>
      </c>
      <c r="D37" s="137">
        <v>54</v>
      </c>
      <c r="E37" s="137">
        <v>21</v>
      </c>
      <c r="F37" s="137">
        <v>4</v>
      </c>
      <c r="G37" s="137">
        <v>0</v>
      </c>
      <c r="H37" s="136">
        <f t="shared" ref="H37:H58" si="8">SUM(I37:L37)</f>
        <v>79</v>
      </c>
      <c r="I37" s="137">
        <v>54</v>
      </c>
      <c r="J37" s="137">
        <v>21</v>
      </c>
      <c r="K37" s="137">
        <v>4</v>
      </c>
      <c r="L37" s="138">
        <v>0</v>
      </c>
    </row>
    <row r="38" spans="1:12" s="3" customFormat="1" ht="24.95" customHeight="1">
      <c r="A38" s="43" t="s">
        <v>73</v>
      </c>
      <c r="B38" s="146">
        <f t="shared" si="5"/>
        <v>-16</v>
      </c>
      <c r="C38" s="136">
        <f t="shared" si="7"/>
        <v>510</v>
      </c>
      <c r="D38" s="137">
        <v>0</v>
      </c>
      <c r="E38" s="137">
        <v>0</v>
      </c>
      <c r="F38" s="137">
        <v>510</v>
      </c>
      <c r="G38" s="137">
        <v>0</v>
      </c>
      <c r="H38" s="136">
        <f t="shared" si="8"/>
        <v>526</v>
      </c>
      <c r="I38" s="137">
        <v>0</v>
      </c>
      <c r="J38" s="137">
        <v>0</v>
      </c>
      <c r="K38" s="137">
        <v>526</v>
      </c>
      <c r="L38" s="138">
        <v>0</v>
      </c>
    </row>
    <row r="39" spans="1:12" s="3" customFormat="1" ht="24.95" customHeight="1">
      <c r="A39" s="43" t="s">
        <v>78</v>
      </c>
      <c r="B39" s="146">
        <f t="shared" si="5"/>
        <v>0</v>
      </c>
      <c r="C39" s="136">
        <f t="shared" si="7"/>
        <v>0</v>
      </c>
      <c r="D39" s="137"/>
      <c r="E39" s="137"/>
      <c r="F39" s="137"/>
      <c r="G39" s="137"/>
      <c r="H39" s="136">
        <f t="shared" si="8"/>
        <v>0</v>
      </c>
      <c r="I39" s="137"/>
      <c r="J39" s="137"/>
      <c r="K39" s="137"/>
      <c r="L39" s="138"/>
    </row>
    <row r="40" spans="1:12" s="3" customFormat="1" ht="24.95" customHeight="1">
      <c r="A40" s="43" t="s">
        <v>103</v>
      </c>
      <c r="B40" s="146">
        <f t="shared" si="5"/>
        <v>0</v>
      </c>
      <c r="C40" s="136">
        <f t="shared" si="7"/>
        <v>82</v>
      </c>
      <c r="D40" s="137">
        <v>13</v>
      </c>
      <c r="E40" s="137">
        <v>1</v>
      </c>
      <c r="F40" s="137">
        <v>53</v>
      </c>
      <c r="G40" s="137">
        <v>15</v>
      </c>
      <c r="H40" s="136">
        <f t="shared" si="8"/>
        <v>82</v>
      </c>
      <c r="I40" s="137">
        <v>13</v>
      </c>
      <c r="J40" s="137">
        <v>1</v>
      </c>
      <c r="K40" s="137">
        <v>53</v>
      </c>
      <c r="L40" s="138">
        <v>15</v>
      </c>
    </row>
    <row r="41" spans="1:12" s="3" customFormat="1" ht="24.95" customHeight="1">
      <c r="A41" s="43" t="s">
        <v>146</v>
      </c>
      <c r="B41" s="146">
        <f t="shared" si="5"/>
        <v>0</v>
      </c>
      <c r="C41" s="136">
        <f t="shared" si="7"/>
        <v>0</v>
      </c>
      <c r="D41" s="137"/>
      <c r="E41" s="137"/>
      <c r="F41" s="137"/>
      <c r="G41" s="137"/>
      <c r="H41" s="136">
        <f t="shared" si="8"/>
        <v>0</v>
      </c>
      <c r="I41" s="137"/>
      <c r="J41" s="137"/>
      <c r="K41" s="137"/>
      <c r="L41" s="138"/>
    </row>
    <row r="42" spans="1:12" s="3" customFormat="1" ht="24.95" customHeight="1">
      <c r="A42" s="43" t="s">
        <v>112</v>
      </c>
      <c r="B42" s="146">
        <f t="shared" si="5"/>
        <v>-3</v>
      </c>
      <c r="C42" s="136">
        <f t="shared" si="7"/>
        <v>18</v>
      </c>
      <c r="D42" s="137">
        <v>0</v>
      </c>
      <c r="E42" s="137">
        <v>0</v>
      </c>
      <c r="F42" s="137">
        <v>15</v>
      </c>
      <c r="G42" s="137">
        <v>3</v>
      </c>
      <c r="H42" s="136">
        <f t="shared" si="8"/>
        <v>21</v>
      </c>
      <c r="I42" s="137">
        <v>0</v>
      </c>
      <c r="J42" s="137">
        <v>0</v>
      </c>
      <c r="K42" s="137">
        <v>18</v>
      </c>
      <c r="L42" s="138">
        <v>3</v>
      </c>
    </row>
    <row r="43" spans="1:12" s="3" customFormat="1" ht="24.95" customHeight="1">
      <c r="A43" s="43" t="s">
        <v>119</v>
      </c>
      <c r="B43" s="146">
        <f t="shared" si="5"/>
        <v>0</v>
      </c>
      <c r="C43" s="136">
        <f t="shared" si="7"/>
        <v>16</v>
      </c>
      <c r="D43" s="137">
        <v>0</v>
      </c>
      <c r="E43" s="137">
        <v>0</v>
      </c>
      <c r="F43" s="137">
        <v>16</v>
      </c>
      <c r="G43" s="137">
        <v>0</v>
      </c>
      <c r="H43" s="139">
        <f t="shared" si="8"/>
        <v>16</v>
      </c>
      <c r="I43" s="137">
        <v>0</v>
      </c>
      <c r="J43" s="137">
        <v>0</v>
      </c>
      <c r="K43" s="137">
        <v>16</v>
      </c>
      <c r="L43" s="138">
        <v>0</v>
      </c>
    </row>
    <row r="44" spans="1:12" s="3" customFormat="1" ht="24.95" customHeight="1">
      <c r="A44" s="43" t="s">
        <v>171</v>
      </c>
      <c r="B44" s="146">
        <f t="shared" si="5"/>
        <v>-6</v>
      </c>
      <c r="C44" s="136">
        <f t="shared" si="7"/>
        <v>15</v>
      </c>
      <c r="D44" s="137">
        <v>0</v>
      </c>
      <c r="E44" s="137">
        <v>0</v>
      </c>
      <c r="F44" s="137">
        <v>15</v>
      </c>
      <c r="G44" s="137">
        <v>0</v>
      </c>
      <c r="H44" s="136">
        <f t="shared" si="8"/>
        <v>21</v>
      </c>
      <c r="I44" s="137">
        <v>0</v>
      </c>
      <c r="J44" s="137">
        <v>0</v>
      </c>
      <c r="K44" s="137">
        <v>21</v>
      </c>
      <c r="L44" s="138">
        <v>0</v>
      </c>
    </row>
    <row r="45" spans="1:12" s="3" customFormat="1" ht="24.95" customHeight="1">
      <c r="A45" s="43" t="s">
        <v>134</v>
      </c>
      <c r="B45" s="146">
        <f t="shared" si="5"/>
        <v>36</v>
      </c>
      <c r="C45" s="136">
        <f t="shared" si="7"/>
        <v>52</v>
      </c>
      <c r="D45" s="137">
        <v>0</v>
      </c>
      <c r="E45" s="137">
        <v>0</v>
      </c>
      <c r="F45" s="137">
        <v>50</v>
      </c>
      <c r="G45" s="137">
        <v>2</v>
      </c>
      <c r="H45" s="136">
        <f t="shared" si="8"/>
        <v>16</v>
      </c>
      <c r="I45" s="137">
        <v>0</v>
      </c>
      <c r="J45" s="137">
        <v>0</v>
      </c>
      <c r="K45" s="137">
        <v>15</v>
      </c>
      <c r="L45" s="138">
        <v>1</v>
      </c>
    </row>
    <row r="46" spans="1:12" s="3" customFormat="1" ht="24.95" customHeight="1">
      <c r="A46" s="11" t="s">
        <v>147</v>
      </c>
      <c r="B46" s="146">
        <f t="shared" si="5"/>
        <v>0</v>
      </c>
      <c r="C46" s="136">
        <f t="shared" si="7"/>
        <v>0</v>
      </c>
      <c r="D46" s="137"/>
      <c r="E46" s="137"/>
      <c r="F46" s="137"/>
      <c r="G46" s="137"/>
      <c r="H46" s="136">
        <f t="shared" si="8"/>
        <v>0</v>
      </c>
      <c r="I46" s="137"/>
      <c r="J46" s="137"/>
      <c r="K46" s="137"/>
      <c r="L46" s="138"/>
    </row>
    <row r="47" spans="1:12" s="3" customFormat="1" ht="24.95" customHeight="1">
      <c r="A47" s="11" t="s">
        <v>149</v>
      </c>
      <c r="B47" s="146">
        <f t="shared" si="5"/>
        <v>0</v>
      </c>
      <c r="C47" s="136">
        <f t="shared" si="7"/>
        <v>0</v>
      </c>
      <c r="D47" s="137"/>
      <c r="E47" s="137"/>
      <c r="F47" s="137"/>
      <c r="G47" s="137"/>
      <c r="H47" s="136">
        <f t="shared" si="8"/>
        <v>0</v>
      </c>
      <c r="I47" s="137"/>
      <c r="J47" s="137"/>
      <c r="K47" s="137"/>
      <c r="L47" s="138"/>
    </row>
    <row r="48" spans="1:12" s="3" customFormat="1" ht="24.95" customHeight="1">
      <c r="A48" s="11" t="s">
        <v>151</v>
      </c>
      <c r="B48" s="146">
        <f t="shared" si="5"/>
        <v>0</v>
      </c>
      <c r="C48" s="136">
        <f t="shared" si="7"/>
        <v>0</v>
      </c>
      <c r="D48" s="137"/>
      <c r="E48" s="137"/>
      <c r="F48" s="137"/>
      <c r="G48" s="137"/>
      <c r="H48" s="136">
        <f t="shared" si="8"/>
        <v>0</v>
      </c>
      <c r="I48" s="137"/>
      <c r="J48" s="137"/>
      <c r="K48" s="137"/>
      <c r="L48" s="138"/>
    </row>
    <row r="49" spans="1:12" s="3" customFormat="1" ht="24.95" customHeight="1">
      <c r="A49" s="11" t="s">
        <v>153</v>
      </c>
      <c r="B49" s="146">
        <f t="shared" si="5"/>
        <v>0</v>
      </c>
      <c r="C49" s="136">
        <f t="shared" si="7"/>
        <v>0</v>
      </c>
      <c r="D49" s="137"/>
      <c r="E49" s="137"/>
      <c r="F49" s="137"/>
      <c r="G49" s="137"/>
      <c r="H49" s="136">
        <f t="shared" si="8"/>
        <v>0</v>
      </c>
      <c r="I49" s="137"/>
      <c r="J49" s="137"/>
      <c r="K49" s="137"/>
      <c r="L49" s="138"/>
    </row>
    <row r="50" spans="1:12" s="3" customFormat="1" ht="24.95" customHeight="1">
      <c r="A50" s="11" t="s">
        <v>155</v>
      </c>
      <c r="B50" s="146">
        <f t="shared" si="5"/>
        <v>0</v>
      </c>
      <c r="C50" s="136">
        <f t="shared" si="7"/>
        <v>0</v>
      </c>
      <c r="D50" s="137"/>
      <c r="E50" s="137"/>
      <c r="F50" s="137"/>
      <c r="G50" s="137"/>
      <c r="H50" s="136">
        <f t="shared" si="8"/>
        <v>0</v>
      </c>
      <c r="I50" s="137"/>
      <c r="J50" s="137"/>
      <c r="K50" s="137"/>
      <c r="L50" s="138"/>
    </row>
    <row r="51" spans="1:12" s="3" customFormat="1" ht="24.95" customHeight="1">
      <c r="A51" s="43" t="s">
        <v>135</v>
      </c>
      <c r="B51" s="146">
        <f t="shared" si="5"/>
        <v>0</v>
      </c>
      <c r="C51" s="136">
        <f t="shared" si="7"/>
        <v>45</v>
      </c>
      <c r="D51" s="137">
        <v>0</v>
      </c>
      <c r="E51" s="137">
        <v>0</v>
      </c>
      <c r="F51" s="137">
        <v>45</v>
      </c>
      <c r="G51" s="137">
        <v>0</v>
      </c>
      <c r="H51" s="136">
        <f t="shared" si="8"/>
        <v>45</v>
      </c>
      <c r="I51" s="137">
        <v>0</v>
      </c>
      <c r="J51" s="137">
        <v>0</v>
      </c>
      <c r="K51" s="137">
        <v>45</v>
      </c>
      <c r="L51" s="138">
        <v>0</v>
      </c>
    </row>
    <row r="52" spans="1:12" s="3" customFormat="1" ht="24.95" customHeight="1">
      <c r="A52" s="11" t="s">
        <v>157</v>
      </c>
      <c r="B52" s="146">
        <f t="shared" si="5"/>
        <v>0</v>
      </c>
      <c r="C52" s="136">
        <f t="shared" si="7"/>
        <v>0</v>
      </c>
      <c r="D52" s="137"/>
      <c r="E52" s="137"/>
      <c r="F52" s="137"/>
      <c r="G52" s="137"/>
      <c r="H52" s="136">
        <f t="shared" si="8"/>
        <v>0</v>
      </c>
      <c r="I52" s="137"/>
      <c r="J52" s="137"/>
      <c r="K52" s="137"/>
      <c r="L52" s="138"/>
    </row>
    <row r="53" spans="1:12" s="3" customFormat="1" ht="24.95" customHeight="1">
      <c r="A53" s="11" t="s">
        <v>159</v>
      </c>
      <c r="B53" s="146">
        <f t="shared" si="5"/>
        <v>0</v>
      </c>
      <c r="C53" s="136">
        <f t="shared" si="7"/>
        <v>0</v>
      </c>
      <c r="D53" s="137"/>
      <c r="E53" s="137"/>
      <c r="F53" s="137"/>
      <c r="G53" s="137"/>
      <c r="H53" s="136">
        <f t="shared" si="8"/>
        <v>0</v>
      </c>
      <c r="I53" s="137"/>
      <c r="J53" s="137"/>
      <c r="K53" s="137"/>
      <c r="L53" s="138"/>
    </row>
    <row r="54" spans="1:12" s="3" customFormat="1" ht="24.95" customHeight="1">
      <c r="A54" s="11" t="s">
        <v>161</v>
      </c>
      <c r="B54" s="146">
        <f t="shared" si="5"/>
        <v>0</v>
      </c>
      <c r="C54" s="136">
        <f t="shared" si="7"/>
        <v>0</v>
      </c>
      <c r="D54" s="137"/>
      <c r="E54" s="137"/>
      <c r="F54" s="137"/>
      <c r="G54" s="137"/>
      <c r="H54" s="136">
        <f t="shared" si="8"/>
        <v>0</v>
      </c>
      <c r="I54" s="137"/>
      <c r="J54" s="137"/>
      <c r="K54" s="137"/>
      <c r="L54" s="138"/>
    </row>
    <row r="55" spans="1:12" s="3" customFormat="1" ht="24.95" customHeight="1">
      <c r="A55" s="11" t="s">
        <v>163</v>
      </c>
      <c r="B55" s="146">
        <f t="shared" si="5"/>
        <v>0</v>
      </c>
      <c r="C55" s="136">
        <f t="shared" si="7"/>
        <v>0</v>
      </c>
      <c r="D55" s="137"/>
      <c r="E55" s="137"/>
      <c r="F55" s="137"/>
      <c r="G55" s="137"/>
      <c r="H55" s="136">
        <f t="shared" si="8"/>
        <v>0</v>
      </c>
      <c r="I55" s="137"/>
      <c r="J55" s="137"/>
      <c r="K55" s="137"/>
      <c r="L55" s="138"/>
    </row>
    <row r="56" spans="1:12" s="3" customFormat="1" ht="24.95" customHeight="1">
      <c r="A56" s="11" t="s">
        <v>165</v>
      </c>
      <c r="B56" s="146">
        <f t="shared" si="5"/>
        <v>0</v>
      </c>
      <c r="C56" s="136">
        <f t="shared" si="7"/>
        <v>0</v>
      </c>
      <c r="D56" s="137"/>
      <c r="E56" s="137"/>
      <c r="F56" s="137"/>
      <c r="G56" s="137"/>
      <c r="H56" s="136">
        <f t="shared" si="8"/>
        <v>0</v>
      </c>
      <c r="I56" s="137"/>
      <c r="J56" s="137"/>
      <c r="K56" s="137"/>
      <c r="L56" s="138"/>
    </row>
    <row r="57" spans="1:12" s="3" customFormat="1" ht="24.95" customHeight="1">
      <c r="A57" s="11" t="s">
        <v>167</v>
      </c>
      <c r="B57" s="146">
        <f t="shared" si="5"/>
        <v>0</v>
      </c>
      <c r="C57" s="136">
        <f t="shared" si="7"/>
        <v>0</v>
      </c>
      <c r="D57" s="137"/>
      <c r="E57" s="137"/>
      <c r="F57" s="137"/>
      <c r="G57" s="137"/>
      <c r="H57" s="136">
        <f t="shared" si="8"/>
        <v>0</v>
      </c>
      <c r="I57" s="137"/>
      <c r="J57" s="137"/>
      <c r="K57" s="137"/>
      <c r="L57" s="138"/>
    </row>
    <row r="58" spans="1:12" s="3" customFormat="1" ht="24.95" customHeight="1" thickBot="1">
      <c r="A58" s="16" t="s">
        <v>169</v>
      </c>
      <c r="B58" s="147">
        <f t="shared" si="5"/>
        <v>0</v>
      </c>
      <c r="C58" s="140">
        <f t="shared" si="7"/>
        <v>0</v>
      </c>
      <c r="D58" s="141"/>
      <c r="E58" s="141"/>
      <c r="F58" s="141"/>
      <c r="G58" s="141"/>
      <c r="H58" s="140">
        <f t="shared" si="8"/>
        <v>0</v>
      </c>
      <c r="I58" s="141"/>
      <c r="J58" s="141"/>
      <c r="K58" s="141"/>
      <c r="L58" s="142"/>
    </row>
    <row r="59" spans="1:12">
      <c r="D59" s="3"/>
      <c r="F59" s="3"/>
      <c r="G59" s="3"/>
    </row>
  </sheetData>
  <mergeCells count="11">
    <mergeCell ref="A30:L30"/>
    <mergeCell ref="A1:L1"/>
    <mergeCell ref="A2:A3"/>
    <mergeCell ref="B2:B3"/>
    <mergeCell ref="C2:G2"/>
    <mergeCell ref="H2:L2"/>
    <mergeCell ref="A31:L31"/>
    <mergeCell ref="A32:A33"/>
    <mergeCell ref="B32:B33"/>
    <mergeCell ref="C32:G32"/>
    <mergeCell ref="H32:L3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33"/>
  <sheetViews>
    <sheetView view="pageBreakPreview" topLeftCell="B1" zoomScale="80" zoomScaleNormal="55" zoomScaleSheetLayoutView="80" workbookViewId="0">
      <pane xSplit="11" ySplit="4" topLeftCell="M93" activePane="bottomRight" state="frozen"/>
      <selection activeCell="B1" sqref="B1"/>
      <selection pane="topRight" activeCell="M1" sqref="M1"/>
      <selection pane="bottomLeft" activeCell="B5" sqref="B5"/>
      <selection pane="bottomRight" activeCell="O325" sqref="O325"/>
    </sheetView>
  </sheetViews>
  <sheetFormatPr defaultRowHeight="13.5"/>
  <cols>
    <col min="1" max="1" width="16" style="10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4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4" customWidth="1"/>
    <col min="18" max="18" width="12.6640625" style="34" bestFit="1" customWidth="1"/>
    <col min="19" max="19" width="12.44140625" style="34" bestFit="1" customWidth="1"/>
    <col min="20" max="20" width="8.88671875" style="34"/>
    <col min="21" max="21" width="10.21875" style="34" bestFit="1" customWidth="1"/>
  </cols>
  <sheetData>
    <row r="1" spans="1:22" ht="39.75" customHeight="1">
      <c r="A1" s="389" t="s">
        <v>469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</row>
    <row r="2" spans="1:22" ht="33" customHeight="1">
      <c r="A2" s="390" t="s">
        <v>5</v>
      </c>
      <c r="B2" s="390"/>
      <c r="C2" s="390"/>
      <c r="D2" s="390"/>
      <c r="E2" s="391" t="s">
        <v>6</v>
      </c>
      <c r="F2" s="391"/>
      <c r="G2" s="391"/>
      <c r="H2" s="391" t="s">
        <v>7</v>
      </c>
      <c r="I2" s="390"/>
      <c r="J2" s="390" t="s">
        <v>8</v>
      </c>
      <c r="K2" s="390"/>
      <c r="L2" s="12" t="s">
        <v>9</v>
      </c>
      <c r="M2" s="392" t="s">
        <v>10</v>
      </c>
      <c r="N2" s="392"/>
      <c r="O2" s="392"/>
      <c r="P2" s="393" t="s">
        <v>28</v>
      </c>
      <c r="Q2" s="393" t="s">
        <v>22</v>
      </c>
      <c r="R2" s="393" t="s">
        <v>23</v>
      </c>
      <c r="S2" s="395" t="s">
        <v>11</v>
      </c>
      <c r="T2" s="393" t="s">
        <v>32</v>
      </c>
      <c r="U2" s="393" t="s">
        <v>33</v>
      </c>
    </row>
    <row r="3" spans="1:22" ht="19.5" customHeight="1">
      <c r="A3" s="400" t="s">
        <v>20</v>
      </c>
      <c r="B3" s="400" t="s">
        <v>20</v>
      </c>
      <c r="C3" s="398" t="s">
        <v>31</v>
      </c>
      <c r="D3" s="401" t="s">
        <v>21</v>
      </c>
      <c r="E3" s="391"/>
      <c r="F3" s="391"/>
      <c r="G3" s="391"/>
      <c r="H3" s="390" t="s">
        <v>12</v>
      </c>
      <c r="I3" s="390" t="s">
        <v>13</v>
      </c>
      <c r="J3" s="391" t="s">
        <v>14</v>
      </c>
      <c r="K3" s="391" t="s">
        <v>15</v>
      </c>
      <c r="L3" s="396" t="s">
        <v>16</v>
      </c>
      <c r="M3" s="397" t="s">
        <v>17</v>
      </c>
      <c r="N3" s="392" t="s">
        <v>18</v>
      </c>
      <c r="O3" s="392"/>
      <c r="P3" s="394"/>
      <c r="Q3" s="394"/>
      <c r="R3" s="394"/>
      <c r="S3" s="394"/>
      <c r="T3" s="394"/>
      <c r="U3" s="394"/>
    </row>
    <row r="4" spans="1:22" ht="35.25" customHeight="1">
      <c r="A4" s="390"/>
      <c r="B4" s="390"/>
      <c r="C4" s="399"/>
      <c r="D4" s="402"/>
      <c r="E4" s="391"/>
      <c r="F4" s="391"/>
      <c r="G4" s="391"/>
      <c r="H4" s="390"/>
      <c r="I4" s="390"/>
      <c r="J4" s="390"/>
      <c r="K4" s="390"/>
      <c r="L4" s="396"/>
      <c r="M4" s="397"/>
      <c r="N4" s="5" t="s">
        <v>467</v>
      </c>
      <c r="O4" s="5" t="s">
        <v>468</v>
      </c>
      <c r="P4" s="394"/>
      <c r="Q4" s="394"/>
      <c r="R4" s="394"/>
      <c r="S4" s="394"/>
      <c r="T4" s="394"/>
      <c r="U4" s="394"/>
    </row>
    <row r="5" spans="1:22" s="9" customFormat="1" ht="24.95" customHeight="1">
      <c r="A5" s="285"/>
      <c r="B5" s="372" t="s">
        <v>190</v>
      </c>
      <c r="C5" s="239" t="s">
        <v>36</v>
      </c>
      <c r="D5" s="242" t="s">
        <v>41</v>
      </c>
      <c r="E5" s="245" t="s">
        <v>179</v>
      </c>
      <c r="F5" s="246"/>
      <c r="G5" s="247"/>
      <c r="H5" s="242" t="s">
        <v>296</v>
      </c>
      <c r="I5" s="242" t="s">
        <v>297</v>
      </c>
      <c r="J5" s="239" t="s">
        <v>24</v>
      </c>
      <c r="K5" s="239" t="s">
        <v>25</v>
      </c>
      <c r="L5" s="13">
        <v>84.913200000000003</v>
      </c>
      <c r="M5" s="94">
        <v>352</v>
      </c>
      <c r="N5" s="265" t="s">
        <v>392</v>
      </c>
      <c r="O5" s="266"/>
      <c r="P5" s="171" t="s">
        <v>180</v>
      </c>
      <c r="Q5" s="171" t="s">
        <v>181</v>
      </c>
      <c r="R5" s="171" t="s">
        <v>182</v>
      </c>
      <c r="S5" s="171" t="s">
        <v>72</v>
      </c>
      <c r="T5" s="171" t="s">
        <v>183</v>
      </c>
      <c r="U5" s="171" t="s">
        <v>111</v>
      </c>
      <c r="V5" s="237" t="s">
        <v>390</v>
      </c>
    </row>
    <row r="6" spans="1:22" s="9" customFormat="1" ht="24.95" customHeight="1">
      <c r="A6" s="285"/>
      <c r="B6" s="373"/>
      <c r="C6" s="240"/>
      <c r="D6" s="243"/>
      <c r="E6" s="248"/>
      <c r="F6" s="249"/>
      <c r="G6" s="250"/>
      <c r="H6" s="243"/>
      <c r="I6" s="243"/>
      <c r="J6" s="240"/>
      <c r="K6" s="240"/>
      <c r="L6" s="13">
        <v>84.785600000000002</v>
      </c>
      <c r="M6" s="94">
        <v>218</v>
      </c>
      <c r="N6" s="267"/>
      <c r="O6" s="268"/>
      <c r="P6" s="172"/>
      <c r="Q6" s="172"/>
      <c r="R6" s="172"/>
      <c r="S6" s="172"/>
      <c r="T6" s="172"/>
      <c r="U6" s="172"/>
      <c r="V6" s="238"/>
    </row>
    <row r="7" spans="1:22" s="9" customFormat="1" ht="24.95" customHeight="1">
      <c r="A7" s="285"/>
      <c r="B7" s="373"/>
      <c r="C7" s="240"/>
      <c r="D7" s="243"/>
      <c r="E7" s="248"/>
      <c r="F7" s="249"/>
      <c r="G7" s="250"/>
      <c r="H7" s="243"/>
      <c r="I7" s="243"/>
      <c r="J7" s="240"/>
      <c r="K7" s="240"/>
      <c r="L7" s="13">
        <v>116.4552</v>
      </c>
      <c r="M7" s="94">
        <v>146</v>
      </c>
      <c r="N7" s="267"/>
      <c r="O7" s="268"/>
      <c r="P7" s="172"/>
      <c r="Q7" s="172"/>
      <c r="R7" s="172"/>
      <c r="S7" s="172"/>
      <c r="T7" s="172"/>
      <c r="U7" s="172"/>
      <c r="V7" s="238"/>
    </row>
    <row r="8" spans="1:22" s="9" customFormat="1" ht="24.95" customHeight="1">
      <c r="A8" s="285"/>
      <c r="B8" s="373"/>
      <c r="C8" s="240"/>
      <c r="D8" s="243"/>
      <c r="E8" s="248"/>
      <c r="F8" s="249"/>
      <c r="G8" s="250"/>
      <c r="H8" s="244"/>
      <c r="I8" s="244"/>
      <c r="J8" s="241"/>
      <c r="K8" s="241"/>
      <c r="L8" s="13">
        <v>117.4509</v>
      </c>
      <c r="M8" s="94">
        <v>158</v>
      </c>
      <c r="N8" s="269"/>
      <c r="O8" s="270"/>
      <c r="P8" s="172"/>
      <c r="Q8" s="172"/>
      <c r="R8" s="172"/>
      <c r="S8" s="172"/>
      <c r="T8" s="172"/>
      <c r="U8" s="172"/>
      <c r="V8" s="238"/>
    </row>
    <row r="9" spans="1:22" s="9" customFormat="1" ht="24.95" customHeight="1">
      <c r="A9" s="285"/>
      <c r="B9" s="373"/>
      <c r="C9" s="240"/>
      <c r="D9" s="243"/>
      <c r="E9" s="251"/>
      <c r="F9" s="252"/>
      <c r="G9" s="253"/>
      <c r="H9" s="230" t="s">
        <v>19</v>
      </c>
      <c r="I9" s="231"/>
      <c r="J9" s="231"/>
      <c r="K9" s="231"/>
      <c r="L9" s="232"/>
      <c r="M9" s="95">
        <f>SUM(M5:M8)</f>
        <v>874</v>
      </c>
      <c r="N9" s="95">
        <f>SUM(N5:N8)</f>
        <v>0</v>
      </c>
      <c r="O9" s="95">
        <f>SUM(O5:O8)</f>
        <v>0</v>
      </c>
      <c r="P9" s="173"/>
      <c r="Q9" s="173"/>
      <c r="R9" s="173"/>
      <c r="S9" s="173"/>
      <c r="T9" s="173"/>
      <c r="U9" s="173"/>
      <c r="V9" s="238"/>
    </row>
    <row r="10" spans="1:22" s="9" customFormat="1" ht="24.95" customHeight="1">
      <c r="A10" s="285"/>
      <c r="B10" s="373"/>
      <c r="C10" s="240"/>
      <c r="D10" s="243"/>
      <c r="E10" s="245" t="s">
        <v>184</v>
      </c>
      <c r="F10" s="246"/>
      <c r="G10" s="247"/>
      <c r="H10" s="242" t="s">
        <v>296</v>
      </c>
      <c r="I10" s="242" t="s">
        <v>296</v>
      </c>
      <c r="J10" s="239" t="s">
        <v>24</v>
      </c>
      <c r="K10" s="239" t="s">
        <v>25</v>
      </c>
      <c r="L10" s="13">
        <v>84.913700000000006</v>
      </c>
      <c r="M10" s="94">
        <v>58</v>
      </c>
      <c r="N10" s="265" t="s">
        <v>392</v>
      </c>
      <c r="O10" s="266"/>
      <c r="P10" s="171" t="s">
        <v>180</v>
      </c>
      <c r="Q10" s="171" t="s">
        <v>181</v>
      </c>
      <c r="R10" s="171" t="s">
        <v>182</v>
      </c>
      <c r="S10" s="171" t="s">
        <v>72</v>
      </c>
      <c r="T10" s="171" t="s">
        <v>183</v>
      </c>
      <c r="U10" s="171" t="s">
        <v>111</v>
      </c>
      <c r="V10" s="237" t="s">
        <v>390</v>
      </c>
    </row>
    <row r="11" spans="1:22" s="9" customFormat="1" ht="24.95" customHeight="1">
      <c r="A11" s="285"/>
      <c r="B11" s="373"/>
      <c r="C11" s="240"/>
      <c r="D11" s="243"/>
      <c r="E11" s="248"/>
      <c r="F11" s="249"/>
      <c r="G11" s="250"/>
      <c r="H11" s="243"/>
      <c r="I11" s="243"/>
      <c r="J11" s="240"/>
      <c r="K11" s="240"/>
      <c r="L11" s="13">
        <v>84.913200000000003</v>
      </c>
      <c r="M11" s="94">
        <v>226</v>
      </c>
      <c r="N11" s="267"/>
      <c r="O11" s="268"/>
      <c r="P11" s="172"/>
      <c r="Q11" s="172"/>
      <c r="R11" s="172"/>
      <c r="S11" s="172"/>
      <c r="T11" s="172"/>
      <c r="U11" s="172"/>
      <c r="V11" s="238"/>
    </row>
    <row r="12" spans="1:22" s="9" customFormat="1" ht="24.95" customHeight="1">
      <c r="A12" s="285"/>
      <c r="B12" s="373"/>
      <c r="C12" s="240"/>
      <c r="D12" s="243"/>
      <c r="E12" s="248"/>
      <c r="F12" s="249"/>
      <c r="G12" s="250"/>
      <c r="H12" s="243"/>
      <c r="I12" s="243"/>
      <c r="J12" s="240"/>
      <c r="K12" s="240"/>
      <c r="L12" s="13">
        <v>84.785600000000002</v>
      </c>
      <c r="M12" s="94">
        <v>58</v>
      </c>
      <c r="N12" s="267"/>
      <c r="O12" s="268"/>
      <c r="P12" s="172"/>
      <c r="Q12" s="172"/>
      <c r="R12" s="172"/>
      <c r="S12" s="172"/>
      <c r="T12" s="172"/>
      <c r="U12" s="172"/>
      <c r="V12" s="238"/>
    </row>
    <row r="13" spans="1:22" s="9" customFormat="1" ht="24.95" customHeight="1">
      <c r="A13" s="285"/>
      <c r="B13" s="373"/>
      <c r="C13" s="240"/>
      <c r="D13" s="243"/>
      <c r="E13" s="248"/>
      <c r="F13" s="249"/>
      <c r="G13" s="250"/>
      <c r="H13" s="243"/>
      <c r="I13" s="243"/>
      <c r="J13" s="240"/>
      <c r="K13" s="240"/>
      <c r="L13" s="13">
        <v>116.4552</v>
      </c>
      <c r="M13" s="94">
        <v>56</v>
      </c>
      <c r="N13" s="267"/>
      <c r="O13" s="268"/>
      <c r="P13" s="172"/>
      <c r="Q13" s="172"/>
      <c r="R13" s="172"/>
      <c r="S13" s="172"/>
      <c r="T13" s="172"/>
      <c r="U13" s="172"/>
      <c r="V13" s="238"/>
    </row>
    <row r="14" spans="1:22" s="9" customFormat="1" ht="24.95" customHeight="1">
      <c r="A14" s="285"/>
      <c r="B14" s="373"/>
      <c r="C14" s="240"/>
      <c r="D14" s="243"/>
      <c r="E14" s="248"/>
      <c r="F14" s="249"/>
      <c r="G14" s="250"/>
      <c r="H14" s="244"/>
      <c r="I14" s="244"/>
      <c r="J14" s="241"/>
      <c r="K14" s="241"/>
      <c r="L14" s="13">
        <v>117.4509</v>
      </c>
      <c r="M14" s="94">
        <v>56</v>
      </c>
      <c r="N14" s="269"/>
      <c r="O14" s="270"/>
      <c r="P14" s="172"/>
      <c r="Q14" s="172"/>
      <c r="R14" s="172"/>
      <c r="S14" s="172"/>
      <c r="T14" s="172"/>
      <c r="U14" s="172"/>
      <c r="V14" s="238"/>
    </row>
    <row r="15" spans="1:22" s="9" customFormat="1" ht="24.95" customHeight="1">
      <c r="A15" s="285"/>
      <c r="B15" s="373"/>
      <c r="C15" s="240"/>
      <c r="D15" s="243"/>
      <c r="E15" s="251"/>
      <c r="F15" s="252"/>
      <c r="G15" s="253"/>
      <c r="H15" s="230" t="s">
        <v>19</v>
      </c>
      <c r="I15" s="231"/>
      <c r="J15" s="231"/>
      <c r="K15" s="231"/>
      <c r="L15" s="232"/>
      <c r="M15" s="95">
        <f>SUM(M10:M14)</f>
        <v>454</v>
      </c>
      <c r="N15" s="95">
        <f>SUM(N10:N14)</f>
        <v>0</v>
      </c>
      <c r="O15" s="95">
        <f>SUM(O10:O14)</f>
        <v>0</v>
      </c>
      <c r="P15" s="173"/>
      <c r="Q15" s="173"/>
      <c r="R15" s="173"/>
      <c r="S15" s="173"/>
      <c r="T15" s="173"/>
      <c r="U15" s="173"/>
      <c r="V15" s="238"/>
    </row>
    <row r="16" spans="1:22" s="9" customFormat="1" ht="24.95" customHeight="1">
      <c r="A16" s="285"/>
      <c r="B16" s="373"/>
      <c r="C16" s="240"/>
      <c r="D16" s="243"/>
      <c r="E16" s="245" t="s">
        <v>185</v>
      </c>
      <c r="F16" s="246"/>
      <c r="G16" s="247"/>
      <c r="H16" s="242" t="s">
        <v>298</v>
      </c>
      <c r="I16" s="242" t="s">
        <v>298</v>
      </c>
      <c r="J16" s="239" t="s">
        <v>24</v>
      </c>
      <c r="K16" s="239" t="s">
        <v>25</v>
      </c>
      <c r="L16" s="30">
        <v>84.948999999999998</v>
      </c>
      <c r="M16" s="96">
        <v>433</v>
      </c>
      <c r="N16" s="265" t="s">
        <v>392</v>
      </c>
      <c r="O16" s="266"/>
      <c r="P16" s="171" t="s">
        <v>186</v>
      </c>
      <c r="Q16" s="171" t="s">
        <v>187</v>
      </c>
      <c r="R16" s="171" t="s">
        <v>188</v>
      </c>
      <c r="S16" s="171" t="s">
        <v>72</v>
      </c>
      <c r="T16" s="171" t="s">
        <v>183</v>
      </c>
      <c r="U16" s="171" t="s">
        <v>111</v>
      </c>
      <c r="V16" s="237" t="s">
        <v>390</v>
      </c>
    </row>
    <row r="17" spans="1:22" s="9" customFormat="1" ht="24.95" customHeight="1">
      <c r="A17" s="285"/>
      <c r="B17" s="373"/>
      <c r="C17" s="240"/>
      <c r="D17" s="243"/>
      <c r="E17" s="248"/>
      <c r="F17" s="249"/>
      <c r="G17" s="250"/>
      <c r="H17" s="243"/>
      <c r="I17" s="243"/>
      <c r="J17" s="240"/>
      <c r="K17" s="240"/>
      <c r="L17" s="30">
        <v>84.856099999999998</v>
      </c>
      <c r="M17" s="96">
        <v>313</v>
      </c>
      <c r="N17" s="267"/>
      <c r="O17" s="268"/>
      <c r="P17" s="172"/>
      <c r="Q17" s="172"/>
      <c r="R17" s="172"/>
      <c r="S17" s="172"/>
      <c r="T17" s="172"/>
      <c r="U17" s="172"/>
      <c r="V17" s="238"/>
    </row>
    <row r="18" spans="1:22" s="9" customFormat="1" ht="24.95" customHeight="1">
      <c r="A18" s="285"/>
      <c r="B18" s="373"/>
      <c r="C18" s="240"/>
      <c r="D18" s="243"/>
      <c r="E18" s="248"/>
      <c r="F18" s="249"/>
      <c r="G18" s="250"/>
      <c r="H18" s="243"/>
      <c r="I18" s="243"/>
      <c r="J18" s="240"/>
      <c r="K18" s="240"/>
      <c r="L18" s="30">
        <v>84.8</v>
      </c>
      <c r="M18" s="96">
        <v>298</v>
      </c>
      <c r="N18" s="267"/>
      <c r="O18" s="268"/>
      <c r="P18" s="172"/>
      <c r="Q18" s="172"/>
      <c r="R18" s="172"/>
      <c r="S18" s="172"/>
      <c r="T18" s="172"/>
      <c r="U18" s="172"/>
      <c r="V18" s="238"/>
    </row>
    <row r="19" spans="1:22" s="9" customFormat="1" ht="24.95" customHeight="1">
      <c r="A19" s="285"/>
      <c r="B19" s="373"/>
      <c r="C19" s="240"/>
      <c r="D19" s="243"/>
      <c r="E19" s="248"/>
      <c r="F19" s="249"/>
      <c r="G19" s="250"/>
      <c r="H19" s="243"/>
      <c r="I19" s="243"/>
      <c r="J19" s="240"/>
      <c r="K19" s="240"/>
      <c r="L19" s="30">
        <v>84.873000000000005</v>
      </c>
      <c r="M19" s="96">
        <v>76</v>
      </c>
      <c r="N19" s="267"/>
      <c r="O19" s="268"/>
      <c r="P19" s="172"/>
      <c r="Q19" s="172"/>
      <c r="R19" s="172"/>
      <c r="S19" s="172"/>
      <c r="T19" s="172"/>
      <c r="U19" s="172"/>
      <c r="V19" s="238"/>
    </row>
    <row r="20" spans="1:22" s="9" customFormat="1" ht="24.95" customHeight="1">
      <c r="A20" s="285"/>
      <c r="B20" s="373"/>
      <c r="C20" s="240"/>
      <c r="D20" s="243"/>
      <c r="E20" s="248"/>
      <c r="F20" s="249"/>
      <c r="G20" s="250"/>
      <c r="H20" s="243"/>
      <c r="I20" s="243"/>
      <c r="J20" s="240"/>
      <c r="K20" s="240"/>
      <c r="L20" s="30">
        <v>99.949299999999994</v>
      </c>
      <c r="M20" s="96">
        <v>155</v>
      </c>
      <c r="N20" s="267"/>
      <c r="O20" s="268"/>
      <c r="P20" s="172"/>
      <c r="Q20" s="172"/>
      <c r="R20" s="172"/>
      <c r="S20" s="172"/>
      <c r="T20" s="172"/>
      <c r="U20" s="172"/>
      <c r="V20" s="238"/>
    </row>
    <row r="21" spans="1:22" s="9" customFormat="1" ht="24.95" customHeight="1">
      <c r="A21" s="285"/>
      <c r="B21" s="373"/>
      <c r="C21" s="240"/>
      <c r="D21" s="243"/>
      <c r="E21" s="248"/>
      <c r="F21" s="249"/>
      <c r="G21" s="250"/>
      <c r="H21" s="243"/>
      <c r="I21" s="243"/>
      <c r="J21" s="240"/>
      <c r="K21" s="240"/>
      <c r="L21" s="30">
        <v>99.699399999999997</v>
      </c>
      <c r="M21" s="96">
        <v>112</v>
      </c>
      <c r="N21" s="267"/>
      <c r="O21" s="268"/>
      <c r="P21" s="172"/>
      <c r="Q21" s="172"/>
      <c r="R21" s="172"/>
      <c r="S21" s="172"/>
      <c r="T21" s="172"/>
      <c r="U21" s="172"/>
      <c r="V21" s="238"/>
    </row>
    <row r="22" spans="1:22" s="9" customFormat="1" ht="24.95" customHeight="1">
      <c r="A22" s="285"/>
      <c r="B22" s="373"/>
      <c r="C22" s="240"/>
      <c r="D22" s="243"/>
      <c r="E22" s="248"/>
      <c r="F22" s="249"/>
      <c r="G22" s="250"/>
      <c r="H22" s="244"/>
      <c r="I22" s="244"/>
      <c r="J22" s="241"/>
      <c r="K22" s="241"/>
      <c r="L22" s="30">
        <v>99.896500000000003</v>
      </c>
      <c r="M22" s="96">
        <v>210</v>
      </c>
      <c r="N22" s="269"/>
      <c r="O22" s="270"/>
      <c r="P22" s="172"/>
      <c r="Q22" s="172"/>
      <c r="R22" s="172"/>
      <c r="S22" s="172"/>
      <c r="T22" s="172"/>
      <c r="U22" s="172"/>
      <c r="V22" s="238"/>
    </row>
    <row r="23" spans="1:22" s="9" customFormat="1" ht="24.95" customHeight="1">
      <c r="A23" s="285"/>
      <c r="B23" s="373"/>
      <c r="C23" s="240"/>
      <c r="D23" s="243"/>
      <c r="E23" s="251"/>
      <c r="F23" s="252"/>
      <c r="G23" s="253"/>
      <c r="H23" s="230" t="s">
        <v>19</v>
      </c>
      <c r="I23" s="231"/>
      <c r="J23" s="231"/>
      <c r="K23" s="231"/>
      <c r="L23" s="232"/>
      <c r="M23" s="95">
        <f>SUM(M16:M22)</f>
        <v>1597</v>
      </c>
      <c r="N23" s="95">
        <f>SUM(N16:N22)</f>
        <v>0</v>
      </c>
      <c r="O23" s="95">
        <f>SUM(O16:O22)</f>
        <v>0</v>
      </c>
      <c r="P23" s="173"/>
      <c r="Q23" s="173"/>
      <c r="R23" s="173"/>
      <c r="S23" s="173"/>
      <c r="T23" s="173"/>
      <c r="U23" s="173"/>
      <c r="V23" s="238"/>
    </row>
    <row r="24" spans="1:22" s="9" customFormat="1" ht="24.95" customHeight="1">
      <c r="A24" s="285"/>
      <c r="B24" s="373"/>
      <c r="C24" s="240"/>
      <c r="D24" s="243"/>
      <c r="E24" s="245" t="s">
        <v>189</v>
      </c>
      <c r="F24" s="246"/>
      <c r="G24" s="247"/>
      <c r="H24" s="242" t="s">
        <v>299</v>
      </c>
      <c r="I24" s="242" t="s">
        <v>299</v>
      </c>
      <c r="J24" s="239" t="s">
        <v>24</v>
      </c>
      <c r="K24" s="239" t="s">
        <v>25</v>
      </c>
      <c r="L24" s="13">
        <v>84.948999999999998</v>
      </c>
      <c r="M24" s="94">
        <v>276</v>
      </c>
      <c r="N24" s="265" t="s">
        <v>392</v>
      </c>
      <c r="O24" s="266"/>
      <c r="P24" s="171" t="s">
        <v>186</v>
      </c>
      <c r="Q24" s="171" t="s">
        <v>187</v>
      </c>
      <c r="R24" s="171" t="s">
        <v>188</v>
      </c>
      <c r="S24" s="171" t="s">
        <v>72</v>
      </c>
      <c r="T24" s="171" t="s">
        <v>183</v>
      </c>
      <c r="U24" s="171" t="s">
        <v>111</v>
      </c>
      <c r="V24" s="237" t="s">
        <v>390</v>
      </c>
    </row>
    <row r="25" spans="1:22" s="9" customFormat="1" ht="24.95" customHeight="1">
      <c r="A25" s="285"/>
      <c r="B25" s="373"/>
      <c r="C25" s="240"/>
      <c r="D25" s="243"/>
      <c r="E25" s="248"/>
      <c r="F25" s="249"/>
      <c r="G25" s="250"/>
      <c r="H25" s="243"/>
      <c r="I25" s="243"/>
      <c r="J25" s="240"/>
      <c r="K25" s="240"/>
      <c r="L25" s="13">
        <v>84.856099999999998</v>
      </c>
      <c r="M25" s="94">
        <v>205</v>
      </c>
      <c r="N25" s="267"/>
      <c r="O25" s="268"/>
      <c r="P25" s="172"/>
      <c r="Q25" s="172"/>
      <c r="R25" s="172"/>
      <c r="S25" s="172"/>
      <c r="T25" s="172"/>
      <c r="U25" s="172"/>
      <c r="V25" s="238"/>
    </row>
    <row r="26" spans="1:22" s="9" customFormat="1" ht="24.95" customHeight="1">
      <c r="A26" s="285"/>
      <c r="B26" s="373"/>
      <c r="C26" s="240"/>
      <c r="D26" s="243"/>
      <c r="E26" s="248"/>
      <c r="F26" s="249"/>
      <c r="G26" s="250"/>
      <c r="H26" s="244"/>
      <c r="I26" s="244"/>
      <c r="J26" s="241"/>
      <c r="K26" s="241"/>
      <c r="L26" s="13">
        <v>84.8</v>
      </c>
      <c r="M26" s="94">
        <v>114</v>
      </c>
      <c r="N26" s="269"/>
      <c r="O26" s="270"/>
      <c r="P26" s="172"/>
      <c r="Q26" s="172"/>
      <c r="R26" s="172"/>
      <c r="S26" s="172"/>
      <c r="T26" s="172"/>
      <c r="U26" s="172"/>
      <c r="V26" s="238"/>
    </row>
    <row r="27" spans="1:22" s="9" customFormat="1" ht="24.95" customHeight="1">
      <c r="A27" s="285"/>
      <c r="B27" s="373"/>
      <c r="C27" s="240"/>
      <c r="D27" s="243"/>
      <c r="E27" s="251"/>
      <c r="F27" s="252"/>
      <c r="G27" s="253"/>
      <c r="H27" s="230" t="s">
        <v>19</v>
      </c>
      <c r="I27" s="231"/>
      <c r="J27" s="231"/>
      <c r="K27" s="231"/>
      <c r="L27" s="232"/>
      <c r="M27" s="95">
        <f>SUM(M24:M26)</f>
        <v>595</v>
      </c>
      <c r="N27" s="95">
        <f>SUM(N24:N26)</f>
        <v>0</v>
      </c>
      <c r="O27" s="95">
        <f>SUM(O24:O26)</f>
        <v>0</v>
      </c>
      <c r="P27" s="173"/>
      <c r="Q27" s="173"/>
      <c r="R27" s="173"/>
      <c r="S27" s="173"/>
      <c r="T27" s="173"/>
      <c r="U27" s="173"/>
      <c r="V27" s="238"/>
    </row>
    <row r="28" spans="1:22" s="9" customFormat="1" ht="24.95" customHeight="1">
      <c r="A28" s="285"/>
      <c r="B28" s="373"/>
      <c r="C28" s="240"/>
      <c r="D28" s="243"/>
      <c r="E28" s="245" t="s">
        <v>262</v>
      </c>
      <c r="F28" s="246"/>
      <c r="G28" s="247"/>
      <c r="H28" s="242" t="s">
        <v>263</v>
      </c>
      <c r="I28" s="242" t="s">
        <v>263</v>
      </c>
      <c r="J28" s="239" t="s">
        <v>37</v>
      </c>
      <c r="K28" s="239" t="s">
        <v>38</v>
      </c>
      <c r="L28" s="30">
        <v>84.992900000000006</v>
      </c>
      <c r="M28" s="96">
        <v>210</v>
      </c>
      <c r="N28" s="265" t="s">
        <v>392</v>
      </c>
      <c r="O28" s="266"/>
      <c r="P28" s="171" t="s">
        <v>264</v>
      </c>
      <c r="Q28" s="171" t="s">
        <v>265</v>
      </c>
      <c r="R28" s="171" t="s">
        <v>266</v>
      </c>
      <c r="S28" s="171" t="s">
        <v>75</v>
      </c>
      <c r="T28" s="171" t="s">
        <v>267</v>
      </c>
      <c r="U28" s="171" t="s">
        <v>268</v>
      </c>
      <c r="V28" s="237" t="s">
        <v>390</v>
      </c>
    </row>
    <row r="29" spans="1:22" s="9" customFormat="1" ht="24.95" customHeight="1">
      <c r="A29" s="285"/>
      <c r="B29" s="373"/>
      <c r="C29" s="240"/>
      <c r="D29" s="243"/>
      <c r="E29" s="248"/>
      <c r="F29" s="249"/>
      <c r="G29" s="250"/>
      <c r="H29" s="243"/>
      <c r="I29" s="243"/>
      <c r="J29" s="240"/>
      <c r="K29" s="240"/>
      <c r="L29" s="30">
        <v>84.992900000000006</v>
      </c>
      <c r="M29" s="96">
        <v>74</v>
      </c>
      <c r="N29" s="267"/>
      <c r="O29" s="268"/>
      <c r="P29" s="172"/>
      <c r="Q29" s="172"/>
      <c r="R29" s="172"/>
      <c r="S29" s="172"/>
      <c r="T29" s="172"/>
      <c r="U29" s="172"/>
      <c r="V29" s="238"/>
    </row>
    <row r="30" spans="1:22" s="9" customFormat="1" ht="24.95" customHeight="1">
      <c r="A30" s="285"/>
      <c r="B30" s="373"/>
      <c r="C30" s="240"/>
      <c r="D30" s="243"/>
      <c r="E30" s="248"/>
      <c r="F30" s="249"/>
      <c r="G30" s="250"/>
      <c r="H30" s="243"/>
      <c r="I30" s="243"/>
      <c r="J30" s="240"/>
      <c r="K30" s="240"/>
      <c r="L30" s="30">
        <v>84.960999999999999</v>
      </c>
      <c r="M30" s="96">
        <v>75</v>
      </c>
      <c r="N30" s="267"/>
      <c r="O30" s="268"/>
      <c r="P30" s="172"/>
      <c r="Q30" s="172"/>
      <c r="R30" s="172"/>
      <c r="S30" s="172"/>
      <c r="T30" s="172"/>
      <c r="U30" s="172"/>
      <c r="V30" s="238"/>
    </row>
    <row r="31" spans="1:22" s="9" customFormat="1" ht="24.95" customHeight="1">
      <c r="A31" s="285"/>
      <c r="B31" s="373"/>
      <c r="C31" s="240"/>
      <c r="D31" s="243"/>
      <c r="E31" s="248"/>
      <c r="F31" s="249"/>
      <c r="G31" s="250"/>
      <c r="H31" s="243"/>
      <c r="I31" s="243"/>
      <c r="J31" s="240"/>
      <c r="K31" s="240"/>
      <c r="L31" s="30">
        <v>117.0757</v>
      </c>
      <c r="M31" s="96">
        <v>158</v>
      </c>
      <c r="N31" s="267"/>
      <c r="O31" s="268"/>
      <c r="P31" s="172"/>
      <c r="Q31" s="172"/>
      <c r="R31" s="172"/>
      <c r="S31" s="172"/>
      <c r="T31" s="172"/>
      <c r="U31" s="172"/>
      <c r="V31" s="238"/>
    </row>
    <row r="32" spans="1:22" s="9" customFormat="1" ht="24.95" customHeight="1">
      <c r="A32" s="285"/>
      <c r="B32" s="373"/>
      <c r="C32" s="240"/>
      <c r="D32" s="243"/>
      <c r="E32" s="248"/>
      <c r="F32" s="249"/>
      <c r="G32" s="250"/>
      <c r="H32" s="243"/>
      <c r="I32" s="243"/>
      <c r="J32" s="240"/>
      <c r="K32" s="240"/>
      <c r="L32" s="30">
        <v>148.75800000000001</v>
      </c>
      <c r="M32" s="96">
        <v>1</v>
      </c>
      <c r="N32" s="267"/>
      <c r="O32" s="268"/>
      <c r="P32" s="172"/>
      <c r="Q32" s="172"/>
      <c r="R32" s="172"/>
      <c r="S32" s="172"/>
      <c r="T32" s="172"/>
      <c r="U32" s="172"/>
      <c r="V32" s="238"/>
    </row>
    <row r="33" spans="1:42" s="9" customFormat="1" ht="24.95" customHeight="1">
      <c r="A33" s="285"/>
      <c r="B33" s="373"/>
      <c r="C33" s="240"/>
      <c r="D33" s="243"/>
      <c r="E33" s="248"/>
      <c r="F33" s="249"/>
      <c r="G33" s="250"/>
      <c r="H33" s="243"/>
      <c r="I33" s="243"/>
      <c r="J33" s="240"/>
      <c r="K33" s="240"/>
      <c r="L33" s="30">
        <v>165.321</v>
      </c>
      <c r="M33" s="96">
        <v>2</v>
      </c>
      <c r="N33" s="267"/>
      <c r="O33" s="268"/>
      <c r="P33" s="172"/>
      <c r="Q33" s="172"/>
      <c r="R33" s="172"/>
      <c r="S33" s="172"/>
      <c r="T33" s="172"/>
      <c r="U33" s="172"/>
      <c r="V33" s="238"/>
    </row>
    <row r="34" spans="1:42" s="9" customFormat="1" ht="24.95" customHeight="1">
      <c r="A34" s="285"/>
      <c r="B34" s="373"/>
      <c r="C34" s="240"/>
      <c r="D34" s="243"/>
      <c r="E34" s="248"/>
      <c r="F34" s="249"/>
      <c r="G34" s="250"/>
      <c r="H34" s="244"/>
      <c r="I34" s="244"/>
      <c r="J34" s="241"/>
      <c r="K34" s="241"/>
      <c r="L34" s="30">
        <v>199.64769999999999</v>
      </c>
      <c r="M34" s="96">
        <v>2</v>
      </c>
      <c r="N34" s="269"/>
      <c r="O34" s="270"/>
      <c r="P34" s="172"/>
      <c r="Q34" s="172"/>
      <c r="R34" s="172"/>
      <c r="S34" s="172"/>
      <c r="T34" s="172"/>
      <c r="U34" s="172"/>
      <c r="V34" s="238"/>
    </row>
    <row r="35" spans="1:42" s="9" customFormat="1" ht="24.95" customHeight="1">
      <c r="A35" s="285"/>
      <c r="B35" s="373"/>
      <c r="C35" s="240"/>
      <c r="D35" s="243"/>
      <c r="E35" s="251"/>
      <c r="F35" s="252"/>
      <c r="G35" s="253"/>
      <c r="H35" s="230" t="s">
        <v>19</v>
      </c>
      <c r="I35" s="231"/>
      <c r="J35" s="231"/>
      <c r="K35" s="231"/>
      <c r="L35" s="232"/>
      <c r="M35" s="95">
        <f>SUM(M28:M34)</f>
        <v>522</v>
      </c>
      <c r="N35" s="95">
        <f>SUM(N28:N34)</f>
        <v>0</v>
      </c>
      <c r="O35" s="95">
        <f>SUM(O28:O34)</f>
        <v>0</v>
      </c>
      <c r="P35" s="173"/>
      <c r="Q35" s="173"/>
      <c r="R35" s="173"/>
      <c r="S35" s="173"/>
      <c r="T35" s="173"/>
      <c r="U35" s="173"/>
      <c r="V35" s="238"/>
    </row>
    <row r="36" spans="1:42" s="9" customFormat="1" ht="24.95" customHeight="1">
      <c r="A36" s="286"/>
      <c r="B36" s="371" t="s">
        <v>26</v>
      </c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97">
        <f>SUM(M35,M27,M23,M15,M9)</f>
        <v>4042</v>
      </c>
      <c r="N36" s="97">
        <v>1089</v>
      </c>
      <c r="O36" s="97">
        <v>1071</v>
      </c>
      <c r="P36" s="7"/>
      <c r="Q36" s="7"/>
      <c r="R36" s="35"/>
      <c r="S36" s="35"/>
      <c r="T36" s="35"/>
      <c r="U36" s="35"/>
    </row>
    <row r="37" spans="1:42" s="50" customFormat="1" ht="21.75" customHeight="1">
      <c r="A37" s="78"/>
      <c r="B37" s="239" t="s">
        <v>34</v>
      </c>
      <c r="C37" s="240" t="s">
        <v>35</v>
      </c>
      <c r="D37" s="242" t="s">
        <v>39</v>
      </c>
      <c r="E37" s="245" t="s">
        <v>302</v>
      </c>
      <c r="F37" s="246"/>
      <c r="G37" s="247"/>
      <c r="H37" s="242" t="s">
        <v>319</v>
      </c>
      <c r="I37" s="242" t="s">
        <v>319</v>
      </c>
      <c r="J37" s="239" t="s">
        <v>24</v>
      </c>
      <c r="K37" s="239" t="s">
        <v>25</v>
      </c>
      <c r="L37" s="31">
        <v>82.525300000000001</v>
      </c>
      <c r="M37" s="98">
        <v>114</v>
      </c>
      <c r="N37" s="94">
        <v>5</v>
      </c>
      <c r="O37" s="94">
        <v>5</v>
      </c>
      <c r="P37" s="171" t="s">
        <v>303</v>
      </c>
      <c r="Q37" s="171" t="s">
        <v>304</v>
      </c>
      <c r="R37" s="236">
        <v>2017.08</v>
      </c>
      <c r="S37" s="171" t="s">
        <v>57</v>
      </c>
      <c r="T37" s="171" t="s">
        <v>305</v>
      </c>
      <c r="U37" s="171" t="s">
        <v>24</v>
      </c>
      <c r="V37" s="49"/>
      <c r="W37" s="425"/>
      <c r="X37" s="425"/>
      <c r="Y37" s="425"/>
      <c r="Z37" s="425"/>
      <c r="AA37" s="49"/>
      <c r="AB37" s="425"/>
      <c r="AC37" s="425"/>
      <c r="AD37" s="425"/>
      <c r="AE37" s="425"/>
      <c r="AF37" s="49"/>
      <c r="AG37" s="425"/>
      <c r="AH37" s="425"/>
      <c r="AI37" s="425"/>
      <c r="AJ37" s="425"/>
      <c r="AK37" s="49"/>
      <c r="AL37" s="425"/>
      <c r="AM37" s="425"/>
      <c r="AN37" s="425"/>
      <c r="AO37" s="425"/>
      <c r="AP37" s="49"/>
    </row>
    <row r="38" spans="1:42" s="50" customFormat="1" ht="21.75" customHeight="1">
      <c r="A38" s="78"/>
      <c r="B38" s="240"/>
      <c r="C38" s="240"/>
      <c r="D38" s="243"/>
      <c r="E38" s="248"/>
      <c r="F38" s="249"/>
      <c r="G38" s="250"/>
      <c r="H38" s="243"/>
      <c r="I38" s="243"/>
      <c r="J38" s="240"/>
      <c r="K38" s="240"/>
      <c r="L38" s="31">
        <v>74.114800000000002</v>
      </c>
      <c r="M38" s="98">
        <v>154</v>
      </c>
      <c r="N38" s="94">
        <v>0</v>
      </c>
      <c r="O38" s="94">
        <v>0</v>
      </c>
      <c r="P38" s="172"/>
      <c r="Q38" s="172"/>
      <c r="R38" s="172"/>
      <c r="S38" s="172"/>
      <c r="T38" s="172"/>
      <c r="U38" s="172"/>
      <c r="V38" s="49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51"/>
    </row>
    <row r="39" spans="1:42" s="50" customFormat="1" ht="21.75" customHeight="1">
      <c r="A39" s="78"/>
      <c r="B39" s="240"/>
      <c r="C39" s="240"/>
      <c r="D39" s="243"/>
      <c r="E39" s="248"/>
      <c r="F39" s="249"/>
      <c r="G39" s="250"/>
      <c r="H39" s="243"/>
      <c r="I39" s="243"/>
      <c r="J39" s="240"/>
      <c r="K39" s="240"/>
      <c r="L39" s="31">
        <v>66.878100000000003</v>
      </c>
      <c r="M39" s="98">
        <v>98</v>
      </c>
      <c r="N39" s="94">
        <v>3</v>
      </c>
      <c r="O39" s="94">
        <v>3</v>
      </c>
      <c r="P39" s="172"/>
      <c r="Q39" s="172"/>
      <c r="R39" s="172"/>
      <c r="S39" s="172"/>
      <c r="T39" s="172"/>
      <c r="U39" s="172"/>
      <c r="V39" s="52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51"/>
    </row>
    <row r="40" spans="1:42" s="50" customFormat="1" ht="21.75" customHeight="1">
      <c r="A40" s="78"/>
      <c r="B40" s="240"/>
      <c r="C40" s="240"/>
      <c r="D40" s="243"/>
      <c r="E40" s="248"/>
      <c r="F40" s="249"/>
      <c r="G40" s="250"/>
      <c r="H40" s="243"/>
      <c r="I40" s="243"/>
      <c r="J40" s="240"/>
      <c r="K40" s="240"/>
      <c r="L40" s="53">
        <v>66.823899999999995</v>
      </c>
      <c r="M40" s="99">
        <v>16</v>
      </c>
      <c r="N40" s="100">
        <v>0</v>
      </c>
      <c r="O40" s="100">
        <v>0</v>
      </c>
      <c r="P40" s="172"/>
      <c r="Q40" s="172"/>
      <c r="R40" s="172"/>
      <c r="S40" s="172"/>
      <c r="T40" s="172"/>
      <c r="U40" s="172"/>
      <c r="V40" s="49"/>
    </row>
    <row r="41" spans="1:42" s="50" customFormat="1" ht="21.75" customHeight="1">
      <c r="A41" s="79"/>
      <c r="B41" s="240"/>
      <c r="C41" s="241"/>
      <c r="D41" s="244"/>
      <c r="E41" s="251"/>
      <c r="F41" s="252"/>
      <c r="G41" s="253"/>
      <c r="H41" s="174" t="s">
        <v>19</v>
      </c>
      <c r="I41" s="174"/>
      <c r="J41" s="174"/>
      <c r="K41" s="174"/>
      <c r="L41" s="174"/>
      <c r="M41" s="101">
        <v>382</v>
      </c>
      <c r="N41" s="95">
        <f>SUM(N37:N40)</f>
        <v>8</v>
      </c>
      <c r="O41" s="95">
        <f>SUM(O37:O40)</f>
        <v>8</v>
      </c>
      <c r="P41" s="173"/>
      <c r="Q41" s="173"/>
      <c r="R41" s="173"/>
      <c r="S41" s="173"/>
      <c r="T41" s="173"/>
      <c r="U41" s="173"/>
      <c r="V41" s="49"/>
      <c r="W41" s="49"/>
      <c r="X41" s="49"/>
      <c r="Y41" s="54"/>
      <c r="Z41" s="54"/>
      <c r="AA41" s="54"/>
    </row>
    <row r="42" spans="1:42" s="9" customFormat="1" ht="21.75" customHeight="1">
      <c r="A42" s="78"/>
      <c r="B42" s="240"/>
      <c r="C42" s="239" t="s">
        <v>36</v>
      </c>
      <c r="D42" s="242" t="s">
        <v>40</v>
      </c>
      <c r="E42" s="426" t="s">
        <v>306</v>
      </c>
      <c r="F42" s="427"/>
      <c r="G42" s="427"/>
      <c r="H42" s="243" t="s">
        <v>294</v>
      </c>
      <c r="I42" s="243" t="s">
        <v>295</v>
      </c>
      <c r="J42" s="240" t="s">
        <v>24</v>
      </c>
      <c r="K42" s="240" t="s">
        <v>25</v>
      </c>
      <c r="L42" s="55">
        <v>64.456500000000005</v>
      </c>
      <c r="M42" s="102">
        <v>54</v>
      </c>
      <c r="N42" s="103">
        <v>0</v>
      </c>
      <c r="O42" s="103">
        <v>0</v>
      </c>
      <c r="P42" s="171" t="s">
        <v>307</v>
      </c>
      <c r="Q42" s="171" t="s">
        <v>308</v>
      </c>
      <c r="R42" s="236">
        <v>2016.03</v>
      </c>
      <c r="S42" s="171" t="s">
        <v>42</v>
      </c>
      <c r="T42" s="171" t="s">
        <v>43</v>
      </c>
      <c r="U42" s="171" t="s">
        <v>24</v>
      </c>
      <c r="V42" s="56"/>
      <c r="W42" s="57"/>
      <c r="X42" s="57"/>
      <c r="Y42" s="58"/>
      <c r="Z42" s="59"/>
      <c r="AA42" s="59"/>
      <c r="AB42" s="39"/>
      <c r="AC42" s="39"/>
      <c r="AD42" s="39"/>
    </row>
    <row r="43" spans="1:42" s="9" customFormat="1" ht="21.75" customHeight="1">
      <c r="A43" s="78"/>
      <c r="B43" s="240"/>
      <c r="C43" s="240"/>
      <c r="D43" s="243"/>
      <c r="E43" s="427"/>
      <c r="F43" s="427"/>
      <c r="G43" s="427"/>
      <c r="H43" s="243"/>
      <c r="I43" s="243"/>
      <c r="J43" s="240"/>
      <c r="K43" s="240"/>
      <c r="L43" s="31">
        <v>64.463899999999995</v>
      </c>
      <c r="M43" s="98">
        <v>15</v>
      </c>
      <c r="N43" s="94">
        <v>3</v>
      </c>
      <c r="O43" s="94">
        <v>3</v>
      </c>
      <c r="P43" s="172"/>
      <c r="Q43" s="172"/>
      <c r="R43" s="172"/>
      <c r="S43" s="172"/>
      <c r="T43" s="172"/>
      <c r="U43" s="172"/>
      <c r="V43" s="60"/>
      <c r="W43" s="57"/>
      <c r="X43" s="57"/>
      <c r="Y43" s="58"/>
      <c r="Z43" s="59"/>
      <c r="AA43" s="59"/>
      <c r="AB43" s="39"/>
      <c r="AC43" s="39"/>
      <c r="AD43" s="39"/>
    </row>
    <row r="44" spans="1:42" s="9" customFormat="1" ht="21.75" customHeight="1">
      <c r="A44" s="78"/>
      <c r="B44" s="240"/>
      <c r="C44" s="240"/>
      <c r="D44" s="243"/>
      <c r="E44" s="427"/>
      <c r="F44" s="427"/>
      <c r="G44" s="427"/>
      <c r="H44" s="244"/>
      <c r="I44" s="244"/>
      <c r="J44" s="241"/>
      <c r="K44" s="241"/>
      <c r="L44" s="31">
        <v>84.950500000000005</v>
      </c>
      <c r="M44" s="98">
        <v>30</v>
      </c>
      <c r="N44" s="94">
        <v>6</v>
      </c>
      <c r="O44" s="94">
        <v>6</v>
      </c>
      <c r="P44" s="172"/>
      <c r="Q44" s="172"/>
      <c r="R44" s="172"/>
      <c r="S44" s="172"/>
      <c r="T44" s="172"/>
      <c r="U44" s="172"/>
      <c r="V44" s="61"/>
      <c r="W44" s="57"/>
      <c r="X44" s="57"/>
      <c r="Y44" s="58"/>
      <c r="Z44" s="59"/>
      <c r="AA44" s="59"/>
      <c r="AB44" s="39"/>
      <c r="AC44" s="39"/>
      <c r="AD44" s="39"/>
    </row>
    <row r="45" spans="1:42" s="9" customFormat="1" ht="21.75" customHeight="1">
      <c r="A45" s="78"/>
      <c r="B45" s="240"/>
      <c r="C45" s="241"/>
      <c r="D45" s="244"/>
      <c r="E45" s="427"/>
      <c r="F45" s="427"/>
      <c r="G45" s="427"/>
      <c r="H45" s="230" t="s">
        <v>19</v>
      </c>
      <c r="I45" s="231"/>
      <c r="J45" s="231"/>
      <c r="K45" s="231"/>
      <c r="L45" s="232"/>
      <c r="M45" s="101">
        <f>SUM(M42:M44)</f>
        <v>99</v>
      </c>
      <c r="N45" s="95">
        <f>SUM(N42:N44)</f>
        <v>9</v>
      </c>
      <c r="O45" s="95">
        <f>SUM(O42:O44)</f>
        <v>9</v>
      </c>
      <c r="P45" s="173"/>
      <c r="Q45" s="173"/>
      <c r="R45" s="173"/>
      <c r="S45" s="173"/>
      <c r="T45" s="173"/>
      <c r="U45" s="173"/>
      <c r="V45" s="56"/>
      <c r="W45" s="59"/>
      <c r="X45" s="59"/>
      <c r="Y45" s="58"/>
      <c r="Z45" s="59"/>
      <c r="AA45" s="59"/>
      <c r="AB45" s="39"/>
      <c r="AC45" s="39"/>
      <c r="AD45" s="39"/>
    </row>
    <row r="46" spans="1:42" s="9" customFormat="1" ht="21.75" customHeight="1">
      <c r="A46" s="46"/>
      <c r="B46" s="240"/>
      <c r="C46" s="239" t="s">
        <v>36</v>
      </c>
      <c r="D46" s="242" t="s">
        <v>41</v>
      </c>
      <c r="E46" s="245" t="s">
        <v>309</v>
      </c>
      <c r="F46" s="246"/>
      <c r="G46" s="247"/>
      <c r="H46" s="242" t="s">
        <v>320</v>
      </c>
      <c r="I46" s="242" t="s">
        <v>320</v>
      </c>
      <c r="J46" s="239" t="s">
        <v>24</v>
      </c>
      <c r="K46" s="239" t="s">
        <v>25</v>
      </c>
      <c r="L46" s="31">
        <v>68.311099999999996</v>
      </c>
      <c r="M46" s="98">
        <v>13</v>
      </c>
      <c r="N46" s="94">
        <v>0</v>
      </c>
      <c r="O46" s="94">
        <v>0</v>
      </c>
      <c r="P46" s="171" t="s">
        <v>310</v>
      </c>
      <c r="Q46" s="171" t="s">
        <v>311</v>
      </c>
      <c r="R46" s="236">
        <v>2015.09</v>
      </c>
      <c r="S46" s="171" t="s">
        <v>57</v>
      </c>
      <c r="T46" s="171" t="s">
        <v>43</v>
      </c>
      <c r="U46" s="171" t="s">
        <v>24</v>
      </c>
      <c r="V46" s="56"/>
      <c r="W46" s="57"/>
      <c r="X46" s="57"/>
      <c r="Y46" s="58"/>
      <c r="Z46" s="59"/>
      <c r="AA46" s="59"/>
      <c r="AB46" s="39"/>
      <c r="AC46" s="39"/>
      <c r="AD46" s="39"/>
    </row>
    <row r="47" spans="1:42" s="9" customFormat="1" ht="21.75" customHeight="1">
      <c r="A47" s="46"/>
      <c r="B47" s="240"/>
      <c r="C47" s="240"/>
      <c r="D47" s="243"/>
      <c r="E47" s="248"/>
      <c r="F47" s="249"/>
      <c r="G47" s="250"/>
      <c r="H47" s="243"/>
      <c r="I47" s="243"/>
      <c r="J47" s="240"/>
      <c r="K47" s="240"/>
      <c r="L47" s="31">
        <v>79.471999999999994</v>
      </c>
      <c r="M47" s="98">
        <v>15</v>
      </c>
      <c r="N47" s="94">
        <v>2</v>
      </c>
      <c r="O47" s="94">
        <v>2</v>
      </c>
      <c r="P47" s="172"/>
      <c r="Q47" s="172"/>
      <c r="R47" s="172"/>
      <c r="S47" s="172"/>
      <c r="T47" s="172"/>
      <c r="U47" s="172"/>
      <c r="V47" s="56"/>
      <c r="W47" s="57"/>
      <c r="X47" s="57"/>
      <c r="Y47" s="58"/>
      <c r="Z47" s="59"/>
      <c r="AA47" s="59"/>
      <c r="AB47" s="39"/>
      <c r="AC47" s="39"/>
      <c r="AD47" s="39"/>
    </row>
    <row r="48" spans="1:42" s="9" customFormat="1" ht="21.75" customHeight="1">
      <c r="A48" s="46"/>
      <c r="B48" s="240"/>
      <c r="C48" s="240"/>
      <c r="D48" s="243"/>
      <c r="E48" s="248"/>
      <c r="F48" s="249"/>
      <c r="G48" s="250"/>
      <c r="H48" s="243"/>
      <c r="I48" s="243"/>
      <c r="J48" s="240"/>
      <c r="K48" s="240"/>
      <c r="L48" s="31">
        <v>84.878299999999996</v>
      </c>
      <c r="M48" s="98">
        <v>15</v>
      </c>
      <c r="N48" s="94">
        <v>1</v>
      </c>
      <c r="O48" s="94">
        <v>1</v>
      </c>
      <c r="P48" s="172"/>
      <c r="Q48" s="172"/>
      <c r="R48" s="172"/>
      <c r="S48" s="172"/>
      <c r="T48" s="172"/>
      <c r="U48" s="172"/>
      <c r="V48" s="56"/>
      <c r="W48" s="57"/>
      <c r="X48" s="57"/>
      <c r="Y48" s="58"/>
      <c r="Z48" s="59"/>
      <c r="AA48" s="59"/>
      <c r="AB48" s="39"/>
      <c r="AC48" s="39"/>
      <c r="AD48" s="39"/>
    </row>
    <row r="49" spans="1:45" s="9" customFormat="1" ht="21.75" customHeight="1">
      <c r="A49" s="46"/>
      <c r="B49" s="240"/>
      <c r="C49" s="240"/>
      <c r="D49" s="243"/>
      <c r="E49" s="248"/>
      <c r="F49" s="249"/>
      <c r="G49" s="250"/>
      <c r="H49" s="243"/>
      <c r="I49" s="243"/>
      <c r="J49" s="240"/>
      <c r="K49" s="240"/>
      <c r="L49" s="31">
        <v>82.303100000000001</v>
      </c>
      <c r="M49" s="98">
        <v>30</v>
      </c>
      <c r="N49" s="94">
        <v>0</v>
      </c>
      <c r="O49" s="94" t="s">
        <v>442</v>
      </c>
      <c r="P49" s="172"/>
      <c r="Q49" s="172"/>
      <c r="R49" s="172"/>
      <c r="S49" s="172"/>
      <c r="T49" s="172"/>
      <c r="U49" s="172"/>
      <c r="V49" s="60"/>
      <c r="W49" s="57"/>
      <c r="X49" s="57"/>
      <c r="Y49" s="58"/>
      <c r="Z49" s="59"/>
      <c r="AA49" s="59"/>
      <c r="AB49" s="39"/>
      <c r="AC49" s="39"/>
      <c r="AD49" s="39"/>
    </row>
    <row r="50" spans="1:45" s="9" customFormat="1" ht="21.75" customHeight="1">
      <c r="A50" s="46"/>
      <c r="B50" s="240"/>
      <c r="C50" s="240"/>
      <c r="D50" s="243"/>
      <c r="E50" s="248"/>
      <c r="F50" s="249"/>
      <c r="G50" s="250"/>
      <c r="H50" s="243"/>
      <c r="I50" s="243"/>
      <c r="J50" s="240"/>
      <c r="K50" s="240"/>
      <c r="L50" s="31">
        <v>84.923100000000005</v>
      </c>
      <c r="M50" s="98">
        <v>59</v>
      </c>
      <c r="N50" s="94">
        <v>1</v>
      </c>
      <c r="O50" s="94">
        <v>1</v>
      </c>
      <c r="P50" s="172"/>
      <c r="Q50" s="172"/>
      <c r="R50" s="172"/>
      <c r="S50" s="172"/>
      <c r="T50" s="172"/>
      <c r="U50" s="172"/>
      <c r="V50" s="56"/>
      <c r="W50" s="57"/>
      <c r="X50" s="57"/>
      <c r="Y50" s="58"/>
      <c r="Z50" s="59"/>
      <c r="AA50" s="59"/>
      <c r="AB50" s="39"/>
      <c r="AC50" s="39"/>
      <c r="AD50" s="39"/>
    </row>
    <row r="51" spans="1:45" s="9" customFormat="1" ht="21.75" customHeight="1">
      <c r="A51" s="46"/>
      <c r="B51" s="240"/>
      <c r="C51" s="240"/>
      <c r="D51" s="243"/>
      <c r="E51" s="248"/>
      <c r="F51" s="249"/>
      <c r="G51" s="250"/>
      <c r="H51" s="244"/>
      <c r="I51" s="244"/>
      <c r="J51" s="241"/>
      <c r="K51" s="241"/>
      <c r="L51" s="31">
        <v>84.914699999999996</v>
      </c>
      <c r="M51" s="98">
        <v>25</v>
      </c>
      <c r="N51" s="94">
        <v>0</v>
      </c>
      <c r="O51" s="94">
        <v>0</v>
      </c>
      <c r="P51" s="172"/>
      <c r="Q51" s="172"/>
      <c r="R51" s="172"/>
      <c r="S51" s="172"/>
      <c r="T51" s="172"/>
      <c r="U51" s="172"/>
      <c r="V51" s="56"/>
      <c r="W51" s="57"/>
      <c r="X51" s="57"/>
      <c r="Y51" s="58"/>
      <c r="Z51" s="59"/>
      <c r="AA51" s="59"/>
      <c r="AB51" s="39"/>
      <c r="AC51" s="39"/>
      <c r="AD51" s="39"/>
      <c r="AQ51" s="50"/>
      <c r="AR51" s="50"/>
      <c r="AS51" s="50"/>
    </row>
    <row r="52" spans="1:45" s="9" customFormat="1" ht="21.75" customHeight="1">
      <c r="A52" s="46"/>
      <c r="B52" s="240"/>
      <c r="C52" s="241"/>
      <c r="D52" s="244"/>
      <c r="E52" s="251"/>
      <c r="F52" s="252"/>
      <c r="G52" s="253"/>
      <c r="H52" s="230" t="s">
        <v>19</v>
      </c>
      <c r="I52" s="231"/>
      <c r="J52" s="231"/>
      <c r="K52" s="231"/>
      <c r="L52" s="232"/>
      <c r="M52" s="101">
        <f>SUM(M46:M51)</f>
        <v>157</v>
      </c>
      <c r="N52" s="95">
        <f>SUM(N46:N51)</f>
        <v>4</v>
      </c>
      <c r="O52" s="95">
        <f>SUM(O46:O51)</f>
        <v>4</v>
      </c>
      <c r="P52" s="173"/>
      <c r="Q52" s="173"/>
      <c r="R52" s="173"/>
      <c r="S52" s="173"/>
      <c r="T52" s="173"/>
      <c r="U52" s="173"/>
      <c r="V52" s="56"/>
      <c r="W52" s="62"/>
      <c r="X52" s="63"/>
      <c r="Y52" s="62"/>
      <c r="Z52" s="62"/>
      <c r="AA52" s="63"/>
      <c r="AB52" s="63"/>
      <c r="AC52" s="64"/>
      <c r="AD52" s="64"/>
      <c r="AE52" s="51"/>
      <c r="AF52" s="51"/>
      <c r="AG52" s="51"/>
      <c r="AH52" s="51"/>
      <c r="AI52" s="51"/>
      <c r="AJ52" s="50"/>
      <c r="AK52" s="50"/>
      <c r="AL52" s="51"/>
      <c r="AM52" s="50"/>
      <c r="AN52" s="50"/>
      <c r="AQ52" s="51"/>
      <c r="AR52" s="51"/>
      <c r="AS52" s="50"/>
    </row>
    <row r="53" spans="1:45" s="39" customFormat="1" ht="21.75" customHeight="1">
      <c r="A53" s="46"/>
      <c r="B53" s="240"/>
      <c r="C53" s="239" t="s">
        <v>36</v>
      </c>
      <c r="D53" s="242" t="s">
        <v>235</v>
      </c>
      <c r="E53" s="245" t="s">
        <v>236</v>
      </c>
      <c r="F53" s="246"/>
      <c r="G53" s="247"/>
      <c r="H53" s="177" t="s">
        <v>237</v>
      </c>
      <c r="I53" s="177" t="s">
        <v>321</v>
      </c>
      <c r="J53" s="178" t="s">
        <v>24</v>
      </c>
      <c r="K53" s="178" t="s">
        <v>25</v>
      </c>
      <c r="L53" s="38">
        <v>54.492400000000004</v>
      </c>
      <c r="M53" s="98">
        <v>8</v>
      </c>
      <c r="N53" s="94">
        <v>3</v>
      </c>
      <c r="O53" s="94">
        <v>3</v>
      </c>
      <c r="P53" s="171" t="s">
        <v>238</v>
      </c>
      <c r="Q53" s="171" t="s">
        <v>239</v>
      </c>
      <c r="R53" s="171" t="s">
        <v>240</v>
      </c>
      <c r="S53" s="171" t="s">
        <v>57</v>
      </c>
      <c r="T53" s="171" t="s">
        <v>43</v>
      </c>
      <c r="U53" s="171" t="s">
        <v>24</v>
      </c>
      <c r="V53" s="56"/>
      <c r="W53" s="65"/>
      <c r="X53" s="65"/>
      <c r="Y53" s="65"/>
      <c r="Z53" s="65"/>
      <c r="AA53" s="66"/>
      <c r="AC53" s="65"/>
      <c r="AD53" s="65"/>
      <c r="AE53" s="65"/>
      <c r="AF53" s="65"/>
      <c r="AG53" s="65"/>
      <c r="AH53" s="65"/>
      <c r="AI53" s="65"/>
      <c r="AJ53" s="65"/>
      <c r="AK53" s="65"/>
      <c r="AL53" s="67"/>
      <c r="AM53" s="67"/>
      <c r="AN53" s="67"/>
      <c r="AQ53" s="65"/>
      <c r="AR53" s="65"/>
      <c r="AS53" s="67"/>
    </row>
    <row r="54" spans="1:45" s="39" customFormat="1" ht="21.75" customHeight="1">
      <c r="A54" s="46"/>
      <c r="B54" s="240"/>
      <c r="C54" s="240"/>
      <c r="D54" s="243"/>
      <c r="E54" s="248"/>
      <c r="F54" s="249"/>
      <c r="G54" s="250"/>
      <c r="H54" s="178"/>
      <c r="I54" s="178"/>
      <c r="J54" s="178"/>
      <c r="K54" s="178"/>
      <c r="L54" s="38">
        <v>66.835800000000006</v>
      </c>
      <c r="M54" s="98">
        <v>86</v>
      </c>
      <c r="N54" s="94">
        <v>9</v>
      </c>
      <c r="O54" s="94">
        <v>4</v>
      </c>
      <c r="P54" s="172"/>
      <c r="Q54" s="172"/>
      <c r="R54" s="172"/>
      <c r="S54" s="172"/>
      <c r="T54" s="172"/>
      <c r="U54" s="172"/>
      <c r="V54" s="56"/>
      <c r="W54" s="65"/>
      <c r="X54" s="65"/>
      <c r="Y54" s="65"/>
      <c r="Z54" s="65"/>
      <c r="AA54" s="66"/>
      <c r="AC54" s="65"/>
      <c r="AD54" s="65"/>
      <c r="AE54" s="65"/>
      <c r="AF54" s="65"/>
      <c r="AG54" s="65"/>
      <c r="AH54" s="65"/>
      <c r="AI54" s="65"/>
      <c r="AJ54" s="65"/>
      <c r="AK54" s="65"/>
      <c r="AL54" s="67"/>
      <c r="AM54" s="67"/>
      <c r="AN54" s="67"/>
      <c r="AQ54" s="65"/>
      <c r="AR54" s="65"/>
      <c r="AS54" s="67"/>
    </row>
    <row r="55" spans="1:45" s="39" customFormat="1" ht="21.75" customHeight="1">
      <c r="A55" s="46"/>
      <c r="B55" s="240"/>
      <c r="C55" s="240"/>
      <c r="D55" s="243"/>
      <c r="E55" s="248"/>
      <c r="F55" s="249"/>
      <c r="G55" s="250"/>
      <c r="H55" s="178"/>
      <c r="I55" s="178"/>
      <c r="J55" s="178"/>
      <c r="K55" s="178"/>
      <c r="L55" s="38">
        <v>84.949799999999996</v>
      </c>
      <c r="M55" s="98">
        <v>4</v>
      </c>
      <c r="N55" s="94">
        <v>1</v>
      </c>
      <c r="O55" s="94">
        <v>1</v>
      </c>
      <c r="P55" s="172"/>
      <c r="Q55" s="172"/>
      <c r="R55" s="172"/>
      <c r="S55" s="172"/>
      <c r="T55" s="172"/>
      <c r="U55" s="172"/>
      <c r="V55" s="68"/>
      <c r="W55" s="67"/>
      <c r="X55" s="67"/>
      <c r="Y55" s="67"/>
      <c r="Z55" s="67"/>
      <c r="AA55" s="69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Q55" s="67"/>
      <c r="AR55" s="67"/>
      <c r="AS55" s="67"/>
    </row>
    <row r="56" spans="1:45" s="39" customFormat="1" ht="21.75" customHeight="1">
      <c r="A56" s="46"/>
      <c r="B56" s="240"/>
      <c r="C56" s="240"/>
      <c r="D56" s="243"/>
      <c r="E56" s="248"/>
      <c r="F56" s="249"/>
      <c r="G56" s="250"/>
      <c r="H56" s="178"/>
      <c r="I56" s="178"/>
      <c r="J56" s="178"/>
      <c r="K56" s="178"/>
      <c r="L56" s="38">
        <v>84.849800000000002</v>
      </c>
      <c r="M56" s="98">
        <v>1</v>
      </c>
      <c r="N56" s="94">
        <v>0</v>
      </c>
      <c r="O56" s="94">
        <v>0</v>
      </c>
      <c r="P56" s="172"/>
      <c r="Q56" s="172"/>
      <c r="R56" s="172"/>
      <c r="S56" s="172"/>
      <c r="T56" s="172"/>
      <c r="U56" s="172"/>
      <c r="V56" s="56"/>
      <c r="W56" s="67"/>
      <c r="X56" s="67"/>
      <c r="Y56" s="67"/>
      <c r="Z56" s="67"/>
      <c r="AA56" s="69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Q56" s="67"/>
      <c r="AR56" s="67"/>
      <c r="AS56" s="67"/>
    </row>
    <row r="57" spans="1:45" s="9" customFormat="1" ht="21.75" customHeight="1">
      <c r="A57" s="46"/>
      <c r="B57" s="240"/>
      <c r="C57" s="241"/>
      <c r="D57" s="244"/>
      <c r="E57" s="251"/>
      <c r="F57" s="252"/>
      <c r="G57" s="253"/>
      <c r="H57" s="230" t="s">
        <v>19</v>
      </c>
      <c r="I57" s="231"/>
      <c r="J57" s="231"/>
      <c r="K57" s="231"/>
      <c r="L57" s="232"/>
      <c r="M57" s="101">
        <v>99</v>
      </c>
      <c r="N57" s="95">
        <f>SUM(N53:N56)</f>
        <v>13</v>
      </c>
      <c r="O57" s="95">
        <f>SUM(O53:O56)</f>
        <v>8</v>
      </c>
      <c r="P57" s="173"/>
      <c r="Q57" s="173"/>
      <c r="R57" s="173"/>
      <c r="S57" s="173"/>
      <c r="T57" s="173"/>
      <c r="U57" s="173"/>
      <c r="V57" s="56"/>
      <c r="W57" s="428"/>
      <c r="X57" s="428"/>
      <c r="Y57" s="70"/>
      <c r="Z57" s="71"/>
      <c r="AA57" s="72"/>
      <c r="AB57" s="39"/>
      <c r="AC57" s="429"/>
      <c r="AD57" s="429"/>
      <c r="AE57" s="429"/>
      <c r="AF57" s="429"/>
      <c r="AG57" s="429"/>
      <c r="AH57" s="429"/>
      <c r="AI57" s="429"/>
      <c r="AJ57" s="429"/>
      <c r="AK57" s="63"/>
      <c r="AL57" s="430"/>
      <c r="AM57" s="430"/>
      <c r="AN57" s="50"/>
      <c r="AQ57" s="430"/>
      <c r="AR57" s="430"/>
      <c r="AS57" s="50"/>
    </row>
    <row r="58" spans="1:45" s="9" customFormat="1" ht="21.75" customHeight="1">
      <c r="A58" s="46"/>
      <c r="B58" s="240"/>
      <c r="C58" s="239" t="s">
        <v>35</v>
      </c>
      <c r="D58" s="242" t="s">
        <v>39</v>
      </c>
      <c r="E58" s="245" t="s">
        <v>191</v>
      </c>
      <c r="F58" s="246"/>
      <c r="G58" s="247"/>
      <c r="H58" s="242" t="s">
        <v>322</v>
      </c>
      <c r="I58" s="242" t="s">
        <v>255</v>
      </c>
      <c r="J58" s="242" t="s">
        <v>24</v>
      </c>
      <c r="K58" s="242" t="s">
        <v>25</v>
      </c>
      <c r="L58" s="31">
        <v>75.9101</v>
      </c>
      <c r="M58" s="93">
        <v>169</v>
      </c>
      <c r="N58" s="104">
        <v>8</v>
      </c>
      <c r="O58" s="104">
        <v>7</v>
      </c>
      <c r="P58" s="171" t="s">
        <v>312</v>
      </c>
      <c r="Q58" s="171" t="s">
        <v>313</v>
      </c>
      <c r="R58" s="236">
        <v>2024.06</v>
      </c>
      <c r="S58" s="171" t="s">
        <v>72</v>
      </c>
      <c r="T58" s="171" t="s">
        <v>43</v>
      </c>
      <c r="U58" s="171" t="s">
        <v>24</v>
      </c>
      <c r="V58" s="56"/>
      <c r="W58" s="73"/>
      <c r="X58" s="73"/>
      <c r="Y58" s="40"/>
      <c r="Z58" s="39"/>
      <c r="AA58" s="39"/>
      <c r="AB58" s="39"/>
      <c r="AC58" s="39"/>
      <c r="AD58" s="39"/>
    </row>
    <row r="59" spans="1:45" s="9" customFormat="1" ht="21.75" customHeight="1">
      <c r="A59" s="46"/>
      <c r="B59" s="240"/>
      <c r="C59" s="240"/>
      <c r="D59" s="243"/>
      <c r="E59" s="248"/>
      <c r="F59" s="249"/>
      <c r="G59" s="250"/>
      <c r="H59" s="243"/>
      <c r="I59" s="243"/>
      <c r="J59" s="243"/>
      <c r="K59" s="243"/>
      <c r="L59" s="31">
        <v>84.513400000000004</v>
      </c>
      <c r="M59" s="93">
        <v>754</v>
      </c>
      <c r="N59" s="104">
        <v>42</v>
      </c>
      <c r="O59" s="104">
        <v>40</v>
      </c>
      <c r="P59" s="172"/>
      <c r="Q59" s="172"/>
      <c r="R59" s="172"/>
      <c r="S59" s="172"/>
      <c r="T59" s="172"/>
      <c r="U59" s="172"/>
      <c r="V59" s="56"/>
      <c r="W59" s="41"/>
      <c r="X59" s="41"/>
      <c r="Y59" s="40"/>
      <c r="Z59" s="39"/>
      <c r="AA59" s="39"/>
      <c r="AB59" s="39"/>
      <c r="AC59" s="39"/>
      <c r="AD59" s="39"/>
    </row>
    <row r="60" spans="1:45" s="9" customFormat="1" ht="21.75" customHeight="1">
      <c r="A60" s="46"/>
      <c r="B60" s="240"/>
      <c r="C60" s="240"/>
      <c r="D60" s="243"/>
      <c r="E60" s="248"/>
      <c r="F60" s="249"/>
      <c r="G60" s="250"/>
      <c r="H60" s="243"/>
      <c r="I60" s="243"/>
      <c r="J60" s="243"/>
      <c r="K60" s="243"/>
      <c r="L60" s="31">
        <v>84.982699999999994</v>
      </c>
      <c r="M60" s="93">
        <v>98</v>
      </c>
      <c r="N60" s="104">
        <v>24</v>
      </c>
      <c r="O60" s="104">
        <v>24</v>
      </c>
      <c r="P60" s="172"/>
      <c r="Q60" s="172"/>
      <c r="R60" s="172"/>
      <c r="S60" s="172"/>
      <c r="T60" s="172"/>
      <c r="U60" s="172"/>
      <c r="V60" s="74"/>
      <c r="W60" s="32"/>
      <c r="X60" s="32"/>
      <c r="Y60" s="33"/>
    </row>
    <row r="61" spans="1:45" s="9" customFormat="1" ht="21.75" customHeight="1">
      <c r="A61" s="46"/>
      <c r="B61" s="240"/>
      <c r="C61" s="240"/>
      <c r="D61" s="243"/>
      <c r="E61" s="248"/>
      <c r="F61" s="249"/>
      <c r="G61" s="250"/>
      <c r="H61" s="243"/>
      <c r="I61" s="243"/>
      <c r="J61" s="243"/>
      <c r="K61" s="243"/>
      <c r="L61" s="31">
        <v>84.991299999999995</v>
      </c>
      <c r="M61" s="93">
        <v>73</v>
      </c>
      <c r="N61" s="104">
        <v>14</v>
      </c>
      <c r="O61" s="104">
        <v>14</v>
      </c>
      <c r="P61" s="172"/>
      <c r="Q61" s="172"/>
      <c r="R61" s="172"/>
      <c r="S61" s="172"/>
      <c r="T61" s="172"/>
      <c r="U61" s="172"/>
      <c r="V61" s="75"/>
      <c r="X61" s="32"/>
      <c r="Y61" s="33"/>
    </row>
    <row r="62" spans="1:45" s="9" customFormat="1" ht="21.75" customHeight="1">
      <c r="A62" s="46"/>
      <c r="B62" s="240"/>
      <c r="C62" s="240"/>
      <c r="D62" s="243"/>
      <c r="E62" s="248"/>
      <c r="F62" s="249"/>
      <c r="G62" s="250"/>
      <c r="H62" s="243"/>
      <c r="I62" s="243"/>
      <c r="J62" s="243"/>
      <c r="K62" s="243"/>
      <c r="L62" s="31">
        <v>101.6515</v>
      </c>
      <c r="M62" s="93">
        <v>50</v>
      </c>
      <c r="N62" s="94">
        <v>0</v>
      </c>
      <c r="O62" s="94">
        <v>0</v>
      </c>
      <c r="P62" s="172"/>
      <c r="Q62" s="172"/>
      <c r="R62" s="172"/>
      <c r="S62" s="172"/>
      <c r="T62" s="172"/>
      <c r="U62" s="172"/>
      <c r="V62" s="74"/>
      <c r="W62" s="32"/>
      <c r="X62" s="32"/>
      <c r="Y62" s="33"/>
    </row>
    <row r="63" spans="1:45" s="9" customFormat="1" ht="21.75" customHeight="1">
      <c r="A63" s="46"/>
      <c r="B63" s="240"/>
      <c r="C63" s="241"/>
      <c r="D63" s="244"/>
      <c r="E63" s="251"/>
      <c r="F63" s="252"/>
      <c r="G63" s="253"/>
      <c r="H63" s="230" t="s">
        <v>19</v>
      </c>
      <c r="I63" s="231"/>
      <c r="J63" s="231"/>
      <c r="K63" s="231"/>
      <c r="L63" s="232"/>
      <c r="M63" s="105">
        <f>SUM(M58:M62)</f>
        <v>1144</v>
      </c>
      <c r="N63" s="95">
        <f>SUM(N58:N62)</f>
        <v>88</v>
      </c>
      <c r="O63" s="95">
        <f>SUM(O58:O62)</f>
        <v>85</v>
      </c>
      <c r="P63" s="173"/>
      <c r="Q63" s="173"/>
      <c r="R63" s="173"/>
      <c r="S63" s="173"/>
      <c r="T63" s="173"/>
      <c r="U63" s="173"/>
      <c r="V63" s="74"/>
      <c r="W63" s="76"/>
      <c r="X63" s="32"/>
      <c r="Y63" s="33"/>
    </row>
    <row r="64" spans="1:45" s="9" customFormat="1" ht="21.75" customHeight="1">
      <c r="A64" s="46"/>
      <c r="B64" s="240"/>
      <c r="C64" s="239" t="s">
        <v>35</v>
      </c>
      <c r="D64" s="242" t="s">
        <v>39</v>
      </c>
      <c r="E64" s="245" t="s">
        <v>252</v>
      </c>
      <c r="F64" s="246"/>
      <c r="G64" s="247"/>
      <c r="H64" s="254" t="s">
        <v>253</v>
      </c>
      <c r="I64" s="254" t="s">
        <v>254</v>
      </c>
      <c r="J64" s="242" t="s">
        <v>24</v>
      </c>
      <c r="K64" s="242" t="s">
        <v>25</v>
      </c>
      <c r="L64" s="31">
        <v>59.841200000000001</v>
      </c>
      <c r="M64" s="94">
        <v>68</v>
      </c>
      <c r="N64" s="94">
        <v>44</v>
      </c>
      <c r="O64" s="94">
        <v>44</v>
      </c>
      <c r="P64" s="171" t="s">
        <v>314</v>
      </c>
      <c r="Q64" s="171" t="s">
        <v>315</v>
      </c>
      <c r="R64" s="236">
        <v>2024.04</v>
      </c>
      <c r="S64" s="171" t="s">
        <v>72</v>
      </c>
      <c r="T64" s="171" t="s">
        <v>305</v>
      </c>
      <c r="U64" s="171" t="s">
        <v>24</v>
      </c>
      <c r="V64" s="74"/>
      <c r="W64" s="32"/>
      <c r="X64" s="32"/>
      <c r="Y64" s="33"/>
    </row>
    <row r="65" spans="1:25" s="9" customFormat="1" ht="21.75" customHeight="1">
      <c r="A65" s="46"/>
      <c r="B65" s="240"/>
      <c r="C65" s="240"/>
      <c r="D65" s="243"/>
      <c r="E65" s="248"/>
      <c r="F65" s="249"/>
      <c r="G65" s="250"/>
      <c r="H65" s="255"/>
      <c r="I65" s="255"/>
      <c r="J65" s="243"/>
      <c r="K65" s="243"/>
      <c r="L65" s="31">
        <v>69.763199999999998</v>
      </c>
      <c r="M65" s="94">
        <v>34</v>
      </c>
      <c r="N65" s="94">
        <v>27</v>
      </c>
      <c r="O65" s="94">
        <v>27</v>
      </c>
      <c r="P65" s="172"/>
      <c r="Q65" s="172"/>
      <c r="R65" s="172"/>
      <c r="S65" s="172"/>
      <c r="T65" s="172"/>
      <c r="U65" s="172"/>
      <c r="V65" s="74"/>
      <c r="W65" s="32"/>
      <c r="X65" s="32"/>
      <c r="Y65" s="33"/>
    </row>
    <row r="66" spans="1:25" s="9" customFormat="1" ht="21.75" customHeight="1">
      <c r="A66" s="46"/>
      <c r="B66" s="240"/>
      <c r="C66" s="240"/>
      <c r="D66" s="243"/>
      <c r="E66" s="248"/>
      <c r="F66" s="249"/>
      <c r="G66" s="250"/>
      <c r="H66" s="255"/>
      <c r="I66" s="255"/>
      <c r="J66" s="243"/>
      <c r="K66" s="243"/>
      <c r="L66" s="31">
        <v>69.7774</v>
      </c>
      <c r="M66" s="94">
        <v>34</v>
      </c>
      <c r="N66" s="94">
        <v>33</v>
      </c>
      <c r="O66" s="94">
        <v>33</v>
      </c>
      <c r="P66" s="172"/>
      <c r="Q66" s="172"/>
      <c r="R66" s="172"/>
      <c r="S66" s="172"/>
      <c r="T66" s="172"/>
      <c r="U66" s="172"/>
      <c r="V66" s="75"/>
      <c r="W66" s="32"/>
      <c r="X66" s="32"/>
      <c r="Y66" s="33"/>
    </row>
    <row r="67" spans="1:25" s="9" customFormat="1" ht="21.75" customHeight="1">
      <c r="A67" s="46"/>
      <c r="B67" s="240"/>
      <c r="C67" s="240"/>
      <c r="D67" s="243"/>
      <c r="E67" s="248"/>
      <c r="F67" s="249"/>
      <c r="G67" s="250"/>
      <c r="H67" s="255"/>
      <c r="I67" s="255"/>
      <c r="J67" s="243"/>
      <c r="K67" s="243"/>
      <c r="L67" s="31">
        <v>69.668400000000005</v>
      </c>
      <c r="M67" s="94">
        <v>105</v>
      </c>
      <c r="N67" s="94">
        <v>33</v>
      </c>
      <c r="O67" s="94">
        <v>31</v>
      </c>
      <c r="P67" s="172"/>
      <c r="Q67" s="172"/>
      <c r="R67" s="172"/>
      <c r="S67" s="172"/>
      <c r="T67" s="172"/>
      <c r="U67" s="172"/>
      <c r="V67" s="75"/>
      <c r="X67" s="32"/>
      <c r="Y67" s="33"/>
    </row>
    <row r="68" spans="1:25" s="9" customFormat="1" ht="21.75" customHeight="1">
      <c r="A68" s="46"/>
      <c r="B68" s="240"/>
      <c r="C68" s="240"/>
      <c r="D68" s="243"/>
      <c r="E68" s="248"/>
      <c r="F68" s="249"/>
      <c r="G68" s="250"/>
      <c r="H68" s="256"/>
      <c r="I68" s="256"/>
      <c r="J68" s="243"/>
      <c r="K68" s="243"/>
      <c r="L68" s="31">
        <v>84.844200000000001</v>
      </c>
      <c r="M68" s="94">
        <v>102</v>
      </c>
      <c r="N68" s="94">
        <v>26</v>
      </c>
      <c r="O68" s="94">
        <v>27</v>
      </c>
      <c r="P68" s="172"/>
      <c r="Q68" s="172"/>
      <c r="R68" s="172"/>
      <c r="S68" s="172"/>
      <c r="T68" s="172"/>
      <c r="U68" s="172"/>
      <c r="V68" s="74"/>
      <c r="W68" s="32"/>
      <c r="X68" s="32"/>
      <c r="Y68" s="33"/>
    </row>
    <row r="69" spans="1:25" s="9" customFormat="1" ht="21.75" customHeight="1">
      <c r="A69" s="46"/>
      <c r="B69" s="240"/>
      <c r="C69" s="241"/>
      <c r="D69" s="244"/>
      <c r="E69" s="251"/>
      <c r="F69" s="252"/>
      <c r="G69" s="253"/>
      <c r="H69" s="230" t="s">
        <v>19</v>
      </c>
      <c r="I69" s="231"/>
      <c r="J69" s="231"/>
      <c r="K69" s="231"/>
      <c r="L69" s="232"/>
      <c r="M69" s="105">
        <f>SUM(M64:M68)</f>
        <v>343</v>
      </c>
      <c r="N69" s="95">
        <f>SUM(N64:N68)</f>
        <v>163</v>
      </c>
      <c r="O69" s="95">
        <f>SUM(O64:O68)</f>
        <v>162</v>
      </c>
      <c r="P69" s="173"/>
      <c r="Q69" s="173"/>
      <c r="R69" s="173"/>
      <c r="S69" s="173"/>
      <c r="T69" s="173"/>
      <c r="U69" s="173"/>
      <c r="V69" s="74"/>
      <c r="W69" s="32"/>
      <c r="X69" s="32"/>
      <c r="Y69" s="33"/>
    </row>
    <row r="70" spans="1:25" s="9" customFormat="1" ht="21.75" customHeight="1">
      <c r="A70" s="46"/>
      <c r="B70" s="240"/>
      <c r="C70" s="239" t="s">
        <v>36</v>
      </c>
      <c r="D70" s="242" t="s">
        <v>269</v>
      </c>
      <c r="E70" s="245" t="s">
        <v>270</v>
      </c>
      <c r="F70" s="246"/>
      <c r="G70" s="247"/>
      <c r="H70" s="242" t="s">
        <v>292</v>
      </c>
      <c r="I70" s="242" t="s">
        <v>293</v>
      </c>
      <c r="J70" s="242" t="s">
        <v>24</v>
      </c>
      <c r="K70" s="242" t="s">
        <v>25</v>
      </c>
      <c r="L70" s="31">
        <v>84.925299999999993</v>
      </c>
      <c r="M70" s="94">
        <v>418</v>
      </c>
      <c r="N70" s="106">
        <v>0</v>
      </c>
      <c r="O70" s="106">
        <v>0</v>
      </c>
      <c r="P70" s="171" t="s">
        <v>271</v>
      </c>
      <c r="Q70" s="171" t="s">
        <v>272</v>
      </c>
      <c r="R70" s="236">
        <v>2026.05</v>
      </c>
      <c r="S70" s="171" t="s">
        <v>72</v>
      </c>
      <c r="T70" s="171" t="s">
        <v>43</v>
      </c>
      <c r="U70" s="171" t="s">
        <v>24</v>
      </c>
      <c r="V70" s="74"/>
      <c r="W70" s="32"/>
      <c r="X70" s="32"/>
      <c r="Y70" s="33"/>
    </row>
    <row r="71" spans="1:25" s="9" customFormat="1" ht="21.75" customHeight="1">
      <c r="A71" s="46"/>
      <c r="B71" s="240"/>
      <c r="C71" s="240"/>
      <c r="D71" s="243"/>
      <c r="E71" s="248"/>
      <c r="F71" s="249"/>
      <c r="G71" s="250"/>
      <c r="H71" s="243"/>
      <c r="I71" s="243"/>
      <c r="J71" s="243"/>
      <c r="K71" s="243"/>
      <c r="L71" s="31">
        <v>84.914599999999993</v>
      </c>
      <c r="M71" s="94">
        <v>270</v>
      </c>
      <c r="N71" s="106">
        <v>0</v>
      </c>
      <c r="O71" s="106">
        <v>0</v>
      </c>
      <c r="P71" s="172"/>
      <c r="Q71" s="172"/>
      <c r="R71" s="431"/>
      <c r="S71" s="172"/>
      <c r="T71" s="172"/>
      <c r="U71" s="172"/>
      <c r="V71" s="74"/>
      <c r="W71" s="32"/>
      <c r="X71" s="32"/>
      <c r="Y71" s="33"/>
    </row>
    <row r="72" spans="1:25" s="9" customFormat="1" ht="21.75" customHeight="1">
      <c r="A72" s="46"/>
      <c r="B72" s="240"/>
      <c r="C72" s="240"/>
      <c r="D72" s="243"/>
      <c r="E72" s="248"/>
      <c r="F72" s="249"/>
      <c r="G72" s="250"/>
      <c r="H72" s="243"/>
      <c r="I72" s="243"/>
      <c r="J72" s="243"/>
      <c r="K72" s="243"/>
      <c r="L72" s="31">
        <v>84.940899999999999</v>
      </c>
      <c r="M72" s="94">
        <v>148</v>
      </c>
      <c r="N72" s="106">
        <v>0</v>
      </c>
      <c r="O72" s="106">
        <v>0</v>
      </c>
      <c r="P72" s="172"/>
      <c r="Q72" s="172"/>
      <c r="R72" s="431"/>
      <c r="S72" s="172"/>
      <c r="T72" s="172"/>
      <c r="U72" s="172"/>
      <c r="V72" s="74"/>
      <c r="W72" s="32"/>
      <c r="X72" s="32"/>
      <c r="Y72" s="33"/>
    </row>
    <row r="73" spans="1:25" s="9" customFormat="1" ht="21.75" customHeight="1">
      <c r="A73" s="46"/>
      <c r="B73" s="240"/>
      <c r="C73" s="240"/>
      <c r="D73" s="243"/>
      <c r="E73" s="248"/>
      <c r="F73" s="249"/>
      <c r="G73" s="250"/>
      <c r="H73" s="243"/>
      <c r="I73" s="243"/>
      <c r="J73" s="243"/>
      <c r="K73" s="243"/>
      <c r="L73" s="31">
        <v>84.968400000000003</v>
      </c>
      <c r="M73" s="94">
        <v>8</v>
      </c>
      <c r="N73" s="106">
        <v>0</v>
      </c>
      <c r="O73" s="106">
        <v>0</v>
      </c>
      <c r="P73" s="172"/>
      <c r="Q73" s="172"/>
      <c r="R73" s="431"/>
      <c r="S73" s="172"/>
      <c r="T73" s="172"/>
      <c r="U73" s="172"/>
      <c r="V73" s="74"/>
      <c r="W73" s="32"/>
      <c r="X73" s="32"/>
      <c r="Y73" s="33"/>
    </row>
    <row r="74" spans="1:25" s="9" customFormat="1" ht="21.75" customHeight="1">
      <c r="A74" s="46"/>
      <c r="B74" s="240"/>
      <c r="C74" s="240"/>
      <c r="D74" s="243"/>
      <c r="E74" s="248"/>
      <c r="F74" s="249"/>
      <c r="G74" s="250"/>
      <c r="H74" s="243"/>
      <c r="I74" s="243"/>
      <c r="J74" s="243"/>
      <c r="K74" s="243"/>
      <c r="L74" s="31">
        <v>101.8942</v>
      </c>
      <c r="M74" s="94">
        <v>138</v>
      </c>
      <c r="N74" s="106">
        <v>0</v>
      </c>
      <c r="O74" s="106">
        <v>0</v>
      </c>
      <c r="P74" s="172"/>
      <c r="Q74" s="172"/>
      <c r="R74" s="431"/>
      <c r="S74" s="172"/>
      <c r="T74" s="172"/>
      <c r="U74" s="172"/>
      <c r="V74" s="74"/>
      <c r="X74" s="32"/>
      <c r="Y74" s="33"/>
    </row>
    <row r="75" spans="1:25" s="9" customFormat="1" ht="21.75" customHeight="1">
      <c r="A75" s="46"/>
      <c r="B75" s="240"/>
      <c r="C75" s="240"/>
      <c r="D75" s="243"/>
      <c r="E75" s="248"/>
      <c r="F75" s="249"/>
      <c r="G75" s="250"/>
      <c r="H75" s="243"/>
      <c r="I75" s="243"/>
      <c r="J75" s="243"/>
      <c r="K75" s="243"/>
      <c r="L75" s="31">
        <v>101.9744</v>
      </c>
      <c r="M75" s="94">
        <v>242</v>
      </c>
      <c r="N75" s="106">
        <v>28</v>
      </c>
      <c r="O75" s="106">
        <v>28</v>
      </c>
      <c r="P75" s="172"/>
      <c r="Q75" s="172"/>
      <c r="R75" s="431"/>
      <c r="S75" s="172"/>
      <c r="T75" s="172"/>
      <c r="U75" s="172"/>
      <c r="V75" s="75"/>
      <c r="X75" s="32"/>
      <c r="Y75" s="33"/>
    </row>
    <row r="76" spans="1:25" s="9" customFormat="1" ht="21.75" customHeight="1">
      <c r="A76" s="46"/>
      <c r="B76" s="240"/>
      <c r="C76" s="240"/>
      <c r="D76" s="243"/>
      <c r="E76" s="248"/>
      <c r="F76" s="249"/>
      <c r="G76" s="250"/>
      <c r="H76" s="243"/>
      <c r="I76" s="243"/>
      <c r="J76" s="243"/>
      <c r="K76" s="243"/>
      <c r="L76" s="31">
        <v>101.9361</v>
      </c>
      <c r="M76" s="94">
        <v>76</v>
      </c>
      <c r="N76" s="106">
        <v>2</v>
      </c>
      <c r="O76" s="106">
        <v>2</v>
      </c>
      <c r="P76" s="172"/>
      <c r="Q76" s="172"/>
      <c r="R76" s="431"/>
      <c r="S76" s="172"/>
      <c r="T76" s="172"/>
      <c r="U76" s="172"/>
      <c r="V76" s="74"/>
      <c r="W76" s="32"/>
      <c r="X76" s="32"/>
      <c r="Y76" s="33"/>
    </row>
    <row r="77" spans="1:25" s="9" customFormat="1" ht="21.75" customHeight="1">
      <c r="A77" s="46"/>
      <c r="B77" s="240"/>
      <c r="C77" s="240"/>
      <c r="D77" s="243"/>
      <c r="E77" s="248"/>
      <c r="F77" s="249"/>
      <c r="G77" s="250"/>
      <c r="H77" s="243"/>
      <c r="I77" s="243"/>
      <c r="J77" s="243"/>
      <c r="K77" s="243"/>
      <c r="L77" s="31">
        <v>101.9526</v>
      </c>
      <c r="M77" s="94">
        <v>27</v>
      </c>
      <c r="N77" s="106">
        <v>0</v>
      </c>
      <c r="O77" s="106">
        <v>0</v>
      </c>
      <c r="P77" s="172"/>
      <c r="Q77" s="172"/>
      <c r="R77" s="431"/>
      <c r="S77" s="172"/>
      <c r="T77" s="172"/>
      <c r="U77" s="172"/>
      <c r="V77" s="74"/>
      <c r="W77" s="32"/>
      <c r="X77" s="32"/>
      <c r="Y77" s="33"/>
    </row>
    <row r="78" spans="1:25" s="9" customFormat="1" ht="21.75" customHeight="1">
      <c r="A78" s="46"/>
      <c r="B78" s="240"/>
      <c r="C78" s="240"/>
      <c r="D78" s="243"/>
      <c r="E78" s="248"/>
      <c r="F78" s="249"/>
      <c r="G78" s="250"/>
      <c r="H78" s="243"/>
      <c r="I78" s="243"/>
      <c r="J78" s="243"/>
      <c r="K78" s="243"/>
      <c r="L78" s="31">
        <v>125.9389</v>
      </c>
      <c r="M78" s="94">
        <v>104</v>
      </c>
      <c r="N78" s="106">
        <v>0</v>
      </c>
      <c r="O78" s="106">
        <v>0</v>
      </c>
      <c r="P78" s="172"/>
      <c r="Q78" s="172"/>
      <c r="R78" s="431"/>
      <c r="S78" s="172"/>
      <c r="T78" s="172"/>
      <c r="U78" s="172"/>
      <c r="V78" s="74"/>
      <c r="W78" s="32"/>
      <c r="X78" s="32"/>
      <c r="Y78" s="33"/>
    </row>
    <row r="79" spans="1:25" s="9" customFormat="1" ht="21.75" customHeight="1">
      <c r="A79" s="46"/>
      <c r="B79" s="240"/>
      <c r="C79" s="240"/>
      <c r="D79" s="243"/>
      <c r="E79" s="248"/>
      <c r="F79" s="249"/>
      <c r="G79" s="250"/>
      <c r="H79" s="243"/>
      <c r="I79" s="243"/>
      <c r="J79" s="243"/>
      <c r="K79" s="243"/>
      <c r="L79" s="31">
        <v>169.95480000000001</v>
      </c>
      <c r="M79" s="94">
        <v>2</v>
      </c>
      <c r="N79" s="106">
        <v>2</v>
      </c>
      <c r="O79" s="106">
        <v>2</v>
      </c>
      <c r="P79" s="172"/>
      <c r="Q79" s="172"/>
      <c r="R79" s="431"/>
      <c r="S79" s="172"/>
      <c r="T79" s="172"/>
      <c r="U79" s="172"/>
      <c r="V79" s="74"/>
      <c r="W79" s="32"/>
      <c r="X79" s="32"/>
      <c r="Y79" s="33"/>
    </row>
    <row r="80" spans="1:25" s="9" customFormat="1" ht="21.75" customHeight="1">
      <c r="A80" s="46"/>
      <c r="B80" s="240"/>
      <c r="C80" s="241"/>
      <c r="D80" s="244"/>
      <c r="E80" s="251"/>
      <c r="F80" s="252"/>
      <c r="G80" s="253"/>
      <c r="H80" s="230" t="s">
        <v>19</v>
      </c>
      <c r="I80" s="231"/>
      <c r="J80" s="231"/>
      <c r="K80" s="231"/>
      <c r="L80" s="232"/>
      <c r="M80" s="105">
        <f>SUM(M70:M79)</f>
        <v>1433</v>
      </c>
      <c r="N80" s="95">
        <f>SUM(N70:N79)</f>
        <v>32</v>
      </c>
      <c r="O80" s="95">
        <f>SUM(O70:O79)</f>
        <v>32</v>
      </c>
      <c r="P80" s="173"/>
      <c r="Q80" s="173"/>
      <c r="R80" s="432"/>
      <c r="S80" s="173"/>
      <c r="T80" s="173"/>
      <c r="U80" s="173"/>
      <c r="V80" s="56"/>
      <c r="W80" s="32"/>
      <c r="X80" s="32"/>
      <c r="Y80" s="33"/>
    </row>
    <row r="81" spans="1:25" s="9" customFormat="1" ht="72.75" customHeight="1">
      <c r="A81" s="46"/>
      <c r="B81" s="240"/>
      <c r="C81" s="239" t="s">
        <v>36</v>
      </c>
      <c r="D81" s="242" t="s">
        <v>41</v>
      </c>
      <c r="E81" s="245" t="s">
        <v>291</v>
      </c>
      <c r="F81" s="246"/>
      <c r="G81" s="247"/>
      <c r="H81" s="45" t="s">
        <v>284</v>
      </c>
      <c r="I81" s="45" t="s">
        <v>285</v>
      </c>
      <c r="J81" s="48" t="s">
        <v>24</v>
      </c>
      <c r="K81" s="74" t="s">
        <v>25</v>
      </c>
      <c r="L81" s="48">
        <v>84.915099999999995</v>
      </c>
      <c r="M81" s="93">
        <v>350</v>
      </c>
      <c r="N81" s="277" t="s">
        <v>392</v>
      </c>
      <c r="O81" s="278"/>
      <c r="P81" s="171" t="s">
        <v>286</v>
      </c>
      <c r="Q81" s="171" t="s">
        <v>287</v>
      </c>
      <c r="R81" s="236">
        <v>2024.07</v>
      </c>
      <c r="S81" s="171" t="s">
        <v>72</v>
      </c>
      <c r="T81" s="171" t="s">
        <v>58</v>
      </c>
      <c r="U81" s="171" t="s">
        <v>24</v>
      </c>
      <c r="V81" s="92" t="s">
        <v>390</v>
      </c>
      <c r="W81" s="32"/>
      <c r="X81" s="76"/>
      <c r="Y81" s="33"/>
    </row>
    <row r="82" spans="1:25" s="9" customFormat="1" ht="21" customHeight="1">
      <c r="A82" s="46"/>
      <c r="B82" s="240"/>
      <c r="C82" s="241"/>
      <c r="D82" s="244"/>
      <c r="E82" s="251"/>
      <c r="F82" s="252"/>
      <c r="G82" s="253"/>
      <c r="H82" s="230" t="s">
        <v>19</v>
      </c>
      <c r="I82" s="231"/>
      <c r="J82" s="231"/>
      <c r="K82" s="231"/>
      <c r="L82" s="232"/>
      <c r="M82" s="105">
        <f t="shared" ref="M82:N82" si="0">SUM(M81)</f>
        <v>350</v>
      </c>
      <c r="N82" s="95">
        <f t="shared" si="0"/>
        <v>0</v>
      </c>
      <c r="O82" s="95">
        <f>SUM(O81)</f>
        <v>0</v>
      </c>
      <c r="P82" s="173"/>
      <c r="Q82" s="173"/>
      <c r="R82" s="173"/>
      <c r="S82" s="173"/>
      <c r="T82" s="173"/>
      <c r="U82" s="173"/>
      <c r="V82" s="91"/>
      <c r="X82" s="32"/>
      <c r="Y82" s="33"/>
    </row>
    <row r="83" spans="1:25" s="9" customFormat="1" ht="21.75" customHeight="1">
      <c r="A83" s="46"/>
      <c r="B83" s="240"/>
      <c r="C83" s="239" t="s">
        <v>35</v>
      </c>
      <c r="D83" s="242" t="s">
        <v>39</v>
      </c>
      <c r="E83" s="245" t="s">
        <v>288</v>
      </c>
      <c r="F83" s="246"/>
      <c r="G83" s="247"/>
      <c r="H83" s="315" t="s">
        <v>289</v>
      </c>
      <c r="I83" s="315" t="s">
        <v>290</v>
      </c>
      <c r="J83" s="316" t="s">
        <v>24</v>
      </c>
      <c r="K83" s="316" t="s">
        <v>25</v>
      </c>
      <c r="L83" s="77">
        <v>59.948999999999998</v>
      </c>
      <c r="M83" s="107">
        <v>34</v>
      </c>
      <c r="N83" s="271" t="s">
        <v>392</v>
      </c>
      <c r="O83" s="272"/>
      <c r="P83" s="184" t="s">
        <v>316</v>
      </c>
      <c r="Q83" s="171" t="s">
        <v>317</v>
      </c>
      <c r="R83" s="171" t="s">
        <v>318</v>
      </c>
      <c r="S83" s="171" t="s">
        <v>75</v>
      </c>
      <c r="T83" s="171" t="s">
        <v>195</v>
      </c>
      <c r="U83" s="171" t="s">
        <v>37</v>
      </c>
      <c r="V83" s="237" t="s">
        <v>390</v>
      </c>
      <c r="X83" s="32"/>
      <c r="Y83" s="33"/>
    </row>
    <row r="84" spans="1:25" s="9" customFormat="1" ht="21.75" customHeight="1">
      <c r="A84" s="46"/>
      <c r="B84" s="240"/>
      <c r="C84" s="240"/>
      <c r="D84" s="243"/>
      <c r="E84" s="248"/>
      <c r="F84" s="249"/>
      <c r="G84" s="250"/>
      <c r="H84" s="315"/>
      <c r="I84" s="315"/>
      <c r="J84" s="316"/>
      <c r="K84" s="316"/>
      <c r="L84" s="77">
        <v>82.581999999999994</v>
      </c>
      <c r="M84" s="107">
        <v>1</v>
      </c>
      <c r="N84" s="273"/>
      <c r="O84" s="274"/>
      <c r="P84" s="184"/>
      <c r="Q84" s="172"/>
      <c r="R84" s="172"/>
      <c r="S84" s="172"/>
      <c r="T84" s="172"/>
      <c r="U84" s="172"/>
      <c r="V84" s="237"/>
      <c r="X84" s="32"/>
      <c r="Y84" s="33"/>
    </row>
    <row r="85" spans="1:25" s="9" customFormat="1" ht="21.75" customHeight="1">
      <c r="A85" s="46"/>
      <c r="B85" s="240"/>
      <c r="C85" s="240"/>
      <c r="D85" s="243"/>
      <c r="E85" s="248"/>
      <c r="F85" s="249"/>
      <c r="G85" s="250"/>
      <c r="H85" s="315"/>
      <c r="I85" s="315"/>
      <c r="J85" s="316"/>
      <c r="K85" s="316"/>
      <c r="L85" s="77">
        <v>84.97</v>
      </c>
      <c r="M85" s="107">
        <v>59</v>
      </c>
      <c r="N85" s="273"/>
      <c r="O85" s="274"/>
      <c r="P85" s="184"/>
      <c r="Q85" s="172"/>
      <c r="R85" s="172"/>
      <c r="S85" s="172"/>
      <c r="T85" s="172"/>
      <c r="U85" s="172"/>
      <c r="V85" s="237"/>
      <c r="X85" s="32"/>
      <c r="Y85" s="33"/>
    </row>
    <row r="86" spans="1:25" s="9" customFormat="1" ht="21.75" customHeight="1">
      <c r="A86" s="46"/>
      <c r="B86" s="240"/>
      <c r="C86" s="240"/>
      <c r="D86" s="243"/>
      <c r="E86" s="248"/>
      <c r="F86" s="249"/>
      <c r="G86" s="250"/>
      <c r="H86" s="315"/>
      <c r="I86" s="315"/>
      <c r="J86" s="316"/>
      <c r="K86" s="316"/>
      <c r="L86" s="77">
        <v>84.935000000000002</v>
      </c>
      <c r="M86" s="107">
        <v>49</v>
      </c>
      <c r="N86" s="273"/>
      <c r="O86" s="274"/>
      <c r="P86" s="184"/>
      <c r="Q86" s="172"/>
      <c r="R86" s="172"/>
      <c r="S86" s="172"/>
      <c r="T86" s="172"/>
      <c r="U86" s="172"/>
      <c r="V86" s="237"/>
      <c r="X86" s="32"/>
      <c r="Y86" s="33"/>
    </row>
    <row r="87" spans="1:25" s="9" customFormat="1" ht="21.75" customHeight="1">
      <c r="A87" s="46"/>
      <c r="B87" s="240"/>
      <c r="C87" s="240"/>
      <c r="D87" s="243"/>
      <c r="E87" s="248"/>
      <c r="F87" s="249"/>
      <c r="G87" s="250"/>
      <c r="H87" s="315"/>
      <c r="I87" s="315"/>
      <c r="J87" s="316"/>
      <c r="K87" s="316"/>
      <c r="L87" s="77">
        <v>84.733000000000004</v>
      </c>
      <c r="M87" s="107">
        <v>101</v>
      </c>
      <c r="N87" s="273"/>
      <c r="O87" s="274"/>
      <c r="P87" s="184"/>
      <c r="Q87" s="172"/>
      <c r="R87" s="172"/>
      <c r="S87" s="172"/>
      <c r="T87" s="172"/>
      <c r="U87" s="172"/>
      <c r="V87" s="237"/>
      <c r="X87" s="32"/>
      <c r="Y87" s="33"/>
    </row>
    <row r="88" spans="1:25" s="9" customFormat="1" ht="21.75" customHeight="1">
      <c r="A88" s="46"/>
      <c r="B88" s="240"/>
      <c r="C88" s="240"/>
      <c r="D88" s="243"/>
      <c r="E88" s="248"/>
      <c r="F88" s="249"/>
      <c r="G88" s="250"/>
      <c r="H88" s="315"/>
      <c r="I88" s="315"/>
      <c r="J88" s="316"/>
      <c r="K88" s="316"/>
      <c r="L88" s="77">
        <v>84.899000000000001</v>
      </c>
      <c r="M88" s="107">
        <v>10</v>
      </c>
      <c r="N88" s="273"/>
      <c r="O88" s="274"/>
      <c r="P88" s="184"/>
      <c r="Q88" s="172"/>
      <c r="R88" s="172"/>
      <c r="S88" s="172"/>
      <c r="T88" s="172"/>
      <c r="U88" s="172"/>
      <c r="V88" s="237"/>
      <c r="X88" s="32"/>
      <c r="Y88" s="33"/>
    </row>
    <row r="89" spans="1:25" s="9" customFormat="1" ht="21.75" customHeight="1">
      <c r="A89" s="46"/>
      <c r="B89" s="240"/>
      <c r="C89" s="240"/>
      <c r="D89" s="243"/>
      <c r="E89" s="248"/>
      <c r="F89" s="249"/>
      <c r="G89" s="250"/>
      <c r="H89" s="315"/>
      <c r="I89" s="315"/>
      <c r="J89" s="316"/>
      <c r="K89" s="316"/>
      <c r="L89" s="77">
        <v>84.772999999999996</v>
      </c>
      <c r="M89" s="107">
        <v>1</v>
      </c>
      <c r="N89" s="275"/>
      <c r="O89" s="276"/>
      <c r="P89" s="184"/>
      <c r="Q89" s="172"/>
      <c r="R89" s="172"/>
      <c r="S89" s="172"/>
      <c r="T89" s="172"/>
      <c r="U89" s="172"/>
      <c r="V89" s="237"/>
      <c r="X89" s="32"/>
      <c r="Y89" s="33"/>
    </row>
    <row r="90" spans="1:25" s="9" customFormat="1" ht="21.75" customHeight="1">
      <c r="A90" s="46"/>
      <c r="B90" s="240"/>
      <c r="C90" s="241"/>
      <c r="D90" s="244"/>
      <c r="E90" s="251"/>
      <c r="F90" s="252"/>
      <c r="G90" s="253"/>
      <c r="H90" s="230" t="s">
        <v>19</v>
      </c>
      <c r="I90" s="231"/>
      <c r="J90" s="231"/>
      <c r="K90" s="231"/>
      <c r="L90" s="232"/>
      <c r="M90" s="105">
        <f>SUM(M83:M89)</f>
        <v>255</v>
      </c>
      <c r="N90" s="95">
        <f>SUM(N83:N89)</f>
        <v>0</v>
      </c>
      <c r="O90" s="95">
        <f>SUM(O83:O89)</f>
        <v>0</v>
      </c>
      <c r="P90" s="184"/>
      <c r="Q90" s="173"/>
      <c r="R90" s="173"/>
      <c r="S90" s="173"/>
      <c r="T90" s="173"/>
      <c r="U90" s="173"/>
      <c r="V90" s="237"/>
      <c r="X90" s="32"/>
      <c r="Y90" s="33"/>
    </row>
    <row r="91" spans="1:25" s="9" customFormat="1" ht="21.75" customHeight="1">
      <c r="A91" s="88"/>
      <c r="B91" s="240"/>
      <c r="C91" s="239" t="s">
        <v>36</v>
      </c>
      <c r="D91" s="242" t="s">
        <v>366</v>
      </c>
      <c r="E91" s="245" t="s">
        <v>367</v>
      </c>
      <c r="F91" s="246"/>
      <c r="G91" s="247"/>
      <c r="H91" s="254" t="s">
        <v>368</v>
      </c>
      <c r="I91" s="254" t="s">
        <v>369</v>
      </c>
      <c r="J91" s="254" t="s">
        <v>24</v>
      </c>
      <c r="K91" s="254" t="s">
        <v>25</v>
      </c>
      <c r="L91" s="90">
        <v>59.838200000000001</v>
      </c>
      <c r="M91" s="104">
        <v>201</v>
      </c>
      <c r="N91" s="187" t="s">
        <v>392</v>
      </c>
      <c r="O91" s="188"/>
      <c r="P91" s="171" t="s">
        <v>370</v>
      </c>
      <c r="Q91" s="171" t="s">
        <v>371</v>
      </c>
      <c r="R91" s="236" t="s">
        <v>372</v>
      </c>
      <c r="S91" s="171" t="s">
        <v>72</v>
      </c>
      <c r="T91" s="171" t="s">
        <v>43</v>
      </c>
      <c r="U91" s="171" t="s">
        <v>24</v>
      </c>
      <c r="V91" s="237" t="s">
        <v>390</v>
      </c>
      <c r="X91" s="32"/>
      <c r="Y91" s="33"/>
    </row>
    <row r="92" spans="1:25" s="9" customFormat="1" ht="21.75" customHeight="1">
      <c r="A92" s="88"/>
      <c r="B92" s="240"/>
      <c r="C92" s="240"/>
      <c r="D92" s="243"/>
      <c r="E92" s="248"/>
      <c r="F92" s="249"/>
      <c r="G92" s="250"/>
      <c r="H92" s="255"/>
      <c r="I92" s="255"/>
      <c r="J92" s="255"/>
      <c r="K92" s="255"/>
      <c r="L92" s="90">
        <v>59.974899999999998</v>
      </c>
      <c r="M92" s="104">
        <v>101</v>
      </c>
      <c r="N92" s="189"/>
      <c r="O92" s="190"/>
      <c r="P92" s="172"/>
      <c r="Q92" s="172"/>
      <c r="R92" s="172"/>
      <c r="S92" s="172"/>
      <c r="T92" s="172"/>
      <c r="U92" s="172"/>
      <c r="V92" s="237"/>
      <c r="X92" s="32"/>
      <c r="Y92" s="33"/>
    </row>
    <row r="93" spans="1:25" s="9" customFormat="1" ht="21.75" customHeight="1">
      <c r="A93" s="88"/>
      <c r="B93" s="240"/>
      <c r="C93" s="240"/>
      <c r="D93" s="243"/>
      <c r="E93" s="248"/>
      <c r="F93" s="249"/>
      <c r="G93" s="250"/>
      <c r="H93" s="255"/>
      <c r="I93" s="255"/>
      <c r="J93" s="255"/>
      <c r="K93" s="255"/>
      <c r="L93" s="90">
        <v>84.844200000000001</v>
      </c>
      <c r="M93" s="104">
        <v>552</v>
      </c>
      <c r="N93" s="189"/>
      <c r="O93" s="190"/>
      <c r="P93" s="172"/>
      <c r="Q93" s="172"/>
      <c r="R93" s="172"/>
      <c r="S93" s="172"/>
      <c r="T93" s="172"/>
      <c r="U93" s="172"/>
      <c r="V93" s="237"/>
      <c r="X93" s="32"/>
      <c r="Y93" s="33"/>
    </row>
    <row r="94" spans="1:25" s="9" customFormat="1" ht="21.75" customHeight="1">
      <c r="A94" s="88"/>
      <c r="B94" s="240"/>
      <c r="C94" s="240"/>
      <c r="D94" s="243"/>
      <c r="E94" s="248"/>
      <c r="F94" s="249"/>
      <c r="G94" s="250"/>
      <c r="H94" s="255"/>
      <c r="I94" s="255"/>
      <c r="J94" s="255"/>
      <c r="K94" s="255"/>
      <c r="L94" s="90">
        <v>84.879499999999993</v>
      </c>
      <c r="M94" s="104">
        <v>222</v>
      </c>
      <c r="N94" s="189"/>
      <c r="O94" s="190"/>
      <c r="P94" s="172"/>
      <c r="Q94" s="172"/>
      <c r="R94" s="172"/>
      <c r="S94" s="172"/>
      <c r="T94" s="172"/>
      <c r="U94" s="172"/>
      <c r="V94" s="237"/>
      <c r="X94" s="32"/>
      <c r="Y94" s="33"/>
    </row>
    <row r="95" spans="1:25" s="9" customFormat="1" ht="21.75" customHeight="1">
      <c r="A95" s="88"/>
      <c r="B95" s="240"/>
      <c r="C95" s="240"/>
      <c r="D95" s="243"/>
      <c r="E95" s="248"/>
      <c r="F95" s="249"/>
      <c r="G95" s="250"/>
      <c r="H95" s="255"/>
      <c r="I95" s="255"/>
      <c r="J95" s="255"/>
      <c r="K95" s="255"/>
      <c r="L95" s="90">
        <v>84.754400000000004</v>
      </c>
      <c r="M95" s="104">
        <v>149</v>
      </c>
      <c r="N95" s="189"/>
      <c r="O95" s="190"/>
      <c r="P95" s="172"/>
      <c r="Q95" s="172"/>
      <c r="R95" s="172"/>
      <c r="S95" s="172"/>
      <c r="T95" s="172"/>
      <c r="U95" s="172"/>
      <c r="V95" s="237"/>
      <c r="X95" s="32"/>
      <c r="Y95" s="33"/>
    </row>
    <row r="96" spans="1:25" s="9" customFormat="1" ht="21.75" customHeight="1">
      <c r="A96" s="88"/>
      <c r="B96" s="240"/>
      <c r="C96" s="240"/>
      <c r="D96" s="243"/>
      <c r="E96" s="248"/>
      <c r="F96" s="249"/>
      <c r="G96" s="250"/>
      <c r="H96" s="255"/>
      <c r="I96" s="255"/>
      <c r="J96" s="255"/>
      <c r="K96" s="255"/>
      <c r="L96" s="90">
        <v>84.806200000000004</v>
      </c>
      <c r="M96" s="104">
        <v>22</v>
      </c>
      <c r="N96" s="189"/>
      <c r="O96" s="190"/>
      <c r="P96" s="172"/>
      <c r="Q96" s="172"/>
      <c r="R96" s="172"/>
      <c r="S96" s="172"/>
      <c r="T96" s="172"/>
      <c r="U96" s="172"/>
      <c r="V96" s="237"/>
      <c r="X96" s="32"/>
      <c r="Y96" s="33"/>
    </row>
    <row r="97" spans="1:25" s="9" customFormat="1" ht="21.75" customHeight="1">
      <c r="A97" s="88"/>
      <c r="B97" s="240"/>
      <c r="C97" s="240"/>
      <c r="D97" s="243"/>
      <c r="E97" s="248"/>
      <c r="F97" s="249"/>
      <c r="G97" s="250"/>
      <c r="H97" s="255"/>
      <c r="I97" s="255"/>
      <c r="J97" s="255"/>
      <c r="K97" s="255"/>
      <c r="L97" s="90">
        <v>84.746200000000002</v>
      </c>
      <c r="M97" s="104">
        <v>49</v>
      </c>
      <c r="N97" s="189"/>
      <c r="O97" s="190"/>
      <c r="P97" s="172"/>
      <c r="Q97" s="172"/>
      <c r="R97" s="172"/>
      <c r="S97" s="172"/>
      <c r="T97" s="172"/>
      <c r="U97" s="172"/>
      <c r="V97" s="237"/>
      <c r="X97" s="32"/>
      <c r="Y97" s="33"/>
    </row>
    <row r="98" spans="1:25" s="9" customFormat="1" ht="21.75" customHeight="1">
      <c r="A98" s="88"/>
      <c r="B98" s="240"/>
      <c r="C98" s="240"/>
      <c r="D98" s="243"/>
      <c r="E98" s="248"/>
      <c r="F98" s="249"/>
      <c r="G98" s="250"/>
      <c r="H98" s="255"/>
      <c r="I98" s="255"/>
      <c r="J98" s="255"/>
      <c r="K98" s="255"/>
      <c r="L98" s="90">
        <v>101.74420000000001</v>
      </c>
      <c r="M98" s="104">
        <v>146</v>
      </c>
      <c r="N98" s="189"/>
      <c r="O98" s="190"/>
      <c r="P98" s="172"/>
      <c r="Q98" s="172"/>
      <c r="R98" s="172"/>
      <c r="S98" s="172"/>
      <c r="T98" s="172"/>
      <c r="U98" s="172"/>
      <c r="V98" s="237"/>
      <c r="X98" s="32"/>
      <c r="Y98" s="33"/>
    </row>
    <row r="99" spans="1:25" s="9" customFormat="1" ht="21.75" customHeight="1">
      <c r="A99" s="88"/>
      <c r="B99" s="240"/>
      <c r="C99" s="240"/>
      <c r="D99" s="243"/>
      <c r="E99" s="248"/>
      <c r="F99" s="249"/>
      <c r="G99" s="250"/>
      <c r="H99" s="255"/>
      <c r="I99" s="255"/>
      <c r="J99" s="255"/>
      <c r="K99" s="255"/>
      <c r="L99" s="90">
        <v>101.4761</v>
      </c>
      <c r="M99" s="104">
        <v>148</v>
      </c>
      <c r="N99" s="191"/>
      <c r="O99" s="192"/>
      <c r="P99" s="172"/>
      <c r="Q99" s="172"/>
      <c r="R99" s="172"/>
      <c r="S99" s="172"/>
      <c r="T99" s="172"/>
      <c r="U99" s="172"/>
      <c r="V99" s="237"/>
      <c r="X99" s="32"/>
      <c r="Y99" s="33"/>
    </row>
    <row r="100" spans="1:25" s="9" customFormat="1" ht="21.75" customHeight="1">
      <c r="A100" s="88"/>
      <c r="B100" s="240"/>
      <c r="C100" s="241"/>
      <c r="D100" s="244"/>
      <c r="E100" s="251"/>
      <c r="F100" s="252"/>
      <c r="G100" s="253"/>
      <c r="H100" s="230" t="s">
        <v>19</v>
      </c>
      <c r="I100" s="231"/>
      <c r="J100" s="231"/>
      <c r="K100" s="231"/>
      <c r="L100" s="232"/>
      <c r="M100" s="105">
        <f>SUM(M91:M99)</f>
        <v>1590</v>
      </c>
      <c r="N100" s="105">
        <f t="shared" ref="N100:O100" si="1">SUM(N91:N99)</f>
        <v>0</v>
      </c>
      <c r="O100" s="105">
        <f t="shared" si="1"/>
        <v>0</v>
      </c>
      <c r="P100" s="173"/>
      <c r="Q100" s="173"/>
      <c r="R100" s="173"/>
      <c r="S100" s="173"/>
      <c r="T100" s="173"/>
      <c r="U100" s="173"/>
      <c r="V100" s="237"/>
      <c r="X100" s="32"/>
      <c r="Y100" s="33"/>
    </row>
    <row r="101" spans="1:25" s="9" customFormat="1" ht="21.75" customHeight="1">
      <c r="A101" s="88"/>
      <c r="B101" s="240"/>
      <c r="C101" s="239" t="s">
        <v>36</v>
      </c>
      <c r="D101" s="242" t="s">
        <v>366</v>
      </c>
      <c r="E101" s="245" t="s">
        <v>373</v>
      </c>
      <c r="F101" s="246"/>
      <c r="G101" s="247"/>
      <c r="H101" s="254" t="s">
        <v>368</v>
      </c>
      <c r="I101" s="254" t="s">
        <v>369</v>
      </c>
      <c r="J101" s="254" t="s">
        <v>24</v>
      </c>
      <c r="K101" s="254" t="s">
        <v>25</v>
      </c>
      <c r="L101" s="90">
        <v>59.838200000000001</v>
      </c>
      <c r="M101" s="104">
        <v>195</v>
      </c>
      <c r="N101" s="187" t="s">
        <v>392</v>
      </c>
      <c r="O101" s="188"/>
      <c r="P101" s="171" t="s">
        <v>370</v>
      </c>
      <c r="Q101" s="171" t="s">
        <v>371</v>
      </c>
      <c r="R101" s="236" t="s">
        <v>372</v>
      </c>
      <c r="S101" s="171" t="s">
        <v>72</v>
      </c>
      <c r="T101" s="171" t="s">
        <v>43</v>
      </c>
      <c r="U101" s="171" t="s">
        <v>24</v>
      </c>
      <c r="V101" s="237" t="s">
        <v>390</v>
      </c>
      <c r="X101" s="32"/>
      <c r="Y101" s="33"/>
    </row>
    <row r="102" spans="1:25" s="9" customFormat="1" ht="21.75" customHeight="1">
      <c r="A102" s="88"/>
      <c r="B102" s="240"/>
      <c r="C102" s="240"/>
      <c r="D102" s="243"/>
      <c r="E102" s="248"/>
      <c r="F102" s="249"/>
      <c r="G102" s="250"/>
      <c r="H102" s="255"/>
      <c r="I102" s="255"/>
      <c r="J102" s="255"/>
      <c r="K102" s="255"/>
      <c r="L102" s="90">
        <v>59.974899999999998</v>
      </c>
      <c r="M102" s="104">
        <v>169</v>
      </c>
      <c r="N102" s="189"/>
      <c r="O102" s="190"/>
      <c r="P102" s="172"/>
      <c r="Q102" s="172"/>
      <c r="R102" s="172"/>
      <c r="S102" s="172"/>
      <c r="T102" s="172"/>
      <c r="U102" s="172"/>
      <c r="V102" s="237"/>
      <c r="X102" s="32"/>
      <c r="Y102" s="33"/>
    </row>
    <row r="103" spans="1:25" s="9" customFormat="1" ht="21.75" customHeight="1">
      <c r="A103" s="88"/>
      <c r="B103" s="240"/>
      <c r="C103" s="240"/>
      <c r="D103" s="243"/>
      <c r="E103" s="248"/>
      <c r="F103" s="249"/>
      <c r="G103" s="250"/>
      <c r="H103" s="255"/>
      <c r="I103" s="255"/>
      <c r="J103" s="255"/>
      <c r="K103" s="255"/>
      <c r="L103" s="90">
        <v>84.844200000000001</v>
      </c>
      <c r="M103" s="104">
        <v>539</v>
      </c>
      <c r="N103" s="189"/>
      <c r="O103" s="190"/>
      <c r="P103" s="172"/>
      <c r="Q103" s="172"/>
      <c r="R103" s="172"/>
      <c r="S103" s="172"/>
      <c r="T103" s="172"/>
      <c r="U103" s="172"/>
      <c r="V103" s="237"/>
      <c r="X103" s="32"/>
      <c r="Y103" s="33"/>
    </row>
    <row r="104" spans="1:25" s="9" customFormat="1" ht="21.75" customHeight="1">
      <c r="A104" s="88"/>
      <c r="B104" s="240"/>
      <c r="C104" s="240"/>
      <c r="D104" s="243"/>
      <c r="E104" s="248"/>
      <c r="F104" s="249"/>
      <c r="G104" s="250"/>
      <c r="H104" s="255"/>
      <c r="I104" s="255"/>
      <c r="J104" s="255"/>
      <c r="K104" s="255"/>
      <c r="L104" s="90">
        <v>84.879499999999993</v>
      </c>
      <c r="M104" s="104">
        <v>112</v>
      </c>
      <c r="N104" s="189"/>
      <c r="O104" s="190"/>
      <c r="P104" s="172"/>
      <c r="Q104" s="172"/>
      <c r="R104" s="172"/>
      <c r="S104" s="172"/>
      <c r="T104" s="172"/>
      <c r="U104" s="172"/>
      <c r="V104" s="237"/>
      <c r="X104" s="32"/>
      <c r="Y104" s="33"/>
    </row>
    <row r="105" spans="1:25" s="9" customFormat="1" ht="21.75" customHeight="1">
      <c r="A105" s="88"/>
      <c r="B105" s="240"/>
      <c r="C105" s="240"/>
      <c r="D105" s="243"/>
      <c r="E105" s="248"/>
      <c r="F105" s="249"/>
      <c r="G105" s="250"/>
      <c r="H105" s="255"/>
      <c r="I105" s="255"/>
      <c r="J105" s="255"/>
      <c r="K105" s="255"/>
      <c r="L105" s="90">
        <v>84.754400000000004</v>
      </c>
      <c r="M105" s="104">
        <v>46</v>
      </c>
      <c r="N105" s="189"/>
      <c r="O105" s="190"/>
      <c r="P105" s="172"/>
      <c r="Q105" s="172"/>
      <c r="R105" s="172"/>
      <c r="S105" s="172"/>
      <c r="T105" s="172"/>
      <c r="U105" s="172"/>
      <c r="V105" s="237"/>
      <c r="X105" s="32"/>
      <c r="Y105" s="33"/>
    </row>
    <row r="106" spans="1:25" s="9" customFormat="1" ht="21.75" customHeight="1">
      <c r="A106" s="88"/>
      <c r="B106" s="240"/>
      <c r="C106" s="240"/>
      <c r="D106" s="243"/>
      <c r="E106" s="248"/>
      <c r="F106" s="249"/>
      <c r="G106" s="250"/>
      <c r="H106" s="255"/>
      <c r="I106" s="255"/>
      <c r="J106" s="255"/>
      <c r="K106" s="255"/>
      <c r="L106" s="90">
        <v>84.806200000000004</v>
      </c>
      <c r="M106" s="104">
        <v>14</v>
      </c>
      <c r="N106" s="189"/>
      <c r="O106" s="190"/>
      <c r="P106" s="172"/>
      <c r="Q106" s="172"/>
      <c r="R106" s="172"/>
      <c r="S106" s="172"/>
      <c r="T106" s="172"/>
      <c r="U106" s="172"/>
      <c r="V106" s="237"/>
      <c r="X106" s="32"/>
      <c r="Y106" s="33"/>
    </row>
    <row r="107" spans="1:25" s="9" customFormat="1" ht="21.75" customHeight="1">
      <c r="A107" s="88"/>
      <c r="B107" s="240"/>
      <c r="C107" s="240"/>
      <c r="D107" s="243"/>
      <c r="E107" s="248"/>
      <c r="F107" s="249"/>
      <c r="G107" s="250"/>
      <c r="H107" s="255"/>
      <c r="I107" s="255"/>
      <c r="J107" s="255"/>
      <c r="K107" s="255"/>
      <c r="L107" s="90">
        <v>84.746200000000002</v>
      </c>
      <c r="M107" s="104">
        <v>36</v>
      </c>
      <c r="N107" s="189"/>
      <c r="O107" s="190"/>
      <c r="P107" s="172"/>
      <c r="Q107" s="172"/>
      <c r="R107" s="172"/>
      <c r="S107" s="172"/>
      <c r="T107" s="172"/>
      <c r="U107" s="172"/>
      <c r="V107" s="237"/>
      <c r="X107" s="32"/>
      <c r="Y107" s="33"/>
    </row>
    <row r="108" spans="1:25" s="9" customFormat="1" ht="21.75" customHeight="1">
      <c r="A108" s="88"/>
      <c r="B108" s="240"/>
      <c r="C108" s="240"/>
      <c r="D108" s="243"/>
      <c r="E108" s="248"/>
      <c r="F108" s="249"/>
      <c r="G108" s="250"/>
      <c r="H108" s="255"/>
      <c r="I108" s="255"/>
      <c r="J108" s="255"/>
      <c r="K108" s="255"/>
      <c r="L108" s="90">
        <v>101.74420000000001</v>
      </c>
      <c r="M108" s="104">
        <v>183</v>
      </c>
      <c r="N108" s="189"/>
      <c r="O108" s="190"/>
      <c r="P108" s="172"/>
      <c r="Q108" s="172"/>
      <c r="R108" s="172"/>
      <c r="S108" s="172"/>
      <c r="T108" s="172"/>
      <c r="U108" s="172"/>
      <c r="V108" s="237"/>
      <c r="X108" s="32"/>
      <c r="Y108" s="33"/>
    </row>
    <row r="109" spans="1:25" s="9" customFormat="1" ht="21.75" customHeight="1">
      <c r="A109" s="88"/>
      <c r="B109" s="240"/>
      <c r="C109" s="240"/>
      <c r="D109" s="243"/>
      <c r="E109" s="248"/>
      <c r="F109" s="249"/>
      <c r="G109" s="250"/>
      <c r="H109" s="255"/>
      <c r="I109" s="255"/>
      <c r="J109" s="255"/>
      <c r="K109" s="255"/>
      <c r="L109" s="90">
        <v>101.4761</v>
      </c>
      <c r="M109" s="104">
        <v>110</v>
      </c>
      <c r="N109" s="191"/>
      <c r="O109" s="192"/>
      <c r="P109" s="172"/>
      <c r="Q109" s="172"/>
      <c r="R109" s="172"/>
      <c r="S109" s="172"/>
      <c r="T109" s="172"/>
      <c r="U109" s="172"/>
      <c r="V109" s="237"/>
      <c r="X109" s="32"/>
      <c r="Y109" s="33"/>
    </row>
    <row r="110" spans="1:25" s="9" customFormat="1" ht="21.75" customHeight="1">
      <c r="A110" s="88"/>
      <c r="B110" s="240"/>
      <c r="C110" s="241"/>
      <c r="D110" s="244"/>
      <c r="E110" s="251"/>
      <c r="F110" s="252"/>
      <c r="G110" s="253"/>
      <c r="H110" s="230" t="s">
        <v>19</v>
      </c>
      <c r="I110" s="231"/>
      <c r="J110" s="231"/>
      <c r="K110" s="231"/>
      <c r="L110" s="232"/>
      <c r="M110" s="105">
        <f>SUM(M101:M109)</f>
        <v>1404</v>
      </c>
      <c r="N110" s="105">
        <f t="shared" ref="N110:O110" si="2">SUM(N101:N109)</f>
        <v>0</v>
      </c>
      <c r="O110" s="105">
        <f t="shared" si="2"/>
        <v>0</v>
      </c>
      <c r="P110" s="173"/>
      <c r="Q110" s="173"/>
      <c r="R110" s="173"/>
      <c r="S110" s="173"/>
      <c r="T110" s="173"/>
      <c r="U110" s="173"/>
      <c r="V110" s="237"/>
      <c r="X110" s="32"/>
      <c r="Y110" s="33"/>
    </row>
    <row r="111" spans="1:25" s="9" customFormat="1" ht="21.75" customHeight="1">
      <c r="A111" s="150"/>
      <c r="B111" s="240"/>
      <c r="C111" s="239" t="s">
        <v>36</v>
      </c>
      <c r="D111" s="242" t="s">
        <v>374</v>
      </c>
      <c r="E111" s="245" t="s">
        <v>375</v>
      </c>
      <c r="F111" s="246"/>
      <c r="G111" s="247"/>
      <c r="H111" s="254" t="s">
        <v>376</v>
      </c>
      <c r="I111" s="254" t="s">
        <v>377</v>
      </c>
      <c r="J111" s="254" t="s">
        <v>24</v>
      </c>
      <c r="K111" s="254" t="s">
        <v>25</v>
      </c>
      <c r="L111" s="90">
        <v>84.999300000000005</v>
      </c>
      <c r="M111" s="104">
        <v>375</v>
      </c>
      <c r="N111" s="104">
        <v>136</v>
      </c>
      <c r="O111" s="104">
        <v>136</v>
      </c>
      <c r="P111" s="171" t="s">
        <v>378</v>
      </c>
      <c r="Q111" s="171" t="s">
        <v>379</v>
      </c>
      <c r="R111" s="236">
        <v>2025.12</v>
      </c>
      <c r="S111" s="171" t="s">
        <v>72</v>
      </c>
      <c r="T111" s="171" t="s">
        <v>43</v>
      </c>
      <c r="U111" s="171" t="s">
        <v>24</v>
      </c>
      <c r="V111" s="89"/>
      <c r="X111" s="32"/>
      <c r="Y111" s="33"/>
    </row>
    <row r="112" spans="1:25" s="9" customFormat="1" ht="21.75" customHeight="1">
      <c r="A112" s="150"/>
      <c r="B112" s="240"/>
      <c r="C112" s="240"/>
      <c r="D112" s="243"/>
      <c r="E112" s="248"/>
      <c r="F112" s="249"/>
      <c r="G112" s="250"/>
      <c r="H112" s="255"/>
      <c r="I112" s="255"/>
      <c r="J112" s="255"/>
      <c r="K112" s="255"/>
      <c r="L112" s="90">
        <v>84.991900000000001</v>
      </c>
      <c r="M112" s="104">
        <v>114</v>
      </c>
      <c r="N112" s="104">
        <v>16</v>
      </c>
      <c r="O112" s="104">
        <v>16</v>
      </c>
      <c r="P112" s="172"/>
      <c r="Q112" s="172"/>
      <c r="R112" s="172"/>
      <c r="S112" s="172"/>
      <c r="T112" s="172"/>
      <c r="U112" s="172"/>
      <c r="V112" s="89"/>
      <c r="X112" s="32"/>
      <c r="Y112" s="33"/>
    </row>
    <row r="113" spans="1:25" s="9" customFormat="1" ht="21.75" customHeight="1">
      <c r="A113" s="150"/>
      <c r="B113" s="240"/>
      <c r="C113" s="240"/>
      <c r="D113" s="243"/>
      <c r="E113" s="248"/>
      <c r="F113" s="249"/>
      <c r="G113" s="250"/>
      <c r="H113" s="255"/>
      <c r="I113" s="255"/>
      <c r="J113" s="255"/>
      <c r="K113" s="255"/>
      <c r="L113" s="90">
        <v>84.994200000000006</v>
      </c>
      <c r="M113" s="104">
        <v>54</v>
      </c>
      <c r="N113" s="104">
        <v>17</v>
      </c>
      <c r="O113" s="104">
        <v>17</v>
      </c>
      <c r="P113" s="172"/>
      <c r="Q113" s="172"/>
      <c r="R113" s="172"/>
      <c r="S113" s="172"/>
      <c r="T113" s="172"/>
      <c r="U113" s="172"/>
      <c r="V113" s="89"/>
      <c r="X113" s="32"/>
      <c r="Y113" s="33"/>
    </row>
    <row r="114" spans="1:25" s="9" customFormat="1" ht="21.75" customHeight="1">
      <c r="A114" s="150"/>
      <c r="B114" s="240"/>
      <c r="C114" s="240"/>
      <c r="D114" s="243"/>
      <c r="E114" s="248"/>
      <c r="F114" s="249"/>
      <c r="G114" s="250"/>
      <c r="H114" s="256"/>
      <c r="I114" s="256"/>
      <c r="J114" s="256"/>
      <c r="K114" s="256"/>
      <c r="L114" s="90">
        <v>84.999300000000005</v>
      </c>
      <c r="M114" s="104">
        <v>4</v>
      </c>
      <c r="N114" s="104">
        <v>0</v>
      </c>
      <c r="O114" s="104">
        <v>0</v>
      </c>
      <c r="P114" s="172"/>
      <c r="Q114" s="172"/>
      <c r="R114" s="172"/>
      <c r="S114" s="172"/>
      <c r="T114" s="172"/>
      <c r="U114" s="172"/>
      <c r="V114" s="89"/>
      <c r="X114" s="32"/>
      <c r="Y114" s="33"/>
    </row>
    <row r="115" spans="1:25" s="9" customFormat="1" ht="21.75" customHeight="1">
      <c r="A115" s="150"/>
      <c r="B115" s="240"/>
      <c r="C115" s="241"/>
      <c r="D115" s="244"/>
      <c r="E115" s="251"/>
      <c r="F115" s="252"/>
      <c r="G115" s="253"/>
      <c r="H115" s="174" t="s">
        <v>19</v>
      </c>
      <c r="I115" s="174"/>
      <c r="J115" s="174"/>
      <c r="K115" s="174"/>
      <c r="L115" s="174"/>
      <c r="M115" s="109">
        <f>SUM(M111:M114)</f>
        <v>547</v>
      </c>
      <c r="N115" s="95">
        <f>SUM(N111:N114)</f>
        <v>169</v>
      </c>
      <c r="O115" s="95">
        <f>SUM(O111:O114)</f>
        <v>169</v>
      </c>
      <c r="P115" s="173"/>
      <c r="Q115" s="173"/>
      <c r="R115" s="173"/>
      <c r="S115" s="173"/>
      <c r="T115" s="173"/>
      <c r="U115" s="173"/>
      <c r="V115" s="89"/>
      <c r="X115" s="32"/>
      <c r="Y115" s="33"/>
    </row>
    <row r="116" spans="1:25" s="9" customFormat="1" ht="21.75" customHeight="1">
      <c r="A116" s="88"/>
      <c r="B116" s="240"/>
      <c r="C116" s="239" t="s">
        <v>35</v>
      </c>
      <c r="D116" s="242" t="s">
        <v>416</v>
      </c>
      <c r="E116" s="245" t="s">
        <v>417</v>
      </c>
      <c r="F116" s="246"/>
      <c r="G116" s="247"/>
      <c r="H116" s="254" t="s">
        <v>418</v>
      </c>
      <c r="I116" s="254" t="s">
        <v>419</v>
      </c>
      <c r="J116" s="254" t="s">
        <v>37</v>
      </c>
      <c r="K116" s="254" t="s">
        <v>38</v>
      </c>
      <c r="L116" s="90">
        <v>84.982600000000005</v>
      </c>
      <c r="M116" s="104">
        <v>337</v>
      </c>
      <c r="N116" s="187" t="s">
        <v>392</v>
      </c>
      <c r="O116" s="188"/>
      <c r="P116" s="171" t="s">
        <v>432</v>
      </c>
      <c r="Q116" s="171" t="s">
        <v>433</v>
      </c>
      <c r="R116" s="236" t="s">
        <v>434</v>
      </c>
      <c r="S116" s="171" t="s">
        <v>75</v>
      </c>
      <c r="T116" s="171" t="s">
        <v>43</v>
      </c>
      <c r="U116" s="171" t="s">
        <v>24</v>
      </c>
      <c r="V116" s="237" t="s">
        <v>441</v>
      </c>
      <c r="X116" s="32"/>
      <c r="Y116" s="33"/>
    </row>
    <row r="117" spans="1:25" s="9" customFormat="1" ht="21.75" customHeight="1">
      <c r="A117" s="88"/>
      <c r="B117" s="240"/>
      <c r="C117" s="240"/>
      <c r="D117" s="243"/>
      <c r="E117" s="248"/>
      <c r="F117" s="249"/>
      <c r="G117" s="250"/>
      <c r="H117" s="255"/>
      <c r="I117" s="255"/>
      <c r="J117" s="255"/>
      <c r="K117" s="255"/>
      <c r="L117" s="90">
        <v>84.634799999999998</v>
      </c>
      <c r="M117" s="104">
        <v>163</v>
      </c>
      <c r="N117" s="189"/>
      <c r="O117" s="190"/>
      <c r="P117" s="172"/>
      <c r="Q117" s="172"/>
      <c r="R117" s="172"/>
      <c r="S117" s="172"/>
      <c r="T117" s="172"/>
      <c r="U117" s="172"/>
      <c r="V117" s="237"/>
      <c r="X117" s="32"/>
      <c r="Y117" s="33"/>
    </row>
    <row r="118" spans="1:25" s="9" customFormat="1" ht="21.75" customHeight="1">
      <c r="A118" s="88"/>
      <c r="B118" s="240"/>
      <c r="C118" s="240"/>
      <c r="D118" s="243"/>
      <c r="E118" s="248"/>
      <c r="F118" s="249"/>
      <c r="G118" s="250"/>
      <c r="H118" s="256"/>
      <c r="I118" s="256"/>
      <c r="J118" s="256"/>
      <c r="K118" s="256"/>
      <c r="L118" s="90">
        <v>101.8937</v>
      </c>
      <c r="M118" s="104">
        <v>178</v>
      </c>
      <c r="N118" s="191"/>
      <c r="O118" s="192"/>
      <c r="P118" s="172"/>
      <c r="Q118" s="172"/>
      <c r="R118" s="172"/>
      <c r="S118" s="172"/>
      <c r="T118" s="172"/>
      <c r="U118" s="172"/>
      <c r="V118" s="237"/>
      <c r="X118" s="32"/>
      <c r="Y118" s="33"/>
    </row>
    <row r="119" spans="1:25" s="9" customFormat="1" ht="21.75" customHeight="1">
      <c r="A119" s="88"/>
      <c r="B119" s="240"/>
      <c r="C119" s="241"/>
      <c r="D119" s="244"/>
      <c r="E119" s="251"/>
      <c r="F119" s="252"/>
      <c r="G119" s="253"/>
      <c r="H119" s="174" t="s">
        <v>19</v>
      </c>
      <c r="I119" s="174"/>
      <c r="J119" s="174"/>
      <c r="K119" s="174"/>
      <c r="L119" s="174"/>
      <c r="M119" s="109">
        <f>SUM(M116:M118)</f>
        <v>678</v>
      </c>
      <c r="N119" s="95">
        <f>SUM(N116:N118)</f>
        <v>0</v>
      </c>
      <c r="O119" s="95">
        <f>SUM(O116:O118)</f>
        <v>0</v>
      </c>
      <c r="P119" s="173"/>
      <c r="Q119" s="173"/>
      <c r="R119" s="173"/>
      <c r="S119" s="173"/>
      <c r="T119" s="173"/>
      <c r="U119" s="173"/>
      <c r="V119" s="237"/>
      <c r="X119" s="32"/>
      <c r="Y119" s="33"/>
    </row>
    <row r="120" spans="1:25" s="9" customFormat="1" ht="21.75" customHeight="1">
      <c r="A120" s="153"/>
      <c r="B120" s="240"/>
      <c r="C120" s="239" t="s">
        <v>36</v>
      </c>
      <c r="D120" s="242" t="s">
        <v>445</v>
      </c>
      <c r="E120" s="176" t="s">
        <v>446</v>
      </c>
      <c r="F120" s="176"/>
      <c r="G120" s="442"/>
      <c r="H120" s="443" t="s">
        <v>443</v>
      </c>
      <c r="I120" s="305" t="s">
        <v>444</v>
      </c>
      <c r="J120" s="305" t="s">
        <v>24</v>
      </c>
      <c r="K120" s="305" t="s">
        <v>25</v>
      </c>
      <c r="L120" s="154">
        <v>75.732799999999997</v>
      </c>
      <c r="M120" s="155">
        <v>294</v>
      </c>
      <c r="N120" s="444" t="s">
        <v>392</v>
      </c>
      <c r="O120" s="445"/>
      <c r="P120" s="171" t="s">
        <v>447</v>
      </c>
      <c r="Q120" s="171" t="s">
        <v>448</v>
      </c>
      <c r="R120" s="236" t="s">
        <v>449</v>
      </c>
      <c r="S120" s="171" t="s">
        <v>72</v>
      </c>
      <c r="T120" s="171" t="s">
        <v>58</v>
      </c>
      <c r="U120" s="171" t="s">
        <v>24</v>
      </c>
      <c r="V120" s="237" t="s">
        <v>390</v>
      </c>
    </row>
    <row r="121" spans="1:25" s="9" customFormat="1" ht="21.75" customHeight="1">
      <c r="A121" s="153"/>
      <c r="B121" s="240"/>
      <c r="C121" s="240"/>
      <c r="D121" s="243"/>
      <c r="E121" s="176"/>
      <c r="F121" s="176"/>
      <c r="G121" s="442"/>
      <c r="H121" s="443"/>
      <c r="I121" s="305"/>
      <c r="J121" s="305"/>
      <c r="K121" s="305"/>
      <c r="L121" s="154">
        <v>80.741200000000006</v>
      </c>
      <c r="M121" s="155">
        <v>208</v>
      </c>
      <c r="N121" s="446"/>
      <c r="O121" s="447"/>
      <c r="P121" s="172"/>
      <c r="Q121" s="172"/>
      <c r="R121" s="172"/>
      <c r="S121" s="172"/>
      <c r="T121" s="172"/>
      <c r="U121" s="172"/>
      <c r="V121" s="238"/>
    </row>
    <row r="122" spans="1:25" s="9" customFormat="1" ht="21.75" customHeight="1">
      <c r="A122" s="153"/>
      <c r="B122" s="240"/>
      <c r="C122" s="240"/>
      <c r="D122" s="243"/>
      <c r="E122" s="176"/>
      <c r="F122" s="176"/>
      <c r="G122" s="442"/>
      <c r="H122" s="443"/>
      <c r="I122" s="305"/>
      <c r="J122" s="305"/>
      <c r="K122" s="305"/>
      <c r="L122" s="154">
        <v>84.923900000000003</v>
      </c>
      <c r="M122" s="155">
        <v>619</v>
      </c>
      <c r="N122" s="446"/>
      <c r="O122" s="447"/>
      <c r="P122" s="172"/>
      <c r="Q122" s="172"/>
      <c r="R122" s="172"/>
      <c r="S122" s="172"/>
      <c r="T122" s="172"/>
      <c r="U122" s="172"/>
      <c r="V122" s="238"/>
    </row>
    <row r="123" spans="1:25" s="9" customFormat="1" ht="21.75" customHeight="1">
      <c r="A123" s="153"/>
      <c r="B123" s="240"/>
      <c r="C123" s="240"/>
      <c r="D123" s="243"/>
      <c r="E123" s="176"/>
      <c r="F123" s="176"/>
      <c r="G123" s="442"/>
      <c r="H123" s="443"/>
      <c r="I123" s="305"/>
      <c r="J123" s="305"/>
      <c r="K123" s="305"/>
      <c r="L123" s="154">
        <v>107.4143</v>
      </c>
      <c r="M123" s="155">
        <v>272</v>
      </c>
      <c r="N123" s="446"/>
      <c r="O123" s="447"/>
      <c r="P123" s="172"/>
      <c r="Q123" s="172"/>
      <c r="R123" s="172"/>
      <c r="S123" s="172"/>
      <c r="T123" s="172"/>
      <c r="U123" s="172"/>
      <c r="V123" s="238"/>
    </row>
    <row r="124" spans="1:25" s="9" customFormat="1" ht="21.75" customHeight="1">
      <c r="A124" s="153"/>
      <c r="B124" s="240"/>
      <c r="C124" s="240"/>
      <c r="D124" s="243"/>
      <c r="E124" s="176"/>
      <c r="F124" s="176"/>
      <c r="G124" s="442"/>
      <c r="H124" s="443"/>
      <c r="I124" s="305"/>
      <c r="J124" s="305"/>
      <c r="K124" s="305"/>
      <c r="L124" s="154">
        <v>114.78579999999999</v>
      </c>
      <c r="M124" s="155">
        <v>62</v>
      </c>
      <c r="N124" s="448"/>
      <c r="O124" s="449"/>
      <c r="P124" s="172"/>
      <c r="Q124" s="172"/>
      <c r="R124" s="172"/>
      <c r="S124" s="172"/>
      <c r="T124" s="172"/>
      <c r="U124" s="172"/>
      <c r="V124" s="238"/>
    </row>
    <row r="125" spans="1:25" s="9" customFormat="1" ht="21.75" customHeight="1">
      <c r="A125" s="153"/>
      <c r="B125" s="241"/>
      <c r="C125" s="241"/>
      <c r="D125" s="244"/>
      <c r="E125" s="176"/>
      <c r="F125" s="176"/>
      <c r="G125" s="176"/>
      <c r="H125" s="262" t="s">
        <v>19</v>
      </c>
      <c r="I125" s="262"/>
      <c r="J125" s="262"/>
      <c r="K125" s="262"/>
      <c r="L125" s="262"/>
      <c r="M125" s="156">
        <f>SUM(M120:M124)</f>
        <v>1455</v>
      </c>
      <c r="N125" s="157">
        <f>SUM(N120:N124)</f>
        <v>0</v>
      </c>
      <c r="O125" s="157">
        <f t="shared" ref="O125" si="3">SUM(O120:O124)</f>
        <v>0</v>
      </c>
      <c r="P125" s="173"/>
      <c r="Q125" s="173"/>
      <c r="R125" s="173"/>
      <c r="S125" s="173"/>
      <c r="T125" s="173"/>
      <c r="U125" s="173"/>
      <c r="V125" s="238"/>
    </row>
    <row r="126" spans="1:25" s="9" customFormat="1" ht="24.95" customHeight="1">
      <c r="A126" s="47"/>
      <c r="B126" s="317" t="s">
        <v>26</v>
      </c>
      <c r="C126" s="318"/>
      <c r="D126" s="318"/>
      <c r="E126" s="318"/>
      <c r="F126" s="318"/>
      <c r="G126" s="318"/>
      <c r="H126" s="318"/>
      <c r="I126" s="318"/>
      <c r="J126" s="318"/>
      <c r="K126" s="318"/>
      <c r="L126" s="319"/>
      <c r="M126" s="110">
        <f>SUM(M41,M45,M52,M57,M63,M69,M80,M82,M90,M100,M110,M115,M119,M125)</f>
        <v>9936</v>
      </c>
      <c r="N126" s="110">
        <v>4400</v>
      </c>
      <c r="O126" s="110">
        <v>4141</v>
      </c>
      <c r="P126" s="7"/>
      <c r="Q126" s="7"/>
      <c r="R126" s="35"/>
      <c r="S126" s="35"/>
      <c r="T126" s="35"/>
      <c r="U126" s="35"/>
    </row>
    <row r="127" spans="1:25" ht="21" customHeight="1">
      <c r="A127" s="17"/>
      <c r="B127" s="284" t="s">
        <v>364</v>
      </c>
      <c r="C127" s="239" t="s">
        <v>365</v>
      </c>
      <c r="D127" s="413" t="s">
        <v>324</v>
      </c>
      <c r="E127" s="416" t="s">
        <v>50</v>
      </c>
      <c r="F127" s="417"/>
      <c r="G127" s="418"/>
      <c r="H127" s="434" t="s">
        <v>51</v>
      </c>
      <c r="I127" s="434" t="s">
        <v>52</v>
      </c>
      <c r="J127" s="260" t="s">
        <v>37</v>
      </c>
      <c r="K127" s="260" t="s">
        <v>38</v>
      </c>
      <c r="L127" s="80">
        <v>39</v>
      </c>
      <c r="M127" s="111">
        <v>134</v>
      </c>
      <c r="N127" s="111">
        <v>54</v>
      </c>
      <c r="O127" s="111">
        <v>54</v>
      </c>
      <c r="P127" s="184" t="s">
        <v>325</v>
      </c>
      <c r="Q127" s="184" t="s">
        <v>326</v>
      </c>
      <c r="R127" s="184" t="s">
        <v>327</v>
      </c>
      <c r="S127" s="281" t="s">
        <v>57</v>
      </c>
      <c r="T127" s="171"/>
      <c r="U127" s="281" t="s">
        <v>24</v>
      </c>
      <c r="V127" s="81"/>
    </row>
    <row r="128" spans="1:25" ht="21" customHeight="1">
      <c r="A128" s="17"/>
      <c r="B128" s="285"/>
      <c r="C128" s="240"/>
      <c r="D128" s="414"/>
      <c r="E128" s="419"/>
      <c r="F128" s="420"/>
      <c r="G128" s="421"/>
      <c r="H128" s="435"/>
      <c r="I128" s="435"/>
      <c r="J128" s="261"/>
      <c r="K128" s="261"/>
      <c r="L128" s="80">
        <v>49</v>
      </c>
      <c r="M128" s="111">
        <v>84</v>
      </c>
      <c r="N128" s="111">
        <v>7</v>
      </c>
      <c r="O128" s="111">
        <v>7</v>
      </c>
      <c r="P128" s="184"/>
      <c r="Q128" s="184"/>
      <c r="R128" s="184"/>
      <c r="S128" s="282"/>
      <c r="T128" s="172"/>
      <c r="U128" s="282"/>
      <c r="V128" s="81"/>
    </row>
    <row r="129" spans="1:22" ht="21" customHeight="1">
      <c r="A129" s="17"/>
      <c r="B129" s="285"/>
      <c r="C129" s="240"/>
      <c r="D129" s="415"/>
      <c r="E129" s="422"/>
      <c r="F129" s="423"/>
      <c r="G129" s="424"/>
      <c r="H129" s="207" t="s">
        <v>328</v>
      </c>
      <c r="I129" s="208"/>
      <c r="J129" s="208"/>
      <c r="K129" s="208"/>
      <c r="L129" s="208"/>
      <c r="M129" s="112">
        <v>218</v>
      </c>
      <c r="N129" s="112">
        <f>SUM(N127:N128)</f>
        <v>61</v>
      </c>
      <c r="O129" s="112">
        <f>SUM(O127:O128)</f>
        <v>61</v>
      </c>
      <c r="P129" s="184"/>
      <c r="Q129" s="184"/>
      <c r="R129" s="184"/>
      <c r="S129" s="283"/>
      <c r="T129" s="173"/>
      <c r="U129" s="283"/>
      <c r="V129" s="81"/>
    </row>
    <row r="130" spans="1:22" ht="21" customHeight="1">
      <c r="A130" s="17"/>
      <c r="B130" s="285"/>
      <c r="C130" s="240"/>
      <c r="D130" s="257" t="s">
        <v>49</v>
      </c>
      <c r="E130" s="258" t="s">
        <v>329</v>
      </c>
      <c r="F130" s="259"/>
      <c r="G130" s="259"/>
      <c r="H130" s="258" t="s">
        <v>53</v>
      </c>
      <c r="I130" s="258" t="s">
        <v>54</v>
      </c>
      <c r="J130" s="433" t="s">
        <v>37</v>
      </c>
      <c r="K130" s="433" t="s">
        <v>38</v>
      </c>
      <c r="L130" s="82">
        <v>49</v>
      </c>
      <c r="M130" s="113">
        <v>171</v>
      </c>
      <c r="N130" s="113">
        <v>11</v>
      </c>
      <c r="O130" s="113">
        <v>11</v>
      </c>
      <c r="P130" s="184" t="s">
        <v>330</v>
      </c>
      <c r="Q130" s="184" t="s">
        <v>331</v>
      </c>
      <c r="R130" s="184" t="s">
        <v>332</v>
      </c>
      <c r="S130" s="281" t="s">
        <v>57</v>
      </c>
      <c r="T130" s="171"/>
      <c r="U130" s="281" t="s">
        <v>24</v>
      </c>
      <c r="V130" s="81"/>
    </row>
    <row r="131" spans="1:22" ht="21" customHeight="1">
      <c r="A131" s="17"/>
      <c r="B131" s="285"/>
      <c r="C131" s="240"/>
      <c r="D131" s="257"/>
      <c r="E131" s="259"/>
      <c r="F131" s="259"/>
      <c r="G131" s="259"/>
      <c r="H131" s="259"/>
      <c r="I131" s="433"/>
      <c r="J131" s="433"/>
      <c r="K131" s="433"/>
      <c r="L131" s="82">
        <v>59</v>
      </c>
      <c r="M131" s="113">
        <v>368</v>
      </c>
      <c r="N131" s="113">
        <v>3</v>
      </c>
      <c r="O131" s="113">
        <v>3</v>
      </c>
      <c r="P131" s="184"/>
      <c r="Q131" s="184"/>
      <c r="R131" s="184"/>
      <c r="S131" s="436"/>
      <c r="T131" s="172"/>
      <c r="U131" s="282"/>
      <c r="V131" s="81"/>
    </row>
    <row r="132" spans="1:22" ht="21" customHeight="1">
      <c r="A132" s="17"/>
      <c r="B132" s="285"/>
      <c r="C132" s="240"/>
      <c r="D132" s="257"/>
      <c r="E132" s="259"/>
      <c r="F132" s="259"/>
      <c r="G132" s="259"/>
      <c r="H132" s="259"/>
      <c r="I132" s="433"/>
      <c r="J132" s="433"/>
      <c r="K132" s="433"/>
      <c r="L132" s="82">
        <v>74</v>
      </c>
      <c r="M132" s="113">
        <v>120</v>
      </c>
      <c r="N132" s="113">
        <v>0</v>
      </c>
      <c r="O132" s="113">
        <v>0</v>
      </c>
      <c r="P132" s="184"/>
      <c r="Q132" s="184"/>
      <c r="R132" s="184"/>
      <c r="S132" s="436"/>
      <c r="T132" s="172"/>
      <c r="U132" s="282"/>
      <c r="V132" s="81"/>
    </row>
    <row r="133" spans="1:22" ht="21" customHeight="1">
      <c r="A133" s="17"/>
      <c r="B133" s="285"/>
      <c r="C133" s="240"/>
      <c r="D133" s="257"/>
      <c r="E133" s="259"/>
      <c r="F133" s="259"/>
      <c r="G133" s="259"/>
      <c r="H133" s="297" t="s">
        <v>328</v>
      </c>
      <c r="I133" s="298"/>
      <c r="J133" s="298"/>
      <c r="K133" s="298"/>
      <c r="L133" s="298"/>
      <c r="M133" s="114">
        <v>659</v>
      </c>
      <c r="N133" s="114">
        <f>SUM(N130:N132)</f>
        <v>14</v>
      </c>
      <c r="O133" s="114">
        <f>SUM(O130:O132)</f>
        <v>14</v>
      </c>
      <c r="P133" s="184"/>
      <c r="Q133" s="184"/>
      <c r="R133" s="184"/>
      <c r="S133" s="437"/>
      <c r="T133" s="173"/>
      <c r="U133" s="283"/>
      <c r="V133" s="81"/>
    </row>
    <row r="134" spans="1:22" ht="21" customHeight="1">
      <c r="A134" s="17"/>
      <c r="B134" s="285"/>
      <c r="C134" s="240"/>
      <c r="D134" s="219" t="s">
        <v>333</v>
      </c>
      <c r="E134" s="300" t="s">
        <v>334</v>
      </c>
      <c r="F134" s="301"/>
      <c r="G134" s="301"/>
      <c r="H134" s="301" t="s">
        <v>55</v>
      </c>
      <c r="I134" s="300" t="s">
        <v>56</v>
      </c>
      <c r="J134" s="294" t="s">
        <v>37</v>
      </c>
      <c r="K134" s="294" t="s">
        <v>38</v>
      </c>
      <c r="L134" s="83">
        <v>71</v>
      </c>
      <c r="M134" s="115">
        <v>6</v>
      </c>
      <c r="N134" s="115">
        <v>1</v>
      </c>
      <c r="O134" s="115">
        <v>1</v>
      </c>
      <c r="P134" s="184" t="s">
        <v>335</v>
      </c>
      <c r="Q134" s="184" t="s">
        <v>336</v>
      </c>
      <c r="R134" s="184" t="s">
        <v>337</v>
      </c>
      <c r="S134" s="179" t="s">
        <v>57</v>
      </c>
      <c r="T134" s="171"/>
      <c r="U134" s="179" t="s">
        <v>24</v>
      </c>
      <c r="V134" s="81"/>
    </row>
    <row r="135" spans="1:22" ht="21" customHeight="1">
      <c r="A135" s="17"/>
      <c r="B135" s="285"/>
      <c r="C135" s="240"/>
      <c r="D135" s="299"/>
      <c r="E135" s="287"/>
      <c r="F135" s="287"/>
      <c r="G135" s="287"/>
      <c r="H135" s="287"/>
      <c r="I135" s="295"/>
      <c r="J135" s="295"/>
      <c r="K135" s="295"/>
      <c r="L135" s="84">
        <v>75</v>
      </c>
      <c r="M135" s="116">
        <v>24</v>
      </c>
      <c r="N135" s="116">
        <v>1</v>
      </c>
      <c r="O135" s="116">
        <v>1</v>
      </c>
      <c r="P135" s="184"/>
      <c r="Q135" s="184"/>
      <c r="R135" s="184"/>
      <c r="S135" s="179"/>
      <c r="T135" s="172"/>
      <c r="U135" s="179"/>
      <c r="V135" s="81"/>
    </row>
    <row r="136" spans="1:22" ht="21" customHeight="1">
      <c r="A136" s="17"/>
      <c r="B136" s="285"/>
      <c r="C136" s="240"/>
      <c r="D136" s="299"/>
      <c r="E136" s="287"/>
      <c r="F136" s="287"/>
      <c r="G136" s="287"/>
      <c r="H136" s="287"/>
      <c r="I136" s="295"/>
      <c r="J136" s="295"/>
      <c r="K136" s="295"/>
      <c r="L136" s="84">
        <v>84</v>
      </c>
      <c r="M136" s="116">
        <v>24</v>
      </c>
      <c r="N136" s="116">
        <v>2</v>
      </c>
      <c r="O136" s="116">
        <v>2</v>
      </c>
      <c r="P136" s="184"/>
      <c r="Q136" s="184"/>
      <c r="R136" s="184"/>
      <c r="S136" s="179"/>
      <c r="T136" s="172"/>
      <c r="U136" s="179"/>
      <c r="V136" s="81"/>
    </row>
    <row r="137" spans="1:22" ht="21" customHeight="1">
      <c r="A137" s="17"/>
      <c r="B137" s="285"/>
      <c r="C137" s="240"/>
      <c r="D137" s="299"/>
      <c r="E137" s="287"/>
      <c r="F137" s="287"/>
      <c r="G137" s="287"/>
      <c r="H137" s="209" t="s">
        <v>328</v>
      </c>
      <c r="I137" s="210"/>
      <c r="J137" s="210"/>
      <c r="K137" s="210"/>
      <c r="L137" s="210"/>
      <c r="M137" s="117">
        <v>54</v>
      </c>
      <c r="N137" s="117">
        <f>SUM(N134:N136)</f>
        <v>4</v>
      </c>
      <c r="O137" s="117">
        <f>SUM(O134:O136)</f>
        <v>4</v>
      </c>
      <c r="P137" s="185"/>
      <c r="Q137" s="185"/>
      <c r="R137" s="185"/>
      <c r="S137" s="180"/>
      <c r="T137" s="173"/>
      <c r="U137" s="180"/>
      <c r="V137" s="81"/>
    </row>
    <row r="138" spans="1:22" ht="21" customHeight="1">
      <c r="A138" s="17"/>
      <c r="B138" s="285"/>
      <c r="C138" s="240"/>
      <c r="D138" s="213" t="s">
        <v>48</v>
      </c>
      <c r="E138" s="211" t="s">
        <v>323</v>
      </c>
      <c r="F138" s="212"/>
      <c r="G138" s="213"/>
      <c r="H138" s="220" t="s">
        <v>338</v>
      </c>
      <c r="I138" s="296" t="s">
        <v>339</v>
      </c>
      <c r="J138" s="220" t="s">
        <v>24</v>
      </c>
      <c r="K138" s="220" t="s">
        <v>25</v>
      </c>
      <c r="L138" s="85">
        <v>59</v>
      </c>
      <c r="M138" s="118">
        <v>281</v>
      </c>
      <c r="N138" s="118">
        <v>86</v>
      </c>
      <c r="O138" s="118">
        <v>82</v>
      </c>
      <c r="P138" s="223" t="s">
        <v>340</v>
      </c>
      <c r="Q138" s="223" t="s">
        <v>341</v>
      </c>
      <c r="R138" s="223" t="s">
        <v>342</v>
      </c>
      <c r="S138" s="233" t="s">
        <v>72</v>
      </c>
      <c r="T138" s="171"/>
      <c r="U138" s="233" t="s">
        <v>24</v>
      </c>
      <c r="V138" s="81"/>
    </row>
    <row r="139" spans="1:22" ht="21" customHeight="1">
      <c r="A139" s="17"/>
      <c r="B139" s="285"/>
      <c r="C139" s="240"/>
      <c r="D139" s="216"/>
      <c r="E139" s="214"/>
      <c r="F139" s="215"/>
      <c r="G139" s="216"/>
      <c r="H139" s="221"/>
      <c r="I139" s="221"/>
      <c r="J139" s="221"/>
      <c r="K139" s="221"/>
      <c r="L139" s="85">
        <v>63</v>
      </c>
      <c r="M139" s="118">
        <v>133</v>
      </c>
      <c r="N139" s="118">
        <v>26</v>
      </c>
      <c r="O139" s="118">
        <v>22</v>
      </c>
      <c r="P139" s="224"/>
      <c r="Q139" s="224"/>
      <c r="R139" s="224"/>
      <c r="S139" s="234"/>
      <c r="T139" s="172"/>
      <c r="U139" s="234"/>
      <c r="V139" s="81"/>
    </row>
    <row r="140" spans="1:22" ht="21" customHeight="1">
      <c r="A140" s="17"/>
      <c r="B140" s="285"/>
      <c r="C140" s="240"/>
      <c r="D140" s="216"/>
      <c r="E140" s="214"/>
      <c r="F140" s="215"/>
      <c r="G140" s="216"/>
      <c r="H140" s="222"/>
      <c r="I140" s="222"/>
      <c r="J140" s="222"/>
      <c r="K140" s="222"/>
      <c r="L140" s="85">
        <v>84</v>
      </c>
      <c r="M140" s="118">
        <v>120</v>
      </c>
      <c r="N140" s="118">
        <v>3</v>
      </c>
      <c r="O140" s="118">
        <v>3</v>
      </c>
      <c r="P140" s="224"/>
      <c r="Q140" s="224"/>
      <c r="R140" s="224"/>
      <c r="S140" s="234"/>
      <c r="T140" s="172"/>
      <c r="U140" s="234"/>
      <c r="V140" s="81"/>
    </row>
    <row r="141" spans="1:22" ht="21" customHeight="1">
      <c r="A141" s="17"/>
      <c r="B141" s="285"/>
      <c r="C141" s="240"/>
      <c r="D141" s="219"/>
      <c r="E141" s="217"/>
      <c r="F141" s="218"/>
      <c r="G141" s="219"/>
      <c r="H141" s="209" t="s">
        <v>343</v>
      </c>
      <c r="I141" s="210"/>
      <c r="J141" s="210"/>
      <c r="K141" s="210"/>
      <c r="L141" s="290"/>
      <c r="M141" s="119">
        <f>SUM(M138:M140)</f>
        <v>534</v>
      </c>
      <c r="N141" s="119">
        <f>SUM(N138:N140)</f>
        <v>115</v>
      </c>
      <c r="O141" s="119">
        <f>SUM(O138:O140)</f>
        <v>107</v>
      </c>
      <c r="P141" s="225"/>
      <c r="Q141" s="225"/>
      <c r="R141" s="225"/>
      <c r="S141" s="235"/>
      <c r="T141" s="173"/>
      <c r="U141" s="235"/>
      <c r="V141" s="81"/>
    </row>
    <row r="142" spans="1:22" ht="21" customHeight="1">
      <c r="A142" s="17"/>
      <c r="B142" s="285"/>
      <c r="C142" s="240"/>
      <c r="D142" s="213" t="s">
        <v>279</v>
      </c>
      <c r="E142" s="211" t="s">
        <v>280</v>
      </c>
      <c r="F142" s="212"/>
      <c r="G142" s="213"/>
      <c r="H142" s="296" t="s">
        <v>281</v>
      </c>
      <c r="I142" s="296" t="s">
        <v>282</v>
      </c>
      <c r="J142" s="220" t="s">
        <v>24</v>
      </c>
      <c r="K142" s="220" t="s">
        <v>25</v>
      </c>
      <c r="L142" s="86">
        <v>59</v>
      </c>
      <c r="M142" s="118">
        <v>179</v>
      </c>
      <c r="N142" s="118">
        <v>135</v>
      </c>
      <c r="O142" s="118">
        <v>135</v>
      </c>
      <c r="P142" s="223" t="s">
        <v>344</v>
      </c>
      <c r="Q142" s="223" t="s">
        <v>345</v>
      </c>
      <c r="R142" s="223" t="s">
        <v>346</v>
      </c>
      <c r="S142" s="233" t="s">
        <v>72</v>
      </c>
      <c r="T142" s="171"/>
      <c r="U142" s="233" t="s">
        <v>24</v>
      </c>
      <c r="V142" s="81"/>
    </row>
    <row r="143" spans="1:22" ht="21" customHeight="1">
      <c r="A143" s="17"/>
      <c r="B143" s="285"/>
      <c r="C143" s="240"/>
      <c r="D143" s="216"/>
      <c r="E143" s="214"/>
      <c r="F143" s="215"/>
      <c r="G143" s="216"/>
      <c r="H143" s="222"/>
      <c r="I143" s="222"/>
      <c r="J143" s="222"/>
      <c r="K143" s="222"/>
      <c r="L143" s="86">
        <v>84</v>
      </c>
      <c r="M143" s="118">
        <v>158</v>
      </c>
      <c r="N143" s="118">
        <v>134</v>
      </c>
      <c r="O143" s="118">
        <v>134</v>
      </c>
      <c r="P143" s="224"/>
      <c r="Q143" s="224"/>
      <c r="R143" s="224"/>
      <c r="S143" s="234"/>
      <c r="T143" s="172"/>
      <c r="U143" s="234"/>
      <c r="V143" s="81"/>
    </row>
    <row r="144" spans="1:22" ht="21" customHeight="1">
      <c r="A144" s="17"/>
      <c r="B144" s="285"/>
      <c r="C144" s="240"/>
      <c r="D144" s="219"/>
      <c r="E144" s="217"/>
      <c r="F144" s="218"/>
      <c r="G144" s="219"/>
      <c r="H144" s="209" t="s">
        <v>343</v>
      </c>
      <c r="I144" s="210"/>
      <c r="J144" s="210"/>
      <c r="K144" s="210"/>
      <c r="L144" s="290"/>
      <c r="M144" s="119">
        <v>337</v>
      </c>
      <c r="N144" s="119">
        <f>SUM(N142:N143)</f>
        <v>269</v>
      </c>
      <c r="O144" s="119">
        <f>SUM(O142:O143)</f>
        <v>269</v>
      </c>
      <c r="P144" s="225"/>
      <c r="Q144" s="225"/>
      <c r="R144" s="225"/>
      <c r="S144" s="235"/>
      <c r="T144" s="173"/>
      <c r="U144" s="235"/>
      <c r="V144" s="81"/>
    </row>
    <row r="145" spans="1:22" ht="21" customHeight="1">
      <c r="A145" s="17"/>
      <c r="B145" s="285"/>
      <c r="C145" s="240"/>
      <c r="D145" s="213" t="s">
        <v>274</v>
      </c>
      <c r="E145" s="211" t="s">
        <v>283</v>
      </c>
      <c r="F145" s="212"/>
      <c r="G145" s="213"/>
      <c r="H145" s="220" t="s">
        <v>347</v>
      </c>
      <c r="I145" s="220" t="s">
        <v>347</v>
      </c>
      <c r="J145" s="220" t="s">
        <v>24</v>
      </c>
      <c r="K145" s="220" t="s">
        <v>25</v>
      </c>
      <c r="L145" s="86">
        <v>59</v>
      </c>
      <c r="M145" s="118">
        <v>88</v>
      </c>
      <c r="N145" s="203" t="s">
        <v>456</v>
      </c>
      <c r="O145" s="204"/>
      <c r="P145" s="223" t="s">
        <v>348</v>
      </c>
      <c r="Q145" s="223" t="s">
        <v>349</v>
      </c>
      <c r="R145" s="223" t="s">
        <v>350</v>
      </c>
      <c r="S145" s="233" t="s">
        <v>72</v>
      </c>
      <c r="T145" s="171"/>
      <c r="U145" s="233" t="s">
        <v>24</v>
      </c>
      <c r="V145" s="81"/>
    </row>
    <row r="146" spans="1:22" ht="21" customHeight="1">
      <c r="A146" s="17"/>
      <c r="B146" s="285"/>
      <c r="C146" s="240"/>
      <c r="D146" s="216"/>
      <c r="E146" s="214"/>
      <c r="F146" s="215"/>
      <c r="G146" s="216"/>
      <c r="H146" s="222"/>
      <c r="I146" s="222"/>
      <c r="J146" s="222"/>
      <c r="K146" s="222"/>
      <c r="L146" s="86">
        <v>84</v>
      </c>
      <c r="M146" s="118">
        <v>461</v>
      </c>
      <c r="N146" s="205"/>
      <c r="O146" s="206"/>
      <c r="P146" s="224"/>
      <c r="Q146" s="224"/>
      <c r="R146" s="224"/>
      <c r="S146" s="234"/>
      <c r="T146" s="172"/>
      <c r="U146" s="234"/>
      <c r="V146" s="81"/>
    </row>
    <row r="147" spans="1:22" ht="21" customHeight="1">
      <c r="A147" s="17"/>
      <c r="B147" s="285"/>
      <c r="C147" s="240"/>
      <c r="D147" s="219"/>
      <c r="E147" s="217"/>
      <c r="F147" s="218"/>
      <c r="G147" s="219"/>
      <c r="H147" s="209" t="s">
        <v>343</v>
      </c>
      <c r="I147" s="210"/>
      <c r="J147" s="210"/>
      <c r="K147" s="210"/>
      <c r="L147" s="290"/>
      <c r="M147" s="119">
        <f>SUM(M145:M146)</f>
        <v>549</v>
      </c>
      <c r="N147" s="119">
        <f>SUM(N145:N146)</f>
        <v>0</v>
      </c>
      <c r="O147" s="119">
        <f>SUM(O145:O146)</f>
        <v>0</v>
      </c>
      <c r="P147" s="225"/>
      <c r="Q147" s="225"/>
      <c r="R147" s="225"/>
      <c r="S147" s="235"/>
      <c r="T147" s="173"/>
      <c r="U147" s="235"/>
      <c r="V147" s="81"/>
    </row>
    <row r="148" spans="1:22" ht="21" customHeight="1">
      <c r="A148" s="17"/>
      <c r="B148" s="285"/>
      <c r="C148" s="240"/>
      <c r="D148" s="213" t="s">
        <v>274</v>
      </c>
      <c r="E148" s="211" t="s">
        <v>351</v>
      </c>
      <c r="F148" s="212"/>
      <c r="G148" s="213"/>
      <c r="H148" s="220" t="s">
        <v>352</v>
      </c>
      <c r="I148" s="220" t="s">
        <v>352</v>
      </c>
      <c r="J148" s="220" t="s">
        <v>24</v>
      </c>
      <c r="K148" s="220" t="s">
        <v>25</v>
      </c>
      <c r="L148" s="86">
        <v>74</v>
      </c>
      <c r="M148" s="118">
        <v>267</v>
      </c>
      <c r="N148" s="118">
        <v>2</v>
      </c>
      <c r="O148" s="118">
        <v>2</v>
      </c>
      <c r="P148" s="223" t="s">
        <v>353</v>
      </c>
      <c r="Q148" s="223" t="s">
        <v>354</v>
      </c>
      <c r="R148" s="223" t="s">
        <v>350</v>
      </c>
      <c r="S148" s="233" t="s">
        <v>72</v>
      </c>
      <c r="T148" s="171"/>
      <c r="U148" s="233" t="s">
        <v>24</v>
      </c>
      <c r="V148" s="81"/>
    </row>
    <row r="149" spans="1:22" ht="21" customHeight="1">
      <c r="A149" s="17"/>
      <c r="B149" s="285"/>
      <c r="C149" s="240"/>
      <c r="D149" s="216"/>
      <c r="E149" s="214"/>
      <c r="F149" s="215"/>
      <c r="G149" s="216"/>
      <c r="H149" s="222"/>
      <c r="I149" s="222"/>
      <c r="J149" s="222"/>
      <c r="K149" s="222"/>
      <c r="L149" s="86">
        <v>84</v>
      </c>
      <c r="M149" s="118">
        <v>833</v>
      </c>
      <c r="N149" s="118">
        <v>2</v>
      </c>
      <c r="O149" s="118">
        <v>1</v>
      </c>
      <c r="P149" s="224"/>
      <c r="Q149" s="224"/>
      <c r="R149" s="224"/>
      <c r="S149" s="234"/>
      <c r="T149" s="172"/>
      <c r="U149" s="234"/>
      <c r="V149" s="81"/>
    </row>
    <row r="150" spans="1:22" ht="21" customHeight="1">
      <c r="A150" s="17"/>
      <c r="B150" s="285"/>
      <c r="C150" s="240"/>
      <c r="D150" s="216"/>
      <c r="E150" s="217"/>
      <c r="F150" s="218"/>
      <c r="G150" s="219"/>
      <c r="H150" s="209" t="s">
        <v>343</v>
      </c>
      <c r="I150" s="210"/>
      <c r="J150" s="210"/>
      <c r="K150" s="210"/>
      <c r="L150" s="290"/>
      <c r="M150" s="119">
        <f>SUM(M148:M149)</f>
        <v>1100</v>
      </c>
      <c r="N150" s="119">
        <f>SUM(N148:N149)</f>
        <v>4</v>
      </c>
      <c r="O150" s="119">
        <f>SUM(O148:O149)</f>
        <v>3</v>
      </c>
      <c r="P150" s="225"/>
      <c r="Q150" s="225"/>
      <c r="R150" s="225"/>
      <c r="S150" s="235"/>
      <c r="T150" s="173"/>
      <c r="U150" s="235"/>
      <c r="V150" s="81"/>
    </row>
    <row r="151" spans="1:22" ht="21" customHeight="1">
      <c r="A151" s="17"/>
      <c r="B151" s="285"/>
      <c r="C151" s="240"/>
      <c r="D151" s="216"/>
      <c r="E151" s="211" t="s">
        <v>355</v>
      </c>
      <c r="F151" s="212"/>
      <c r="G151" s="213"/>
      <c r="H151" s="220" t="s">
        <v>352</v>
      </c>
      <c r="I151" s="220" t="s">
        <v>352</v>
      </c>
      <c r="J151" s="220" t="s">
        <v>24</v>
      </c>
      <c r="K151" s="220" t="s">
        <v>25</v>
      </c>
      <c r="L151" s="86">
        <v>74</v>
      </c>
      <c r="M151" s="118">
        <v>100</v>
      </c>
      <c r="N151" s="118">
        <v>50</v>
      </c>
      <c r="O151" s="118">
        <v>51</v>
      </c>
      <c r="P151" s="223" t="s">
        <v>353</v>
      </c>
      <c r="Q151" s="223" t="s">
        <v>354</v>
      </c>
      <c r="R151" s="223" t="s">
        <v>350</v>
      </c>
      <c r="S151" s="233" t="s">
        <v>72</v>
      </c>
      <c r="T151" s="171"/>
      <c r="U151" s="233" t="s">
        <v>24</v>
      </c>
      <c r="V151" s="81"/>
    </row>
    <row r="152" spans="1:22" ht="21" customHeight="1">
      <c r="A152" s="17"/>
      <c r="B152" s="285"/>
      <c r="C152" s="240"/>
      <c r="D152" s="216"/>
      <c r="E152" s="214"/>
      <c r="F152" s="215"/>
      <c r="G152" s="216"/>
      <c r="H152" s="222"/>
      <c r="I152" s="222"/>
      <c r="J152" s="222"/>
      <c r="K152" s="222"/>
      <c r="L152" s="86">
        <v>84</v>
      </c>
      <c r="M152" s="118">
        <v>290</v>
      </c>
      <c r="N152" s="118">
        <v>117</v>
      </c>
      <c r="O152" s="118">
        <v>115</v>
      </c>
      <c r="P152" s="224"/>
      <c r="Q152" s="224"/>
      <c r="R152" s="224"/>
      <c r="S152" s="234"/>
      <c r="T152" s="172"/>
      <c r="U152" s="234"/>
      <c r="V152" s="81"/>
    </row>
    <row r="153" spans="1:22" ht="21" customHeight="1">
      <c r="A153" s="17"/>
      <c r="B153" s="285"/>
      <c r="C153" s="240"/>
      <c r="D153" s="216"/>
      <c r="E153" s="217"/>
      <c r="F153" s="218"/>
      <c r="G153" s="219"/>
      <c r="H153" s="209" t="s">
        <v>343</v>
      </c>
      <c r="I153" s="210"/>
      <c r="J153" s="210"/>
      <c r="K153" s="210"/>
      <c r="L153" s="290"/>
      <c r="M153" s="119">
        <f>SUM(M151:M152)</f>
        <v>390</v>
      </c>
      <c r="N153" s="119">
        <f>SUM(N151:N152)</f>
        <v>167</v>
      </c>
      <c r="O153" s="119">
        <f>SUM(O151:O152)</f>
        <v>166</v>
      </c>
      <c r="P153" s="224"/>
      <c r="Q153" s="224"/>
      <c r="R153" s="224"/>
      <c r="S153" s="234"/>
      <c r="T153" s="172"/>
      <c r="U153" s="234"/>
      <c r="V153" s="81"/>
    </row>
    <row r="154" spans="1:22" ht="21" customHeight="1">
      <c r="A154" s="17"/>
      <c r="B154" s="285"/>
      <c r="C154" s="240"/>
      <c r="D154" s="219"/>
      <c r="E154" s="291" t="s">
        <v>356</v>
      </c>
      <c r="F154" s="292"/>
      <c r="G154" s="292"/>
      <c r="H154" s="292"/>
      <c r="I154" s="292"/>
      <c r="J154" s="292"/>
      <c r="K154" s="292"/>
      <c r="L154" s="293"/>
      <c r="M154" s="120">
        <f>M150+M153</f>
        <v>1490</v>
      </c>
      <c r="N154" s="120">
        <v>171</v>
      </c>
      <c r="O154" s="120">
        <v>171</v>
      </c>
      <c r="P154" s="225"/>
      <c r="Q154" s="225"/>
      <c r="R154" s="225"/>
      <c r="S154" s="235"/>
      <c r="T154" s="173"/>
      <c r="U154" s="235"/>
      <c r="V154" s="81"/>
    </row>
    <row r="155" spans="1:22" ht="21" customHeight="1">
      <c r="A155" s="17"/>
      <c r="B155" s="285"/>
      <c r="C155" s="240"/>
      <c r="D155" s="213" t="s">
        <v>275</v>
      </c>
      <c r="E155" s="211" t="s">
        <v>276</v>
      </c>
      <c r="F155" s="212"/>
      <c r="G155" s="213"/>
      <c r="H155" s="296" t="s">
        <v>277</v>
      </c>
      <c r="I155" s="296" t="s">
        <v>278</v>
      </c>
      <c r="J155" s="220" t="s">
        <v>24</v>
      </c>
      <c r="K155" s="220" t="s">
        <v>25</v>
      </c>
      <c r="L155" s="86">
        <v>84</v>
      </c>
      <c r="M155" s="118">
        <v>392</v>
      </c>
      <c r="N155" s="118">
        <v>8</v>
      </c>
      <c r="O155" s="118">
        <v>8</v>
      </c>
      <c r="P155" s="223" t="s">
        <v>357</v>
      </c>
      <c r="Q155" s="223" t="s">
        <v>358</v>
      </c>
      <c r="R155" s="223" t="s">
        <v>346</v>
      </c>
      <c r="S155" s="233" t="s">
        <v>72</v>
      </c>
      <c r="T155" s="171"/>
      <c r="U155" s="233" t="s">
        <v>24</v>
      </c>
      <c r="V155" s="81"/>
    </row>
    <row r="156" spans="1:22" ht="21" customHeight="1">
      <c r="A156" s="17"/>
      <c r="B156" s="285"/>
      <c r="C156" s="240"/>
      <c r="D156" s="216"/>
      <c r="E156" s="214"/>
      <c r="F156" s="215"/>
      <c r="G156" s="216"/>
      <c r="H156" s="221"/>
      <c r="I156" s="221"/>
      <c r="J156" s="221"/>
      <c r="K156" s="221"/>
      <c r="L156" s="86">
        <v>106</v>
      </c>
      <c r="M156" s="118">
        <v>96</v>
      </c>
      <c r="N156" s="118">
        <v>3</v>
      </c>
      <c r="O156" s="118">
        <v>3</v>
      </c>
      <c r="P156" s="224"/>
      <c r="Q156" s="224"/>
      <c r="R156" s="224"/>
      <c r="S156" s="234"/>
      <c r="T156" s="172"/>
      <c r="U156" s="234"/>
      <c r="V156" s="81"/>
    </row>
    <row r="157" spans="1:22" ht="21" customHeight="1">
      <c r="A157" s="17"/>
      <c r="B157" s="285"/>
      <c r="C157" s="240"/>
      <c r="D157" s="216"/>
      <c r="E157" s="214"/>
      <c r="F157" s="215"/>
      <c r="G157" s="216"/>
      <c r="H157" s="221"/>
      <c r="I157" s="221"/>
      <c r="J157" s="221"/>
      <c r="K157" s="221"/>
      <c r="L157" s="86">
        <v>129</v>
      </c>
      <c r="M157" s="118">
        <v>4</v>
      </c>
      <c r="N157" s="118">
        <v>0</v>
      </c>
      <c r="O157" s="118">
        <v>0</v>
      </c>
      <c r="P157" s="224"/>
      <c r="Q157" s="224"/>
      <c r="R157" s="224"/>
      <c r="S157" s="234"/>
      <c r="T157" s="172"/>
      <c r="U157" s="234"/>
      <c r="V157" s="81"/>
    </row>
    <row r="158" spans="1:22" ht="21" customHeight="1">
      <c r="A158" s="17"/>
      <c r="B158" s="285"/>
      <c r="C158" s="240"/>
      <c r="D158" s="216"/>
      <c r="E158" s="214"/>
      <c r="F158" s="215"/>
      <c r="G158" s="216"/>
      <c r="H158" s="222"/>
      <c r="I158" s="222"/>
      <c r="J158" s="222"/>
      <c r="K158" s="222"/>
      <c r="L158" s="86">
        <v>141</v>
      </c>
      <c r="M158" s="118">
        <v>2</v>
      </c>
      <c r="N158" s="118">
        <v>0</v>
      </c>
      <c r="O158" s="118">
        <v>0</v>
      </c>
      <c r="P158" s="224"/>
      <c r="Q158" s="224"/>
      <c r="R158" s="224"/>
      <c r="S158" s="234"/>
      <c r="T158" s="172"/>
      <c r="U158" s="234"/>
      <c r="V158" s="81"/>
    </row>
    <row r="159" spans="1:22" ht="21" customHeight="1">
      <c r="A159" s="17"/>
      <c r="B159" s="285"/>
      <c r="C159" s="240"/>
      <c r="D159" s="219"/>
      <c r="E159" s="217"/>
      <c r="F159" s="218"/>
      <c r="G159" s="219"/>
      <c r="H159" s="209" t="s">
        <v>343</v>
      </c>
      <c r="I159" s="210"/>
      <c r="J159" s="210"/>
      <c r="K159" s="210"/>
      <c r="L159" s="290"/>
      <c r="M159" s="119">
        <v>494</v>
      </c>
      <c r="N159" s="119">
        <f>SUM(N155:N158)</f>
        <v>11</v>
      </c>
      <c r="O159" s="119">
        <f>SUM(O155:O158)</f>
        <v>11</v>
      </c>
      <c r="P159" s="225"/>
      <c r="Q159" s="225"/>
      <c r="R159" s="225"/>
      <c r="S159" s="235"/>
      <c r="T159" s="173"/>
      <c r="U159" s="235"/>
      <c r="V159" s="81"/>
    </row>
    <row r="160" spans="1:22" s="9" customFormat="1" ht="21" customHeight="1">
      <c r="A160" s="17"/>
      <c r="B160" s="285"/>
      <c r="C160" s="240"/>
      <c r="D160" s="219" t="s">
        <v>333</v>
      </c>
      <c r="E160" s="300" t="s">
        <v>359</v>
      </c>
      <c r="F160" s="301"/>
      <c r="G160" s="301"/>
      <c r="H160" s="301" t="s">
        <v>360</v>
      </c>
      <c r="I160" s="300" t="s">
        <v>56</v>
      </c>
      <c r="J160" s="294" t="s">
        <v>37</v>
      </c>
      <c r="K160" s="294" t="s">
        <v>38</v>
      </c>
      <c r="L160" s="83">
        <v>75</v>
      </c>
      <c r="M160" s="115">
        <v>74</v>
      </c>
      <c r="N160" s="115">
        <v>4</v>
      </c>
      <c r="O160" s="115">
        <v>4</v>
      </c>
      <c r="P160" s="184" t="s">
        <v>361</v>
      </c>
      <c r="Q160" s="184" t="s">
        <v>362</v>
      </c>
      <c r="R160" s="184" t="s">
        <v>363</v>
      </c>
      <c r="S160" s="179" t="s">
        <v>72</v>
      </c>
      <c r="T160" s="171"/>
      <c r="U160" s="179" t="s">
        <v>24</v>
      </c>
      <c r="V160" s="81"/>
    </row>
    <row r="161" spans="1:23" s="9" customFormat="1" ht="21" customHeight="1">
      <c r="A161" s="17"/>
      <c r="B161" s="285"/>
      <c r="C161" s="240"/>
      <c r="D161" s="299"/>
      <c r="E161" s="287"/>
      <c r="F161" s="287"/>
      <c r="G161" s="287"/>
      <c r="H161" s="287"/>
      <c r="I161" s="295"/>
      <c r="J161" s="295"/>
      <c r="K161" s="295"/>
      <c r="L161" s="84">
        <v>84</v>
      </c>
      <c r="M161" s="116">
        <v>115</v>
      </c>
      <c r="N161" s="116">
        <v>0</v>
      </c>
      <c r="O161" s="116">
        <v>0</v>
      </c>
      <c r="P161" s="184"/>
      <c r="Q161" s="184"/>
      <c r="R161" s="184"/>
      <c r="S161" s="179"/>
      <c r="T161" s="172"/>
      <c r="U161" s="179"/>
      <c r="V161" s="81"/>
    </row>
    <row r="162" spans="1:23" s="9" customFormat="1" ht="21" customHeight="1">
      <c r="A162" s="17"/>
      <c r="B162" s="285"/>
      <c r="C162" s="240"/>
      <c r="D162" s="299"/>
      <c r="E162" s="287"/>
      <c r="F162" s="287"/>
      <c r="G162" s="287"/>
      <c r="H162" s="287"/>
      <c r="I162" s="295"/>
      <c r="J162" s="295"/>
      <c r="K162" s="295"/>
      <c r="L162" s="84">
        <v>117</v>
      </c>
      <c r="M162" s="116">
        <v>103</v>
      </c>
      <c r="N162" s="116">
        <v>12</v>
      </c>
      <c r="O162" s="116">
        <v>12</v>
      </c>
      <c r="P162" s="184"/>
      <c r="Q162" s="184"/>
      <c r="R162" s="184"/>
      <c r="S162" s="179"/>
      <c r="T162" s="172"/>
      <c r="U162" s="179"/>
      <c r="V162" s="81"/>
    </row>
    <row r="163" spans="1:23" s="9" customFormat="1" ht="21" customHeight="1">
      <c r="A163" s="17"/>
      <c r="B163" s="285"/>
      <c r="C163" s="240"/>
      <c r="D163" s="299"/>
      <c r="E163" s="287"/>
      <c r="F163" s="287"/>
      <c r="G163" s="287"/>
      <c r="H163" s="209" t="s">
        <v>328</v>
      </c>
      <c r="I163" s="210"/>
      <c r="J163" s="210"/>
      <c r="K163" s="210"/>
      <c r="L163" s="210"/>
      <c r="M163" s="117">
        <v>292</v>
      </c>
      <c r="N163" s="117">
        <f>SUM(N160:N162)</f>
        <v>16</v>
      </c>
      <c r="O163" s="117">
        <f>SUM(O160:O162)</f>
        <v>16</v>
      </c>
      <c r="P163" s="185"/>
      <c r="Q163" s="185"/>
      <c r="R163" s="185"/>
      <c r="S163" s="180"/>
      <c r="T163" s="173"/>
      <c r="U163" s="180"/>
      <c r="V163" s="81"/>
    </row>
    <row r="164" spans="1:23" s="9" customFormat="1" ht="45" customHeight="1">
      <c r="A164" s="17"/>
      <c r="B164" s="285"/>
      <c r="C164" s="240"/>
      <c r="D164" s="287" t="s">
        <v>380</v>
      </c>
      <c r="E164" s="288" t="s">
        <v>381</v>
      </c>
      <c r="F164" s="287"/>
      <c r="G164" s="287"/>
      <c r="H164" s="143" t="s">
        <v>382</v>
      </c>
      <c r="I164" s="143" t="s">
        <v>387</v>
      </c>
      <c r="J164" s="143" t="s">
        <v>37</v>
      </c>
      <c r="K164" s="143" t="s">
        <v>38</v>
      </c>
      <c r="L164" s="145">
        <v>84</v>
      </c>
      <c r="M164" s="144">
        <v>608</v>
      </c>
      <c r="N164" s="279" t="s">
        <v>392</v>
      </c>
      <c r="O164" s="280"/>
      <c r="P164" s="223" t="s">
        <v>383</v>
      </c>
      <c r="Q164" s="223" t="s">
        <v>384</v>
      </c>
      <c r="R164" s="223" t="s">
        <v>385</v>
      </c>
      <c r="S164" s="233" t="s">
        <v>72</v>
      </c>
      <c r="T164" s="171"/>
      <c r="U164" s="233" t="s">
        <v>386</v>
      </c>
      <c r="V164" s="263" t="s">
        <v>391</v>
      </c>
    </row>
    <row r="165" spans="1:23" s="9" customFormat="1" ht="21" customHeight="1">
      <c r="A165" s="17"/>
      <c r="B165" s="286"/>
      <c r="C165" s="241"/>
      <c r="D165" s="287"/>
      <c r="E165" s="287"/>
      <c r="F165" s="287"/>
      <c r="G165" s="287"/>
      <c r="H165" s="289" t="s">
        <v>343</v>
      </c>
      <c r="I165" s="289"/>
      <c r="J165" s="289"/>
      <c r="K165" s="289"/>
      <c r="L165" s="289"/>
      <c r="M165" s="117">
        <v>608</v>
      </c>
      <c r="N165" s="117">
        <f>SUM(N164)</f>
        <v>0</v>
      </c>
      <c r="O165" s="117">
        <f>SUM(O164)</f>
        <v>0</v>
      </c>
      <c r="P165" s="225"/>
      <c r="Q165" s="225"/>
      <c r="R165" s="225"/>
      <c r="S165" s="235"/>
      <c r="T165" s="173"/>
      <c r="U165" s="235"/>
      <c r="V165" s="264"/>
    </row>
    <row r="166" spans="1:23" s="9" customFormat="1" ht="24.95" customHeight="1">
      <c r="A166" s="10"/>
      <c r="B166" s="317" t="s">
        <v>26</v>
      </c>
      <c r="C166" s="318"/>
      <c r="D166" s="318"/>
      <c r="E166" s="318"/>
      <c r="F166" s="318"/>
      <c r="G166" s="318"/>
      <c r="H166" s="318"/>
      <c r="I166" s="318"/>
      <c r="J166" s="318"/>
      <c r="K166" s="318"/>
      <c r="L166" s="319"/>
      <c r="M166" s="110">
        <f>SUM(M163,M159,M154,M147,M144,M141,M137,M133,M129,M165)</f>
        <v>5235</v>
      </c>
      <c r="N166" s="110">
        <v>1381</v>
      </c>
      <c r="O166" s="110">
        <v>1349</v>
      </c>
      <c r="P166" s="7"/>
      <c r="Q166" s="7"/>
      <c r="R166" s="35"/>
      <c r="S166" s="35"/>
      <c r="T166" s="35"/>
      <c r="U166" s="35"/>
    </row>
    <row r="167" spans="1:23" s="9" customFormat="1" ht="24.95" customHeight="1">
      <c r="A167" s="285"/>
      <c r="B167" s="411" t="s">
        <v>34</v>
      </c>
      <c r="C167" s="239" t="s">
        <v>192</v>
      </c>
      <c r="D167" s="242" t="s">
        <v>60</v>
      </c>
      <c r="E167" s="330" t="s">
        <v>61</v>
      </c>
      <c r="F167" s="330"/>
      <c r="G167" s="330"/>
      <c r="H167" s="305" t="s">
        <v>62</v>
      </c>
      <c r="I167" s="305" t="s">
        <v>62</v>
      </c>
      <c r="J167" s="307" t="s">
        <v>24</v>
      </c>
      <c r="K167" s="307" t="s">
        <v>25</v>
      </c>
      <c r="L167" s="13">
        <v>60.462400000000002</v>
      </c>
      <c r="M167" s="94">
        <v>140</v>
      </c>
      <c r="N167" s="94">
        <v>35</v>
      </c>
      <c r="O167" s="94">
        <v>34</v>
      </c>
      <c r="P167" s="171" t="s">
        <v>63</v>
      </c>
      <c r="Q167" s="171" t="s">
        <v>64</v>
      </c>
      <c r="R167" s="171" t="s">
        <v>65</v>
      </c>
      <c r="S167" s="171" t="s">
        <v>42</v>
      </c>
      <c r="T167" s="171" t="s">
        <v>194</v>
      </c>
      <c r="U167" s="171" t="s">
        <v>37</v>
      </c>
      <c r="W167" s="18"/>
    </row>
    <row r="168" spans="1:23" s="9" customFormat="1" ht="24.95" customHeight="1">
      <c r="A168" s="285"/>
      <c r="B168" s="412"/>
      <c r="C168" s="240"/>
      <c r="D168" s="243"/>
      <c r="E168" s="330"/>
      <c r="F168" s="330"/>
      <c r="G168" s="330"/>
      <c r="H168" s="305"/>
      <c r="I168" s="305"/>
      <c r="J168" s="307"/>
      <c r="K168" s="307"/>
      <c r="L168" s="13">
        <v>84.993300000000005</v>
      </c>
      <c r="M168" s="94">
        <v>576</v>
      </c>
      <c r="N168" s="94">
        <v>307</v>
      </c>
      <c r="O168" s="94">
        <v>300</v>
      </c>
      <c r="P168" s="172"/>
      <c r="Q168" s="172"/>
      <c r="R168" s="172"/>
      <c r="S168" s="172"/>
      <c r="T168" s="172"/>
      <c r="U168" s="172"/>
      <c r="W168" s="18"/>
    </row>
    <row r="169" spans="1:23" s="9" customFormat="1" ht="24.95" customHeight="1">
      <c r="A169" s="285"/>
      <c r="B169" s="412"/>
      <c r="C169" s="240"/>
      <c r="D169" s="243"/>
      <c r="E169" s="330"/>
      <c r="F169" s="330"/>
      <c r="G169" s="330"/>
      <c r="H169" s="305"/>
      <c r="I169" s="305"/>
      <c r="J169" s="307"/>
      <c r="K169" s="307"/>
      <c r="L169" s="13">
        <v>84.986800000000002</v>
      </c>
      <c r="M169" s="94">
        <v>100</v>
      </c>
      <c r="N169" s="94">
        <v>37</v>
      </c>
      <c r="O169" s="94">
        <v>36</v>
      </c>
      <c r="P169" s="172"/>
      <c r="Q169" s="172"/>
      <c r="R169" s="172"/>
      <c r="S169" s="172"/>
      <c r="T169" s="172"/>
      <c r="U169" s="172"/>
      <c r="W169" s="18"/>
    </row>
    <row r="170" spans="1:23" s="9" customFormat="1" ht="24.95" customHeight="1">
      <c r="A170" s="285"/>
      <c r="B170" s="412"/>
      <c r="C170" s="240"/>
      <c r="D170" s="243"/>
      <c r="E170" s="330"/>
      <c r="F170" s="330"/>
      <c r="G170" s="330"/>
      <c r="H170" s="305"/>
      <c r="I170" s="305"/>
      <c r="J170" s="307"/>
      <c r="K170" s="307"/>
      <c r="L170" s="13">
        <v>84.674999999999997</v>
      </c>
      <c r="M170" s="94">
        <v>100</v>
      </c>
      <c r="N170" s="94">
        <v>37</v>
      </c>
      <c r="O170" s="94">
        <v>32</v>
      </c>
      <c r="P170" s="172"/>
      <c r="Q170" s="172"/>
      <c r="R170" s="172"/>
      <c r="S170" s="172"/>
      <c r="T170" s="172"/>
      <c r="U170" s="172"/>
      <c r="W170" s="18"/>
    </row>
    <row r="171" spans="1:23" s="9" customFormat="1" ht="24.95" customHeight="1">
      <c r="A171" s="285"/>
      <c r="B171" s="412"/>
      <c r="C171" s="240"/>
      <c r="D171" s="244"/>
      <c r="E171" s="330"/>
      <c r="F171" s="330"/>
      <c r="G171" s="330"/>
      <c r="H171" s="230" t="s">
        <v>19</v>
      </c>
      <c r="I171" s="231"/>
      <c r="J171" s="231"/>
      <c r="K171" s="231"/>
      <c r="L171" s="232"/>
      <c r="M171" s="95">
        <f>SUM(M167:M170)</f>
        <v>916</v>
      </c>
      <c r="N171" s="95">
        <f>SUM(N167:N170)</f>
        <v>416</v>
      </c>
      <c r="O171" s="95">
        <f>SUM(O167:O170)</f>
        <v>402</v>
      </c>
      <c r="P171" s="173"/>
      <c r="Q171" s="173"/>
      <c r="R171" s="173"/>
      <c r="S171" s="173"/>
      <c r="T171" s="173"/>
      <c r="U171" s="173"/>
    </row>
    <row r="172" spans="1:23" s="9" customFormat="1" ht="24.95" customHeight="1">
      <c r="A172" s="285"/>
      <c r="B172" s="412"/>
      <c r="C172" s="240"/>
      <c r="D172" s="242" t="s">
        <v>66</v>
      </c>
      <c r="E172" s="330" t="s">
        <v>67</v>
      </c>
      <c r="F172" s="330"/>
      <c r="G172" s="330"/>
      <c r="H172" s="305" t="s">
        <v>68</v>
      </c>
      <c r="I172" s="305" t="s">
        <v>69</v>
      </c>
      <c r="J172" s="307" t="s">
        <v>24</v>
      </c>
      <c r="K172" s="307" t="s">
        <v>25</v>
      </c>
      <c r="L172" s="13">
        <v>71</v>
      </c>
      <c r="M172" s="94">
        <v>80</v>
      </c>
      <c r="N172" s="94">
        <v>54</v>
      </c>
      <c r="O172" s="94">
        <v>54</v>
      </c>
      <c r="P172" s="171" t="s">
        <v>70</v>
      </c>
      <c r="Q172" s="171" t="s">
        <v>71</v>
      </c>
      <c r="R172" s="171" t="s">
        <v>193</v>
      </c>
      <c r="S172" s="171" t="s">
        <v>42</v>
      </c>
      <c r="T172" s="171" t="s">
        <v>195</v>
      </c>
      <c r="U172" s="171" t="s">
        <v>37</v>
      </c>
    </row>
    <row r="173" spans="1:23" s="9" customFormat="1" ht="24.95" customHeight="1">
      <c r="A173" s="285"/>
      <c r="B173" s="412"/>
      <c r="C173" s="240"/>
      <c r="D173" s="243"/>
      <c r="E173" s="330"/>
      <c r="F173" s="330"/>
      <c r="G173" s="330"/>
      <c r="H173" s="305"/>
      <c r="I173" s="305"/>
      <c r="J173" s="307"/>
      <c r="K173" s="307"/>
      <c r="L173" s="13">
        <v>84</v>
      </c>
      <c r="M173" s="94">
        <v>96</v>
      </c>
      <c r="N173" s="94">
        <v>56</v>
      </c>
      <c r="O173" s="94">
        <v>54</v>
      </c>
      <c r="P173" s="172"/>
      <c r="Q173" s="172"/>
      <c r="R173" s="172"/>
      <c r="S173" s="172"/>
      <c r="T173" s="172"/>
      <c r="U173" s="172"/>
    </row>
    <row r="174" spans="1:23" s="9" customFormat="1" ht="24.95" customHeight="1">
      <c r="A174" s="285"/>
      <c r="B174" s="412"/>
      <c r="C174" s="240"/>
      <c r="D174" s="244"/>
      <c r="E174" s="330"/>
      <c r="F174" s="330"/>
      <c r="G174" s="330"/>
      <c r="H174" s="230" t="s">
        <v>19</v>
      </c>
      <c r="I174" s="231"/>
      <c r="J174" s="231"/>
      <c r="K174" s="231"/>
      <c r="L174" s="232"/>
      <c r="M174" s="95">
        <f>SUM(M172:M173)</f>
        <v>176</v>
      </c>
      <c r="N174" s="95">
        <f>SUM(N172:N173)</f>
        <v>110</v>
      </c>
      <c r="O174" s="95">
        <f>SUM(O172:O173)</f>
        <v>108</v>
      </c>
      <c r="P174" s="173"/>
      <c r="Q174" s="173"/>
      <c r="R174" s="173"/>
      <c r="S174" s="173"/>
      <c r="T174" s="173"/>
      <c r="U174" s="173"/>
    </row>
    <row r="175" spans="1:23" s="19" customFormat="1" ht="24.95" customHeight="1">
      <c r="A175" s="286"/>
      <c r="B175" s="371" t="s">
        <v>26</v>
      </c>
      <c r="C175" s="371"/>
      <c r="D175" s="371"/>
      <c r="E175" s="371"/>
      <c r="F175" s="371"/>
      <c r="G175" s="371"/>
      <c r="H175" s="371"/>
      <c r="I175" s="371"/>
      <c r="J175" s="371"/>
      <c r="K175" s="371"/>
      <c r="L175" s="371"/>
      <c r="M175" s="110">
        <f>SUM(M174,M171)</f>
        <v>1092</v>
      </c>
      <c r="N175" s="110">
        <f>N171+N174</f>
        <v>526</v>
      </c>
      <c r="O175" s="110">
        <f>O171+O174</f>
        <v>510</v>
      </c>
      <c r="P175" s="7"/>
      <c r="Q175" s="7"/>
      <c r="R175" s="35"/>
      <c r="S175" s="35"/>
      <c r="T175" s="35"/>
      <c r="U175" s="35"/>
    </row>
    <row r="176" spans="1:23" s="9" customFormat="1" ht="24.95" customHeight="1">
      <c r="A176" s="17"/>
      <c r="B176" s="409" t="s">
        <v>172</v>
      </c>
      <c r="C176" s="240" t="s">
        <v>247</v>
      </c>
      <c r="D176" s="305" t="s">
        <v>248</v>
      </c>
      <c r="E176" s="258" t="s">
        <v>77</v>
      </c>
      <c r="F176" s="259"/>
      <c r="G176" s="259"/>
      <c r="H176" s="229" t="s">
        <v>249</v>
      </c>
      <c r="I176" s="410" t="s">
        <v>250</v>
      </c>
      <c r="J176" s="229" t="s">
        <v>37</v>
      </c>
      <c r="K176" s="229" t="s">
        <v>38</v>
      </c>
      <c r="L176" s="13">
        <v>75.966999999999999</v>
      </c>
      <c r="M176" s="94">
        <v>252</v>
      </c>
      <c r="N176" s="94">
        <v>25</v>
      </c>
      <c r="O176" s="94">
        <v>24</v>
      </c>
      <c r="P176" s="226">
        <v>44462</v>
      </c>
      <c r="Q176" s="226">
        <v>44484</v>
      </c>
      <c r="R176" s="186">
        <v>45565</v>
      </c>
      <c r="S176" s="181" t="s">
        <v>72</v>
      </c>
      <c r="T176" s="171" t="s">
        <v>58</v>
      </c>
      <c r="U176" s="281" t="s">
        <v>76</v>
      </c>
    </row>
    <row r="177" spans="1:21" s="9" customFormat="1" ht="24.95" customHeight="1">
      <c r="A177" s="17"/>
      <c r="B177" s="409"/>
      <c r="C177" s="240"/>
      <c r="D177" s="305"/>
      <c r="E177" s="258"/>
      <c r="F177" s="259"/>
      <c r="G177" s="259"/>
      <c r="H177" s="229"/>
      <c r="I177" s="410"/>
      <c r="J177" s="229"/>
      <c r="K177" s="229"/>
      <c r="L177" s="13">
        <v>75.928700000000006</v>
      </c>
      <c r="M177" s="94">
        <v>247</v>
      </c>
      <c r="N177" s="94">
        <v>32</v>
      </c>
      <c r="O177" s="94">
        <v>32</v>
      </c>
      <c r="P177" s="227"/>
      <c r="Q177" s="227"/>
      <c r="R177" s="182"/>
      <c r="S177" s="182"/>
      <c r="T177" s="172"/>
      <c r="U177" s="282"/>
    </row>
    <row r="178" spans="1:21" s="9" customFormat="1" ht="24.95" customHeight="1">
      <c r="A178" s="17"/>
      <c r="B178" s="409"/>
      <c r="C178" s="240"/>
      <c r="D178" s="305"/>
      <c r="E178" s="259"/>
      <c r="F178" s="259"/>
      <c r="G178" s="259"/>
      <c r="H178" s="229"/>
      <c r="I178" s="410"/>
      <c r="J178" s="229"/>
      <c r="K178" s="229"/>
      <c r="L178" s="13">
        <v>84.941900000000004</v>
      </c>
      <c r="M178" s="94">
        <v>225</v>
      </c>
      <c r="N178" s="94">
        <v>1</v>
      </c>
      <c r="O178" s="94">
        <v>1</v>
      </c>
      <c r="P178" s="227"/>
      <c r="Q178" s="227"/>
      <c r="R178" s="182"/>
      <c r="S178" s="182"/>
      <c r="T178" s="172"/>
      <c r="U178" s="282"/>
    </row>
    <row r="179" spans="1:21" s="9" customFormat="1" ht="24.95" customHeight="1">
      <c r="A179" s="17"/>
      <c r="B179" s="409"/>
      <c r="C179" s="240"/>
      <c r="D179" s="305"/>
      <c r="E179" s="259"/>
      <c r="F179" s="259"/>
      <c r="G179" s="259"/>
      <c r="H179" s="229"/>
      <c r="I179" s="410"/>
      <c r="J179" s="229"/>
      <c r="K179" s="229"/>
      <c r="L179" s="13">
        <v>84.885800000000003</v>
      </c>
      <c r="M179" s="94">
        <v>220</v>
      </c>
      <c r="N179" s="94">
        <v>0</v>
      </c>
      <c r="O179" s="94">
        <v>0</v>
      </c>
      <c r="P179" s="227"/>
      <c r="Q179" s="227"/>
      <c r="R179" s="182"/>
      <c r="S179" s="182"/>
      <c r="T179" s="172"/>
      <c r="U179" s="282"/>
    </row>
    <row r="180" spans="1:21" s="9" customFormat="1" ht="24.95" customHeight="1">
      <c r="A180" s="17"/>
      <c r="B180" s="409"/>
      <c r="C180" s="240"/>
      <c r="D180" s="305"/>
      <c r="E180" s="259"/>
      <c r="F180" s="259"/>
      <c r="G180" s="259"/>
      <c r="H180" s="230" t="s">
        <v>19</v>
      </c>
      <c r="I180" s="231"/>
      <c r="J180" s="231"/>
      <c r="K180" s="231"/>
      <c r="L180" s="232"/>
      <c r="M180" s="95">
        <f>SUM(M176:M179)</f>
        <v>944</v>
      </c>
      <c r="N180" s="95">
        <f>SUM(N176:N179)</f>
        <v>58</v>
      </c>
      <c r="O180" s="95">
        <f>SUM(O176:O179)</f>
        <v>57</v>
      </c>
      <c r="P180" s="228"/>
      <c r="Q180" s="228"/>
      <c r="R180" s="183"/>
      <c r="S180" s="183"/>
      <c r="T180" s="173"/>
      <c r="U180" s="283"/>
    </row>
    <row r="181" spans="1:21" s="9" customFormat="1" ht="24.95" customHeight="1">
      <c r="A181" s="10"/>
      <c r="B181" s="317" t="s">
        <v>26</v>
      </c>
      <c r="C181" s="318"/>
      <c r="D181" s="318"/>
      <c r="E181" s="318"/>
      <c r="F181" s="318"/>
      <c r="G181" s="318"/>
      <c r="H181" s="318"/>
      <c r="I181" s="318"/>
      <c r="J181" s="318"/>
      <c r="K181" s="318"/>
      <c r="L181" s="319"/>
      <c r="M181" s="110">
        <f>M180</f>
        <v>944</v>
      </c>
      <c r="N181" s="110">
        <f>N180</f>
        <v>58</v>
      </c>
      <c r="O181" s="110">
        <f>O180</f>
        <v>57</v>
      </c>
      <c r="P181" s="7"/>
      <c r="Q181" s="7"/>
      <c r="R181" s="35"/>
      <c r="S181" s="35"/>
      <c r="T181" s="35"/>
      <c r="U181" s="35"/>
    </row>
    <row r="182" spans="1:21" ht="24.95" customHeight="1">
      <c r="B182" s="438" t="s">
        <v>34</v>
      </c>
      <c r="C182" s="440" t="s">
        <v>79</v>
      </c>
      <c r="D182" s="408" t="s">
        <v>80</v>
      </c>
      <c r="E182" s="196" t="s">
        <v>81</v>
      </c>
      <c r="F182" s="403"/>
      <c r="G182" s="403"/>
      <c r="H182" s="404" t="s">
        <v>82</v>
      </c>
      <c r="I182" s="404" t="s">
        <v>203</v>
      </c>
      <c r="J182" s="375" t="s">
        <v>37</v>
      </c>
      <c r="K182" s="375" t="s">
        <v>38</v>
      </c>
      <c r="L182" s="20" t="s">
        <v>83</v>
      </c>
      <c r="M182" s="121">
        <v>8</v>
      </c>
      <c r="N182" s="122">
        <v>3</v>
      </c>
      <c r="O182" s="122">
        <v>3</v>
      </c>
      <c r="P182" s="184" t="s">
        <v>196</v>
      </c>
      <c r="Q182" s="184" t="s">
        <v>197</v>
      </c>
      <c r="R182" s="184" t="s">
        <v>89</v>
      </c>
      <c r="S182" s="184" t="s">
        <v>198</v>
      </c>
      <c r="T182" s="184"/>
      <c r="U182" s="184" t="s">
        <v>301</v>
      </c>
    </row>
    <row r="183" spans="1:21" ht="24.95" customHeight="1">
      <c r="B183" s="439"/>
      <c r="C183" s="441"/>
      <c r="D183" s="406"/>
      <c r="E183" s="196"/>
      <c r="F183" s="403"/>
      <c r="G183" s="403"/>
      <c r="H183" s="377"/>
      <c r="I183" s="377"/>
      <c r="J183" s="375"/>
      <c r="K183" s="375"/>
      <c r="L183" s="20" t="s">
        <v>84</v>
      </c>
      <c r="M183" s="121">
        <v>16</v>
      </c>
      <c r="N183" s="122">
        <v>4</v>
      </c>
      <c r="O183" s="122">
        <v>4</v>
      </c>
      <c r="P183" s="184"/>
      <c r="Q183" s="184"/>
      <c r="R183" s="184"/>
      <c r="S183" s="184"/>
      <c r="T183" s="184"/>
      <c r="U183" s="184"/>
    </row>
    <row r="184" spans="1:21" ht="24.95" customHeight="1">
      <c r="B184" s="439"/>
      <c r="C184" s="441"/>
      <c r="D184" s="406"/>
      <c r="E184" s="196"/>
      <c r="F184" s="403"/>
      <c r="G184" s="403"/>
      <c r="H184" s="377"/>
      <c r="I184" s="377"/>
      <c r="J184" s="375"/>
      <c r="K184" s="375"/>
      <c r="L184" s="21">
        <v>49</v>
      </c>
      <c r="M184" s="121">
        <v>36</v>
      </c>
      <c r="N184" s="122">
        <v>0</v>
      </c>
      <c r="O184" s="122">
        <v>0</v>
      </c>
      <c r="P184" s="184"/>
      <c r="Q184" s="184"/>
      <c r="R184" s="184"/>
      <c r="S184" s="184"/>
      <c r="T184" s="184"/>
      <c r="U184" s="184"/>
    </row>
    <row r="185" spans="1:21" ht="24.95" customHeight="1">
      <c r="B185" s="439"/>
      <c r="C185" s="441"/>
      <c r="D185" s="406"/>
      <c r="E185" s="196"/>
      <c r="F185" s="403"/>
      <c r="G185" s="403"/>
      <c r="H185" s="377"/>
      <c r="I185" s="377"/>
      <c r="J185" s="375"/>
      <c r="K185" s="375"/>
      <c r="L185" s="20" t="s">
        <v>85</v>
      </c>
      <c r="M185" s="121">
        <v>16</v>
      </c>
      <c r="N185" s="122">
        <v>0</v>
      </c>
      <c r="O185" s="122">
        <v>0</v>
      </c>
      <c r="P185" s="184"/>
      <c r="Q185" s="184"/>
      <c r="R185" s="184"/>
      <c r="S185" s="184"/>
      <c r="T185" s="184"/>
      <c r="U185" s="184"/>
    </row>
    <row r="186" spans="1:21" ht="24.95" customHeight="1">
      <c r="B186" s="439"/>
      <c r="C186" s="441"/>
      <c r="D186" s="406"/>
      <c r="E186" s="403"/>
      <c r="F186" s="403"/>
      <c r="G186" s="403"/>
      <c r="H186" s="375"/>
      <c r="I186" s="375"/>
      <c r="J186" s="375"/>
      <c r="K186" s="375"/>
      <c r="L186" s="20" t="s">
        <v>86</v>
      </c>
      <c r="M186" s="121">
        <v>36</v>
      </c>
      <c r="N186" s="122">
        <v>1</v>
      </c>
      <c r="O186" s="122">
        <v>1</v>
      </c>
      <c r="P186" s="184"/>
      <c r="Q186" s="184"/>
      <c r="R186" s="184"/>
      <c r="S186" s="184"/>
      <c r="T186" s="184"/>
      <c r="U186" s="184"/>
    </row>
    <row r="187" spans="1:21" ht="24.95" customHeight="1">
      <c r="B187" s="439"/>
      <c r="C187" s="441"/>
      <c r="D187" s="406"/>
      <c r="E187" s="403"/>
      <c r="F187" s="403"/>
      <c r="G187" s="403"/>
      <c r="H187" s="230" t="s">
        <v>19</v>
      </c>
      <c r="I187" s="231"/>
      <c r="J187" s="231"/>
      <c r="K187" s="231"/>
      <c r="L187" s="232"/>
      <c r="M187" s="95">
        <f>SUM(M182:M186)</f>
        <v>112</v>
      </c>
      <c r="N187" s="95">
        <f>SUM(N182:N186)</f>
        <v>8</v>
      </c>
      <c r="O187" s="95">
        <f>SUM(O182:O186)</f>
        <v>8</v>
      </c>
      <c r="P187" s="185"/>
      <c r="Q187" s="185"/>
      <c r="R187" s="185"/>
      <c r="S187" s="185"/>
      <c r="T187" s="185"/>
      <c r="U187" s="185"/>
    </row>
    <row r="188" spans="1:21" ht="24.95" customHeight="1">
      <c r="B188" s="439"/>
      <c r="C188" s="441"/>
      <c r="D188" s="406"/>
      <c r="E188" s="378" t="s">
        <v>87</v>
      </c>
      <c r="F188" s="379"/>
      <c r="G188" s="380"/>
      <c r="H188" s="376" t="s">
        <v>82</v>
      </c>
      <c r="I188" s="376" t="s">
        <v>204</v>
      </c>
      <c r="J188" s="374" t="s">
        <v>37</v>
      </c>
      <c r="K188" s="374" t="s">
        <v>38</v>
      </c>
      <c r="L188" s="20" t="s">
        <v>88</v>
      </c>
      <c r="M188" s="121">
        <v>12</v>
      </c>
      <c r="N188" s="122">
        <v>3</v>
      </c>
      <c r="O188" s="122">
        <v>3</v>
      </c>
      <c r="P188" s="184" t="s">
        <v>196</v>
      </c>
      <c r="Q188" s="184" t="s">
        <v>197</v>
      </c>
      <c r="R188" s="184" t="s">
        <v>89</v>
      </c>
      <c r="S188" s="184" t="s">
        <v>198</v>
      </c>
      <c r="T188" s="184"/>
      <c r="U188" s="184" t="s">
        <v>301</v>
      </c>
    </row>
    <row r="189" spans="1:21" ht="24.95" customHeight="1">
      <c r="B189" s="439"/>
      <c r="C189" s="441"/>
      <c r="D189" s="406"/>
      <c r="E189" s="381"/>
      <c r="F189" s="382"/>
      <c r="G189" s="383"/>
      <c r="H189" s="377"/>
      <c r="I189" s="377"/>
      <c r="J189" s="375"/>
      <c r="K189" s="375"/>
      <c r="L189" s="20" t="s">
        <v>84</v>
      </c>
      <c r="M189" s="121">
        <v>24</v>
      </c>
      <c r="N189" s="122">
        <v>3</v>
      </c>
      <c r="O189" s="122">
        <v>3</v>
      </c>
      <c r="P189" s="184"/>
      <c r="Q189" s="184"/>
      <c r="R189" s="184"/>
      <c r="S189" s="184"/>
      <c r="T189" s="184"/>
      <c r="U189" s="184"/>
    </row>
    <row r="190" spans="1:21" ht="24.95" customHeight="1">
      <c r="B190" s="439"/>
      <c r="C190" s="441"/>
      <c r="D190" s="406"/>
      <c r="E190" s="381"/>
      <c r="F190" s="382"/>
      <c r="G190" s="383"/>
      <c r="H190" s="377"/>
      <c r="I190" s="377"/>
      <c r="J190" s="375"/>
      <c r="K190" s="375"/>
      <c r="L190" s="21">
        <v>56</v>
      </c>
      <c r="M190" s="121">
        <v>24</v>
      </c>
      <c r="N190" s="122">
        <v>0</v>
      </c>
      <c r="O190" s="122">
        <v>0</v>
      </c>
      <c r="P190" s="184"/>
      <c r="Q190" s="184"/>
      <c r="R190" s="184"/>
      <c r="S190" s="184"/>
      <c r="T190" s="184"/>
      <c r="U190" s="184"/>
    </row>
    <row r="191" spans="1:21" ht="24.95" customHeight="1">
      <c r="B191" s="439"/>
      <c r="C191" s="441"/>
      <c r="D191" s="407"/>
      <c r="E191" s="384"/>
      <c r="F191" s="384"/>
      <c r="G191" s="385"/>
      <c r="H191" s="230" t="s">
        <v>19</v>
      </c>
      <c r="I191" s="231"/>
      <c r="J191" s="231"/>
      <c r="K191" s="231"/>
      <c r="L191" s="232"/>
      <c r="M191" s="95">
        <f>SUM(M188:M190)</f>
        <v>60</v>
      </c>
      <c r="N191" s="95">
        <f>SUM(N188:N190)</f>
        <v>6</v>
      </c>
      <c r="O191" s="95">
        <f>SUM(O188:O190)</f>
        <v>6</v>
      </c>
      <c r="P191" s="185"/>
      <c r="Q191" s="185"/>
      <c r="R191" s="185"/>
      <c r="S191" s="185"/>
      <c r="T191" s="185"/>
      <c r="U191" s="185"/>
    </row>
    <row r="192" spans="1:21" ht="24.95" customHeight="1">
      <c r="B192" s="439"/>
      <c r="C192" s="441"/>
      <c r="D192" s="405" t="s">
        <v>90</v>
      </c>
      <c r="E192" s="378" t="s">
        <v>91</v>
      </c>
      <c r="F192" s="379"/>
      <c r="G192" s="380"/>
      <c r="H192" s="376" t="s">
        <v>205</v>
      </c>
      <c r="I192" s="386" t="s">
        <v>206</v>
      </c>
      <c r="J192" s="374" t="s">
        <v>37</v>
      </c>
      <c r="K192" s="374" t="s">
        <v>38</v>
      </c>
      <c r="L192" s="22">
        <v>65.323499999999996</v>
      </c>
      <c r="M192" s="121">
        <v>48</v>
      </c>
      <c r="N192" s="122">
        <v>7</v>
      </c>
      <c r="O192" s="122">
        <v>7</v>
      </c>
      <c r="P192" s="184" t="s">
        <v>199</v>
      </c>
      <c r="Q192" s="184" t="s">
        <v>200</v>
      </c>
      <c r="R192" s="184" t="s">
        <v>200</v>
      </c>
      <c r="S192" s="184" t="s">
        <v>201</v>
      </c>
      <c r="T192" s="184" t="s">
        <v>202</v>
      </c>
      <c r="U192" s="184" t="s">
        <v>37</v>
      </c>
    </row>
    <row r="193" spans="2:21" ht="24.95" customHeight="1">
      <c r="B193" s="439"/>
      <c r="C193" s="441"/>
      <c r="D193" s="406"/>
      <c r="E193" s="381"/>
      <c r="F193" s="382"/>
      <c r="G193" s="383"/>
      <c r="H193" s="377"/>
      <c r="I193" s="387"/>
      <c r="J193" s="375"/>
      <c r="K193" s="375"/>
      <c r="L193" s="22">
        <v>77.154899999999998</v>
      </c>
      <c r="M193" s="121">
        <v>72</v>
      </c>
      <c r="N193" s="123">
        <v>3</v>
      </c>
      <c r="O193" s="123">
        <v>3</v>
      </c>
      <c r="P193" s="184"/>
      <c r="Q193" s="184"/>
      <c r="R193" s="184"/>
      <c r="S193" s="184"/>
      <c r="T193" s="184"/>
      <c r="U193" s="184"/>
    </row>
    <row r="194" spans="2:21" ht="24.95" customHeight="1">
      <c r="B194" s="439"/>
      <c r="C194" s="441"/>
      <c r="D194" s="407"/>
      <c r="E194" s="384"/>
      <c r="F194" s="384"/>
      <c r="G194" s="385"/>
      <c r="H194" s="230" t="s">
        <v>19</v>
      </c>
      <c r="I194" s="231"/>
      <c r="J194" s="231"/>
      <c r="K194" s="231"/>
      <c r="L194" s="232"/>
      <c r="M194" s="95">
        <f>SUM(M192:M193)</f>
        <v>120</v>
      </c>
      <c r="N194" s="95">
        <f>SUM(N192:N193)</f>
        <v>10</v>
      </c>
      <c r="O194" s="95">
        <f>SUM(O192:O193)</f>
        <v>10</v>
      </c>
      <c r="P194" s="185"/>
      <c r="Q194" s="185"/>
      <c r="R194" s="185"/>
      <c r="S194" s="185"/>
      <c r="T194" s="185"/>
      <c r="U194" s="185"/>
    </row>
    <row r="195" spans="2:21" ht="24.95" customHeight="1">
      <c r="B195" s="439"/>
      <c r="C195" s="441"/>
      <c r="D195" s="193" t="s">
        <v>388</v>
      </c>
      <c r="E195" s="194" t="s">
        <v>389</v>
      </c>
      <c r="F195" s="195"/>
      <c r="G195" s="195"/>
      <c r="H195" s="193" t="s">
        <v>92</v>
      </c>
      <c r="I195" s="388" t="s">
        <v>207</v>
      </c>
      <c r="J195" s="193" t="s">
        <v>37</v>
      </c>
      <c r="K195" s="193" t="s">
        <v>38</v>
      </c>
      <c r="L195" s="23">
        <v>84.892200000000003</v>
      </c>
      <c r="M195" s="124">
        <v>922</v>
      </c>
      <c r="N195" s="125">
        <v>0</v>
      </c>
      <c r="O195" s="125">
        <v>0</v>
      </c>
      <c r="P195" s="184" t="s">
        <v>208</v>
      </c>
      <c r="Q195" s="184" t="s">
        <v>209</v>
      </c>
      <c r="R195" s="184" t="s">
        <v>210</v>
      </c>
      <c r="S195" s="184" t="s">
        <v>211</v>
      </c>
      <c r="T195" s="184" t="s">
        <v>212</v>
      </c>
      <c r="U195" s="184" t="s">
        <v>37</v>
      </c>
    </row>
    <row r="196" spans="2:21" ht="24.95" customHeight="1">
      <c r="B196" s="439"/>
      <c r="C196" s="441"/>
      <c r="D196" s="193"/>
      <c r="E196" s="195"/>
      <c r="F196" s="195"/>
      <c r="G196" s="195"/>
      <c r="H196" s="193"/>
      <c r="I196" s="193"/>
      <c r="J196" s="193"/>
      <c r="K196" s="193"/>
      <c r="L196" s="23">
        <v>84.981899999999996</v>
      </c>
      <c r="M196" s="124">
        <v>336</v>
      </c>
      <c r="N196" s="126">
        <v>2</v>
      </c>
      <c r="O196" s="126">
        <v>2</v>
      </c>
      <c r="P196" s="184"/>
      <c r="Q196" s="184"/>
      <c r="R196" s="184"/>
      <c r="S196" s="184"/>
      <c r="T196" s="184"/>
      <c r="U196" s="184"/>
    </row>
    <row r="197" spans="2:21" ht="24.95" customHeight="1">
      <c r="B197" s="439"/>
      <c r="C197" s="441"/>
      <c r="D197" s="193"/>
      <c r="E197" s="195"/>
      <c r="F197" s="195"/>
      <c r="G197" s="195"/>
      <c r="H197" s="193"/>
      <c r="I197" s="193"/>
      <c r="J197" s="193"/>
      <c r="K197" s="193"/>
      <c r="L197" s="23">
        <v>99.236599999999996</v>
      </c>
      <c r="M197" s="124">
        <v>153</v>
      </c>
      <c r="N197" s="126">
        <v>0</v>
      </c>
      <c r="O197" s="126">
        <v>0</v>
      </c>
      <c r="P197" s="184"/>
      <c r="Q197" s="184"/>
      <c r="R197" s="184"/>
      <c r="S197" s="184"/>
      <c r="T197" s="184"/>
      <c r="U197" s="184"/>
    </row>
    <row r="198" spans="2:21" ht="24.95" customHeight="1">
      <c r="B198" s="439"/>
      <c r="C198" s="441"/>
      <c r="D198" s="193"/>
      <c r="E198" s="195"/>
      <c r="F198" s="195"/>
      <c r="G198" s="195"/>
      <c r="H198" s="193"/>
      <c r="I198" s="193"/>
      <c r="J198" s="193"/>
      <c r="K198" s="193"/>
      <c r="L198" s="23">
        <v>110.2366</v>
      </c>
      <c r="M198" s="124">
        <v>115</v>
      </c>
      <c r="N198" s="126">
        <v>0</v>
      </c>
      <c r="O198" s="126">
        <v>0</v>
      </c>
      <c r="P198" s="184"/>
      <c r="Q198" s="184"/>
      <c r="R198" s="184"/>
      <c r="S198" s="184"/>
      <c r="T198" s="184"/>
      <c r="U198" s="184"/>
    </row>
    <row r="199" spans="2:21" ht="24.95" customHeight="1">
      <c r="B199" s="439"/>
      <c r="C199" s="441"/>
      <c r="D199" s="193"/>
      <c r="E199" s="195"/>
      <c r="F199" s="195"/>
      <c r="G199" s="195"/>
      <c r="H199" s="193"/>
      <c r="I199" s="193"/>
      <c r="J199" s="193"/>
      <c r="K199" s="193"/>
      <c r="L199" s="23">
        <v>184.08439999999999</v>
      </c>
      <c r="M199" s="124">
        <v>6</v>
      </c>
      <c r="N199" s="126">
        <v>0</v>
      </c>
      <c r="O199" s="126">
        <v>0</v>
      </c>
      <c r="P199" s="184"/>
      <c r="Q199" s="184"/>
      <c r="R199" s="184"/>
      <c r="S199" s="184"/>
      <c r="T199" s="184"/>
      <c r="U199" s="184"/>
    </row>
    <row r="200" spans="2:21" ht="24.95" customHeight="1">
      <c r="B200" s="439"/>
      <c r="C200" s="441"/>
      <c r="D200" s="193"/>
      <c r="E200" s="195"/>
      <c r="F200" s="195"/>
      <c r="G200" s="195"/>
      <c r="H200" s="230" t="s">
        <v>19</v>
      </c>
      <c r="I200" s="231"/>
      <c r="J200" s="231"/>
      <c r="K200" s="231"/>
      <c r="L200" s="232"/>
      <c r="M200" s="95">
        <f>SUM(M195:M199)</f>
        <v>1532</v>
      </c>
      <c r="N200" s="95">
        <f>SUM(N195:N199)</f>
        <v>2</v>
      </c>
      <c r="O200" s="95">
        <f>SUM(O195:O199)</f>
        <v>2</v>
      </c>
      <c r="P200" s="185"/>
      <c r="Q200" s="185"/>
      <c r="R200" s="185"/>
      <c r="S200" s="185"/>
      <c r="T200" s="185"/>
      <c r="U200" s="185"/>
    </row>
    <row r="201" spans="2:21" ht="24.95" customHeight="1">
      <c r="B201" s="439"/>
      <c r="C201" s="441"/>
      <c r="D201" s="193" t="s">
        <v>93</v>
      </c>
      <c r="E201" s="194" t="s">
        <v>94</v>
      </c>
      <c r="F201" s="195"/>
      <c r="G201" s="195"/>
      <c r="H201" s="195" t="s">
        <v>213</v>
      </c>
      <c r="I201" s="194" t="s">
        <v>300</v>
      </c>
      <c r="J201" s="193" t="s">
        <v>37</v>
      </c>
      <c r="K201" s="193" t="s">
        <v>38</v>
      </c>
      <c r="L201" s="23" t="s">
        <v>95</v>
      </c>
      <c r="M201" s="124">
        <v>1</v>
      </c>
      <c r="N201" s="126">
        <v>1</v>
      </c>
      <c r="O201" s="126">
        <v>1</v>
      </c>
      <c r="P201" s="184" t="s">
        <v>214</v>
      </c>
      <c r="Q201" s="184" t="s">
        <v>215</v>
      </c>
      <c r="R201" s="184" t="s">
        <v>216</v>
      </c>
      <c r="S201" s="184" t="s">
        <v>217</v>
      </c>
      <c r="T201" s="184"/>
      <c r="U201" s="184" t="s">
        <v>301</v>
      </c>
    </row>
    <row r="202" spans="2:21" ht="24.95" customHeight="1">
      <c r="B202" s="439"/>
      <c r="C202" s="441"/>
      <c r="D202" s="193"/>
      <c r="E202" s="195"/>
      <c r="F202" s="195"/>
      <c r="G202" s="195"/>
      <c r="H202" s="195"/>
      <c r="I202" s="195"/>
      <c r="J202" s="193"/>
      <c r="K202" s="193"/>
      <c r="L202" s="23" t="s">
        <v>96</v>
      </c>
      <c r="M202" s="124">
        <v>14</v>
      </c>
      <c r="N202" s="126">
        <v>14</v>
      </c>
      <c r="O202" s="126">
        <v>14</v>
      </c>
      <c r="P202" s="184"/>
      <c r="Q202" s="184"/>
      <c r="R202" s="184"/>
      <c r="S202" s="184"/>
      <c r="T202" s="184"/>
      <c r="U202" s="184"/>
    </row>
    <row r="203" spans="2:21" ht="24.95" customHeight="1">
      <c r="B203" s="439"/>
      <c r="C203" s="441"/>
      <c r="D203" s="193"/>
      <c r="E203" s="195"/>
      <c r="F203" s="195"/>
      <c r="G203" s="195"/>
      <c r="H203" s="195"/>
      <c r="I203" s="195"/>
      <c r="J203" s="193"/>
      <c r="K203" s="193"/>
      <c r="L203" s="24" t="s">
        <v>97</v>
      </c>
      <c r="M203" s="124">
        <v>30</v>
      </c>
      <c r="N203" s="126">
        <v>27</v>
      </c>
      <c r="O203" s="126">
        <v>27</v>
      </c>
      <c r="P203" s="184"/>
      <c r="Q203" s="184"/>
      <c r="R203" s="184"/>
      <c r="S203" s="184"/>
      <c r="T203" s="184"/>
      <c r="U203" s="184"/>
    </row>
    <row r="204" spans="2:21" ht="24.95" customHeight="1">
      <c r="B204" s="439"/>
      <c r="C204" s="441"/>
      <c r="D204" s="193"/>
      <c r="E204" s="195"/>
      <c r="F204" s="195"/>
      <c r="G204" s="195"/>
      <c r="H204" s="195"/>
      <c r="I204" s="195"/>
      <c r="J204" s="193"/>
      <c r="K204" s="193"/>
      <c r="L204" s="24" t="s">
        <v>98</v>
      </c>
      <c r="M204" s="124">
        <v>15</v>
      </c>
      <c r="N204" s="126">
        <v>14</v>
      </c>
      <c r="O204" s="126">
        <v>14</v>
      </c>
      <c r="P204" s="184"/>
      <c r="Q204" s="184"/>
      <c r="R204" s="184"/>
      <c r="S204" s="184"/>
      <c r="T204" s="184"/>
      <c r="U204" s="184"/>
    </row>
    <row r="205" spans="2:21" ht="24.95" customHeight="1">
      <c r="B205" s="439"/>
      <c r="C205" s="441"/>
      <c r="D205" s="193"/>
      <c r="E205" s="195"/>
      <c r="F205" s="195"/>
      <c r="G205" s="195"/>
      <c r="H205" s="230" t="s">
        <v>19</v>
      </c>
      <c r="I205" s="231"/>
      <c r="J205" s="231"/>
      <c r="K205" s="231"/>
      <c r="L205" s="232"/>
      <c r="M205" s="95">
        <f>SUM(M201:M204)</f>
        <v>60</v>
      </c>
      <c r="N205" s="95">
        <f>SUM(N201:N204)</f>
        <v>56</v>
      </c>
      <c r="O205" s="95">
        <f>SUM(O201:O204)</f>
        <v>56</v>
      </c>
      <c r="P205" s="185"/>
      <c r="Q205" s="185"/>
      <c r="R205" s="185"/>
      <c r="S205" s="185"/>
      <c r="T205" s="185"/>
      <c r="U205" s="185"/>
    </row>
    <row r="206" spans="2:21" ht="24.95" customHeight="1">
      <c r="B206" s="439"/>
      <c r="C206" s="441"/>
      <c r="D206" s="193" t="s">
        <v>99</v>
      </c>
      <c r="E206" s="194" t="s">
        <v>100</v>
      </c>
      <c r="F206" s="195"/>
      <c r="G206" s="195"/>
      <c r="H206" s="195" t="s">
        <v>218</v>
      </c>
      <c r="I206" s="194" t="s">
        <v>219</v>
      </c>
      <c r="J206" s="193" t="s">
        <v>37</v>
      </c>
      <c r="K206" s="193" t="s">
        <v>38</v>
      </c>
      <c r="L206" s="23" t="s">
        <v>101</v>
      </c>
      <c r="M206" s="124">
        <v>32</v>
      </c>
      <c r="N206" s="126">
        <v>8</v>
      </c>
      <c r="O206" s="126">
        <v>8</v>
      </c>
      <c r="P206" s="184" t="s">
        <v>220</v>
      </c>
      <c r="Q206" s="184" t="s">
        <v>221</v>
      </c>
      <c r="R206" s="184" t="s">
        <v>222</v>
      </c>
      <c r="S206" s="184" t="s">
        <v>75</v>
      </c>
      <c r="T206" s="184"/>
      <c r="U206" s="184" t="s">
        <v>301</v>
      </c>
    </row>
    <row r="207" spans="2:21" ht="24.95" customHeight="1">
      <c r="B207" s="439"/>
      <c r="C207" s="441"/>
      <c r="D207" s="193"/>
      <c r="E207" s="195"/>
      <c r="F207" s="195"/>
      <c r="G207" s="195"/>
      <c r="H207" s="195"/>
      <c r="I207" s="195"/>
      <c r="J207" s="193"/>
      <c r="K207" s="193"/>
      <c r="L207" s="23" t="s">
        <v>102</v>
      </c>
      <c r="M207" s="124">
        <v>108</v>
      </c>
      <c r="N207" s="126">
        <v>10</v>
      </c>
      <c r="O207" s="126">
        <v>10</v>
      </c>
      <c r="P207" s="184"/>
      <c r="Q207" s="184"/>
      <c r="R207" s="184"/>
      <c r="S207" s="184"/>
      <c r="T207" s="184"/>
      <c r="U207" s="184"/>
    </row>
    <row r="208" spans="2:21" ht="24.95" customHeight="1">
      <c r="B208" s="439"/>
      <c r="C208" s="441"/>
      <c r="D208" s="193"/>
      <c r="E208" s="195"/>
      <c r="F208" s="195"/>
      <c r="G208" s="195"/>
      <c r="H208" s="195"/>
      <c r="I208" s="195"/>
      <c r="J208" s="193"/>
      <c r="K208" s="193"/>
      <c r="L208" s="24">
        <v>84.89</v>
      </c>
      <c r="M208" s="124">
        <v>346</v>
      </c>
      <c r="N208" s="126">
        <v>23</v>
      </c>
      <c r="O208" s="126">
        <v>23</v>
      </c>
      <c r="P208" s="184"/>
      <c r="Q208" s="184"/>
      <c r="R208" s="184"/>
      <c r="S208" s="184"/>
      <c r="T208" s="184"/>
      <c r="U208" s="184"/>
    </row>
    <row r="209" spans="2:21" ht="24.95" customHeight="1">
      <c r="B209" s="439"/>
      <c r="C209" s="441"/>
      <c r="D209" s="193"/>
      <c r="E209" s="195"/>
      <c r="F209" s="195"/>
      <c r="G209" s="195"/>
      <c r="H209" s="230" t="s">
        <v>19</v>
      </c>
      <c r="I209" s="231"/>
      <c r="J209" s="231"/>
      <c r="K209" s="231"/>
      <c r="L209" s="232"/>
      <c r="M209" s="95">
        <f>SUM(M206:M208)</f>
        <v>486</v>
      </c>
      <c r="N209" s="95">
        <f>SUM(N206:N208)</f>
        <v>41</v>
      </c>
      <c r="O209" s="95">
        <f>SUM(O206:O208)</f>
        <v>41</v>
      </c>
      <c r="P209" s="185"/>
      <c r="Q209" s="185"/>
      <c r="R209" s="185"/>
      <c r="S209" s="185"/>
      <c r="T209" s="185"/>
      <c r="U209" s="185"/>
    </row>
    <row r="210" spans="2:21" ht="24.95" customHeight="1">
      <c r="B210" s="439"/>
      <c r="C210" s="441"/>
      <c r="D210" s="193" t="s">
        <v>393</v>
      </c>
      <c r="E210" s="194" t="s">
        <v>394</v>
      </c>
      <c r="F210" s="195"/>
      <c r="G210" s="195"/>
      <c r="H210" s="195" t="s">
        <v>395</v>
      </c>
      <c r="I210" s="194" t="s">
        <v>396</v>
      </c>
      <c r="J210" s="193" t="s">
        <v>37</v>
      </c>
      <c r="K210" s="193" t="s">
        <v>38</v>
      </c>
      <c r="L210" s="148" t="s">
        <v>397</v>
      </c>
      <c r="M210" s="124">
        <v>22</v>
      </c>
      <c r="N210" s="197" t="s">
        <v>415</v>
      </c>
      <c r="O210" s="198"/>
      <c r="P210" s="184" t="s">
        <v>398</v>
      </c>
      <c r="Q210" s="184" t="s">
        <v>399</v>
      </c>
      <c r="R210" s="184" t="s">
        <v>400</v>
      </c>
      <c r="S210" s="184" t="s">
        <v>75</v>
      </c>
      <c r="T210" s="184" t="s">
        <v>401</v>
      </c>
      <c r="U210" s="184" t="s">
        <v>24</v>
      </c>
    </row>
    <row r="211" spans="2:21" ht="24.95" customHeight="1">
      <c r="B211" s="439"/>
      <c r="C211" s="441"/>
      <c r="D211" s="193"/>
      <c r="E211" s="194"/>
      <c r="F211" s="195"/>
      <c r="G211" s="195"/>
      <c r="H211" s="195"/>
      <c r="I211" s="194"/>
      <c r="J211" s="193"/>
      <c r="K211" s="193"/>
      <c r="L211" s="148" t="s">
        <v>402</v>
      </c>
      <c r="M211" s="124">
        <v>44</v>
      </c>
      <c r="N211" s="199"/>
      <c r="O211" s="200"/>
      <c r="P211" s="184"/>
      <c r="Q211" s="184"/>
      <c r="R211" s="184"/>
      <c r="S211" s="184"/>
      <c r="T211" s="184"/>
      <c r="U211" s="184"/>
    </row>
    <row r="212" spans="2:21" ht="24.95" customHeight="1">
      <c r="B212" s="439"/>
      <c r="C212" s="441"/>
      <c r="D212" s="193"/>
      <c r="E212" s="194"/>
      <c r="F212" s="195"/>
      <c r="G212" s="195"/>
      <c r="H212" s="195"/>
      <c r="I212" s="194"/>
      <c r="J212" s="193"/>
      <c r="K212" s="193"/>
      <c r="L212" s="148" t="s">
        <v>403</v>
      </c>
      <c r="M212" s="124">
        <v>183</v>
      </c>
      <c r="N212" s="199"/>
      <c r="O212" s="200"/>
      <c r="P212" s="184"/>
      <c r="Q212" s="184"/>
      <c r="R212" s="184"/>
      <c r="S212" s="184"/>
      <c r="T212" s="184"/>
      <c r="U212" s="184"/>
    </row>
    <row r="213" spans="2:21" ht="24.95" customHeight="1">
      <c r="B213" s="439"/>
      <c r="C213" s="441"/>
      <c r="D213" s="193"/>
      <c r="E213" s="194"/>
      <c r="F213" s="195"/>
      <c r="G213" s="195"/>
      <c r="H213" s="195"/>
      <c r="I213" s="194"/>
      <c r="J213" s="193"/>
      <c r="K213" s="193"/>
      <c r="L213" s="148" t="s">
        <v>404</v>
      </c>
      <c r="M213" s="124">
        <v>49</v>
      </c>
      <c r="N213" s="199"/>
      <c r="O213" s="200"/>
      <c r="P213" s="184"/>
      <c r="Q213" s="184"/>
      <c r="R213" s="184"/>
      <c r="S213" s="184"/>
      <c r="T213" s="184"/>
      <c r="U213" s="184"/>
    </row>
    <row r="214" spans="2:21" ht="24.95" customHeight="1">
      <c r="B214" s="439"/>
      <c r="C214" s="441"/>
      <c r="D214" s="193"/>
      <c r="E214" s="194"/>
      <c r="F214" s="195"/>
      <c r="G214" s="195"/>
      <c r="H214" s="195"/>
      <c r="I214" s="194"/>
      <c r="J214" s="193"/>
      <c r="K214" s="193"/>
      <c r="L214" s="148" t="s">
        <v>405</v>
      </c>
      <c r="M214" s="124">
        <v>25</v>
      </c>
      <c r="N214" s="199"/>
      <c r="O214" s="200"/>
      <c r="P214" s="184"/>
      <c r="Q214" s="184"/>
      <c r="R214" s="184"/>
      <c r="S214" s="184"/>
      <c r="T214" s="184"/>
      <c r="U214" s="184"/>
    </row>
    <row r="215" spans="2:21" ht="24.95" customHeight="1">
      <c r="B215" s="439"/>
      <c r="C215" s="441"/>
      <c r="D215" s="193"/>
      <c r="E215" s="195"/>
      <c r="F215" s="195"/>
      <c r="G215" s="195"/>
      <c r="H215" s="195"/>
      <c r="I215" s="195"/>
      <c r="J215" s="193"/>
      <c r="K215" s="193"/>
      <c r="L215" s="148">
        <v>75</v>
      </c>
      <c r="M215" s="124">
        <v>145</v>
      </c>
      <c r="N215" s="199"/>
      <c r="O215" s="200"/>
      <c r="P215" s="184"/>
      <c r="Q215" s="184"/>
      <c r="R215" s="184"/>
      <c r="S215" s="184"/>
      <c r="T215" s="184"/>
      <c r="U215" s="184"/>
    </row>
    <row r="216" spans="2:21" ht="24.95" customHeight="1">
      <c r="B216" s="439"/>
      <c r="C216" s="441"/>
      <c r="D216" s="193"/>
      <c r="E216" s="195"/>
      <c r="F216" s="195"/>
      <c r="G216" s="195"/>
      <c r="H216" s="195"/>
      <c r="I216" s="195"/>
      <c r="J216" s="193"/>
      <c r="K216" s="193"/>
      <c r="L216" s="149">
        <v>84</v>
      </c>
      <c r="M216" s="124">
        <v>288</v>
      </c>
      <c r="N216" s="201"/>
      <c r="O216" s="202"/>
      <c r="P216" s="184"/>
      <c r="Q216" s="184"/>
      <c r="R216" s="184"/>
      <c r="S216" s="184"/>
      <c r="T216" s="184"/>
      <c r="U216" s="184"/>
    </row>
    <row r="217" spans="2:21" ht="24.95" customHeight="1">
      <c r="B217" s="439"/>
      <c r="C217" s="441"/>
      <c r="D217" s="193"/>
      <c r="E217" s="195"/>
      <c r="F217" s="195"/>
      <c r="G217" s="195"/>
      <c r="H217" s="230" t="s">
        <v>19</v>
      </c>
      <c r="I217" s="231"/>
      <c r="J217" s="231"/>
      <c r="K217" s="231"/>
      <c r="L217" s="232"/>
      <c r="M217" s="95">
        <f>SUM(M210:M216)</f>
        <v>756</v>
      </c>
      <c r="N217" s="95">
        <f>SUM(N210:N216)</f>
        <v>0</v>
      </c>
      <c r="O217" s="95">
        <f>SUM(O210:O216)</f>
        <v>0</v>
      </c>
      <c r="P217" s="185"/>
      <c r="Q217" s="185"/>
      <c r="R217" s="185"/>
      <c r="S217" s="185"/>
      <c r="T217" s="185"/>
      <c r="U217" s="185"/>
    </row>
    <row r="218" spans="2:21" ht="24.95" customHeight="1">
      <c r="B218" s="439"/>
      <c r="C218" s="441"/>
      <c r="D218" s="193" t="s">
        <v>406</v>
      </c>
      <c r="E218" s="194" t="s">
        <v>407</v>
      </c>
      <c r="F218" s="195"/>
      <c r="G218" s="195"/>
      <c r="H218" s="196" t="s">
        <v>408</v>
      </c>
      <c r="I218" s="194" t="s">
        <v>409</v>
      </c>
      <c r="J218" s="193" t="s">
        <v>37</v>
      </c>
      <c r="K218" s="193" t="s">
        <v>38</v>
      </c>
      <c r="L218" s="151">
        <v>76</v>
      </c>
      <c r="M218" s="124">
        <v>123</v>
      </c>
      <c r="N218" s="197" t="s">
        <v>415</v>
      </c>
      <c r="O218" s="198"/>
      <c r="P218" s="184" t="s">
        <v>410</v>
      </c>
      <c r="Q218" s="184" t="s">
        <v>411</v>
      </c>
      <c r="R218" s="184" t="s">
        <v>412</v>
      </c>
      <c r="S218" s="184" t="s">
        <v>75</v>
      </c>
      <c r="T218" s="184"/>
      <c r="U218" s="184" t="s">
        <v>24</v>
      </c>
    </row>
    <row r="219" spans="2:21" ht="24.95" customHeight="1">
      <c r="B219" s="439"/>
      <c r="C219" s="441"/>
      <c r="D219" s="193"/>
      <c r="E219" s="194"/>
      <c r="F219" s="195"/>
      <c r="G219" s="195"/>
      <c r="H219" s="195"/>
      <c r="I219" s="194"/>
      <c r="J219" s="193"/>
      <c r="K219" s="193"/>
      <c r="L219" s="151" t="s">
        <v>413</v>
      </c>
      <c r="M219" s="124">
        <v>343</v>
      </c>
      <c r="N219" s="199"/>
      <c r="O219" s="200"/>
      <c r="P219" s="184"/>
      <c r="Q219" s="184"/>
      <c r="R219" s="184"/>
      <c r="S219" s="184"/>
      <c r="T219" s="184"/>
      <c r="U219" s="184"/>
    </row>
    <row r="220" spans="2:21" ht="24.95" customHeight="1">
      <c r="B220" s="439"/>
      <c r="C220" s="441"/>
      <c r="D220" s="193"/>
      <c r="E220" s="195"/>
      <c r="F220" s="195"/>
      <c r="G220" s="195"/>
      <c r="H220" s="195"/>
      <c r="I220" s="195"/>
      <c r="J220" s="193"/>
      <c r="K220" s="193"/>
      <c r="L220" s="151" t="s">
        <v>414</v>
      </c>
      <c r="M220" s="124">
        <v>280</v>
      </c>
      <c r="N220" s="199"/>
      <c r="O220" s="200"/>
      <c r="P220" s="184"/>
      <c r="Q220" s="184"/>
      <c r="R220" s="184"/>
      <c r="S220" s="184"/>
      <c r="T220" s="184"/>
      <c r="U220" s="184"/>
    </row>
    <row r="221" spans="2:21" ht="24.95" customHeight="1">
      <c r="B221" s="439"/>
      <c r="C221" s="441"/>
      <c r="D221" s="193"/>
      <c r="E221" s="195"/>
      <c r="F221" s="195"/>
      <c r="G221" s="195"/>
      <c r="H221" s="195"/>
      <c r="I221" s="195"/>
      <c r="J221" s="193"/>
      <c r="K221" s="193"/>
      <c r="L221" s="152">
        <v>109</v>
      </c>
      <c r="M221" s="124">
        <v>161</v>
      </c>
      <c r="N221" s="201"/>
      <c r="O221" s="202"/>
      <c r="P221" s="184"/>
      <c r="Q221" s="184"/>
      <c r="R221" s="184"/>
      <c r="S221" s="184"/>
      <c r="T221" s="184"/>
      <c r="U221" s="184"/>
    </row>
    <row r="222" spans="2:21" ht="24.95" customHeight="1">
      <c r="B222" s="439"/>
      <c r="C222" s="441"/>
      <c r="D222" s="193"/>
      <c r="E222" s="195"/>
      <c r="F222" s="195"/>
      <c r="G222" s="195"/>
      <c r="H222" s="230" t="s">
        <v>19</v>
      </c>
      <c r="I222" s="231"/>
      <c r="J222" s="231"/>
      <c r="K222" s="231"/>
      <c r="L222" s="232"/>
      <c r="M222" s="95">
        <f>SUM(M218:M221)</f>
        <v>907</v>
      </c>
      <c r="N222" s="95">
        <f>SUM(N218:N221)</f>
        <v>0</v>
      </c>
      <c r="O222" s="95">
        <f>SUM(O218:O221)</f>
        <v>0</v>
      </c>
      <c r="P222" s="185"/>
      <c r="Q222" s="185"/>
      <c r="R222" s="185"/>
      <c r="S222" s="185"/>
      <c r="T222" s="185"/>
      <c r="U222" s="185"/>
    </row>
    <row r="223" spans="2:21" ht="24.95" customHeight="1">
      <c r="B223" s="439"/>
      <c r="C223" s="441"/>
      <c r="D223" s="193" t="s">
        <v>420</v>
      </c>
      <c r="E223" s="194" t="s">
        <v>421</v>
      </c>
      <c r="F223" s="195"/>
      <c r="G223" s="195"/>
      <c r="H223" s="196" t="s">
        <v>422</v>
      </c>
      <c r="I223" s="194" t="s">
        <v>423</v>
      </c>
      <c r="J223" s="193" t="s">
        <v>37</v>
      </c>
      <c r="K223" s="193" t="s">
        <v>38</v>
      </c>
      <c r="L223" s="148" t="s">
        <v>413</v>
      </c>
      <c r="M223" s="124">
        <v>16</v>
      </c>
      <c r="N223" s="197" t="s">
        <v>415</v>
      </c>
      <c r="O223" s="198"/>
      <c r="P223" s="184"/>
      <c r="Q223" s="184"/>
      <c r="R223" s="184"/>
      <c r="S223" s="184" t="s">
        <v>75</v>
      </c>
      <c r="T223" s="184"/>
      <c r="U223" s="184" t="s">
        <v>24</v>
      </c>
    </row>
    <row r="224" spans="2:21" ht="24.95" customHeight="1">
      <c r="B224" s="439"/>
      <c r="C224" s="441"/>
      <c r="D224" s="193"/>
      <c r="E224" s="194"/>
      <c r="F224" s="195"/>
      <c r="G224" s="195"/>
      <c r="H224" s="195"/>
      <c r="I224" s="194"/>
      <c r="J224" s="193"/>
      <c r="K224" s="193"/>
      <c r="L224" s="148" t="s">
        <v>414</v>
      </c>
      <c r="M224" s="124">
        <v>259</v>
      </c>
      <c r="N224" s="199"/>
      <c r="O224" s="200"/>
      <c r="P224" s="184"/>
      <c r="Q224" s="184"/>
      <c r="R224" s="184"/>
      <c r="S224" s="184"/>
      <c r="T224" s="184"/>
      <c r="U224" s="184"/>
    </row>
    <row r="225" spans="1:22" ht="24.95" customHeight="1">
      <c r="B225" s="439"/>
      <c r="C225" s="441"/>
      <c r="D225" s="193"/>
      <c r="E225" s="194"/>
      <c r="F225" s="195"/>
      <c r="G225" s="195"/>
      <c r="H225" s="195"/>
      <c r="I225" s="194"/>
      <c r="J225" s="193"/>
      <c r="K225" s="193"/>
      <c r="L225" s="151" t="s">
        <v>424</v>
      </c>
      <c r="M225" s="124">
        <v>48</v>
      </c>
      <c r="N225" s="199"/>
      <c r="O225" s="200"/>
      <c r="P225" s="184"/>
      <c r="Q225" s="184"/>
      <c r="R225" s="184"/>
      <c r="S225" s="184"/>
      <c r="T225" s="184"/>
      <c r="U225" s="184"/>
    </row>
    <row r="226" spans="1:22" ht="24.95" customHeight="1">
      <c r="B226" s="439"/>
      <c r="C226" s="441"/>
      <c r="D226" s="193"/>
      <c r="E226" s="195"/>
      <c r="F226" s="195"/>
      <c r="G226" s="195"/>
      <c r="H226" s="195"/>
      <c r="I226" s="195"/>
      <c r="J226" s="193"/>
      <c r="K226" s="193"/>
      <c r="L226" s="148">
        <v>108</v>
      </c>
      <c r="M226" s="124">
        <v>159</v>
      </c>
      <c r="N226" s="199"/>
      <c r="O226" s="200"/>
      <c r="P226" s="184"/>
      <c r="Q226" s="184"/>
      <c r="R226" s="184"/>
      <c r="S226" s="184"/>
      <c r="T226" s="184"/>
      <c r="U226" s="184"/>
    </row>
    <row r="227" spans="1:22" ht="24.95" customHeight="1">
      <c r="B227" s="439"/>
      <c r="C227" s="441"/>
      <c r="D227" s="193"/>
      <c r="E227" s="195"/>
      <c r="F227" s="195"/>
      <c r="G227" s="195"/>
      <c r="H227" s="195"/>
      <c r="I227" s="195"/>
      <c r="J227" s="193"/>
      <c r="K227" s="193"/>
      <c r="L227" s="149">
        <v>116</v>
      </c>
      <c r="M227" s="124">
        <v>138</v>
      </c>
      <c r="N227" s="201"/>
      <c r="O227" s="202"/>
      <c r="P227" s="184"/>
      <c r="Q227" s="184"/>
      <c r="R227" s="184"/>
      <c r="S227" s="184"/>
      <c r="T227" s="184"/>
      <c r="U227" s="184"/>
    </row>
    <row r="228" spans="1:22" ht="24.95" customHeight="1">
      <c r="B228" s="439"/>
      <c r="C228" s="441"/>
      <c r="D228" s="193"/>
      <c r="E228" s="195"/>
      <c r="F228" s="195"/>
      <c r="G228" s="195"/>
      <c r="H228" s="230" t="s">
        <v>19</v>
      </c>
      <c r="I228" s="231"/>
      <c r="J228" s="231"/>
      <c r="K228" s="231"/>
      <c r="L228" s="232"/>
      <c r="M228" s="95">
        <f>SUM(M223:M227)</f>
        <v>620</v>
      </c>
      <c r="N228" s="95">
        <f>SUM(N223:N227)</f>
        <v>0</v>
      </c>
      <c r="O228" s="95">
        <f>SUM(O223:O227)</f>
        <v>0</v>
      </c>
      <c r="P228" s="185"/>
      <c r="Q228" s="185"/>
      <c r="R228" s="185"/>
      <c r="S228" s="185"/>
      <c r="T228" s="185"/>
      <c r="U228" s="185"/>
    </row>
    <row r="229" spans="1:22" ht="24.95" customHeight="1">
      <c r="B229" s="302" t="s">
        <v>26</v>
      </c>
      <c r="C229" s="303"/>
      <c r="D229" s="303"/>
      <c r="E229" s="303"/>
      <c r="F229" s="303"/>
      <c r="G229" s="303"/>
      <c r="H229" s="303"/>
      <c r="I229" s="303"/>
      <c r="J229" s="303"/>
      <c r="K229" s="303"/>
      <c r="L229" s="304"/>
      <c r="M229" s="110">
        <f>SUM(M209,M205,M200,M194,M191,M187,M217,M222,M228)</f>
        <v>4653</v>
      </c>
      <c r="N229" s="127">
        <f>SUM(N209,N205,N200,N194,N191,N187,N217,N222,N228)</f>
        <v>123</v>
      </c>
      <c r="O229" s="127">
        <f>SUM(O209,O205,O200,O194,O191,O187,O217,O222,O228)</f>
        <v>123</v>
      </c>
      <c r="P229" s="7"/>
      <c r="Q229" s="7"/>
      <c r="R229" s="36"/>
      <c r="S229" s="36"/>
      <c r="T229" s="36"/>
      <c r="U229" s="36"/>
    </row>
    <row r="230" spans="1:22" s="9" customFormat="1" ht="21.75" customHeight="1">
      <c r="A230" s="285"/>
      <c r="B230" s="412" t="s">
        <v>34</v>
      </c>
      <c r="C230" s="412" t="s">
        <v>146</v>
      </c>
      <c r="D230" s="450" t="s">
        <v>450</v>
      </c>
      <c r="E230" s="453" t="s">
        <v>450</v>
      </c>
      <c r="F230" s="454"/>
      <c r="G230" s="455"/>
      <c r="H230" s="450" t="s">
        <v>450</v>
      </c>
      <c r="I230" s="450" t="s">
        <v>450</v>
      </c>
      <c r="J230" s="239" t="s">
        <v>24</v>
      </c>
      <c r="K230" s="239" t="s">
        <v>25</v>
      </c>
      <c r="L230" s="13">
        <v>66</v>
      </c>
      <c r="M230" s="158">
        <v>73</v>
      </c>
      <c r="N230" s="462" t="s">
        <v>464</v>
      </c>
      <c r="O230" s="463"/>
      <c r="P230" s="171" t="s">
        <v>451</v>
      </c>
      <c r="Q230" s="171" t="s">
        <v>452</v>
      </c>
      <c r="R230" s="171" t="s">
        <v>453</v>
      </c>
      <c r="S230" s="171" t="s">
        <v>72</v>
      </c>
      <c r="T230" s="327"/>
      <c r="U230" s="171" t="s">
        <v>24</v>
      </c>
      <c r="V230" s="237" t="s">
        <v>441</v>
      </c>
    </row>
    <row r="231" spans="1:22" s="9" customFormat="1" ht="21.75" customHeight="1">
      <c r="A231" s="285"/>
      <c r="B231" s="412"/>
      <c r="C231" s="412"/>
      <c r="D231" s="451"/>
      <c r="E231" s="456"/>
      <c r="F231" s="457"/>
      <c r="G231" s="458"/>
      <c r="H231" s="451"/>
      <c r="I231" s="451"/>
      <c r="J231" s="240"/>
      <c r="K231" s="240"/>
      <c r="L231" s="13" t="s">
        <v>454</v>
      </c>
      <c r="M231" s="158">
        <v>254</v>
      </c>
      <c r="N231" s="464"/>
      <c r="O231" s="465"/>
      <c r="P231" s="172"/>
      <c r="Q231" s="172"/>
      <c r="R231" s="172"/>
      <c r="S231" s="172"/>
      <c r="T231" s="328"/>
      <c r="U231" s="172"/>
      <c r="V231" s="237"/>
    </row>
    <row r="232" spans="1:22" s="9" customFormat="1" ht="21.75" customHeight="1">
      <c r="A232" s="285"/>
      <c r="B232" s="412"/>
      <c r="C232" s="412"/>
      <c r="D232" s="451"/>
      <c r="E232" s="456"/>
      <c r="F232" s="457"/>
      <c r="G232" s="458"/>
      <c r="H232" s="451"/>
      <c r="I232" s="451"/>
      <c r="J232" s="240"/>
      <c r="K232" s="240"/>
      <c r="L232" s="13" t="s">
        <v>455</v>
      </c>
      <c r="M232" s="158">
        <v>40</v>
      </c>
      <c r="N232" s="464"/>
      <c r="O232" s="465"/>
      <c r="P232" s="172"/>
      <c r="Q232" s="172"/>
      <c r="R232" s="172"/>
      <c r="S232" s="172"/>
      <c r="T232" s="328"/>
      <c r="U232" s="172"/>
      <c r="V232" s="237"/>
    </row>
    <row r="233" spans="1:22" s="9" customFormat="1" ht="21.75" customHeight="1">
      <c r="A233" s="285"/>
      <c r="B233" s="412"/>
      <c r="C233" s="412"/>
      <c r="D233" s="451"/>
      <c r="E233" s="456"/>
      <c r="F233" s="457"/>
      <c r="G233" s="458"/>
      <c r="H233" s="452"/>
      <c r="I233" s="452"/>
      <c r="J233" s="241"/>
      <c r="K233" s="241"/>
      <c r="L233" s="13">
        <v>115</v>
      </c>
      <c r="M233" s="158">
        <v>61</v>
      </c>
      <c r="N233" s="466"/>
      <c r="O233" s="467"/>
      <c r="P233" s="172"/>
      <c r="Q233" s="172"/>
      <c r="R233" s="172"/>
      <c r="S233" s="172"/>
      <c r="T233" s="328"/>
      <c r="U233" s="172"/>
      <c r="V233" s="237"/>
    </row>
    <row r="234" spans="1:22" s="9" customFormat="1" ht="21.75" customHeight="1">
      <c r="A234" s="285"/>
      <c r="B234" s="412"/>
      <c r="C234" s="412"/>
      <c r="D234" s="452"/>
      <c r="E234" s="459"/>
      <c r="F234" s="460"/>
      <c r="G234" s="461"/>
      <c r="H234" s="230" t="s">
        <v>19</v>
      </c>
      <c r="I234" s="231"/>
      <c r="J234" s="231"/>
      <c r="K234" s="231"/>
      <c r="L234" s="232"/>
      <c r="M234" s="159">
        <f>SUM(M230:M233)</f>
        <v>428</v>
      </c>
      <c r="N234" s="95">
        <f>SUM(N230:N233)</f>
        <v>0</v>
      </c>
      <c r="O234" s="95">
        <f>SUM(O230:O233)</f>
        <v>0</v>
      </c>
      <c r="P234" s="173"/>
      <c r="Q234" s="173"/>
      <c r="R234" s="173"/>
      <c r="S234" s="173"/>
      <c r="T234" s="329"/>
      <c r="U234" s="173"/>
      <c r="V234" s="237"/>
    </row>
    <row r="235" spans="1:22" s="9" customFormat="1" ht="21" customHeight="1">
      <c r="A235" s="286"/>
      <c r="B235" s="371" t="s">
        <v>26</v>
      </c>
      <c r="C235" s="371"/>
      <c r="D235" s="371"/>
      <c r="E235" s="371"/>
      <c r="F235" s="371"/>
      <c r="G235" s="371"/>
      <c r="H235" s="371"/>
      <c r="I235" s="371"/>
      <c r="J235" s="371"/>
      <c r="K235" s="371"/>
      <c r="L235" s="371"/>
      <c r="M235" s="160">
        <f>SUM(M234)</f>
        <v>428</v>
      </c>
      <c r="N235" s="160">
        <v>119</v>
      </c>
      <c r="O235" s="160">
        <v>101</v>
      </c>
      <c r="P235" s="7"/>
      <c r="Q235" s="7"/>
      <c r="R235" s="161"/>
      <c r="S235" s="161"/>
      <c r="T235" s="161"/>
      <c r="U235" s="161"/>
    </row>
    <row r="236" spans="1:22" ht="24.95" customHeight="1">
      <c r="B236" s="284" t="s">
        <v>34</v>
      </c>
      <c r="C236" s="239" t="s">
        <v>118</v>
      </c>
      <c r="D236" s="348" t="s">
        <v>104</v>
      </c>
      <c r="E236" s="354" t="s">
        <v>105</v>
      </c>
      <c r="F236" s="355"/>
      <c r="G236" s="356"/>
      <c r="H236" s="351" t="s">
        <v>106</v>
      </c>
      <c r="I236" s="351" t="s">
        <v>107</v>
      </c>
      <c r="J236" s="353" t="s">
        <v>24</v>
      </c>
      <c r="K236" s="353" t="s">
        <v>25</v>
      </c>
      <c r="L236" s="25">
        <v>59.893700000000003</v>
      </c>
      <c r="M236" s="128">
        <v>188</v>
      </c>
      <c r="N236" s="94">
        <v>0</v>
      </c>
      <c r="O236" s="94">
        <v>0</v>
      </c>
      <c r="P236" s="171" t="s">
        <v>229</v>
      </c>
      <c r="Q236" s="171" t="s">
        <v>230</v>
      </c>
      <c r="R236" s="171" t="s">
        <v>231</v>
      </c>
      <c r="S236" s="281" t="s">
        <v>42</v>
      </c>
      <c r="T236" s="324"/>
      <c r="U236" s="171" t="s">
        <v>37</v>
      </c>
    </row>
    <row r="237" spans="1:22" ht="24.95" customHeight="1">
      <c r="B237" s="285"/>
      <c r="C237" s="240"/>
      <c r="D237" s="349"/>
      <c r="E237" s="357"/>
      <c r="F237" s="358"/>
      <c r="G237" s="359"/>
      <c r="H237" s="352"/>
      <c r="I237" s="352"/>
      <c r="J237" s="352"/>
      <c r="K237" s="352"/>
      <c r="L237" s="25">
        <v>84.988799999999998</v>
      </c>
      <c r="M237" s="129">
        <v>294</v>
      </c>
      <c r="N237" s="94">
        <v>5</v>
      </c>
      <c r="O237" s="94">
        <v>5</v>
      </c>
      <c r="P237" s="172"/>
      <c r="Q237" s="172"/>
      <c r="R237" s="172"/>
      <c r="S237" s="282"/>
      <c r="T237" s="325"/>
      <c r="U237" s="172"/>
    </row>
    <row r="238" spans="1:22" ht="24.95" customHeight="1">
      <c r="B238" s="285"/>
      <c r="C238" s="240"/>
      <c r="D238" s="349"/>
      <c r="E238" s="357"/>
      <c r="F238" s="358"/>
      <c r="G238" s="359"/>
      <c r="H238" s="352"/>
      <c r="I238" s="352"/>
      <c r="J238" s="352"/>
      <c r="K238" s="352"/>
      <c r="L238" s="25">
        <v>84.805999999999997</v>
      </c>
      <c r="M238" s="129">
        <v>114</v>
      </c>
      <c r="N238" s="94">
        <v>7</v>
      </c>
      <c r="O238" s="94">
        <v>7</v>
      </c>
      <c r="P238" s="172"/>
      <c r="Q238" s="172"/>
      <c r="R238" s="172"/>
      <c r="S238" s="282"/>
      <c r="T238" s="325"/>
      <c r="U238" s="172"/>
    </row>
    <row r="239" spans="1:22" ht="24.95" customHeight="1">
      <c r="B239" s="285"/>
      <c r="C239" s="240"/>
      <c r="D239" s="350"/>
      <c r="E239" s="360"/>
      <c r="F239" s="361"/>
      <c r="G239" s="362"/>
      <c r="H239" s="174" t="s">
        <v>19</v>
      </c>
      <c r="I239" s="174"/>
      <c r="J239" s="174"/>
      <c r="K239" s="174"/>
      <c r="L239" s="262"/>
      <c r="M239" s="95">
        <f>SUM(M236:M238)</f>
        <v>596</v>
      </c>
      <c r="N239" s="95">
        <f>SUM(N236:N238)</f>
        <v>12</v>
      </c>
      <c r="O239" s="95">
        <f>SUM(O236:O238)</f>
        <v>12</v>
      </c>
      <c r="P239" s="173"/>
      <c r="Q239" s="173"/>
      <c r="R239" s="173"/>
      <c r="S239" s="283"/>
      <c r="T239" s="326"/>
      <c r="U239" s="173"/>
    </row>
    <row r="240" spans="1:22" ht="24.95" customHeight="1">
      <c r="B240" s="285"/>
      <c r="C240" s="240"/>
      <c r="D240" s="348" t="s">
        <v>104</v>
      </c>
      <c r="E240" s="354" t="s">
        <v>108</v>
      </c>
      <c r="F240" s="355"/>
      <c r="G240" s="356"/>
      <c r="H240" s="351" t="s">
        <v>109</v>
      </c>
      <c r="I240" s="351" t="s">
        <v>107</v>
      </c>
      <c r="J240" s="353" t="s">
        <v>24</v>
      </c>
      <c r="K240" s="353" t="s">
        <v>25</v>
      </c>
      <c r="L240" s="25">
        <v>74.819999999999993</v>
      </c>
      <c r="M240" s="128">
        <v>65</v>
      </c>
      <c r="N240" s="309" t="s">
        <v>392</v>
      </c>
      <c r="O240" s="310"/>
      <c r="P240" s="171" t="s">
        <v>232</v>
      </c>
      <c r="Q240" s="171" t="s">
        <v>233</v>
      </c>
      <c r="R240" s="171" t="s">
        <v>234</v>
      </c>
      <c r="S240" s="281" t="s">
        <v>42</v>
      </c>
      <c r="T240" s="368"/>
      <c r="U240" s="171" t="s">
        <v>24</v>
      </c>
      <c r="V240" s="364" t="s">
        <v>390</v>
      </c>
    </row>
    <row r="241" spans="2:22" ht="24.95" customHeight="1">
      <c r="B241" s="285"/>
      <c r="C241" s="240"/>
      <c r="D241" s="349"/>
      <c r="E241" s="357"/>
      <c r="F241" s="358"/>
      <c r="G241" s="359"/>
      <c r="H241" s="363"/>
      <c r="I241" s="363"/>
      <c r="J241" s="352"/>
      <c r="K241" s="352"/>
      <c r="L241" s="25">
        <v>74.75</v>
      </c>
      <c r="M241" s="128">
        <v>24</v>
      </c>
      <c r="N241" s="311"/>
      <c r="O241" s="312"/>
      <c r="P241" s="172"/>
      <c r="Q241" s="172"/>
      <c r="R241" s="172"/>
      <c r="S241" s="282"/>
      <c r="T241" s="369"/>
      <c r="U241" s="172"/>
      <c r="V241" s="365"/>
    </row>
    <row r="242" spans="2:22" ht="24.95" customHeight="1">
      <c r="B242" s="285"/>
      <c r="C242" s="240"/>
      <c r="D242" s="349"/>
      <c r="E242" s="357"/>
      <c r="F242" s="358"/>
      <c r="G242" s="359"/>
      <c r="H242" s="363"/>
      <c r="I242" s="363"/>
      <c r="J242" s="352"/>
      <c r="K242" s="352"/>
      <c r="L242" s="25">
        <v>84.7</v>
      </c>
      <c r="M242" s="128">
        <v>335</v>
      </c>
      <c r="N242" s="311"/>
      <c r="O242" s="312"/>
      <c r="P242" s="172"/>
      <c r="Q242" s="172"/>
      <c r="R242" s="172"/>
      <c r="S242" s="282"/>
      <c r="T242" s="369"/>
      <c r="U242" s="172"/>
      <c r="V242" s="365"/>
    </row>
    <row r="243" spans="2:22" ht="24.95" customHeight="1">
      <c r="B243" s="285"/>
      <c r="C243" s="240"/>
      <c r="D243" s="349"/>
      <c r="E243" s="357"/>
      <c r="F243" s="358"/>
      <c r="G243" s="359"/>
      <c r="H243" s="363"/>
      <c r="I243" s="363"/>
      <c r="J243" s="352"/>
      <c r="K243" s="352"/>
      <c r="L243" s="25">
        <v>84.98</v>
      </c>
      <c r="M243" s="129">
        <v>66</v>
      </c>
      <c r="N243" s="311"/>
      <c r="O243" s="312"/>
      <c r="P243" s="172"/>
      <c r="Q243" s="172"/>
      <c r="R243" s="172"/>
      <c r="S243" s="282"/>
      <c r="T243" s="369"/>
      <c r="U243" s="172"/>
      <c r="V243" s="365"/>
    </row>
    <row r="244" spans="2:22" ht="24.95" customHeight="1">
      <c r="B244" s="285"/>
      <c r="C244" s="240"/>
      <c r="D244" s="349"/>
      <c r="E244" s="357"/>
      <c r="F244" s="358"/>
      <c r="G244" s="359"/>
      <c r="H244" s="363"/>
      <c r="I244" s="363"/>
      <c r="J244" s="352"/>
      <c r="K244" s="352"/>
      <c r="L244" s="25">
        <v>84.73</v>
      </c>
      <c r="M244" s="130">
        <v>21</v>
      </c>
      <c r="N244" s="311"/>
      <c r="O244" s="312"/>
      <c r="P244" s="172"/>
      <c r="Q244" s="172"/>
      <c r="R244" s="172"/>
      <c r="S244" s="282"/>
      <c r="T244" s="369"/>
      <c r="U244" s="172"/>
      <c r="V244" s="365"/>
    </row>
    <row r="245" spans="2:22" ht="24.95" customHeight="1">
      <c r="B245" s="285"/>
      <c r="C245" s="240"/>
      <c r="D245" s="349"/>
      <c r="E245" s="357"/>
      <c r="F245" s="358"/>
      <c r="G245" s="359"/>
      <c r="H245" s="363"/>
      <c r="I245" s="363"/>
      <c r="J245" s="352"/>
      <c r="K245" s="352"/>
      <c r="L245" s="25">
        <v>112.66</v>
      </c>
      <c r="M245" s="129">
        <v>68</v>
      </c>
      <c r="N245" s="311"/>
      <c r="O245" s="312"/>
      <c r="P245" s="172"/>
      <c r="Q245" s="172"/>
      <c r="R245" s="172"/>
      <c r="S245" s="282"/>
      <c r="T245" s="369"/>
      <c r="U245" s="172"/>
      <c r="V245" s="365"/>
    </row>
    <row r="246" spans="2:22" ht="24.95" customHeight="1">
      <c r="B246" s="285"/>
      <c r="C246" s="240"/>
      <c r="D246" s="349"/>
      <c r="E246" s="357"/>
      <c r="F246" s="358"/>
      <c r="G246" s="359"/>
      <c r="H246" s="363"/>
      <c r="I246" s="363"/>
      <c r="J246" s="352"/>
      <c r="K246" s="352"/>
      <c r="L246" s="25">
        <v>144.13</v>
      </c>
      <c r="M246" s="128">
        <v>6</v>
      </c>
      <c r="N246" s="311"/>
      <c r="O246" s="312"/>
      <c r="P246" s="172"/>
      <c r="Q246" s="172"/>
      <c r="R246" s="172"/>
      <c r="S246" s="282"/>
      <c r="T246" s="369"/>
      <c r="U246" s="172"/>
      <c r="V246" s="365"/>
    </row>
    <row r="247" spans="2:22" ht="24.95" customHeight="1">
      <c r="B247" s="285"/>
      <c r="C247" s="240"/>
      <c r="D247" s="349"/>
      <c r="E247" s="357"/>
      <c r="F247" s="358"/>
      <c r="G247" s="359"/>
      <c r="H247" s="352"/>
      <c r="I247" s="352"/>
      <c r="J247" s="352"/>
      <c r="K247" s="352"/>
      <c r="L247" s="25">
        <v>184.19</v>
      </c>
      <c r="M247" s="129">
        <v>2</v>
      </c>
      <c r="N247" s="313"/>
      <c r="O247" s="314"/>
      <c r="P247" s="172"/>
      <c r="Q247" s="172"/>
      <c r="R247" s="172"/>
      <c r="S247" s="282"/>
      <c r="T247" s="369"/>
      <c r="U247" s="172"/>
      <c r="V247" s="365"/>
    </row>
    <row r="248" spans="2:22" ht="24.95" customHeight="1">
      <c r="B248" s="285"/>
      <c r="C248" s="240"/>
      <c r="D248" s="350"/>
      <c r="E248" s="360"/>
      <c r="F248" s="361"/>
      <c r="G248" s="362"/>
      <c r="H248" s="174" t="s">
        <v>19</v>
      </c>
      <c r="I248" s="174"/>
      <c r="J248" s="174"/>
      <c r="K248" s="174"/>
      <c r="L248" s="262"/>
      <c r="M248" s="95">
        <f>SUM(M240:M247)</f>
        <v>587</v>
      </c>
      <c r="N248" s="95">
        <f t="shared" ref="N248:O248" si="4">SUM(N240:N247)</f>
        <v>0</v>
      </c>
      <c r="O248" s="95">
        <f t="shared" si="4"/>
        <v>0</v>
      </c>
      <c r="P248" s="173"/>
      <c r="Q248" s="173"/>
      <c r="R248" s="173"/>
      <c r="S248" s="283"/>
      <c r="T248" s="370"/>
      <c r="U248" s="173"/>
      <c r="V248" s="365"/>
    </row>
    <row r="249" spans="2:22" ht="24.95" customHeight="1">
      <c r="B249" s="285"/>
      <c r="C249" s="240"/>
      <c r="D249" s="305" t="s">
        <v>104</v>
      </c>
      <c r="E249" s="245" t="s">
        <v>110</v>
      </c>
      <c r="F249" s="246"/>
      <c r="G249" s="247"/>
      <c r="H249" s="305" t="s">
        <v>109</v>
      </c>
      <c r="I249" s="305" t="s">
        <v>107</v>
      </c>
      <c r="J249" s="307" t="s">
        <v>24</v>
      </c>
      <c r="K249" s="307" t="s">
        <v>25</v>
      </c>
      <c r="L249" s="25">
        <v>74.819999999999993</v>
      </c>
      <c r="M249" s="131">
        <v>65</v>
      </c>
      <c r="N249" s="309" t="s">
        <v>392</v>
      </c>
      <c r="O249" s="310"/>
      <c r="P249" s="184" t="s">
        <v>232</v>
      </c>
      <c r="Q249" s="184" t="s">
        <v>233</v>
      </c>
      <c r="R249" s="184" t="s">
        <v>234</v>
      </c>
      <c r="S249" s="184" t="s">
        <v>42</v>
      </c>
      <c r="T249" s="368"/>
      <c r="U249" s="171" t="s">
        <v>251</v>
      </c>
      <c r="V249" s="364" t="s">
        <v>390</v>
      </c>
    </row>
    <row r="250" spans="2:22" ht="24.95" customHeight="1">
      <c r="B250" s="285"/>
      <c r="C250" s="240"/>
      <c r="D250" s="366"/>
      <c r="E250" s="248"/>
      <c r="F250" s="249"/>
      <c r="G250" s="250"/>
      <c r="H250" s="305"/>
      <c r="I250" s="305"/>
      <c r="J250" s="307"/>
      <c r="K250" s="307"/>
      <c r="L250" s="25">
        <v>74.75</v>
      </c>
      <c r="M250" s="132">
        <v>24</v>
      </c>
      <c r="N250" s="311"/>
      <c r="O250" s="312"/>
      <c r="P250" s="184"/>
      <c r="Q250" s="184"/>
      <c r="R250" s="184"/>
      <c r="S250" s="184"/>
      <c r="T250" s="369"/>
      <c r="U250" s="172"/>
      <c r="V250" s="365"/>
    </row>
    <row r="251" spans="2:22" ht="24.95" customHeight="1">
      <c r="B251" s="285"/>
      <c r="C251" s="240"/>
      <c r="D251" s="366"/>
      <c r="E251" s="248"/>
      <c r="F251" s="249"/>
      <c r="G251" s="250"/>
      <c r="H251" s="305"/>
      <c r="I251" s="305"/>
      <c r="J251" s="307"/>
      <c r="K251" s="307"/>
      <c r="L251" s="25">
        <v>84.7</v>
      </c>
      <c r="M251" s="132">
        <v>332</v>
      </c>
      <c r="N251" s="311"/>
      <c r="O251" s="312"/>
      <c r="P251" s="184"/>
      <c r="Q251" s="184"/>
      <c r="R251" s="184"/>
      <c r="S251" s="184"/>
      <c r="T251" s="369"/>
      <c r="U251" s="172"/>
      <c r="V251" s="365"/>
    </row>
    <row r="252" spans="2:22" ht="24.95" customHeight="1">
      <c r="B252" s="285"/>
      <c r="C252" s="240"/>
      <c r="D252" s="366"/>
      <c r="E252" s="248"/>
      <c r="F252" s="249"/>
      <c r="G252" s="250"/>
      <c r="H252" s="305"/>
      <c r="I252" s="305"/>
      <c r="J252" s="307"/>
      <c r="K252" s="307"/>
      <c r="L252" s="25">
        <v>84.98</v>
      </c>
      <c r="M252" s="132">
        <v>114</v>
      </c>
      <c r="N252" s="311"/>
      <c r="O252" s="312"/>
      <c r="P252" s="184"/>
      <c r="Q252" s="184"/>
      <c r="R252" s="184"/>
      <c r="S252" s="184"/>
      <c r="T252" s="369"/>
      <c r="U252" s="172"/>
      <c r="V252" s="365"/>
    </row>
    <row r="253" spans="2:22" ht="24.95" customHeight="1">
      <c r="B253" s="285"/>
      <c r="C253" s="240"/>
      <c r="D253" s="366"/>
      <c r="E253" s="248"/>
      <c r="F253" s="249"/>
      <c r="G253" s="250"/>
      <c r="H253" s="305"/>
      <c r="I253" s="305"/>
      <c r="J253" s="307"/>
      <c r="K253" s="307"/>
      <c r="L253" s="25">
        <v>112.66</v>
      </c>
      <c r="M253" s="132">
        <v>88</v>
      </c>
      <c r="N253" s="313"/>
      <c r="O253" s="314"/>
      <c r="P253" s="184"/>
      <c r="Q253" s="184"/>
      <c r="R253" s="184"/>
      <c r="S253" s="184"/>
      <c r="T253" s="369"/>
      <c r="U253" s="172"/>
      <c r="V253" s="365"/>
    </row>
    <row r="254" spans="2:22" ht="24.95" customHeight="1">
      <c r="B254" s="286"/>
      <c r="C254" s="241"/>
      <c r="D254" s="367"/>
      <c r="E254" s="251"/>
      <c r="F254" s="252"/>
      <c r="G254" s="253"/>
      <c r="H254" s="174" t="s">
        <v>19</v>
      </c>
      <c r="I254" s="174"/>
      <c r="J254" s="174"/>
      <c r="K254" s="174"/>
      <c r="L254" s="174"/>
      <c r="M254" s="95">
        <f>SUM(M249:M253)</f>
        <v>623</v>
      </c>
      <c r="N254" s="95">
        <f t="shared" ref="N254:O254" si="5">SUM(N249:N253)</f>
        <v>0</v>
      </c>
      <c r="O254" s="95">
        <f t="shared" si="5"/>
        <v>0</v>
      </c>
      <c r="P254" s="185"/>
      <c r="Q254" s="185"/>
      <c r="R254" s="185"/>
      <c r="S254" s="185"/>
      <c r="T254" s="370"/>
      <c r="U254" s="173"/>
      <c r="V254" s="365"/>
    </row>
    <row r="255" spans="2:22" ht="24.95" customHeight="1">
      <c r="B255" s="302" t="s">
        <v>26</v>
      </c>
      <c r="C255" s="303"/>
      <c r="D255" s="303"/>
      <c r="E255" s="303"/>
      <c r="F255" s="303"/>
      <c r="G255" s="303"/>
      <c r="H255" s="303"/>
      <c r="I255" s="303"/>
      <c r="J255" s="303"/>
      <c r="K255" s="303"/>
      <c r="L255" s="304"/>
      <c r="M255" s="110">
        <f>M254+M248+M239</f>
        <v>1806</v>
      </c>
      <c r="N255" s="110">
        <v>21</v>
      </c>
      <c r="O255" s="110">
        <v>18</v>
      </c>
      <c r="P255" s="7"/>
      <c r="Q255" s="7"/>
      <c r="R255" s="35"/>
      <c r="S255" s="35"/>
      <c r="T255" s="37"/>
      <c r="U255" s="35"/>
    </row>
    <row r="256" spans="2:22" ht="24.95" customHeight="1">
      <c r="B256" s="344" t="s">
        <v>34</v>
      </c>
      <c r="C256" s="229" t="s">
        <v>113</v>
      </c>
      <c r="D256" s="305" t="s">
        <v>114</v>
      </c>
      <c r="E256" s="330" t="s">
        <v>115</v>
      </c>
      <c r="F256" s="306"/>
      <c r="G256" s="306"/>
      <c r="H256" s="305" t="s">
        <v>243</v>
      </c>
      <c r="I256" s="305" t="s">
        <v>244</v>
      </c>
      <c r="J256" s="307" t="s">
        <v>37</v>
      </c>
      <c r="K256" s="307" t="s">
        <v>38</v>
      </c>
      <c r="L256" s="13">
        <v>84.840299999999999</v>
      </c>
      <c r="M256" s="94">
        <v>39</v>
      </c>
      <c r="N256" s="94">
        <v>4</v>
      </c>
      <c r="O256" s="94">
        <v>4</v>
      </c>
      <c r="P256" s="184" t="s">
        <v>223</v>
      </c>
      <c r="Q256" s="184" t="s">
        <v>224</v>
      </c>
      <c r="R256" s="184" t="s">
        <v>225</v>
      </c>
      <c r="S256" s="179" t="s">
        <v>42</v>
      </c>
      <c r="T256" s="334"/>
      <c r="U256" s="323" t="s">
        <v>37</v>
      </c>
    </row>
    <row r="257" spans="1:21" ht="24.95" customHeight="1">
      <c r="B257" s="347"/>
      <c r="C257" s="229"/>
      <c r="D257" s="306"/>
      <c r="E257" s="306"/>
      <c r="F257" s="306"/>
      <c r="G257" s="306"/>
      <c r="H257" s="306"/>
      <c r="I257" s="306"/>
      <c r="J257" s="306"/>
      <c r="K257" s="306"/>
      <c r="L257" s="13">
        <v>78.819199999999995</v>
      </c>
      <c r="M257" s="94">
        <v>13</v>
      </c>
      <c r="N257" s="94">
        <v>6</v>
      </c>
      <c r="O257" s="94">
        <v>6</v>
      </c>
      <c r="P257" s="184"/>
      <c r="Q257" s="184"/>
      <c r="R257" s="184"/>
      <c r="S257" s="179"/>
      <c r="T257" s="335"/>
      <c r="U257" s="227"/>
    </row>
    <row r="258" spans="1:21" ht="24.95" customHeight="1">
      <c r="B258" s="347"/>
      <c r="C258" s="229"/>
      <c r="D258" s="306"/>
      <c r="E258" s="306"/>
      <c r="F258" s="306"/>
      <c r="G258" s="306"/>
      <c r="H258" s="174" t="s">
        <v>19</v>
      </c>
      <c r="I258" s="174"/>
      <c r="J258" s="174"/>
      <c r="K258" s="174"/>
      <c r="L258" s="174"/>
      <c r="M258" s="95">
        <f>SUM(M256:M257)</f>
        <v>52</v>
      </c>
      <c r="N258" s="95">
        <f t="shared" ref="N258:O258" si="6">SUM(N256:N257)</f>
        <v>10</v>
      </c>
      <c r="O258" s="95">
        <f t="shared" si="6"/>
        <v>10</v>
      </c>
      <c r="P258" s="184"/>
      <c r="Q258" s="184"/>
      <c r="R258" s="184"/>
      <c r="S258" s="179"/>
      <c r="T258" s="336"/>
      <c r="U258" s="227"/>
    </row>
    <row r="259" spans="1:21" ht="24.95" customHeight="1">
      <c r="B259" s="347"/>
      <c r="C259" s="229"/>
      <c r="D259" s="343" t="s">
        <v>116</v>
      </c>
      <c r="E259" s="343" t="s">
        <v>117</v>
      </c>
      <c r="F259" s="320"/>
      <c r="G259" s="320"/>
      <c r="H259" s="315" t="s">
        <v>245</v>
      </c>
      <c r="I259" s="315" t="s">
        <v>246</v>
      </c>
      <c r="J259" s="316" t="s">
        <v>37</v>
      </c>
      <c r="K259" s="316" t="s">
        <v>38</v>
      </c>
      <c r="L259" s="13">
        <v>84.9602</v>
      </c>
      <c r="M259" s="108">
        <v>34</v>
      </c>
      <c r="N259" s="108">
        <v>3</v>
      </c>
      <c r="O259" s="108">
        <v>3</v>
      </c>
      <c r="P259" s="179" t="s">
        <v>226</v>
      </c>
      <c r="Q259" s="179" t="s">
        <v>227</v>
      </c>
      <c r="R259" s="179" t="s">
        <v>228</v>
      </c>
      <c r="S259" s="179" t="s">
        <v>42</v>
      </c>
      <c r="T259" s="334"/>
      <c r="U259" s="227"/>
    </row>
    <row r="260" spans="1:21" ht="24.95" customHeight="1">
      <c r="B260" s="347"/>
      <c r="C260" s="229"/>
      <c r="D260" s="320"/>
      <c r="E260" s="320"/>
      <c r="F260" s="320"/>
      <c r="G260" s="320"/>
      <c r="H260" s="229"/>
      <c r="I260" s="229"/>
      <c r="J260" s="229"/>
      <c r="K260" s="229"/>
      <c r="L260" s="13">
        <v>84.975200000000001</v>
      </c>
      <c r="M260" s="108">
        <v>17</v>
      </c>
      <c r="N260" s="108">
        <v>1</v>
      </c>
      <c r="O260" s="108">
        <v>1</v>
      </c>
      <c r="P260" s="322"/>
      <c r="Q260" s="322"/>
      <c r="R260" s="322"/>
      <c r="S260" s="322"/>
      <c r="T260" s="335"/>
      <c r="U260" s="227"/>
    </row>
    <row r="261" spans="1:21" ht="24.95" customHeight="1">
      <c r="B261" s="347"/>
      <c r="C261" s="229"/>
      <c r="D261" s="320"/>
      <c r="E261" s="320"/>
      <c r="F261" s="320"/>
      <c r="G261" s="320"/>
      <c r="H261" s="229"/>
      <c r="I261" s="229"/>
      <c r="J261" s="229"/>
      <c r="K261" s="229"/>
      <c r="L261" s="13">
        <v>72.423699999999997</v>
      </c>
      <c r="M261" s="108">
        <v>17</v>
      </c>
      <c r="N261" s="108">
        <v>2</v>
      </c>
      <c r="O261" s="108">
        <v>2</v>
      </c>
      <c r="P261" s="322"/>
      <c r="Q261" s="322"/>
      <c r="R261" s="322"/>
      <c r="S261" s="322"/>
      <c r="T261" s="335"/>
      <c r="U261" s="227"/>
    </row>
    <row r="262" spans="1:21" ht="24.95" customHeight="1">
      <c r="B262" s="347"/>
      <c r="C262" s="181"/>
      <c r="D262" s="323"/>
      <c r="E262" s="323"/>
      <c r="F262" s="323"/>
      <c r="G262" s="323"/>
      <c r="H262" s="262" t="s">
        <v>19</v>
      </c>
      <c r="I262" s="262"/>
      <c r="J262" s="262"/>
      <c r="K262" s="262"/>
      <c r="L262" s="262"/>
      <c r="M262" s="95">
        <f>SUM(M259:M261)</f>
        <v>68</v>
      </c>
      <c r="N262" s="95">
        <f>SUM(N259:N261)</f>
        <v>6</v>
      </c>
      <c r="O262" s="95">
        <f>SUM(O259:O261)</f>
        <v>6</v>
      </c>
      <c r="P262" s="322"/>
      <c r="Q262" s="322"/>
      <c r="R262" s="322"/>
      <c r="S262" s="322"/>
      <c r="T262" s="336"/>
      <c r="U262" s="228"/>
    </row>
    <row r="263" spans="1:21" ht="24.95" customHeight="1">
      <c r="B263" s="317" t="s">
        <v>26</v>
      </c>
      <c r="C263" s="318"/>
      <c r="D263" s="318"/>
      <c r="E263" s="318"/>
      <c r="F263" s="318"/>
      <c r="G263" s="318"/>
      <c r="H263" s="318"/>
      <c r="I263" s="318"/>
      <c r="J263" s="318"/>
      <c r="K263" s="318"/>
      <c r="L263" s="319"/>
      <c r="M263" s="110">
        <f>M258+M262</f>
        <v>120</v>
      </c>
      <c r="N263" s="110">
        <f t="shared" ref="N263:O263" si="7">N258+N262</f>
        <v>16</v>
      </c>
      <c r="O263" s="110">
        <f t="shared" si="7"/>
        <v>16</v>
      </c>
      <c r="P263" s="7"/>
      <c r="Q263" s="7"/>
      <c r="R263" s="35"/>
      <c r="S263" s="35"/>
      <c r="T263" s="37"/>
      <c r="U263" s="35"/>
    </row>
    <row r="264" spans="1:21" s="9" customFormat="1" ht="24.95" customHeight="1">
      <c r="A264" s="10"/>
      <c r="B264" s="344" t="s">
        <v>172</v>
      </c>
      <c r="C264" s="240" t="s">
        <v>171</v>
      </c>
      <c r="D264" s="243" t="s">
        <v>173</v>
      </c>
      <c r="E264" s="248" t="s">
        <v>174</v>
      </c>
      <c r="F264" s="249"/>
      <c r="G264" s="250"/>
      <c r="H264" s="242" t="s">
        <v>175</v>
      </c>
      <c r="I264" s="242" t="s">
        <v>176</v>
      </c>
      <c r="J264" s="239" t="s">
        <v>24</v>
      </c>
      <c r="K264" s="239" t="s">
        <v>25</v>
      </c>
      <c r="L264" s="337">
        <v>84</v>
      </c>
      <c r="M264" s="340">
        <v>116</v>
      </c>
      <c r="N264" s="340">
        <v>21</v>
      </c>
      <c r="O264" s="340">
        <v>15</v>
      </c>
      <c r="P264" s="171" t="s">
        <v>177</v>
      </c>
      <c r="Q264" s="281"/>
      <c r="R264" s="171" t="s">
        <v>178</v>
      </c>
      <c r="S264" s="171" t="s">
        <v>273</v>
      </c>
      <c r="T264" s="281"/>
      <c r="U264" s="171" t="s">
        <v>24</v>
      </c>
    </row>
    <row r="265" spans="1:21" s="9" customFormat="1" ht="24.95" customHeight="1">
      <c r="A265" s="10"/>
      <c r="B265" s="345"/>
      <c r="C265" s="240"/>
      <c r="D265" s="243"/>
      <c r="E265" s="248"/>
      <c r="F265" s="249"/>
      <c r="G265" s="250"/>
      <c r="H265" s="243"/>
      <c r="I265" s="243"/>
      <c r="J265" s="240"/>
      <c r="K265" s="240"/>
      <c r="L265" s="338"/>
      <c r="M265" s="341"/>
      <c r="N265" s="341"/>
      <c r="O265" s="341"/>
      <c r="P265" s="172"/>
      <c r="Q265" s="282"/>
      <c r="R265" s="172"/>
      <c r="S265" s="172"/>
      <c r="T265" s="282"/>
      <c r="U265" s="172"/>
    </row>
    <row r="266" spans="1:21" s="9" customFormat="1" ht="24.95" customHeight="1">
      <c r="A266" s="10"/>
      <c r="B266" s="345"/>
      <c r="C266" s="240"/>
      <c r="D266" s="243"/>
      <c r="E266" s="248"/>
      <c r="F266" s="249"/>
      <c r="G266" s="250"/>
      <c r="H266" s="243"/>
      <c r="I266" s="243"/>
      <c r="J266" s="240"/>
      <c r="K266" s="240"/>
      <c r="L266" s="338"/>
      <c r="M266" s="341"/>
      <c r="N266" s="341"/>
      <c r="O266" s="341"/>
      <c r="P266" s="172"/>
      <c r="Q266" s="282"/>
      <c r="R266" s="172"/>
      <c r="S266" s="172"/>
      <c r="T266" s="282"/>
      <c r="U266" s="172"/>
    </row>
    <row r="267" spans="1:21" s="9" customFormat="1" ht="24.95" customHeight="1">
      <c r="A267" s="10"/>
      <c r="B267" s="345"/>
      <c r="C267" s="240"/>
      <c r="D267" s="243"/>
      <c r="E267" s="248"/>
      <c r="F267" s="249"/>
      <c r="G267" s="250"/>
      <c r="H267" s="244"/>
      <c r="I267" s="244"/>
      <c r="J267" s="241"/>
      <c r="K267" s="241"/>
      <c r="L267" s="339"/>
      <c r="M267" s="342"/>
      <c r="N267" s="342"/>
      <c r="O267" s="342"/>
      <c r="P267" s="172"/>
      <c r="Q267" s="282"/>
      <c r="R267" s="172"/>
      <c r="S267" s="172"/>
      <c r="T267" s="282"/>
      <c r="U267" s="172"/>
    </row>
    <row r="268" spans="1:21" s="9" customFormat="1" ht="24.95" customHeight="1">
      <c r="A268" s="10"/>
      <c r="B268" s="346"/>
      <c r="C268" s="240"/>
      <c r="D268" s="243"/>
      <c r="E268" s="248"/>
      <c r="F268" s="249"/>
      <c r="G268" s="250"/>
      <c r="H268" s="331" t="s">
        <v>19</v>
      </c>
      <c r="I268" s="332"/>
      <c r="J268" s="332"/>
      <c r="K268" s="332"/>
      <c r="L268" s="333"/>
      <c r="M268" s="95">
        <f>SUM(M264:M266)</f>
        <v>116</v>
      </c>
      <c r="N268" s="95">
        <f>SUM(N264:N266)</f>
        <v>21</v>
      </c>
      <c r="O268" s="95">
        <f>SUM(O264:O266)</f>
        <v>15</v>
      </c>
      <c r="P268" s="173"/>
      <c r="Q268" s="283"/>
      <c r="R268" s="173"/>
      <c r="S268" s="173"/>
      <c r="T268" s="283"/>
      <c r="U268" s="173"/>
    </row>
    <row r="269" spans="1:21" ht="24.95" customHeight="1">
      <c r="B269" s="317" t="s">
        <v>26</v>
      </c>
      <c r="C269" s="318"/>
      <c r="D269" s="318"/>
      <c r="E269" s="318"/>
      <c r="F269" s="318"/>
      <c r="G269" s="318"/>
      <c r="H269" s="318"/>
      <c r="I269" s="318"/>
      <c r="J269" s="318"/>
      <c r="K269" s="318"/>
      <c r="L269" s="319"/>
      <c r="M269" s="110">
        <f>M268</f>
        <v>116</v>
      </c>
      <c r="N269" s="110">
        <f t="shared" ref="N269" si="8">N268</f>
        <v>21</v>
      </c>
      <c r="O269" s="110">
        <f>O268</f>
        <v>15</v>
      </c>
      <c r="P269" s="7"/>
      <c r="Q269" s="7"/>
      <c r="R269" s="35"/>
      <c r="S269" s="35"/>
      <c r="T269" s="37"/>
      <c r="U269" s="37"/>
    </row>
    <row r="270" spans="1:21" ht="24.95" customHeight="1">
      <c r="B270" s="284" t="s">
        <v>34</v>
      </c>
      <c r="C270" s="307" t="s">
        <v>120</v>
      </c>
      <c r="D270" s="308" t="s">
        <v>121</v>
      </c>
      <c r="E270" s="330" t="s">
        <v>122</v>
      </c>
      <c r="F270" s="330"/>
      <c r="G270" s="330"/>
      <c r="H270" s="305" t="s">
        <v>123</v>
      </c>
      <c r="I270" s="305" t="s">
        <v>124</v>
      </c>
      <c r="J270" s="307" t="s">
        <v>24</v>
      </c>
      <c r="K270" s="307" t="s">
        <v>25</v>
      </c>
      <c r="L270" s="13">
        <v>62.3994</v>
      </c>
      <c r="M270" s="94">
        <v>36</v>
      </c>
      <c r="N270" s="94">
        <v>4</v>
      </c>
      <c r="O270" s="94">
        <v>4</v>
      </c>
      <c r="P270" s="184" t="s">
        <v>256</v>
      </c>
      <c r="Q270" s="184" t="s">
        <v>257</v>
      </c>
      <c r="R270" s="184" t="s">
        <v>258</v>
      </c>
      <c r="S270" s="184" t="s">
        <v>42</v>
      </c>
      <c r="T270" s="321"/>
      <c r="U270" s="229" t="s">
        <v>301</v>
      </c>
    </row>
    <row r="271" spans="1:21" ht="24.95" customHeight="1">
      <c r="B271" s="285"/>
      <c r="C271" s="307"/>
      <c r="D271" s="308"/>
      <c r="E271" s="330"/>
      <c r="F271" s="330"/>
      <c r="G271" s="330"/>
      <c r="H271" s="305"/>
      <c r="I271" s="305"/>
      <c r="J271" s="307"/>
      <c r="K271" s="307"/>
      <c r="L271" s="26" t="s">
        <v>125</v>
      </c>
      <c r="M271" s="94">
        <v>4</v>
      </c>
      <c r="N271" s="94">
        <v>0</v>
      </c>
      <c r="O271" s="94">
        <v>0</v>
      </c>
      <c r="P271" s="184"/>
      <c r="Q271" s="184"/>
      <c r="R271" s="184"/>
      <c r="S271" s="184"/>
      <c r="T271" s="321"/>
      <c r="U271" s="320"/>
    </row>
    <row r="272" spans="1:21" ht="24.95" customHeight="1">
      <c r="B272" s="285"/>
      <c r="C272" s="307"/>
      <c r="D272" s="308"/>
      <c r="E272" s="330"/>
      <c r="F272" s="330"/>
      <c r="G272" s="330"/>
      <c r="H272" s="305"/>
      <c r="I272" s="305"/>
      <c r="J272" s="307"/>
      <c r="K272" s="307"/>
      <c r="L272" s="13">
        <v>66.043499999999995</v>
      </c>
      <c r="M272" s="94">
        <v>1</v>
      </c>
      <c r="N272" s="94">
        <v>1</v>
      </c>
      <c r="O272" s="94">
        <v>1</v>
      </c>
      <c r="P272" s="184"/>
      <c r="Q272" s="184"/>
      <c r="R272" s="184"/>
      <c r="S272" s="184"/>
      <c r="T272" s="321"/>
      <c r="U272" s="320"/>
    </row>
    <row r="273" spans="2:21" ht="24.95" customHeight="1">
      <c r="B273" s="285"/>
      <c r="C273" s="307"/>
      <c r="D273" s="308"/>
      <c r="E273" s="330"/>
      <c r="F273" s="330"/>
      <c r="G273" s="330"/>
      <c r="H273" s="305"/>
      <c r="I273" s="305"/>
      <c r="J273" s="307"/>
      <c r="K273" s="307"/>
      <c r="L273" s="13">
        <v>83.292199999999994</v>
      </c>
      <c r="M273" s="94">
        <v>3</v>
      </c>
      <c r="N273" s="94">
        <v>1</v>
      </c>
      <c r="O273" s="94">
        <v>1</v>
      </c>
      <c r="P273" s="184"/>
      <c r="Q273" s="184"/>
      <c r="R273" s="184"/>
      <c r="S273" s="184"/>
      <c r="T273" s="321"/>
      <c r="U273" s="320"/>
    </row>
    <row r="274" spans="2:21" ht="24.95" customHeight="1">
      <c r="B274" s="285"/>
      <c r="C274" s="307"/>
      <c r="D274" s="308"/>
      <c r="E274" s="330"/>
      <c r="F274" s="330"/>
      <c r="G274" s="330"/>
      <c r="H274" s="305"/>
      <c r="I274" s="305"/>
      <c r="J274" s="307"/>
      <c r="K274" s="307"/>
      <c r="L274" s="26" t="s">
        <v>126</v>
      </c>
      <c r="M274" s="94">
        <v>2</v>
      </c>
      <c r="N274" s="94">
        <v>1</v>
      </c>
      <c r="O274" s="94">
        <v>1</v>
      </c>
      <c r="P274" s="184"/>
      <c r="Q274" s="184"/>
      <c r="R274" s="184"/>
      <c r="S274" s="184"/>
      <c r="T274" s="321"/>
      <c r="U274" s="320"/>
    </row>
    <row r="275" spans="2:21" ht="24.95" customHeight="1">
      <c r="B275" s="285"/>
      <c r="C275" s="307"/>
      <c r="D275" s="308"/>
      <c r="E275" s="330"/>
      <c r="F275" s="330"/>
      <c r="G275" s="330"/>
      <c r="H275" s="305"/>
      <c r="I275" s="305"/>
      <c r="J275" s="307"/>
      <c r="K275" s="307"/>
      <c r="L275" s="26" t="s">
        <v>127</v>
      </c>
      <c r="M275" s="94">
        <v>2</v>
      </c>
      <c r="N275" s="94">
        <v>1</v>
      </c>
      <c r="O275" s="94">
        <v>1</v>
      </c>
      <c r="P275" s="184"/>
      <c r="Q275" s="184"/>
      <c r="R275" s="184"/>
      <c r="S275" s="184"/>
      <c r="T275" s="321"/>
      <c r="U275" s="320"/>
    </row>
    <row r="276" spans="2:21" ht="24.95" customHeight="1">
      <c r="B276" s="285"/>
      <c r="C276" s="307"/>
      <c r="D276" s="308"/>
      <c r="E276" s="330"/>
      <c r="F276" s="330"/>
      <c r="G276" s="330"/>
      <c r="H276" s="305"/>
      <c r="I276" s="305"/>
      <c r="J276" s="307"/>
      <c r="K276" s="307"/>
      <c r="L276" s="26" t="s">
        <v>128</v>
      </c>
      <c r="M276" s="94">
        <v>2</v>
      </c>
      <c r="N276" s="94">
        <v>1</v>
      </c>
      <c r="O276" s="94">
        <v>1</v>
      </c>
      <c r="P276" s="184"/>
      <c r="Q276" s="184"/>
      <c r="R276" s="184"/>
      <c r="S276" s="184"/>
      <c r="T276" s="321"/>
      <c r="U276" s="320"/>
    </row>
    <row r="277" spans="2:21" ht="24.95" customHeight="1">
      <c r="B277" s="285"/>
      <c r="C277" s="307"/>
      <c r="D277" s="308"/>
      <c r="E277" s="330"/>
      <c r="F277" s="330"/>
      <c r="G277" s="330"/>
      <c r="H277" s="305"/>
      <c r="I277" s="305"/>
      <c r="J277" s="307"/>
      <c r="K277" s="307"/>
      <c r="L277" s="13">
        <v>82.477699999999999</v>
      </c>
      <c r="M277" s="94">
        <v>25</v>
      </c>
      <c r="N277" s="94">
        <v>4</v>
      </c>
      <c r="O277" s="94">
        <v>4</v>
      </c>
      <c r="P277" s="184"/>
      <c r="Q277" s="184"/>
      <c r="R277" s="184"/>
      <c r="S277" s="184"/>
      <c r="T277" s="321"/>
      <c r="U277" s="320"/>
    </row>
    <row r="278" spans="2:21" ht="24.95" customHeight="1">
      <c r="B278" s="285"/>
      <c r="C278" s="307"/>
      <c r="D278" s="308"/>
      <c r="E278" s="330"/>
      <c r="F278" s="330"/>
      <c r="G278" s="330"/>
      <c r="H278" s="305"/>
      <c r="I278" s="305"/>
      <c r="J278" s="307"/>
      <c r="K278" s="307"/>
      <c r="L278" s="26" t="s">
        <v>129</v>
      </c>
      <c r="M278" s="94">
        <v>4</v>
      </c>
      <c r="N278" s="94">
        <v>2</v>
      </c>
      <c r="O278" s="94">
        <v>2</v>
      </c>
      <c r="P278" s="184"/>
      <c r="Q278" s="184"/>
      <c r="R278" s="184"/>
      <c r="S278" s="184"/>
      <c r="T278" s="321"/>
      <c r="U278" s="320"/>
    </row>
    <row r="279" spans="2:21" ht="24.95" customHeight="1">
      <c r="B279" s="285"/>
      <c r="C279" s="307"/>
      <c r="D279" s="308"/>
      <c r="E279" s="330"/>
      <c r="F279" s="330"/>
      <c r="G279" s="330"/>
      <c r="H279" s="174" t="s">
        <v>19</v>
      </c>
      <c r="I279" s="174"/>
      <c r="J279" s="174"/>
      <c r="K279" s="174"/>
      <c r="L279" s="174"/>
      <c r="M279" s="95">
        <f>SUM(M270:M278)</f>
        <v>79</v>
      </c>
      <c r="N279" s="95">
        <f>SUM(N270:N278)</f>
        <v>15</v>
      </c>
      <c r="O279" s="95">
        <f>SUM(O270:O278)</f>
        <v>15</v>
      </c>
      <c r="P279" s="184"/>
      <c r="Q279" s="184"/>
      <c r="R279" s="184"/>
      <c r="S279" s="184"/>
      <c r="T279" s="321"/>
      <c r="U279" s="320"/>
    </row>
    <row r="280" spans="2:21" ht="24.95" customHeight="1">
      <c r="B280" s="285"/>
      <c r="C280" s="307"/>
      <c r="D280" s="175" t="s">
        <v>130</v>
      </c>
      <c r="E280" s="176" t="s">
        <v>131</v>
      </c>
      <c r="F280" s="176"/>
      <c r="G280" s="176"/>
      <c r="H280" s="177" t="s">
        <v>132</v>
      </c>
      <c r="I280" s="177" t="s">
        <v>133</v>
      </c>
      <c r="J280" s="178" t="s">
        <v>24</v>
      </c>
      <c r="K280" s="178" t="s">
        <v>25</v>
      </c>
      <c r="L280" s="27">
        <v>84.655199999999994</v>
      </c>
      <c r="M280" s="94">
        <v>12</v>
      </c>
      <c r="N280" s="94">
        <v>0</v>
      </c>
      <c r="O280" s="94">
        <v>0</v>
      </c>
      <c r="P280" s="184" t="s">
        <v>259</v>
      </c>
      <c r="Q280" s="184" t="s">
        <v>260</v>
      </c>
      <c r="R280" s="184" t="s">
        <v>261</v>
      </c>
      <c r="S280" s="184" t="s">
        <v>42</v>
      </c>
      <c r="T280" s="321"/>
      <c r="U280" s="229" t="s">
        <v>24</v>
      </c>
    </row>
    <row r="281" spans="2:21" ht="24.95" customHeight="1">
      <c r="B281" s="285"/>
      <c r="C281" s="307"/>
      <c r="D281" s="175"/>
      <c r="E281" s="176"/>
      <c r="F281" s="176"/>
      <c r="G281" s="176"/>
      <c r="H281" s="177"/>
      <c r="I281" s="177"/>
      <c r="J281" s="178"/>
      <c r="K281" s="178"/>
      <c r="L281" s="28">
        <v>84.962299999999999</v>
      </c>
      <c r="M281" s="94">
        <v>4</v>
      </c>
      <c r="N281" s="94">
        <v>0</v>
      </c>
      <c r="O281" s="94">
        <v>0</v>
      </c>
      <c r="P281" s="184"/>
      <c r="Q281" s="184"/>
      <c r="R281" s="184"/>
      <c r="S281" s="184"/>
      <c r="T281" s="321"/>
      <c r="U281" s="320"/>
    </row>
    <row r="282" spans="2:21" ht="24.95" customHeight="1">
      <c r="B282" s="285"/>
      <c r="C282" s="307"/>
      <c r="D282" s="175"/>
      <c r="E282" s="176"/>
      <c r="F282" s="176"/>
      <c r="G282" s="176"/>
      <c r="H282" s="177"/>
      <c r="I282" s="177"/>
      <c r="J282" s="178"/>
      <c r="K282" s="178"/>
      <c r="L282" s="28">
        <v>124.2529</v>
      </c>
      <c r="M282" s="94">
        <v>4</v>
      </c>
      <c r="N282" s="94">
        <v>0</v>
      </c>
      <c r="O282" s="94">
        <v>0</v>
      </c>
      <c r="P282" s="184"/>
      <c r="Q282" s="184"/>
      <c r="R282" s="184"/>
      <c r="S282" s="184"/>
      <c r="T282" s="321"/>
      <c r="U282" s="320"/>
    </row>
    <row r="283" spans="2:21" ht="24.95" customHeight="1">
      <c r="B283" s="285"/>
      <c r="C283" s="307"/>
      <c r="D283" s="175"/>
      <c r="E283" s="176"/>
      <c r="F283" s="176"/>
      <c r="G283" s="176"/>
      <c r="H283" s="177"/>
      <c r="I283" s="177"/>
      <c r="J283" s="178"/>
      <c r="K283" s="178"/>
      <c r="L283" s="28">
        <v>146.9255</v>
      </c>
      <c r="M283" s="94">
        <v>8</v>
      </c>
      <c r="N283" s="94">
        <v>0</v>
      </c>
      <c r="O283" s="94">
        <v>1</v>
      </c>
      <c r="P283" s="184"/>
      <c r="Q283" s="184"/>
      <c r="R283" s="184"/>
      <c r="S283" s="184"/>
      <c r="T283" s="321"/>
      <c r="U283" s="320"/>
    </row>
    <row r="284" spans="2:21" ht="24.95" customHeight="1">
      <c r="B284" s="285"/>
      <c r="C284" s="307"/>
      <c r="D284" s="175"/>
      <c r="E284" s="176"/>
      <c r="F284" s="176"/>
      <c r="G284" s="176"/>
      <c r="H284" s="177"/>
      <c r="I284" s="177"/>
      <c r="J284" s="178"/>
      <c r="K284" s="178"/>
      <c r="L284" s="28">
        <v>173.36619999999999</v>
      </c>
      <c r="M284" s="94">
        <v>4</v>
      </c>
      <c r="N284" s="94">
        <v>1</v>
      </c>
      <c r="O284" s="94">
        <v>1</v>
      </c>
      <c r="P284" s="184"/>
      <c r="Q284" s="184"/>
      <c r="R284" s="184"/>
      <c r="S284" s="184"/>
      <c r="T284" s="321"/>
      <c r="U284" s="320"/>
    </row>
    <row r="285" spans="2:21" ht="24.95" customHeight="1">
      <c r="B285" s="285"/>
      <c r="C285" s="307"/>
      <c r="D285" s="175"/>
      <c r="E285" s="176"/>
      <c r="F285" s="176"/>
      <c r="G285" s="176"/>
      <c r="H285" s="174" t="s">
        <v>19</v>
      </c>
      <c r="I285" s="174"/>
      <c r="J285" s="174"/>
      <c r="K285" s="174"/>
      <c r="L285" s="174"/>
      <c r="M285" s="95">
        <f>SUM(M280:M284)</f>
        <v>32</v>
      </c>
      <c r="N285" s="95">
        <f>SUM(N280:N284)</f>
        <v>1</v>
      </c>
      <c r="O285" s="95">
        <f>SUM(O280:O284)</f>
        <v>2</v>
      </c>
      <c r="P285" s="184"/>
      <c r="Q285" s="184"/>
      <c r="R285" s="184"/>
      <c r="S285" s="184"/>
      <c r="T285" s="321"/>
      <c r="U285" s="320"/>
    </row>
    <row r="286" spans="2:21" ht="24.95" customHeight="1">
      <c r="B286" s="285"/>
      <c r="C286" s="307"/>
      <c r="D286" s="175" t="s">
        <v>457</v>
      </c>
      <c r="E286" s="176" t="s">
        <v>458</v>
      </c>
      <c r="F286" s="176"/>
      <c r="G286" s="176"/>
      <c r="H286" s="177" t="s">
        <v>459</v>
      </c>
      <c r="I286" s="177" t="s">
        <v>460</v>
      </c>
      <c r="J286" s="178" t="s">
        <v>24</v>
      </c>
      <c r="K286" s="178" t="s">
        <v>25</v>
      </c>
      <c r="L286" s="27">
        <v>59.994500000000002</v>
      </c>
      <c r="M286" s="94">
        <v>217</v>
      </c>
      <c r="N286" s="94">
        <v>16</v>
      </c>
      <c r="O286" s="94">
        <v>11</v>
      </c>
      <c r="P286" s="171" t="s">
        <v>461</v>
      </c>
      <c r="Q286" s="171" t="s">
        <v>462</v>
      </c>
      <c r="R286" s="171" t="s">
        <v>463</v>
      </c>
      <c r="S286" s="171" t="s">
        <v>75</v>
      </c>
      <c r="T286" s="321"/>
      <c r="U286" s="229" t="s">
        <v>24</v>
      </c>
    </row>
    <row r="287" spans="2:21" ht="24.95" customHeight="1">
      <c r="B287" s="285"/>
      <c r="C287" s="307"/>
      <c r="D287" s="175"/>
      <c r="E287" s="176"/>
      <c r="F287" s="176"/>
      <c r="G287" s="176"/>
      <c r="H287" s="177"/>
      <c r="I287" s="177"/>
      <c r="J287" s="178"/>
      <c r="K287" s="178"/>
      <c r="L287" s="28">
        <v>73.976299999999995</v>
      </c>
      <c r="M287" s="94">
        <v>165</v>
      </c>
      <c r="N287" s="94">
        <v>3</v>
      </c>
      <c r="O287" s="94">
        <v>3</v>
      </c>
      <c r="P287" s="172"/>
      <c r="Q287" s="172"/>
      <c r="R287" s="172"/>
      <c r="S287" s="172"/>
      <c r="T287" s="321"/>
      <c r="U287" s="320"/>
    </row>
    <row r="288" spans="2:21" ht="24.95" customHeight="1">
      <c r="B288" s="285"/>
      <c r="C288" s="307"/>
      <c r="D288" s="175"/>
      <c r="E288" s="176"/>
      <c r="F288" s="176"/>
      <c r="G288" s="176"/>
      <c r="H288" s="177"/>
      <c r="I288" s="177"/>
      <c r="J288" s="178"/>
      <c r="K288" s="178"/>
      <c r="L288" s="28">
        <v>73.987300000000005</v>
      </c>
      <c r="M288" s="94">
        <v>374</v>
      </c>
      <c r="N288" s="94">
        <v>14</v>
      </c>
      <c r="O288" s="94">
        <v>9</v>
      </c>
      <c r="P288" s="172"/>
      <c r="Q288" s="172"/>
      <c r="R288" s="172"/>
      <c r="S288" s="172"/>
      <c r="T288" s="321"/>
      <c r="U288" s="320"/>
    </row>
    <row r="289" spans="2:21" ht="24.95" customHeight="1">
      <c r="B289" s="285"/>
      <c r="C289" s="307"/>
      <c r="D289" s="175"/>
      <c r="E289" s="176"/>
      <c r="F289" s="176"/>
      <c r="G289" s="176"/>
      <c r="H289" s="177"/>
      <c r="I289" s="177"/>
      <c r="J289" s="178"/>
      <c r="K289" s="178"/>
      <c r="L289" s="28">
        <v>84.998900000000006</v>
      </c>
      <c r="M289" s="94">
        <v>204</v>
      </c>
      <c r="N289" s="94">
        <v>13</v>
      </c>
      <c r="O289" s="94">
        <v>12</v>
      </c>
      <c r="P289" s="172"/>
      <c r="Q289" s="172"/>
      <c r="R289" s="172"/>
      <c r="S289" s="172"/>
      <c r="T289" s="321"/>
      <c r="U289" s="320"/>
    </row>
    <row r="290" spans="2:21" ht="24.95" customHeight="1">
      <c r="B290" s="285"/>
      <c r="C290" s="307"/>
      <c r="D290" s="175"/>
      <c r="E290" s="176"/>
      <c r="F290" s="176"/>
      <c r="G290" s="176"/>
      <c r="H290" s="174" t="s">
        <v>19</v>
      </c>
      <c r="I290" s="174"/>
      <c r="J290" s="174"/>
      <c r="K290" s="174"/>
      <c r="L290" s="174"/>
      <c r="M290" s="95">
        <f>SUM(M286:M289)</f>
        <v>960</v>
      </c>
      <c r="N290" s="95">
        <f>SUM(N286:N289)</f>
        <v>46</v>
      </c>
      <c r="O290" s="95">
        <f>SUM(O286:O289)</f>
        <v>35</v>
      </c>
      <c r="P290" s="173"/>
      <c r="Q290" s="173"/>
      <c r="R290" s="173"/>
      <c r="S290" s="173"/>
      <c r="T290" s="321"/>
      <c r="U290" s="320"/>
    </row>
    <row r="291" spans="2:21" ht="24.95" customHeight="1">
      <c r="B291" s="285"/>
      <c r="C291" s="307"/>
      <c r="D291" s="175" t="s">
        <v>425</v>
      </c>
      <c r="E291" s="176" t="s">
        <v>426</v>
      </c>
      <c r="F291" s="176"/>
      <c r="G291" s="176"/>
      <c r="H291" s="177" t="s">
        <v>427</v>
      </c>
      <c r="I291" s="177" t="s">
        <v>428</v>
      </c>
      <c r="J291" s="178" t="s">
        <v>37</v>
      </c>
      <c r="K291" s="178" t="s">
        <v>38</v>
      </c>
      <c r="L291" s="27">
        <v>84.953999999999994</v>
      </c>
      <c r="M291" s="94">
        <v>403</v>
      </c>
      <c r="N291" s="94">
        <v>389</v>
      </c>
      <c r="O291" s="94">
        <v>389</v>
      </c>
      <c r="P291" s="184" t="s">
        <v>429</v>
      </c>
      <c r="Q291" s="184" t="s">
        <v>430</v>
      </c>
      <c r="R291" s="184" t="s">
        <v>431</v>
      </c>
      <c r="S291" s="184" t="s">
        <v>75</v>
      </c>
      <c r="T291" s="321"/>
      <c r="U291" s="229" t="s">
        <v>301</v>
      </c>
    </row>
    <row r="292" spans="2:21" ht="24.95" customHeight="1">
      <c r="B292" s="285"/>
      <c r="C292" s="307"/>
      <c r="D292" s="175"/>
      <c r="E292" s="176"/>
      <c r="F292" s="176"/>
      <c r="G292" s="176"/>
      <c r="H292" s="177"/>
      <c r="I292" s="177"/>
      <c r="J292" s="178"/>
      <c r="K292" s="178"/>
      <c r="L292" s="28">
        <v>84.863399999999999</v>
      </c>
      <c r="M292" s="94">
        <v>86</v>
      </c>
      <c r="N292" s="94">
        <v>82</v>
      </c>
      <c r="O292" s="94">
        <v>82</v>
      </c>
      <c r="P292" s="184"/>
      <c r="Q292" s="184"/>
      <c r="R292" s="184"/>
      <c r="S292" s="184"/>
      <c r="T292" s="321"/>
      <c r="U292" s="320"/>
    </row>
    <row r="293" spans="2:21" ht="24.95" customHeight="1">
      <c r="B293" s="285"/>
      <c r="C293" s="307"/>
      <c r="D293" s="175"/>
      <c r="E293" s="176"/>
      <c r="F293" s="176"/>
      <c r="G293" s="176"/>
      <c r="H293" s="177"/>
      <c r="I293" s="177"/>
      <c r="J293" s="178"/>
      <c r="K293" s="178"/>
      <c r="L293" s="28">
        <v>84.875100000000003</v>
      </c>
      <c r="M293" s="94">
        <v>86</v>
      </c>
      <c r="N293" s="94">
        <v>86</v>
      </c>
      <c r="O293" s="94">
        <v>86</v>
      </c>
      <c r="P293" s="184"/>
      <c r="Q293" s="184"/>
      <c r="R293" s="184"/>
      <c r="S293" s="184"/>
      <c r="T293" s="321"/>
      <c r="U293" s="320"/>
    </row>
    <row r="294" spans="2:21" ht="24.95" customHeight="1">
      <c r="B294" s="285"/>
      <c r="C294" s="307"/>
      <c r="D294" s="175"/>
      <c r="E294" s="176"/>
      <c r="F294" s="176"/>
      <c r="G294" s="176"/>
      <c r="H294" s="177"/>
      <c r="I294" s="177"/>
      <c r="J294" s="178"/>
      <c r="K294" s="178"/>
      <c r="L294" s="28">
        <v>112.9932</v>
      </c>
      <c r="M294" s="94">
        <v>156</v>
      </c>
      <c r="N294" s="94">
        <v>156</v>
      </c>
      <c r="O294" s="94">
        <v>156</v>
      </c>
      <c r="P294" s="184"/>
      <c r="Q294" s="184"/>
      <c r="R294" s="184"/>
      <c r="S294" s="184"/>
      <c r="T294" s="321"/>
      <c r="U294" s="320"/>
    </row>
    <row r="295" spans="2:21" ht="24.95" customHeight="1">
      <c r="B295" s="285"/>
      <c r="C295" s="307"/>
      <c r="D295" s="175"/>
      <c r="E295" s="176"/>
      <c r="F295" s="176"/>
      <c r="G295" s="176"/>
      <c r="H295" s="177"/>
      <c r="I295" s="177"/>
      <c r="J295" s="178"/>
      <c r="K295" s="178"/>
      <c r="L295" s="28">
        <v>112.749</v>
      </c>
      <c r="M295" s="94">
        <v>8</v>
      </c>
      <c r="N295" s="94">
        <v>3</v>
      </c>
      <c r="O295" s="94">
        <v>3</v>
      </c>
      <c r="P295" s="184"/>
      <c r="Q295" s="184"/>
      <c r="R295" s="184"/>
      <c r="S295" s="184"/>
      <c r="T295" s="321"/>
      <c r="U295" s="320"/>
    </row>
    <row r="296" spans="2:21" ht="24.95" customHeight="1">
      <c r="B296" s="285"/>
      <c r="C296" s="307"/>
      <c r="D296" s="175"/>
      <c r="E296" s="176"/>
      <c r="F296" s="176"/>
      <c r="G296" s="176"/>
      <c r="H296" s="177"/>
      <c r="I296" s="177"/>
      <c r="J296" s="178"/>
      <c r="K296" s="178"/>
      <c r="L296" s="28">
        <v>125.05840000000001</v>
      </c>
      <c r="M296" s="94">
        <v>2</v>
      </c>
      <c r="N296" s="94">
        <v>2</v>
      </c>
      <c r="O296" s="94">
        <v>2</v>
      </c>
      <c r="P296" s="184"/>
      <c r="Q296" s="184"/>
      <c r="R296" s="184"/>
      <c r="S296" s="184"/>
      <c r="T296" s="321"/>
      <c r="U296" s="320"/>
    </row>
    <row r="297" spans="2:21" ht="24.95" customHeight="1">
      <c r="B297" s="285"/>
      <c r="C297" s="307"/>
      <c r="D297" s="175"/>
      <c r="E297" s="176"/>
      <c r="F297" s="176"/>
      <c r="G297" s="176"/>
      <c r="H297" s="177"/>
      <c r="I297" s="177"/>
      <c r="J297" s="178"/>
      <c r="K297" s="178"/>
      <c r="L297" s="28">
        <v>134.8706</v>
      </c>
      <c r="M297" s="94">
        <v>3</v>
      </c>
      <c r="N297" s="94">
        <v>1</v>
      </c>
      <c r="O297" s="94">
        <v>1</v>
      </c>
      <c r="P297" s="184"/>
      <c r="Q297" s="184"/>
      <c r="R297" s="184"/>
      <c r="S297" s="184"/>
      <c r="T297" s="321"/>
      <c r="U297" s="320"/>
    </row>
    <row r="298" spans="2:21" ht="24.95" customHeight="1">
      <c r="B298" s="285"/>
      <c r="C298" s="307"/>
      <c r="D298" s="175"/>
      <c r="E298" s="176"/>
      <c r="F298" s="176"/>
      <c r="G298" s="176"/>
      <c r="H298" s="177"/>
      <c r="I298" s="177"/>
      <c r="J298" s="178"/>
      <c r="K298" s="178"/>
      <c r="L298" s="28">
        <v>134.9975</v>
      </c>
      <c r="M298" s="94">
        <v>1</v>
      </c>
      <c r="N298" s="94">
        <v>1</v>
      </c>
      <c r="O298" s="94">
        <v>1</v>
      </c>
      <c r="P298" s="184"/>
      <c r="Q298" s="184"/>
      <c r="R298" s="184"/>
      <c r="S298" s="184"/>
      <c r="T298" s="321"/>
      <c r="U298" s="320"/>
    </row>
    <row r="299" spans="2:21" ht="24.95" customHeight="1">
      <c r="B299" s="286"/>
      <c r="C299" s="307"/>
      <c r="D299" s="175"/>
      <c r="E299" s="176"/>
      <c r="F299" s="176"/>
      <c r="G299" s="176"/>
      <c r="H299" s="174" t="s">
        <v>19</v>
      </c>
      <c r="I299" s="174"/>
      <c r="J299" s="174"/>
      <c r="K299" s="174"/>
      <c r="L299" s="174"/>
      <c r="M299" s="95">
        <f>SUM(M291:M298)</f>
        <v>745</v>
      </c>
      <c r="N299" s="95">
        <f>SUM(N291:N298)</f>
        <v>720</v>
      </c>
      <c r="O299" s="95">
        <f>SUM(O291:O298)</f>
        <v>720</v>
      </c>
      <c r="P299" s="184"/>
      <c r="Q299" s="184"/>
      <c r="R299" s="184"/>
      <c r="S299" s="184"/>
      <c r="T299" s="321"/>
      <c r="U299" s="320"/>
    </row>
    <row r="300" spans="2:21" ht="24.95" customHeight="1">
      <c r="B300" s="302" t="s">
        <v>26</v>
      </c>
      <c r="C300" s="303"/>
      <c r="D300" s="303"/>
      <c r="E300" s="303"/>
      <c r="F300" s="303"/>
      <c r="G300" s="303"/>
      <c r="H300" s="303"/>
      <c r="I300" s="303"/>
      <c r="J300" s="303"/>
      <c r="K300" s="303"/>
      <c r="L300" s="304"/>
      <c r="M300" s="133">
        <f>M279+M285+M299</f>
        <v>856</v>
      </c>
      <c r="N300" s="133">
        <f>N279+N285+N299+N290</f>
        <v>782</v>
      </c>
      <c r="O300" s="133">
        <v>772</v>
      </c>
      <c r="P300" s="7"/>
      <c r="Q300" s="7"/>
      <c r="R300" s="36"/>
      <c r="S300" s="36"/>
      <c r="T300" s="37"/>
      <c r="U300" s="37"/>
    </row>
    <row r="301" spans="2:21" ht="24.95" customHeight="1">
      <c r="B301" s="284" t="s">
        <v>34</v>
      </c>
      <c r="C301" s="307" t="s">
        <v>135</v>
      </c>
      <c r="D301" s="175" t="s">
        <v>136</v>
      </c>
      <c r="E301" s="176" t="s">
        <v>138</v>
      </c>
      <c r="F301" s="176"/>
      <c r="G301" s="176"/>
      <c r="H301" s="177" t="s">
        <v>140</v>
      </c>
      <c r="I301" s="177" t="s">
        <v>141</v>
      </c>
      <c r="J301" s="178" t="s">
        <v>37</v>
      </c>
      <c r="K301" s="178" t="s">
        <v>38</v>
      </c>
      <c r="L301" s="28">
        <v>61.1</v>
      </c>
      <c r="M301" s="94">
        <v>24</v>
      </c>
      <c r="N301" s="94">
        <v>22</v>
      </c>
      <c r="O301" s="94">
        <v>22</v>
      </c>
      <c r="P301" s="184" t="s">
        <v>144</v>
      </c>
      <c r="Q301" s="184" t="s">
        <v>58</v>
      </c>
      <c r="R301" s="184" t="s">
        <v>144</v>
      </c>
      <c r="S301" s="184" t="s">
        <v>57</v>
      </c>
      <c r="T301" s="321"/>
      <c r="U301" s="229" t="s">
        <v>24</v>
      </c>
    </row>
    <row r="302" spans="2:21" ht="24.95" customHeight="1">
      <c r="B302" s="285"/>
      <c r="C302" s="307"/>
      <c r="D302" s="175"/>
      <c r="E302" s="176"/>
      <c r="F302" s="176"/>
      <c r="G302" s="176"/>
      <c r="H302" s="177"/>
      <c r="I302" s="177"/>
      <c r="J302" s="178"/>
      <c r="K302" s="178"/>
      <c r="L302" s="28">
        <v>62.8</v>
      </c>
      <c r="M302" s="94">
        <v>8</v>
      </c>
      <c r="N302" s="94">
        <v>7</v>
      </c>
      <c r="O302" s="94">
        <v>7</v>
      </c>
      <c r="P302" s="184"/>
      <c r="Q302" s="184"/>
      <c r="R302" s="184"/>
      <c r="S302" s="184"/>
      <c r="T302" s="321"/>
      <c r="U302" s="320"/>
    </row>
    <row r="303" spans="2:21" ht="24.95" customHeight="1">
      <c r="B303" s="285"/>
      <c r="C303" s="307"/>
      <c r="D303" s="175"/>
      <c r="E303" s="176"/>
      <c r="F303" s="176"/>
      <c r="G303" s="176"/>
      <c r="H303" s="177"/>
      <c r="I303" s="177"/>
      <c r="J303" s="178"/>
      <c r="K303" s="178"/>
      <c r="L303" s="28">
        <v>72.2</v>
      </c>
      <c r="M303" s="94">
        <v>16</v>
      </c>
      <c r="N303" s="94">
        <v>14</v>
      </c>
      <c r="O303" s="94">
        <v>14</v>
      </c>
      <c r="P303" s="184"/>
      <c r="Q303" s="184"/>
      <c r="R303" s="184"/>
      <c r="S303" s="184"/>
      <c r="T303" s="321"/>
      <c r="U303" s="320"/>
    </row>
    <row r="304" spans="2:21" ht="24.95" customHeight="1">
      <c r="B304" s="285"/>
      <c r="C304" s="307"/>
      <c r="D304" s="175"/>
      <c r="E304" s="176"/>
      <c r="F304" s="176"/>
      <c r="G304" s="176"/>
      <c r="H304" s="174" t="s">
        <v>19</v>
      </c>
      <c r="I304" s="174"/>
      <c r="J304" s="174"/>
      <c r="K304" s="174"/>
      <c r="L304" s="174"/>
      <c r="M304" s="95">
        <f>SUM(M301:M303)</f>
        <v>48</v>
      </c>
      <c r="N304" s="95">
        <f>SUM(N301:N303)</f>
        <v>43</v>
      </c>
      <c r="O304" s="95">
        <f>SUM(O301:O303)</f>
        <v>43</v>
      </c>
      <c r="P304" s="184"/>
      <c r="Q304" s="184"/>
      <c r="R304" s="184"/>
      <c r="S304" s="184"/>
      <c r="T304" s="321"/>
      <c r="U304" s="320"/>
    </row>
    <row r="305" spans="2:21" ht="24.95" customHeight="1">
      <c r="B305" s="285"/>
      <c r="C305" s="307"/>
      <c r="D305" s="175" t="s">
        <v>137</v>
      </c>
      <c r="E305" s="176" t="s">
        <v>139</v>
      </c>
      <c r="F305" s="176"/>
      <c r="G305" s="176"/>
      <c r="H305" s="177" t="s">
        <v>143</v>
      </c>
      <c r="I305" s="177" t="s">
        <v>142</v>
      </c>
      <c r="J305" s="178" t="s">
        <v>37</v>
      </c>
      <c r="K305" s="178" t="s">
        <v>38</v>
      </c>
      <c r="L305" s="27">
        <v>78.650000000000006</v>
      </c>
      <c r="M305" s="94">
        <v>28</v>
      </c>
      <c r="N305" s="94">
        <v>0</v>
      </c>
      <c r="O305" s="94">
        <v>0</v>
      </c>
      <c r="P305" s="184" t="s">
        <v>145</v>
      </c>
      <c r="Q305" s="184" t="s">
        <v>58</v>
      </c>
      <c r="R305" s="184" t="s">
        <v>145</v>
      </c>
      <c r="S305" s="184" t="s">
        <v>57</v>
      </c>
      <c r="T305" s="321"/>
      <c r="U305" s="229" t="s">
        <v>24</v>
      </c>
    </row>
    <row r="306" spans="2:21" ht="24.95" customHeight="1">
      <c r="B306" s="285"/>
      <c r="C306" s="307"/>
      <c r="D306" s="175"/>
      <c r="E306" s="176"/>
      <c r="F306" s="176"/>
      <c r="G306" s="176"/>
      <c r="H306" s="178"/>
      <c r="I306" s="177"/>
      <c r="J306" s="178"/>
      <c r="K306" s="178"/>
      <c r="L306" s="27">
        <v>84.95</v>
      </c>
      <c r="M306" s="94">
        <v>14</v>
      </c>
      <c r="N306" s="94">
        <v>0</v>
      </c>
      <c r="O306" s="94">
        <v>0</v>
      </c>
      <c r="P306" s="184"/>
      <c r="Q306" s="184"/>
      <c r="R306" s="184"/>
      <c r="S306" s="184"/>
      <c r="T306" s="321"/>
      <c r="U306" s="320"/>
    </row>
    <row r="307" spans="2:21" ht="24.95" customHeight="1">
      <c r="B307" s="285"/>
      <c r="C307" s="307"/>
      <c r="D307" s="175"/>
      <c r="E307" s="176"/>
      <c r="F307" s="176"/>
      <c r="G307" s="176"/>
      <c r="H307" s="178"/>
      <c r="I307" s="178"/>
      <c r="J307" s="178"/>
      <c r="K307" s="178"/>
      <c r="L307" s="27">
        <v>84.83</v>
      </c>
      <c r="M307" s="94">
        <v>14</v>
      </c>
      <c r="N307" s="94">
        <v>2</v>
      </c>
      <c r="O307" s="94">
        <v>2</v>
      </c>
      <c r="P307" s="184"/>
      <c r="Q307" s="184"/>
      <c r="R307" s="184"/>
      <c r="S307" s="184"/>
      <c r="T307" s="321"/>
      <c r="U307" s="320"/>
    </row>
    <row r="308" spans="2:21" ht="24.95" customHeight="1">
      <c r="B308" s="285"/>
      <c r="C308" s="307"/>
      <c r="D308" s="175"/>
      <c r="E308" s="176"/>
      <c r="F308" s="176"/>
      <c r="G308" s="176"/>
      <c r="H308" s="178"/>
      <c r="I308" s="178"/>
      <c r="J308" s="178"/>
      <c r="K308" s="178"/>
      <c r="L308" s="27">
        <v>84.61</v>
      </c>
      <c r="M308" s="94">
        <v>14</v>
      </c>
      <c r="N308" s="94">
        <v>0</v>
      </c>
      <c r="O308" s="94">
        <v>0</v>
      </c>
      <c r="P308" s="184"/>
      <c r="Q308" s="184"/>
      <c r="R308" s="184"/>
      <c r="S308" s="184"/>
      <c r="T308" s="321"/>
      <c r="U308" s="320"/>
    </row>
    <row r="309" spans="2:21" ht="24.95" customHeight="1">
      <c r="B309" s="286"/>
      <c r="C309" s="307"/>
      <c r="D309" s="175"/>
      <c r="E309" s="176"/>
      <c r="F309" s="176"/>
      <c r="G309" s="176"/>
      <c r="H309" s="174" t="s">
        <v>19</v>
      </c>
      <c r="I309" s="174"/>
      <c r="J309" s="174"/>
      <c r="K309" s="174"/>
      <c r="L309" s="174"/>
      <c r="M309" s="95">
        <f>SUM(M305:M308)</f>
        <v>70</v>
      </c>
      <c r="N309" s="95">
        <f t="shared" ref="N309:O309" si="9">SUM(N305:N308)</f>
        <v>2</v>
      </c>
      <c r="O309" s="95">
        <f t="shared" si="9"/>
        <v>2</v>
      </c>
      <c r="P309" s="184"/>
      <c r="Q309" s="184"/>
      <c r="R309" s="184"/>
      <c r="S309" s="184"/>
      <c r="T309" s="321"/>
      <c r="U309" s="320"/>
    </row>
    <row r="310" spans="2:21" ht="24.95" customHeight="1">
      <c r="B310" s="317" t="s">
        <v>26</v>
      </c>
      <c r="C310" s="318"/>
      <c r="D310" s="318"/>
      <c r="E310" s="318"/>
      <c r="F310" s="318"/>
      <c r="G310" s="318"/>
      <c r="H310" s="318"/>
      <c r="I310" s="318"/>
      <c r="J310" s="318"/>
      <c r="K310" s="318"/>
      <c r="L310" s="319"/>
      <c r="M310" s="133">
        <f>M309+M304</f>
        <v>118</v>
      </c>
      <c r="N310" s="133">
        <f t="shared" ref="N310:O310" si="10">N309+N304</f>
        <v>45</v>
      </c>
      <c r="O310" s="133">
        <f t="shared" si="10"/>
        <v>45</v>
      </c>
      <c r="P310" s="7"/>
      <c r="Q310" s="7"/>
      <c r="R310" s="36"/>
      <c r="S310" s="36"/>
      <c r="T310" s="37"/>
      <c r="U310" s="37"/>
    </row>
    <row r="311" spans="2:21" ht="24.95" customHeight="1">
      <c r="B311" s="284" t="s">
        <v>34</v>
      </c>
      <c r="C311" s="307" t="s">
        <v>168</v>
      </c>
      <c r="D311" s="175" t="s">
        <v>435</v>
      </c>
      <c r="E311" s="176" t="s">
        <v>138</v>
      </c>
      <c r="F311" s="176"/>
      <c r="G311" s="176"/>
      <c r="H311" s="177" t="s">
        <v>436</v>
      </c>
      <c r="I311" s="177" t="s">
        <v>437</v>
      </c>
      <c r="J311" s="178" t="s">
        <v>37</v>
      </c>
      <c r="K311" s="178" t="s">
        <v>38</v>
      </c>
      <c r="L311" s="28">
        <v>59.9283</v>
      </c>
      <c r="M311" s="94">
        <v>70</v>
      </c>
      <c r="N311" s="94">
        <v>14</v>
      </c>
      <c r="O311" s="94">
        <v>14</v>
      </c>
      <c r="P311" s="184" t="s">
        <v>438</v>
      </c>
      <c r="Q311" s="184" t="s">
        <v>439</v>
      </c>
      <c r="R311" s="184" t="s">
        <v>440</v>
      </c>
      <c r="S311" s="184" t="s">
        <v>72</v>
      </c>
      <c r="T311" s="321"/>
      <c r="U311" s="229" t="s">
        <v>24</v>
      </c>
    </row>
    <row r="312" spans="2:21" ht="24.95" customHeight="1">
      <c r="B312" s="285"/>
      <c r="C312" s="307"/>
      <c r="D312" s="175"/>
      <c r="E312" s="176"/>
      <c r="F312" s="176"/>
      <c r="G312" s="176"/>
      <c r="H312" s="177"/>
      <c r="I312" s="177"/>
      <c r="J312" s="178"/>
      <c r="K312" s="178"/>
      <c r="L312" s="28">
        <v>74.936800000000005</v>
      </c>
      <c r="M312" s="94">
        <v>99</v>
      </c>
      <c r="N312" s="94">
        <v>16</v>
      </c>
      <c r="O312" s="94">
        <v>16</v>
      </c>
      <c r="P312" s="184"/>
      <c r="Q312" s="184"/>
      <c r="R312" s="184"/>
      <c r="S312" s="184"/>
      <c r="T312" s="321"/>
      <c r="U312" s="229"/>
    </row>
    <row r="313" spans="2:21" ht="24.95" customHeight="1">
      <c r="B313" s="285"/>
      <c r="C313" s="307"/>
      <c r="D313" s="175"/>
      <c r="E313" s="176"/>
      <c r="F313" s="176"/>
      <c r="G313" s="176"/>
      <c r="H313" s="177"/>
      <c r="I313" s="177"/>
      <c r="J313" s="178"/>
      <c r="K313" s="178"/>
      <c r="L313" s="28">
        <v>74.974000000000004</v>
      </c>
      <c r="M313" s="94">
        <v>33</v>
      </c>
      <c r="N313" s="94">
        <v>3</v>
      </c>
      <c r="O313" s="94">
        <v>3</v>
      </c>
      <c r="P313" s="184"/>
      <c r="Q313" s="184"/>
      <c r="R313" s="184"/>
      <c r="S313" s="184"/>
      <c r="T313" s="321"/>
      <c r="U313" s="229"/>
    </row>
    <row r="314" spans="2:21" ht="24.95" customHeight="1">
      <c r="B314" s="285"/>
      <c r="C314" s="307"/>
      <c r="D314" s="175"/>
      <c r="E314" s="176"/>
      <c r="F314" s="176"/>
      <c r="G314" s="176"/>
      <c r="H314" s="177"/>
      <c r="I314" s="177"/>
      <c r="J314" s="178"/>
      <c r="K314" s="178"/>
      <c r="L314" s="28">
        <v>84.927300000000002</v>
      </c>
      <c r="M314" s="94">
        <v>138</v>
      </c>
      <c r="N314" s="94">
        <v>13</v>
      </c>
      <c r="O314" s="94">
        <v>13</v>
      </c>
      <c r="P314" s="184"/>
      <c r="Q314" s="184"/>
      <c r="R314" s="184"/>
      <c r="S314" s="184"/>
      <c r="T314" s="321"/>
      <c r="U314" s="229"/>
    </row>
    <row r="315" spans="2:21" ht="24.95" customHeight="1">
      <c r="B315" s="285"/>
      <c r="C315" s="307"/>
      <c r="D315" s="175"/>
      <c r="E315" s="176"/>
      <c r="F315" s="176"/>
      <c r="G315" s="176"/>
      <c r="H315" s="177"/>
      <c r="I315" s="177"/>
      <c r="J315" s="178"/>
      <c r="K315" s="178"/>
      <c r="L315" s="28">
        <v>91.131299999999996</v>
      </c>
      <c r="M315" s="94">
        <v>6</v>
      </c>
      <c r="N315" s="94">
        <v>1</v>
      </c>
      <c r="O315" s="94">
        <v>1</v>
      </c>
      <c r="P315" s="184"/>
      <c r="Q315" s="184"/>
      <c r="R315" s="184"/>
      <c r="S315" s="184"/>
      <c r="T315" s="321"/>
      <c r="U315" s="229"/>
    </row>
    <row r="316" spans="2:21" ht="24.95" customHeight="1">
      <c r="B316" s="285"/>
      <c r="C316" s="307"/>
      <c r="D316" s="175"/>
      <c r="E316" s="176"/>
      <c r="F316" s="176"/>
      <c r="G316" s="176"/>
      <c r="H316" s="177"/>
      <c r="I316" s="177"/>
      <c r="J316" s="178"/>
      <c r="K316" s="178"/>
      <c r="L316" s="28">
        <v>94.906499999999994</v>
      </c>
      <c r="M316" s="94">
        <v>6</v>
      </c>
      <c r="N316" s="94">
        <v>1</v>
      </c>
      <c r="O316" s="94">
        <v>1</v>
      </c>
      <c r="P316" s="184"/>
      <c r="Q316" s="184"/>
      <c r="R316" s="184"/>
      <c r="S316" s="184"/>
      <c r="T316" s="321"/>
      <c r="U316" s="229"/>
    </row>
    <row r="317" spans="2:21" ht="24.95" customHeight="1">
      <c r="B317" s="285"/>
      <c r="C317" s="307"/>
      <c r="D317" s="175"/>
      <c r="E317" s="176"/>
      <c r="F317" s="176"/>
      <c r="G317" s="176"/>
      <c r="H317" s="177"/>
      <c r="I317" s="177"/>
      <c r="J317" s="178"/>
      <c r="K317" s="178"/>
      <c r="L317" s="28">
        <v>100.04130000000001</v>
      </c>
      <c r="M317" s="94">
        <v>2</v>
      </c>
      <c r="N317" s="94">
        <v>0</v>
      </c>
      <c r="O317" s="94">
        <v>0</v>
      </c>
      <c r="P317" s="184"/>
      <c r="Q317" s="184"/>
      <c r="R317" s="184"/>
      <c r="S317" s="184"/>
      <c r="T317" s="321"/>
      <c r="U317" s="229"/>
    </row>
    <row r="318" spans="2:21" ht="24.95" customHeight="1">
      <c r="B318" s="285"/>
      <c r="C318" s="307"/>
      <c r="D318" s="175"/>
      <c r="E318" s="176"/>
      <c r="F318" s="176"/>
      <c r="G318" s="176"/>
      <c r="H318" s="177"/>
      <c r="I318" s="177"/>
      <c r="J318" s="178"/>
      <c r="K318" s="178"/>
      <c r="L318" s="28">
        <v>115.49850000000001</v>
      </c>
      <c r="M318" s="94">
        <v>34</v>
      </c>
      <c r="N318" s="94">
        <v>8</v>
      </c>
      <c r="O318" s="94">
        <v>8</v>
      </c>
      <c r="P318" s="184"/>
      <c r="Q318" s="184"/>
      <c r="R318" s="184"/>
      <c r="S318" s="184"/>
      <c r="T318" s="321"/>
      <c r="U318" s="229"/>
    </row>
    <row r="319" spans="2:21" ht="24.95" customHeight="1">
      <c r="B319" s="285"/>
      <c r="C319" s="307"/>
      <c r="D319" s="175"/>
      <c r="E319" s="176"/>
      <c r="F319" s="176"/>
      <c r="G319" s="176"/>
      <c r="H319" s="177"/>
      <c r="I319" s="177"/>
      <c r="J319" s="178"/>
      <c r="K319" s="178"/>
      <c r="L319" s="28">
        <v>122.3625</v>
      </c>
      <c r="M319" s="94">
        <v>2</v>
      </c>
      <c r="N319" s="94">
        <v>1</v>
      </c>
      <c r="O319" s="94">
        <v>1</v>
      </c>
      <c r="P319" s="184"/>
      <c r="Q319" s="184"/>
      <c r="R319" s="184"/>
      <c r="S319" s="184"/>
      <c r="T319" s="321"/>
      <c r="U319" s="229"/>
    </row>
    <row r="320" spans="2:21" ht="24.95" customHeight="1">
      <c r="B320" s="285"/>
      <c r="C320" s="307"/>
      <c r="D320" s="175"/>
      <c r="E320" s="176"/>
      <c r="F320" s="176"/>
      <c r="G320" s="176"/>
      <c r="H320" s="177"/>
      <c r="I320" s="177"/>
      <c r="J320" s="178"/>
      <c r="K320" s="178"/>
      <c r="L320" s="28">
        <v>126.9297</v>
      </c>
      <c r="M320" s="94">
        <v>2</v>
      </c>
      <c r="N320" s="94">
        <v>0</v>
      </c>
      <c r="O320" s="94">
        <v>0</v>
      </c>
      <c r="P320" s="184"/>
      <c r="Q320" s="184"/>
      <c r="R320" s="184"/>
      <c r="S320" s="184"/>
      <c r="T320" s="321"/>
      <c r="U320" s="320"/>
    </row>
    <row r="321" spans="2:21" ht="24.95" customHeight="1">
      <c r="B321" s="285"/>
      <c r="C321" s="307"/>
      <c r="D321" s="175"/>
      <c r="E321" s="176"/>
      <c r="F321" s="176"/>
      <c r="G321" s="176"/>
      <c r="H321" s="177"/>
      <c r="I321" s="177"/>
      <c r="J321" s="178"/>
      <c r="K321" s="178"/>
      <c r="L321" s="28">
        <v>132.5925</v>
      </c>
      <c r="M321" s="94">
        <v>1</v>
      </c>
      <c r="N321" s="94">
        <v>1</v>
      </c>
      <c r="O321" s="94">
        <v>1</v>
      </c>
      <c r="P321" s="184"/>
      <c r="Q321" s="184"/>
      <c r="R321" s="184"/>
      <c r="S321" s="184"/>
      <c r="T321" s="321"/>
      <c r="U321" s="320"/>
    </row>
    <row r="322" spans="2:21" ht="24.95" customHeight="1">
      <c r="B322" s="285"/>
      <c r="C322" s="307"/>
      <c r="D322" s="175"/>
      <c r="E322" s="176"/>
      <c r="F322" s="176"/>
      <c r="G322" s="176"/>
      <c r="H322" s="174" t="s">
        <v>19</v>
      </c>
      <c r="I322" s="174"/>
      <c r="J322" s="174"/>
      <c r="K322" s="174"/>
      <c r="L322" s="174"/>
      <c r="M322" s="95">
        <f>SUM(M311:M321)</f>
        <v>393</v>
      </c>
      <c r="N322" s="95">
        <f>SUM(N311:N321)</f>
        <v>58</v>
      </c>
      <c r="O322" s="95">
        <f>SUM(O311:O321)</f>
        <v>58</v>
      </c>
      <c r="P322" s="184"/>
      <c r="Q322" s="184"/>
      <c r="R322" s="184"/>
      <c r="S322" s="184"/>
      <c r="T322" s="321"/>
      <c r="U322" s="320"/>
    </row>
    <row r="323" spans="2:21" ht="24.95" customHeight="1">
      <c r="B323" s="317" t="s">
        <v>26</v>
      </c>
      <c r="C323" s="318"/>
      <c r="D323" s="318"/>
      <c r="E323" s="318"/>
      <c r="F323" s="318"/>
      <c r="G323" s="318"/>
      <c r="H323" s="318"/>
      <c r="I323" s="318"/>
      <c r="J323" s="318"/>
      <c r="K323" s="318"/>
      <c r="L323" s="319"/>
      <c r="M323" s="133">
        <f>M322</f>
        <v>393</v>
      </c>
      <c r="N323" s="133">
        <f t="shared" ref="N323:O323" si="11">N322</f>
        <v>58</v>
      </c>
      <c r="O323" s="133">
        <f t="shared" si="11"/>
        <v>58</v>
      </c>
      <c r="P323" s="7"/>
      <c r="Q323" s="7"/>
      <c r="R323" s="36"/>
      <c r="S323" s="36"/>
      <c r="T323" s="37"/>
      <c r="U323" s="37"/>
    </row>
    <row r="326" spans="2:21">
      <c r="M326" s="29">
        <f>M323+M310+M300+M269+M255+M229+M181+M175+M166+M126+M263+M36+M235</f>
        <v>29739</v>
      </c>
      <c r="N326" s="29"/>
      <c r="O326" s="29">
        <f>O323+O310+O300+O269+O255+O229+O181+O175+O166+O126+O263+O36+O235</f>
        <v>8276</v>
      </c>
    </row>
    <row r="333" spans="2:21">
      <c r="O333" s="29"/>
    </row>
  </sheetData>
  <mergeCells count="838">
    <mergeCell ref="V230:V234"/>
    <mergeCell ref="H234:L234"/>
    <mergeCell ref="A230:A235"/>
    <mergeCell ref="B230:B234"/>
    <mergeCell ref="C230:C234"/>
    <mergeCell ref="D230:D234"/>
    <mergeCell ref="E230:G234"/>
    <mergeCell ref="B235:L235"/>
    <mergeCell ref="H230:H233"/>
    <mergeCell ref="I230:I233"/>
    <mergeCell ref="J230:J233"/>
    <mergeCell ref="K230:K233"/>
    <mergeCell ref="N230:O233"/>
    <mergeCell ref="P230:P234"/>
    <mergeCell ref="Q230:Q234"/>
    <mergeCell ref="R230:R234"/>
    <mergeCell ref="S230:S234"/>
    <mergeCell ref="P120:P125"/>
    <mergeCell ref="T116:T119"/>
    <mergeCell ref="U116:U119"/>
    <mergeCell ref="H119:L119"/>
    <mergeCell ref="V101:V110"/>
    <mergeCell ref="V91:V100"/>
    <mergeCell ref="J91:J99"/>
    <mergeCell ref="K91:K99"/>
    <mergeCell ref="V83:V90"/>
    <mergeCell ref="Q91:Q100"/>
    <mergeCell ref="R91:R100"/>
    <mergeCell ref="N120:O124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I101:I109"/>
    <mergeCell ref="B37:B125"/>
    <mergeCell ref="C120:C125"/>
    <mergeCell ref="D120:D125"/>
    <mergeCell ref="E120:G125"/>
    <mergeCell ref="H120:H124"/>
    <mergeCell ref="I120:I124"/>
    <mergeCell ref="J120:J124"/>
    <mergeCell ref="K120:K124"/>
    <mergeCell ref="B323:L323"/>
    <mergeCell ref="B311:B322"/>
    <mergeCell ref="C311:C322"/>
    <mergeCell ref="D311:D322"/>
    <mergeCell ref="E311:G322"/>
    <mergeCell ref="H311:H321"/>
    <mergeCell ref="I311:I321"/>
    <mergeCell ref="J311:J321"/>
    <mergeCell ref="K311:K321"/>
    <mergeCell ref="D301:D304"/>
    <mergeCell ref="E301:G304"/>
    <mergeCell ref="J138:J140"/>
    <mergeCell ref="C101:C110"/>
    <mergeCell ref="D101:D110"/>
    <mergeCell ref="E101:G110"/>
    <mergeCell ref="H101:H109"/>
    <mergeCell ref="P311:P322"/>
    <mergeCell ref="Q311:Q322"/>
    <mergeCell ref="R311:R322"/>
    <mergeCell ref="S311:S322"/>
    <mergeCell ref="T311:T322"/>
    <mergeCell ref="U311:U322"/>
    <mergeCell ref="H322:L322"/>
    <mergeCell ref="R291:R299"/>
    <mergeCell ref="S291:S299"/>
    <mergeCell ref="B310:L310"/>
    <mergeCell ref="Q301:Q304"/>
    <mergeCell ref="R301:R304"/>
    <mergeCell ref="S301:S304"/>
    <mergeCell ref="T301:T304"/>
    <mergeCell ref="U301:U304"/>
    <mergeCell ref="H304:L304"/>
    <mergeCell ref="D305:D309"/>
    <mergeCell ref="E305:G309"/>
    <mergeCell ref="H305:H308"/>
    <mergeCell ref="I305:I308"/>
    <mergeCell ref="J305:J308"/>
    <mergeCell ref="K305:K308"/>
    <mergeCell ref="P305:P309"/>
    <mergeCell ref="Q305:Q309"/>
    <mergeCell ref="R305:R309"/>
    <mergeCell ref="S305:S309"/>
    <mergeCell ref="T305:T309"/>
    <mergeCell ref="U305:U309"/>
    <mergeCell ref="H309:L309"/>
    <mergeCell ref="B301:B309"/>
    <mergeCell ref="C301:C309"/>
    <mergeCell ref="H223:H227"/>
    <mergeCell ref="I223:I227"/>
    <mergeCell ref="J223:J227"/>
    <mergeCell ref="K223:K227"/>
    <mergeCell ref="N223:O227"/>
    <mergeCell ref="P223:P228"/>
    <mergeCell ref="Q223:Q228"/>
    <mergeCell ref="H228:L228"/>
    <mergeCell ref="H301:H303"/>
    <mergeCell ref="I301:I303"/>
    <mergeCell ref="J301:J303"/>
    <mergeCell ref="K301:K303"/>
    <mergeCell ref="P301:P304"/>
    <mergeCell ref="P264:P268"/>
    <mergeCell ref="B182:B228"/>
    <mergeCell ref="C182:C228"/>
    <mergeCell ref="Q182:Q187"/>
    <mergeCell ref="P138:P141"/>
    <mergeCell ref="P130:P133"/>
    <mergeCell ref="Q130:Q133"/>
    <mergeCell ref="R130:R133"/>
    <mergeCell ref="S130:S133"/>
    <mergeCell ref="K127:K128"/>
    <mergeCell ref="D210:D217"/>
    <mergeCell ref="E210:G217"/>
    <mergeCell ref="H210:H216"/>
    <mergeCell ref="I210:I216"/>
    <mergeCell ref="J210:J216"/>
    <mergeCell ref="K210:K216"/>
    <mergeCell ref="N210:O216"/>
    <mergeCell ref="P210:P217"/>
    <mergeCell ref="Q210:Q217"/>
    <mergeCell ref="R210:R217"/>
    <mergeCell ref="S210:S217"/>
    <mergeCell ref="H217:L217"/>
    <mergeCell ref="P127:P129"/>
    <mergeCell ref="H134:H136"/>
    <mergeCell ref="I134:I136"/>
    <mergeCell ref="J134:J136"/>
    <mergeCell ref="P134:P137"/>
    <mergeCell ref="Q127:Q129"/>
    <mergeCell ref="C83:C90"/>
    <mergeCell ref="D83:D90"/>
    <mergeCell ref="E83:G90"/>
    <mergeCell ref="H83:H89"/>
    <mergeCell ref="I83:I89"/>
    <mergeCell ref="J83:J89"/>
    <mergeCell ref="K83:K89"/>
    <mergeCell ref="P83:P90"/>
    <mergeCell ref="J101:J109"/>
    <mergeCell ref="K101:K109"/>
    <mergeCell ref="C91:C100"/>
    <mergeCell ref="D91:D100"/>
    <mergeCell ref="E91:G100"/>
    <mergeCell ref="H91:H99"/>
    <mergeCell ref="I91:I99"/>
    <mergeCell ref="H100:L100"/>
    <mergeCell ref="C81:C82"/>
    <mergeCell ref="D81:D82"/>
    <mergeCell ref="E81:G82"/>
    <mergeCell ref="P81:P82"/>
    <mergeCell ref="Q81:Q82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P70:P80"/>
    <mergeCell ref="Q70:Q80"/>
    <mergeCell ref="R70:R80"/>
    <mergeCell ref="R81:R82"/>
    <mergeCell ref="S81:S82"/>
    <mergeCell ref="T81:T82"/>
    <mergeCell ref="C53:C57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J53:J56"/>
    <mergeCell ref="K53:K56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R53:R57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P91:P100"/>
    <mergeCell ref="S91:S100"/>
    <mergeCell ref="P172:P174"/>
    <mergeCell ref="H174:L174"/>
    <mergeCell ref="Q172:Q174"/>
    <mergeCell ref="E24:G27"/>
    <mergeCell ref="P24:P27"/>
    <mergeCell ref="Q24:Q27"/>
    <mergeCell ref="B166:L166"/>
    <mergeCell ref="B167:B174"/>
    <mergeCell ref="C167:C174"/>
    <mergeCell ref="H172:H173"/>
    <mergeCell ref="I172:I173"/>
    <mergeCell ref="B126:L126"/>
    <mergeCell ref="J46:J51"/>
    <mergeCell ref="D127:D129"/>
    <mergeCell ref="E127:G129"/>
    <mergeCell ref="D138:D141"/>
    <mergeCell ref="E138:G141"/>
    <mergeCell ref="D148:D154"/>
    <mergeCell ref="E148:G150"/>
    <mergeCell ref="P46:P52"/>
    <mergeCell ref="Q46:Q52"/>
    <mergeCell ref="C58:C63"/>
    <mergeCell ref="C46:C52"/>
    <mergeCell ref="D46:D52"/>
    <mergeCell ref="B176:B180"/>
    <mergeCell ref="C176:C180"/>
    <mergeCell ref="J195:J199"/>
    <mergeCell ref="K195:K199"/>
    <mergeCell ref="E201:G205"/>
    <mergeCell ref="H201:H204"/>
    <mergeCell ref="I201:I204"/>
    <mergeCell ref="B181:L181"/>
    <mergeCell ref="D176:D180"/>
    <mergeCell ref="E176:G180"/>
    <mergeCell ref="H176:H179"/>
    <mergeCell ref="I176:I179"/>
    <mergeCell ref="J176:J179"/>
    <mergeCell ref="J188:J190"/>
    <mergeCell ref="J201:J204"/>
    <mergeCell ref="K201:K204"/>
    <mergeCell ref="H205:L205"/>
    <mergeCell ref="D223:D228"/>
    <mergeCell ref="E223:G228"/>
    <mergeCell ref="D201:D205"/>
    <mergeCell ref="E182:G187"/>
    <mergeCell ref="H182:H186"/>
    <mergeCell ref="H200:L200"/>
    <mergeCell ref="J182:J186"/>
    <mergeCell ref="K182:K186"/>
    <mergeCell ref="I182:I186"/>
    <mergeCell ref="H188:H190"/>
    <mergeCell ref="I188:I190"/>
    <mergeCell ref="D192:D194"/>
    <mergeCell ref="H191:L191"/>
    <mergeCell ref="E192:G194"/>
    <mergeCell ref="H187:L187"/>
    <mergeCell ref="H194:L194"/>
    <mergeCell ref="D182:D191"/>
    <mergeCell ref="H209:L209"/>
    <mergeCell ref="A167:A175"/>
    <mergeCell ref="D167:D171"/>
    <mergeCell ref="E167:G171"/>
    <mergeCell ref="D172:D174"/>
    <mergeCell ref="E172:G174"/>
    <mergeCell ref="B175:L175"/>
    <mergeCell ref="H167:H170"/>
    <mergeCell ref="I167:I170"/>
    <mergeCell ref="J167:J170"/>
    <mergeCell ref="K167:K170"/>
    <mergeCell ref="J172:J173"/>
    <mergeCell ref="K172:K173"/>
    <mergeCell ref="H171:L171"/>
    <mergeCell ref="H5:H8"/>
    <mergeCell ref="K10:K14"/>
    <mergeCell ref="J10:J14"/>
    <mergeCell ref="I10:I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T10:T15"/>
    <mergeCell ref="U10:U15"/>
    <mergeCell ref="H10:H14"/>
    <mergeCell ref="H9:L9"/>
    <mergeCell ref="H24:H26"/>
    <mergeCell ref="I24:I26"/>
    <mergeCell ref="J24:J26"/>
    <mergeCell ref="K24:K26"/>
    <mergeCell ref="H27:L27"/>
    <mergeCell ref="H15:L15"/>
    <mergeCell ref="E16:G23"/>
    <mergeCell ref="H16:H22"/>
    <mergeCell ref="I16:I22"/>
    <mergeCell ref="J16:J22"/>
    <mergeCell ref="K16:K22"/>
    <mergeCell ref="E10:G15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D5:D35"/>
    <mergeCell ref="E5:G9"/>
    <mergeCell ref="K5:K8"/>
    <mergeCell ref="J5:J8"/>
    <mergeCell ref="I5:I8"/>
    <mergeCell ref="T256:T258"/>
    <mergeCell ref="A5:A36"/>
    <mergeCell ref="B36:L36"/>
    <mergeCell ref="B5:B35"/>
    <mergeCell ref="C5:C35"/>
    <mergeCell ref="P240:P248"/>
    <mergeCell ref="Q240:Q248"/>
    <mergeCell ref="D195:D200"/>
    <mergeCell ref="K188:K190"/>
    <mergeCell ref="H192:H193"/>
    <mergeCell ref="E188:G191"/>
    <mergeCell ref="I192:I193"/>
    <mergeCell ref="J192:J193"/>
    <mergeCell ref="K192:K193"/>
    <mergeCell ref="H195:H199"/>
    <mergeCell ref="I195:I199"/>
    <mergeCell ref="E195:G200"/>
    <mergeCell ref="Q188:Q191"/>
    <mergeCell ref="R188:R191"/>
    <mergeCell ref="V240:V248"/>
    <mergeCell ref="H248:L248"/>
    <mergeCell ref="D249:D254"/>
    <mergeCell ref="E249:G254"/>
    <mergeCell ref="K249:K253"/>
    <mergeCell ref="V249:V254"/>
    <mergeCell ref="H254:L254"/>
    <mergeCell ref="P249:P254"/>
    <mergeCell ref="Q249:Q254"/>
    <mergeCell ref="R249:R254"/>
    <mergeCell ref="S249:S254"/>
    <mergeCell ref="T249:T254"/>
    <mergeCell ref="U249:U254"/>
    <mergeCell ref="D240:D248"/>
    <mergeCell ref="E240:G248"/>
    <mergeCell ref="K240:K247"/>
    <mergeCell ref="H240:H247"/>
    <mergeCell ref="R240:R248"/>
    <mergeCell ref="U240:U248"/>
    <mergeCell ref="T240:T248"/>
    <mergeCell ref="C236:C254"/>
    <mergeCell ref="H262:L262"/>
    <mergeCell ref="Q259:Q262"/>
    <mergeCell ref="K256:K257"/>
    <mergeCell ref="H259:H261"/>
    <mergeCell ref="J249:J253"/>
    <mergeCell ref="D236:D239"/>
    <mergeCell ref="I236:I238"/>
    <mergeCell ref="J236:J238"/>
    <mergeCell ref="Q256:Q258"/>
    <mergeCell ref="H249:H253"/>
    <mergeCell ref="H239:L239"/>
    <mergeCell ref="E236:G239"/>
    <mergeCell ref="K236:K238"/>
    <mergeCell ref="P236:P239"/>
    <mergeCell ref="Q236:Q239"/>
    <mergeCell ref="H236:H238"/>
    <mergeCell ref="I240:I247"/>
    <mergeCell ref="J240:J247"/>
    <mergeCell ref="H258:L258"/>
    <mergeCell ref="K259:K261"/>
    <mergeCell ref="P259:P262"/>
    <mergeCell ref="I256:I257"/>
    <mergeCell ref="J256:J257"/>
    <mergeCell ref="C256:C262"/>
    <mergeCell ref="D256:D258"/>
    <mergeCell ref="E256:G258"/>
    <mergeCell ref="D259:D262"/>
    <mergeCell ref="E259:G262"/>
    <mergeCell ref="B263:L263"/>
    <mergeCell ref="B264:B268"/>
    <mergeCell ref="B256:B262"/>
    <mergeCell ref="H264:H267"/>
    <mergeCell ref="I264:I267"/>
    <mergeCell ref="J264:J267"/>
    <mergeCell ref="K264:K267"/>
    <mergeCell ref="D264:D268"/>
    <mergeCell ref="E264:G268"/>
    <mergeCell ref="S240:S248"/>
    <mergeCell ref="R182:R187"/>
    <mergeCell ref="Q195:Q200"/>
    <mergeCell ref="U230:U234"/>
    <mergeCell ref="Q192:Q194"/>
    <mergeCell ref="E280:G285"/>
    <mergeCell ref="L264:L267"/>
    <mergeCell ref="M264:M267"/>
    <mergeCell ref="O264:O267"/>
    <mergeCell ref="N264:N267"/>
    <mergeCell ref="P182:P187"/>
    <mergeCell ref="P201:P205"/>
    <mergeCell ref="P188:P191"/>
    <mergeCell ref="R201:R205"/>
    <mergeCell ref="S201:S205"/>
    <mergeCell ref="T201:T205"/>
    <mergeCell ref="U201:U205"/>
    <mergeCell ref="Q206:Q209"/>
    <mergeCell ref="R206:R209"/>
    <mergeCell ref="Q201:Q205"/>
    <mergeCell ref="P206:P209"/>
    <mergeCell ref="Q176:Q180"/>
    <mergeCell ref="U176:U180"/>
    <mergeCell ref="Q167:Q171"/>
    <mergeCell ref="R167:R171"/>
    <mergeCell ref="S167:S171"/>
    <mergeCell ref="T167:T171"/>
    <mergeCell ref="U167:U171"/>
    <mergeCell ref="S172:S174"/>
    <mergeCell ref="R172:R174"/>
    <mergeCell ref="T172:T174"/>
    <mergeCell ref="U172:U174"/>
    <mergeCell ref="E28:G35"/>
    <mergeCell ref="H28:H34"/>
    <mergeCell ref="I28:I34"/>
    <mergeCell ref="J28:J34"/>
    <mergeCell ref="E270:G279"/>
    <mergeCell ref="H270:H278"/>
    <mergeCell ref="I270:I278"/>
    <mergeCell ref="J270:J278"/>
    <mergeCell ref="K270:K278"/>
    <mergeCell ref="E206:G209"/>
    <mergeCell ref="H268:L268"/>
    <mergeCell ref="H222:L222"/>
    <mergeCell ref="H37:H40"/>
    <mergeCell ref="I37:I40"/>
    <mergeCell ref="J37:J40"/>
    <mergeCell ref="K37:K40"/>
    <mergeCell ref="E46:G52"/>
    <mergeCell ref="H46:H51"/>
    <mergeCell ref="I46:I51"/>
    <mergeCell ref="K46:K51"/>
    <mergeCell ref="H52:L52"/>
    <mergeCell ref="H90:L90"/>
    <mergeCell ref="H110:L110"/>
    <mergeCell ref="H130:H132"/>
    <mergeCell ref="P270:P279"/>
    <mergeCell ref="S16:S23"/>
    <mergeCell ref="T16:T23"/>
    <mergeCell ref="U16:U23"/>
    <mergeCell ref="H23:L23"/>
    <mergeCell ref="K28:K34"/>
    <mergeCell ref="H35:L35"/>
    <mergeCell ref="U182:U187"/>
    <mergeCell ref="T182:T187"/>
    <mergeCell ref="R192:R194"/>
    <mergeCell ref="P195:P200"/>
    <mergeCell ref="H206:H208"/>
    <mergeCell ref="I206:I208"/>
    <mergeCell ref="J206:J208"/>
    <mergeCell ref="K206:K208"/>
    <mergeCell ref="S188:S191"/>
    <mergeCell ref="S192:S194"/>
    <mergeCell ref="P192:P194"/>
    <mergeCell ref="U256:U262"/>
    <mergeCell ref="T236:T239"/>
    <mergeCell ref="U236:U239"/>
    <mergeCell ref="T206:T209"/>
    <mergeCell ref="U206:U209"/>
    <mergeCell ref="T230:T234"/>
    <mergeCell ref="Q264:Q268"/>
    <mergeCell ref="R264:R268"/>
    <mergeCell ref="S264:S268"/>
    <mergeCell ref="S206:S209"/>
    <mergeCell ref="T210:T217"/>
    <mergeCell ref="U210:U217"/>
    <mergeCell ref="R223:R228"/>
    <mergeCell ref="S223:S228"/>
    <mergeCell ref="T223:T228"/>
    <mergeCell ref="U223:U228"/>
    <mergeCell ref="S259:S262"/>
    <mergeCell ref="R236:R239"/>
    <mergeCell ref="R256:R258"/>
    <mergeCell ref="S256:S258"/>
    <mergeCell ref="R259:R262"/>
    <mergeCell ref="S236:S239"/>
    <mergeCell ref="T264:T268"/>
    <mergeCell ref="U264:U268"/>
    <mergeCell ref="Q218:Q222"/>
    <mergeCell ref="R218:R222"/>
    <mergeCell ref="S218:S222"/>
    <mergeCell ref="T218:T222"/>
    <mergeCell ref="U218:U222"/>
    <mergeCell ref="T259:T262"/>
    <mergeCell ref="U291:U299"/>
    <mergeCell ref="T291:T299"/>
    <mergeCell ref="U270:U279"/>
    <mergeCell ref="T270:T279"/>
    <mergeCell ref="I291:I298"/>
    <mergeCell ref="J291:J298"/>
    <mergeCell ref="K291:K298"/>
    <mergeCell ref="P291:P299"/>
    <mergeCell ref="Q291:Q299"/>
    <mergeCell ref="U280:U285"/>
    <mergeCell ref="K280:K284"/>
    <mergeCell ref="P280:P285"/>
    <mergeCell ref="Q280:Q285"/>
    <mergeCell ref="R280:R285"/>
    <mergeCell ref="S280:S285"/>
    <mergeCell ref="T280:T285"/>
    <mergeCell ref="H299:L299"/>
    <mergeCell ref="R270:R279"/>
    <mergeCell ref="S270:S279"/>
    <mergeCell ref="Q270:Q279"/>
    <mergeCell ref="H279:L279"/>
    <mergeCell ref="S286:S290"/>
    <mergeCell ref="T286:T290"/>
    <mergeCell ref="U286:U290"/>
    <mergeCell ref="B300:L300"/>
    <mergeCell ref="P256:P258"/>
    <mergeCell ref="H256:H257"/>
    <mergeCell ref="D291:D299"/>
    <mergeCell ref="E291:G299"/>
    <mergeCell ref="H291:H298"/>
    <mergeCell ref="B255:L255"/>
    <mergeCell ref="B236:B254"/>
    <mergeCell ref="B229:L229"/>
    <mergeCell ref="C270:C299"/>
    <mergeCell ref="D270:D279"/>
    <mergeCell ref="I249:I253"/>
    <mergeCell ref="N240:O247"/>
    <mergeCell ref="N249:O253"/>
    <mergeCell ref="I259:I261"/>
    <mergeCell ref="J259:J261"/>
    <mergeCell ref="C264:C268"/>
    <mergeCell ref="B269:L269"/>
    <mergeCell ref="B270:B299"/>
    <mergeCell ref="D280:D285"/>
    <mergeCell ref="H285:L285"/>
    <mergeCell ref="H280:H284"/>
    <mergeCell ref="I280:I284"/>
    <mergeCell ref="J280:J284"/>
    <mergeCell ref="Q155:Q159"/>
    <mergeCell ref="R155:R159"/>
    <mergeCell ref="S155:S159"/>
    <mergeCell ref="T155:T159"/>
    <mergeCell ref="I155:I158"/>
    <mergeCell ref="H160:H162"/>
    <mergeCell ref="I160:I162"/>
    <mergeCell ref="S148:S150"/>
    <mergeCell ref="S160:S163"/>
    <mergeCell ref="Q151:Q154"/>
    <mergeCell ref="R151:R154"/>
    <mergeCell ref="S151:S154"/>
    <mergeCell ref="T151:T154"/>
    <mergeCell ref="H148:H149"/>
    <mergeCell ref="I148:I149"/>
    <mergeCell ref="J148:J149"/>
    <mergeCell ref="P148:P150"/>
    <mergeCell ref="Q148:Q150"/>
    <mergeCell ref="K148:K149"/>
    <mergeCell ref="H155:H158"/>
    <mergeCell ref="P160:P163"/>
    <mergeCell ref="Q160:Q163"/>
    <mergeCell ref="R160:R163"/>
    <mergeCell ref="U155:U159"/>
    <mergeCell ref="H145:H146"/>
    <mergeCell ref="J160:J162"/>
    <mergeCell ref="U130:U133"/>
    <mergeCell ref="H133:L133"/>
    <mergeCell ref="D134:D137"/>
    <mergeCell ref="E134:G137"/>
    <mergeCell ref="K134:K136"/>
    <mergeCell ref="U134:U137"/>
    <mergeCell ref="H137:L137"/>
    <mergeCell ref="Q134:Q137"/>
    <mergeCell ref="R134:R137"/>
    <mergeCell ref="S134:S137"/>
    <mergeCell ref="T134:T137"/>
    <mergeCell ref="T148:T150"/>
    <mergeCell ref="H151:H152"/>
    <mergeCell ref="I151:I152"/>
    <mergeCell ref="J151:J152"/>
    <mergeCell ref="P151:P154"/>
    <mergeCell ref="U148:U150"/>
    <mergeCell ref="R148:R150"/>
    <mergeCell ref="D160:D163"/>
    <mergeCell ref="E160:G163"/>
    <mergeCell ref="D155:D159"/>
    <mergeCell ref="U142:U144"/>
    <mergeCell ref="D145:D147"/>
    <mergeCell ref="E145:G147"/>
    <mergeCell ref="K145:K146"/>
    <mergeCell ref="U145:U147"/>
    <mergeCell ref="K138:K140"/>
    <mergeCell ref="Q142:Q144"/>
    <mergeCell ref="R142:R144"/>
    <mergeCell ref="S142:S144"/>
    <mergeCell ref="T142:T144"/>
    <mergeCell ref="P145:P147"/>
    <mergeCell ref="Q145:Q147"/>
    <mergeCell ref="R145:R147"/>
    <mergeCell ref="S145:S147"/>
    <mergeCell ref="T145:T147"/>
    <mergeCell ref="Q138:Q141"/>
    <mergeCell ref="R138:R141"/>
    <mergeCell ref="H142:H143"/>
    <mergeCell ref="I142:I143"/>
    <mergeCell ref="J142:J143"/>
    <mergeCell ref="H138:H140"/>
    <mergeCell ref="I138:I140"/>
    <mergeCell ref="E142:G144"/>
    <mergeCell ref="K142:K143"/>
    <mergeCell ref="B127:B165"/>
    <mergeCell ref="C127:C165"/>
    <mergeCell ref="D164:D165"/>
    <mergeCell ref="E164:G165"/>
    <mergeCell ref="H165:L165"/>
    <mergeCell ref="U164:U165"/>
    <mergeCell ref="T164:T165"/>
    <mergeCell ref="S164:S165"/>
    <mergeCell ref="R164:R165"/>
    <mergeCell ref="Q164:Q165"/>
    <mergeCell ref="P164:P165"/>
    <mergeCell ref="H141:L141"/>
    <mergeCell ref="H144:L144"/>
    <mergeCell ref="H147:L147"/>
    <mergeCell ref="H150:L150"/>
    <mergeCell ref="H153:L153"/>
    <mergeCell ref="E154:L154"/>
    <mergeCell ref="H159:L159"/>
    <mergeCell ref="E151:G153"/>
    <mergeCell ref="K151:K152"/>
    <mergeCell ref="U151:U154"/>
    <mergeCell ref="K160:K162"/>
    <mergeCell ref="U138:U141"/>
    <mergeCell ref="D142:D144"/>
    <mergeCell ref="V164:V165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64:O164"/>
    <mergeCell ref="U127:U129"/>
    <mergeCell ref="V5:V9"/>
    <mergeCell ref="R10:R15"/>
    <mergeCell ref="V16:V23"/>
    <mergeCell ref="R28:R35"/>
    <mergeCell ref="P37:P41"/>
    <mergeCell ref="Q37:Q41"/>
    <mergeCell ref="R37:R41"/>
    <mergeCell ref="S37:S41"/>
    <mergeCell ref="S64:S69"/>
    <mergeCell ref="T64:T69"/>
    <mergeCell ref="U64:U69"/>
    <mergeCell ref="S83:S90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C116:C119"/>
    <mergeCell ref="D116:D119"/>
    <mergeCell ref="E116:G119"/>
    <mergeCell ref="H116:H118"/>
    <mergeCell ref="I116:I118"/>
    <mergeCell ref="J116:J118"/>
    <mergeCell ref="K116:K118"/>
    <mergeCell ref="D130:D133"/>
    <mergeCell ref="E130:G133"/>
    <mergeCell ref="J127:J128"/>
    <mergeCell ref="H125:L125"/>
    <mergeCell ref="I130:I132"/>
    <mergeCell ref="J130:J132"/>
    <mergeCell ref="H127:H128"/>
    <mergeCell ref="K130:K132"/>
    <mergeCell ref="I127:I128"/>
    <mergeCell ref="S138:S141"/>
    <mergeCell ref="Q120:Q125"/>
    <mergeCell ref="R120:R125"/>
    <mergeCell ref="S120:S125"/>
    <mergeCell ref="V116:V119"/>
    <mergeCell ref="R111:R115"/>
    <mergeCell ref="S111:S115"/>
    <mergeCell ref="T111:T115"/>
    <mergeCell ref="U111:U115"/>
    <mergeCell ref="T138:T141"/>
    <mergeCell ref="T120:T125"/>
    <mergeCell ref="U120:U125"/>
    <mergeCell ref="V120:V125"/>
    <mergeCell ref="R127:R129"/>
    <mergeCell ref="S127:S129"/>
    <mergeCell ref="T127:T129"/>
    <mergeCell ref="T130:T133"/>
    <mergeCell ref="N116:O118"/>
    <mergeCell ref="D218:D222"/>
    <mergeCell ref="E218:G222"/>
    <mergeCell ref="H218:H221"/>
    <mergeCell ref="I218:I221"/>
    <mergeCell ref="J218:J221"/>
    <mergeCell ref="K218:K221"/>
    <mergeCell ref="N218:O221"/>
    <mergeCell ref="P218:P222"/>
    <mergeCell ref="N145:O146"/>
    <mergeCell ref="H129:L129"/>
    <mergeCell ref="H163:L163"/>
    <mergeCell ref="E155:G159"/>
    <mergeCell ref="K155:K158"/>
    <mergeCell ref="J155:J158"/>
    <mergeCell ref="P155:P159"/>
    <mergeCell ref="I145:I146"/>
    <mergeCell ref="J145:J146"/>
    <mergeCell ref="P142:P144"/>
    <mergeCell ref="P167:P171"/>
    <mergeCell ref="P176:P180"/>
    <mergeCell ref="K176:K179"/>
    <mergeCell ref="H180:L180"/>
    <mergeCell ref="D206:D209"/>
    <mergeCell ref="U160:U163"/>
    <mergeCell ref="T160:T163"/>
    <mergeCell ref="S176:S180"/>
    <mergeCell ref="T176:T180"/>
    <mergeCell ref="U188:U191"/>
    <mergeCell ref="U195:U200"/>
    <mergeCell ref="R195:R200"/>
    <mergeCell ref="S195:S200"/>
    <mergeCell ref="T195:T200"/>
    <mergeCell ref="T192:T194"/>
    <mergeCell ref="T188:T191"/>
    <mergeCell ref="U192:U194"/>
    <mergeCell ref="R176:R180"/>
    <mergeCell ref="S182:S187"/>
    <mergeCell ref="R286:R290"/>
    <mergeCell ref="H290:L290"/>
    <mergeCell ref="D286:D290"/>
    <mergeCell ref="E286:G290"/>
    <mergeCell ref="H286:H289"/>
    <mergeCell ref="I286:I289"/>
    <mergeCell ref="J286:J289"/>
    <mergeCell ref="K286:K289"/>
    <mergeCell ref="P286:P290"/>
    <mergeCell ref="Q286:Q290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87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2023-08-01T02:21:40Z</dcterms:modified>
</cp:coreProperties>
</file>