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-15" yWindow="0" windowWidth="19440" windowHeight="12240" tabRatio="794"/>
  </bookViews>
  <sheets>
    <sheet name="0.간지" sheetId="1" r:id="rId1"/>
    <sheet name="0-1.이면" sheetId="2" r:id="rId2"/>
    <sheet name="1.국세징수" sheetId="3" r:id="rId3"/>
    <sheet name="2.지방세부담" sheetId="4" r:id="rId4"/>
    <sheet name="3.지방세징수" sheetId="5" r:id="rId5"/>
    <sheet name="4.예산결산총괄" sheetId="6" r:id="rId6"/>
    <sheet name="5.일반회계세입예산개요" sheetId="20" r:id="rId7"/>
    <sheet name="6.일반회계세입결산" sheetId="8" r:id="rId8"/>
    <sheet name="6-1.시군별일반회계 세입결산" sheetId="9" r:id="rId9"/>
    <sheet name="7.일반회계세출예산개요" sheetId="21" r:id="rId10"/>
    <sheet name="8.일반회계세출결산" sheetId="19" r:id="rId11"/>
    <sheet name="8-1.시군별일반회계세출결산" sheetId="12" r:id="rId12"/>
    <sheet name="9.특별회계예산결산" sheetId="13" r:id="rId13"/>
    <sheet name="10.교육비특별회계세입결산" sheetId="16" r:id="rId14"/>
    <sheet name="11.교육비특별회계세출결산" sheetId="17" r:id="rId15"/>
    <sheet name="12.도공유재산" sheetId="14" r:id="rId16"/>
    <sheet name="13.시군공유재산" sheetId="15" r:id="rId17"/>
    <sheet name="14.지방재정자립지표" sheetId="18" r:id="rId18"/>
  </sheets>
  <externalReferences>
    <externalReference r:id="rId19"/>
  </externalReferences>
  <definedNames>
    <definedName name="a" localSheetId="6">{"Book1"}</definedName>
    <definedName name="a" localSheetId="9">{"Book1"}</definedName>
    <definedName name="a" localSheetId="10">{"Book1"}</definedName>
    <definedName name="a">{"Book1"}</definedName>
    <definedName name="AAA">'[1]18.농업용기계보유 '!$A$18:$K$1275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'1.국세징수'!$A$1:$AA$30</definedName>
    <definedName name="_xlnm.Print_Area" localSheetId="13">'10.교육비특별회계세입결산'!$A$1:$H$28</definedName>
    <definedName name="_xlnm.Print_Area" localSheetId="14">'11.교육비특별회계세출결산'!$A$1:$J$29</definedName>
    <definedName name="_xlnm.Print_Area" localSheetId="15">'12.도공유재산'!$A$1:$H$27</definedName>
    <definedName name="_xlnm.Print_Area" localSheetId="16">'13.시군공유재산'!$A$1:$U$40</definedName>
    <definedName name="_xlnm.Print_Area" localSheetId="17">'14.지방재정자립지표'!$A$1:$F$41</definedName>
    <definedName name="_xlnm.Print_Area" localSheetId="3">'2.지방세부담'!$A$1:$G$42</definedName>
    <definedName name="_xlnm.Print_Area" localSheetId="4">'3.지방세징수'!$A$1:$V$44</definedName>
    <definedName name="_xlnm.Print_Area" localSheetId="5">'4.예산결산총괄'!$A$1:$N$40</definedName>
    <definedName name="_xlnm.Print_Area" localSheetId="6">'5.일반회계세입예산개요'!$A$1:$AG$46</definedName>
    <definedName name="_xlnm.Print_Area" localSheetId="7">'6.일반회계세입결산'!$A$1:$M$27</definedName>
    <definedName name="_xlnm.Print_Area" localSheetId="8">'6-1.시군별일반회계 세입결산'!$A$1:$L$42</definedName>
    <definedName name="_xlnm.Print_Area" localSheetId="9">'7.일반회계세출예산개요'!$A$1:$S$42</definedName>
    <definedName name="_xlnm.Print_Area" localSheetId="10">'8.일반회계세출결산'!$A$1:$K$91</definedName>
    <definedName name="_xlnm.Print_Area" localSheetId="11">'8-1.시군별일반회계세출결산'!$A$1:$W$39</definedName>
    <definedName name="_xlnm.Print_Area" localSheetId="12">'9.특별회계예산결산'!$A$1:$E$26</definedName>
    <definedName name="qqq">'[1]18.농업용기계보유 '!$A$18:$K$1275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ㅁ1" localSheetId="6">#REF!</definedName>
    <definedName name="ㅁ1" localSheetId="9">#REF!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C39" i="21" l="1"/>
  <c r="C38" i="21"/>
  <c r="C37" i="21"/>
  <c r="C36" i="21"/>
  <c r="C35" i="21"/>
  <c r="C34" i="21"/>
  <c r="C33" i="21"/>
  <c r="C32" i="21"/>
  <c r="C31" i="21"/>
  <c r="C30" i="21"/>
  <c r="C29" i="21"/>
  <c r="C28" i="21"/>
  <c r="C27" i="21"/>
  <c r="C26" i="21"/>
  <c r="C25" i="21"/>
  <c r="C24" i="21"/>
  <c r="C23" i="21"/>
  <c r="C22" i="21"/>
  <c r="C21" i="21"/>
  <c r="C20" i="21"/>
  <c r="C19" i="21"/>
  <c r="C18" i="21"/>
  <c r="C17" i="21"/>
  <c r="C16" i="21"/>
  <c r="Q14" i="21"/>
  <c r="P14" i="21"/>
  <c r="O14" i="21"/>
  <c r="N14" i="21"/>
  <c r="M14" i="21"/>
  <c r="L14" i="21"/>
  <c r="K14" i="21"/>
  <c r="J14" i="21"/>
  <c r="I14" i="21"/>
  <c r="H14" i="21"/>
  <c r="G14" i="21"/>
  <c r="F14" i="21"/>
  <c r="E14" i="21"/>
  <c r="D14" i="21"/>
  <c r="AD40" i="20"/>
  <c r="Z40" i="20"/>
  <c r="L40" i="20"/>
  <c r="E40" i="20"/>
  <c r="AD39" i="20"/>
  <c r="Z39" i="20"/>
  <c r="Y39" i="20" s="1"/>
  <c r="L39" i="20"/>
  <c r="D39" i="20" s="1"/>
  <c r="E39" i="20"/>
  <c r="AD38" i="20"/>
  <c r="Z38" i="20"/>
  <c r="Y38" i="20" s="1"/>
  <c r="L38" i="20"/>
  <c r="E38" i="20"/>
  <c r="AD37" i="20"/>
  <c r="Z37" i="20"/>
  <c r="L37" i="20"/>
  <c r="E37" i="20"/>
  <c r="AD36" i="20"/>
  <c r="Z36" i="20"/>
  <c r="L36" i="20"/>
  <c r="E36" i="20"/>
  <c r="D36" i="20" s="1"/>
  <c r="AD35" i="20"/>
  <c r="Z35" i="20"/>
  <c r="L35" i="20"/>
  <c r="E35" i="20"/>
  <c r="D35" i="20"/>
  <c r="AD34" i="20"/>
  <c r="Z34" i="20"/>
  <c r="Y34" i="20" s="1"/>
  <c r="L34" i="20"/>
  <c r="E34" i="20"/>
  <c r="AD33" i="20"/>
  <c r="Z33" i="20"/>
  <c r="Y33" i="20" s="1"/>
  <c r="L33" i="20"/>
  <c r="E33" i="20"/>
  <c r="AD32" i="20"/>
  <c r="Z32" i="20"/>
  <c r="L32" i="20"/>
  <c r="E32" i="20"/>
  <c r="AD31" i="20"/>
  <c r="Z31" i="20"/>
  <c r="Y31" i="20" s="1"/>
  <c r="L31" i="20"/>
  <c r="E31" i="20"/>
  <c r="AD30" i="20"/>
  <c r="Z30" i="20"/>
  <c r="Y30" i="20" s="1"/>
  <c r="L30" i="20"/>
  <c r="E30" i="20"/>
  <c r="D30" i="20" s="1"/>
  <c r="AD29" i="20"/>
  <c r="Z29" i="20"/>
  <c r="L29" i="20"/>
  <c r="E29" i="20"/>
  <c r="AD28" i="20"/>
  <c r="Y28" i="20" s="1"/>
  <c r="Z28" i="20"/>
  <c r="L28" i="20"/>
  <c r="E28" i="20"/>
  <c r="D28" i="20" s="1"/>
  <c r="AD27" i="20"/>
  <c r="Z27" i="20"/>
  <c r="L27" i="20"/>
  <c r="E27" i="20"/>
  <c r="D27" i="20" s="1"/>
  <c r="AD26" i="20"/>
  <c r="Z26" i="20"/>
  <c r="Y26" i="20"/>
  <c r="L26" i="20"/>
  <c r="E26" i="20"/>
  <c r="AD25" i="20"/>
  <c r="Z25" i="20"/>
  <c r="Y25" i="20" s="1"/>
  <c r="L25" i="20"/>
  <c r="E25" i="20"/>
  <c r="AD24" i="20"/>
  <c r="Z24" i="20"/>
  <c r="L24" i="20"/>
  <c r="E24" i="20"/>
  <c r="AD23" i="20"/>
  <c r="Z23" i="20"/>
  <c r="Y23" i="20" s="1"/>
  <c r="L23" i="20"/>
  <c r="D23" i="20" s="1"/>
  <c r="E23" i="20"/>
  <c r="AD22" i="20"/>
  <c r="Z22" i="20"/>
  <c r="Y22" i="20" s="1"/>
  <c r="L22" i="20"/>
  <c r="E22" i="20"/>
  <c r="AD21" i="20"/>
  <c r="Z21" i="20"/>
  <c r="L21" i="20"/>
  <c r="E21" i="20"/>
  <c r="AD20" i="20"/>
  <c r="Z20" i="20"/>
  <c r="L20" i="20"/>
  <c r="E20" i="20"/>
  <c r="D20" i="20" s="1"/>
  <c r="AD19" i="20"/>
  <c r="Z19" i="20"/>
  <c r="Z15" i="20" s="1"/>
  <c r="L19" i="20"/>
  <c r="E19" i="20"/>
  <c r="D19" i="20"/>
  <c r="AD18" i="20"/>
  <c r="AD15" i="20" s="1"/>
  <c r="Z18" i="20"/>
  <c r="Y18" i="20" s="1"/>
  <c r="L18" i="20"/>
  <c r="E18" i="20"/>
  <c r="AD17" i="20"/>
  <c r="Z17" i="20"/>
  <c r="Y17" i="20" s="1"/>
  <c r="L17" i="20"/>
  <c r="E17" i="20"/>
  <c r="AF15" i="20"/>
  <c r="AE15" i="20"/>
  <c r="AC15" i="20"/>
  <c r="AB15" i="20"/>
  <c r="AA15" i="20"/>
  <c r="X15" i="20"/>
  <c r="W15" i="20"/>
  <c r="V15" i="20"/>
  <c r="U15" i="20"/>
  <c r="T15" i="20"/>
  <c r="S15" i="20"/>
  <c r="R15" i="20"/>
  <c r="Q15" i="20"/>
  <c r="N15" i="20"/>
  <c r="M15" i="20"/>
  <c r="K15" i="20"/>
  <c r="J15" i="20"/>
  <c r="I15" i="20"/>
  <c r="H15" i="20"/>
  <c r="G15" i="20"/>
  <c r="F15" i="20"/>
  <c r="C15" i="20"/>
  <c r="Y20" i="20" l="1"/>
  <c r="B20" i="20" s="1"/>
  <c r="D33" i="20"/>
  <c r="B33" i="20" s="1"/>
  <c r="Y36" i="20"/>
  <c r="D22" i="20"/>
  <c r="D38" i="20"/>
  <c r="D17" i="20"/>
  <c r="D31" i="20"/>
  <c r="B31" i="20" s="1"/>
  <c r="B23" i="20"/>
  <c r="D25" i="20"/>
  <c r="B25" i="20" s="1"/>
  <c r="B39" i="20"/>
  <c r="L15" i="20"/>
  <c r="B22" i="20"/>
  <c r="B28" i="20"/>
  <c r="B30" i="20"/>
  <c r="B36" i="20"/>
  <c r="B38" i="20"/>
  <c r="C14" i="21"/>
  <c r="D21" i="20"/>
  <c r="Y24" i="20"/>
  <c r="D29" i="20"/>
  <c r="Y32" i="20"/>
  <c r="D37" i="20"/>
  <c r="Y40" i="20"/>
  <c r="E15" i="20"/>
  <c r="Y19" i="20"/>
  <c r="B19" i="20" s="1"/>
  <c r="Y21" i="20"/>
  <c r="D24" i="20"/>
  <c r="D26" i="20"/>
  <c r="B26" i="20" s="1"/>
  <c r="Y27" i="20"/>
  <c r="Y29" i="20"/>
  <c r="D32" i="20"/>
  <c r="D34" i="20"/>
  <c r="B34" i="20" s="1"/>
  <c r="Y35" i="20"/>
  <c r="B35" i="20" s="1"/>
  <c r="Y37" i="20"/>
  <c r="D40" i="20"/>
  <c r="B40" i="20" s="1"/>
  <c r="B24" i="20"/>
  <c r="B17" i="20"/>
  <c r="B27" i="20"/>
  <c r="D18" i="20"/>
  <c r="B18" i="20" s="1"/>
  <c r="B32" i="20" l="1"/>
  <c r="B29" i="20"/>
  <c r="Y15" i="20"/>
  <c r="B37" i="20"/>
  <c r="B21" i="20"/>
  <c r="D15" i="20"/>
  <c r="B15" i="20" l="1"/>
  <c r="E32" i="3"/>
  <c r="E18" i="3"/>
  <c r="H16" i="3"/>
  <c r="H89" i="19" l="1"/>
  <c r="G89" i="19"/>
  <c r="H87" i="19"/>
  <c r="G87" i="19"/>
  <c r="H84" i="19"/>
  <c r="G84" i="19"/>
  <c r="H80" i="19"/>
  <c r="G80" i="19"/>
  <c r="H75" i="19"/>
  <c r="G75" i="19"/>
  <c r="H68" i="19"/>
  <c r="G68" i="19"/>
  <c r="H64" i="19"/>
  <c r="G64" i="19"/>
  <c r="H61" i="19"/>
  <c r="G61" i="19"/>
  <c r="H41" i="19"/>
  <c r="G41" i="19"/>
  <c r="H34" i="19"/>
  <c r="G34" i="19"/>
  <c r="H28" i="19"/>
  <c r="G28" i="19"/>
  <c r="H24" i="19"/>
  <c r="G24" i="19"/>
  <c r="H22" i="19"/>
  <c r="G22" i="19"/>
  <c r="H17" i="19"/>
  <c r="G17" i="19"/>
  <c r="C17" i="14" l="1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D16" i="14"/>
  <c r="C16" i="14"/>
  <c r="F18" i="17"/>
  <c r="F19" i="17"/>
  <c r="F20" i="17"/>
  <c r="F21" i="17"/>
  <c r="F22" i="17"/>
  <c r="F23" i="17"/>
  <c r="F24" i="17"/>
  <c r="F25" i="17"/>
  <c r="F26" i="17"/>
  <c r="F27" i="17"/>
  <c r="F28" i="17"/>
  <c r="F17" i="17"/>
  <c r="B16" i="13"/>
  <c r="C16" i="13"/>
  <c r="D16" i="13"/>
  <c r="E16" i="13"/>
  <c r="C18" i="13"/>
  <c r="D18" i="13"/>
  <c r="E18" i="13"/>
  <c r="B18" i="13"/>
  <c r="F44" i="19"/>
  <c r="F43" i="19"/>
  <c r="F42" i="19"/>
  <c r="F40" i="19"/>
  <c r="F39" i="19"/>
  <c r="F38" i="19"/>
  <c r="F37" i="19"/>
  <c r="F36" i="19"/>
  <c r="F35" i="19"/>
  <c r="F33" i="19"/>
  <c r="F32" i="19"/>
  <c r="F31" i="19"/>
  <c r="F30" i="19"/>
  <c r="F29" i="19"/>
  <c r="F27" i="19"/>
  <c r="F26" i="19"/>
  <c r="F25" i="19"/>
  <c r="F23" i="19"/>
  <c r="F22" i="19" s="1"/>
  <c r="F21" i="19"/>
  <c r="F20" i="19"/>
  <c r="F19" i="19"/>
  <c r="F18" i="19"/>
  <c r="F90" i="19"/>
  <c r="F89" i="19" s="1"/>
  <c r="F88" i="19"/>
  <c r="F87" i="19" s="1"/>
  <c r="F86" i="19"/>
  <c r="F85" i="19"/>
  <c r="F83" i="19"/>
  <c r="F82" i="19"/>
  <c r="F81" i="19"/>
  <c r="F79" i="19"/>
  <c r="F78" i="19"/>
  <c r="F77" i="19"/>
  <c r="F76" i="19"/>
  <c r="F74" i="19"/>
  <c r="F73" i="19"/>
  <c r="F72" i="19"/>
  <c r="F71" i="19"/>
  <c r="F70" i="19"/>
  <c r="F69" i="19"/>
  <c r="F67" i="19"/>
  <c r="F66" i="19"/>
  <c r="F65" i="19"/>
  <c r="F63" i="19"/>
  <c r="F62" i="19"/>
  <c r="F60" i="19"/>
  <c r="F59" i="19"/>
  <c r="F58" i="19"/>
  <c r="F57" i="19"/>
  <c r="F56" i="19"/>
  <c r="D89" i="19"/>
  <c r="C89" i="19"/>
  <c r="C87" i="19"/>
  <c r="D87" i="19"/>
  <c r="D80" i="19"/>
  <c r="D84" i="19"/>
  <c r="C84" i="19"/>
  <c r="C80" i="19"/>
  <c r="C75" i="19"/>
  <c r="D75" i="19"/>
  <c r="C68" i="19"/>
  <c r="D68" i="19"/>
  <c r="C64" i="19"/>
  <c r="D64" i="19"/>
  <c r="C61" i="19"/>
  <c r="D61" i="19"/>
  <c r="C41" i="19"/>
  <c r="D41" i="19"/>
  <c r="D34" i="19"/>
  <c r="C34" i="19"/>
  <c r="C28" i="19"/>
  <c r="D28" i="19"/>
  <c r="C24" i="19"/>
  <c r="D24" i="19"/>
  <c r="C22" i="19"/>
  <c r="D22" i="19"/>
  <c r="B90" i="19"/>
  <c r="B89" i="19" s="1"/>
  <c r="B88" i="19"/>
  <c r="B87" i="19" s="1"/>
  <c r="B86" i="19"/>
  <c r="B85" i="19"/>
  <c r="B84" i="19" s="1"/>
  <c r="B83" i="19"/>
  <c r="B82" i="19"/>
  <c r="B81" i="19"/>
  <c r="B79" i="19"/>
  <c r="B78" i="19"/>
  <c r="B77" i="19"/>
  <c r="B76" i="19"/>
  <c r="B74" i="19"/>
  <c r="B73" i="19"/>
  <c r="B72" i="19"/>
  <c r="B71" i="19"/>
  <c r="B70" i="19"/>
  <c r="B69" i="19"/>
  <c r="B67" i="19"/>
  <c r="B66" i="19"/>
  <c r="B65" i="19"/>
  <c r="B63" i="19"/>
  <c r="B62" i="19"/>
  <c r="B61" i="19" s="1"/>
  <c r="B60" i="19"/>
  <c r="B59" i="19"/>
  <c r="B58" i="19"/>
  <c r="B57" i="19"/>
  <c r="B56" i="19"/>
  <c r="B44" i="19"/>
  <c r="B43" i="19"/>
  <c r="B42" i="19"/>
  <c r="B40" i="19"/>
  <c r="B39" i="19"/>
  <c r="B38" i="19"/>
  <c r="B37" i="19"/>
  <c r="B36" i="19"/>
  <c r="B35" i="19"/>
  <c r="B33" i="19"/>
  <c r="B32" i="19"/>
  <c r="B30" i="19"/>
  <c r="B31" i="19"/>
  <c r="B29" i="19"/>
  <c r="B27" i="19"/>
  <c r="B26" i="19"/>
  <c r="B25" i="19"/>
  <c r="B23" i="19"/>
  <c r="B22" i="19" s="1"/>
  <c r="B19" i="19"/>
  <c r="B20" i="19"/>
  <c r="B21" i="19"/>
  <c r="B18" i="19"/>
  <c r="C17" i="19"/>
  <c r="D17" i="1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17" i="9"/>
  <c r="I18" i="8"/>
  <c r="H18" i="8"/>
  <c r="G25" i="8"/>
  <c r="G24" i="8"/>
  <c r="G23" i="8"/>
  <c r="G22" i="8"/>
  <c r="G21" i="8"/>
  <c r="G20" i="8"/>
  <c r="G19" i="8"/>
  <c r="G17" i="8"/>
  <c r="D18" i="8"/>
  <c r="E18" i="8"/>
  <c r="C19" i="8"/>
  <c r="C20" i="8"/>
  <c r="C21" i="8"/>
  <c r="C22" i="8"/>
  <c r="C23" i="8"/>
  <c r="C24" i="8"/>
  <c r="C25" i="8"/>
  <c r="C17" i="8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17" i="5"/>
  <c r="B64" i="19" l="1"/>
  <c r="B75" i="19"/>
  <c r="F61" i="19"/>
  <c r="F68" i="19"/>
  <c r="F24" i="19"/>
  <c r="F84" i="19"/>
  <c r="C18" i="8"/>
  <c r="B80" i="19"/>
  <c r="F17" i="19"/>
  <c r="F28" i="19"/>
  <c r="B68" i="19"/>
  <c r="B41" i="19"/>
  <c r="B34" i="19"/>
  <c r="B28" i="19"/>
  <c r="B24" i="19"/>
  <c r="F64" i="19"/>
  <c r="F41" i="19"/>
  <c r="G18" i="8"/>
  <c r="F75" i="19"/>
  <c r="F80" i="19"/>
  <c r="F34" i="19"/>
  <c r="B17" i="19"/>
  <c r="J69" i="19"/>
  <c r="J70" i="19"/>
  <c r="J71" i="19"/>
  <c r="C14" i="13" l="1"/>
  <c r="J11" i="19"/>
  <c r="B15" i="19"/>
  <c r="C15" i="19"/>
  <c r="D15" i="19"/>
  <c r="F15" i="19"/>
  <c r="I33" i="19" s="1"/>
  <c r="G15" i="19"/>
  <c r="H15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K25" i="8"/>
  <c r="K24" i="8"/>
  <c r="K23" i="8"/>
  <c r="K22" i="8"/>
  <c r="K21" i="8"/>
  <c r="K20" i="8"/>
  <c r="K19" i="8"/>
  <c r="K18" i="8"/>
  <c r="K17" i="8"/>
  <c r="I15" i="8"/>
  <c r="H15" i="8"/>
  <c r="G15" i="8"/>
  <c r="J24" i="8" s="1"/>
  <c r="E15" i="8"/>
  <c r="D15" i="8"/>
  <c r="C15" i="8"/>
  <c r="F23" i="8" s="1"/>
  <c r="K11" i="8"/>
  <c r="C14" i="6"/>
  <c r="B10" i="6"/>
  <c r="B11" i="6"/>
  <c r="B12" i="6"/>
  <c r="K39" i="6"/>
  <c r="H39" i="6"/>
  <c r="E39" i="6"/>
  <c r="K38" i="6"/>
  <c r="H38" i="6"/>
  <c r="E38" i="6"/>
  <c r="K37" i="6"/>
  <c r="H37" i="6"/>
  <c r="E37" i="6"/>
  <c r="K36" i="6"/>
  <c r="H36" i="6"/>
  <c r="E36" i="6"/>
  <c r="K35" i="6"/>
  <c r="H35" i="6"/>
  <c r="E35" i="6"/>
  <c r="K34" i="6"/>
  <c r="H34" i="6"/>
  <c r="E34" i="6"/>
  <c r="K33" i="6"/>
  <c r="H33" i="6"/>
  <c r="E33" i="6"/>
  <c r="K32" i="6"/>
  <c r="H32" i="6"/>
  <c r="E32" i="6"/>
  <c r="K31" i="6"/>
  <c r="H31" i="6"/>
  <c r="E31" i="6"/>
  <c r="K30" i="6"/>
  <c r="H30" i="6"/>
  <c r="E30" i="6"/>
  <c r="K29" i="6"/>
  <c r="H29" i="6"/>
  <c r="E29" i="6"/>
  <c r="K28" i="6"/>
  <c r="H28" i="6"/>
  <c r="E28" i="6"/>
  <c r="K27" i="6"/>
  <c r="H27" i="6"/>
  <c r="E27" i="6"/>
  <c r="K26" i="6"/>
  <c r="H26" i="6"/>
  <c r="E26" i="6"/>
  <c r="K25" i="6"/>
  <c r="H25" i="6"/>
  <c r="E25" i="6"/>
  <c r="K24" i="6"/>
  <c r="H24" i="6"/>
  <c r="E24" i="6"/>
  <c r="K23" i="6"/>
  <c r="H23" i="6"/>
  <c r="E23" i="6"/>
  <c r="K22" i="6"/>
  <c r="H22" i="6"/>
  <c r="E22" i="6"/>
  <c r="K21" i="6"/>
  <c r="H21" i="6"/>
  <c r="E21" i="6"/>
  <c r="K20" i="6"/>
  <c r="H20" i="6"/>
  <c r="E20" i="6"/>
  <c r="K19" i="6"/>
  <c r="H19" i="6"/>
  <c r="E19" i="6"/>
  <c r="K18" i="6"/>
  <c r="H18" i="6"/>
  <c r="E18" i="6"/>
  <c r="K17" i="6"/>
  <c r="H17" i="6"/>
  <c r="E17" i="6"/>
  <c r="K16" i="6"/>
  <c r="H16" i="6"/>
  <c r="E16" i="6"/>
  <c r="I89" i="19" l="1"/>
  <c r="I67" i="19"/>
  <c r="E29" i="19"/>
  <c r="E26" i="19"/>
  <c r="E27" i="19"/>
  <c r="I36" i="19"/>
  <c r="I20" i="19"/>
  <c r="I70" i="19"/>
  <c r="I74" i="19"/>
  <c r="I78" i="19"/>
  <c r="I82" i="19"/>
  <c r="I86" i="19"/>
  <c r="I69" i="19"/>
  <c r="I73" i="19"/>
  <c r="I77" i="19"/>
  <c r="I81" i="19"/>
  <c r="I85" i="19"/>
  <c r="I72" i="19"/>
  <c r="I76" i="19"/>
  <c r="I80" i="19"/>
  <c r="I84" i="19"/>
  <c r="I71" i="19"/>
  <c r="I75" i="19"/>
  <c r="I79" i="19"/>
  <c r="I83" i="19"/>
  <c r="I40" i="19"/>
  <c r="I37" i="19"/>
  <c r="I66" i="19"/>
  <c r="I63" i="19"/>
  <c r="E33" i="19"/>
  <c r="E88" i="19"/>
  <c r="E89" i="19"/>
  <c r="E41" i="19"/>
  <c r="E21" i="19"/>
  <c r="E56" i="19"/>
  <c r="E37" i="19"/>
  <c r="E18" i="19"/>
  <c r="E60" i="19"/>
  <c r="E64" i="19"/>
  <c r="E68" i="19"/>
  <c r="E72" i="19"/>
  <c r="E76" i="19"/>
  <c r="E80" i="19"/>
  <c r="E84" i="19"/>
  <c r="E59" i="19"/>
  <c r="E63" i="19"/>
  <c r="E67" i="19"/>
  <c r="E71" i="19"/>
  <c r="E75" i="19"/>
  <c r="E79" i="19"/>
  <c r="E83" i="19"/>
  <c r="E87" i="19"/>
  <c r="E65" i="19"/>
  <c r="E73" i="19"/>
  <c r="E81" i="19"/>
  <c r="E62" i="19"/>
  <c r="E66" i="19"/>
  <c r="E70" i="19"/>
  <c r="E74" i="19"/>
  <c r="E78" i="19"/>
  <c r="E82" i="19"/>
  <c r="E86" i="19"/>
  <c r="E61" i="19"/>
  <c r="E69" i="19"/>
  <c r="E77" i="19"/>
  <c r="E85" i="19"/>
  <c r="I62" i="19"/>
  <c r="I59" i="19"/>
  <c r="I56" i="19"/>
  <c r="I32" i="19"/>
  <c r="I29" i="19"/>
  <c r="I19" i="19"/>
  <c r="I90" i="19"/>
  <c r="I44" i="19"/>
  <c r="I41" i="19"/>
  <c r="I28" i="19"/>
  <c r="I25" i="19"/>
  <c r="I22" i="19"/>
  <c r="E22" i="19"/>
  <c r="E20" i="19"/>
  <c r="J15" i="19"/>
  <c r="E58" i="19"/>
  <c r="E44" i="19"/>
  <c r="E42" i="19"/>
  <c r="E39" i="19"/>
  <c r="E36" i="19"/>
  <c r="E34" i="19"/>
  <c r="E31" i="19"/>
  <c r="E28" i="19"/>
  <c r="E24" i="19"/>
  <c r="E19" i="19"/>
  <c r="E17" i="19"/>
  <c r="E90" i="19"/>
  <c r="E57" i="19"/>
  <c r="E43" i="19"/>
  <c r="E40" i="19"/>
  <c r="E38" i="19"/>
  <c r="E35" i="19"/>
  <c r="E32" i="19"/>
  <c r="E30" i="19"/>
  <c r="E25" i="19"/>
  <c r="E23" i="19"/>
  <c r="I21" i="19"/>
  <c r="I18" i="19"/>
  <c r="I88" i="19"/>
  <c r="I65" i="19"/>
  <c r="I61" i="19"/>
  <c r="I58" i="19"/>
  <c r="I43" i="19"/>
  <c r="I39" i="19"/>
  <c r="I35" i="19"/>
  <c r="I31" i="19"/>
  <c r="I27" i="19"/>
  <c r="I24" i="19"/>
  <c r="I17" i="19"/>
  <c r="I87" i="19"/>
  <c r="I68" i="19"/>
  <c r="I64" i="19"/>
  <c r="I60" i="19"/>
  <c r="I57" i="19"/>
  <c r="I42" i="19"/>
  <c r="I38" i="19"/>
  <c r="I34" i="19"/>
  <c r="I30" i="19"/>
  <c r="I26" i="19"/>
  <c r="I23" i="19"/>
  <c r="K15" i="8"/>
  <c r="F18" i="8"/>
  <c r="J19" i="8"/>
  <c r="F22" i="8"/>
  <c r="J23" i="8"/>
  <c r="F17" i="8"/>
  <c r="J18" i="8"/>
  <c r="F21" i="8"/>
  <c r="J22" i="8"/>
  <c r="F25" i="8"/>
  <c r="J17" i="8"/>
  <c r="F20" i="8"/>
  <c r="J21" i="8"/>
  <c r="F24" i="8"/>
  <c r="J25" i="8"/>
  <c r="F19" i="8"/>
  <c r="J20" i="8"/>
  <c r="E15" i="19" l="1"/>
  <c r="I15" i="19"/>
  <c r="J15" i="8"/>
  <c r="F15" i="8"/>
  <c r="D14" i="14" l="1"/>
  <c r="E14" i="14"/>
  <c r="F14" i="14"/>
  <c r="G14" i="14"/>
  <c r="H14" i="14"/>
  <c r="C14" i="14"/>
  <c r="I15" i="9"/>
  <c r="S15" i="5"/>
  <c r="T15" i="5"/>
  <c r="U15" i="5"/>
  <c r="L15" i="5"/>
  <c r="M15" i="5"/>
  <c r="N15" i="5"/>
  <c r="O15" i="5"/>
  <c r="P15" i="5"/>
  <c r="Q15" i="5"/>
  <c r="R15" i="5"/>
  <c r="E17" i="4"/>
  <c r="V16" i="3"/>
  <c r="W16" i="3"/>
  <c r="X16" i="3"/>
  <c r="Y16" i="3"/>
  <c r="O16" i="3"/>
  <c r="E19" i="3"/>
  <c r="E20" i="3"/>
  <c r="E21" i="3"/>
  <c r="E22" i="3"/>
  <c r="E23" i="3"/>
  <c r="E24" i="3"/>
  <c r="E25" i="3"/>
  <c r="E26" i="3"/>
  <c r="G17" i="16" l="1"/>
  <c r="G18" i="16"/>
  <c r="G19" i="16"/>
  <c r="G20" i="16"/>
  <c r="G21" i="16"/>
  <c r="G22" i="16"/>
  <c r="G23" i="16"/>
  <c r="G24" i="16"/>
  <c r="G25" i="16"/>
  <c r="G26" i="16"/>
  <c r="G27" i="16"/>
  <c r="G16" i="16"/>
  <c r="D38" i="15" l="1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K14" i="15" l="1"/>
  <c r="L14" i="15"/>
  <c r="M14" i="15"/>
  <c r="N14" i="15"/>
  <c r="O14" i="15"/>
  <c r="P14" i="15"/>
  <c r="Q14" i="15"/>
  <c r="R14" i="15"/>
  <c r="S14" i="15"/>
  <c r="T14" i="15"/>
  <c r="J14" i="15"/>
  <c r="E14" i="15"/>
  <c r="F14" i="15"/>
  <c r="G14" i="15"/>
  <c r="H14" i="15"/>
  <c r="D14" i="15"/>
  <c r="F15" i="17"/>
  <c r="G15" i="17"/>
  <c r="H15" i="17"/>
  <c r="I15" i="17"/>
  <c r="D15" i="17"/>
  <c r="E15" i="17"/>
  <c r="C15" i="17"/>
  <c r="B15" i="17"/>
  <c r="G16" i="3"/>
  <c r="N18" i="3"/>
  <c r="D18" i="3" s="1"/>
  <c r="N19" i="3"/>
  <c r="N20" i="3"/>
  <c r="N21" i="3"/>
  <c r="N22" i="3"/>
  <c r="N23" i="3"/>
  <c r="N24" i="3"/>
  <c r="N25" i="3"/>
  <c r="N26" i="3"/>
  <c r="C14" i="16"/>
  <c r="D14" i="16"/>
  <c r="E14" i="16"/>
  <c r="F14" i="16"/>
  <c r="G14" i="16"/>
  <c r="B14" i="16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16" i="12"/>
  <c r="P16" i="3"/>
  <c r="Q16" i="3"/>
  <c r="R16" i="3"/>
  <c r="S16" i="3"/>
  <c r="T16" i="3"/>
  <c r="U16" i="3"/>
  <c r="Z16" i="3"/>
  <c r="M16" i="3"/>
  <c r="F16" i="3"/>
  <c r="I16" i="3"/>
  <c r="J16" i="3"/>
  <c r="K16" i="3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16" i="6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G39" i="4"/>
  <c r="E39" i="4"/>
  <c r="G38" i="4"/>
  <c r="E38" i="4"/>
  <c r="G37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G22" i="4"/>
  <c r="E22" i="4"/>
  <c r="G21" i="4"/>
  <c r="E21" i="4"/>
  <c r="G20" i="4"/>
  <c r="E20" i="4"/>
  <c r="G19" i="4"/>
  <c r="E19" i="4"/>
  <c r="G18" i="4"/>
  <c r="E18" i="4"/>
  <c r="G17" i="4"/>
  <c r="D14" i="13"/>
  <c r="E14" i="13"/>
  <c r="B14" i="13"/>
  <c r="T14" i="12"/>
  <c r="U14" i="12"/>
  <c r="V14" i="12"/>
  <c r="W14" i="12"/>
  <c r="S14" i="12"/>
  <c r="D14" i="12"/>
  <c r="E14" i="12"/>
  <c r="F14" i="12"/>
  <c r="G14" i="12"/>
  <c r="H14" i="12"/>
  <c r="I14" i="12"/>
  <c r="J14" i="12"/>
  <c r="K14" i="12"/>
  <c r="L14" i="12"/>
  <c r="C15" i="9"/>
  <c r="D15" i="9"/>
  <c r="E15" i="9"/>
  <c r="F15" i="9"/>
  <c r="G15" i="9"/>
  <c r="H15" i="9"/>
  <c r="J15" i="9"/>
  <c r="F15" i="5"/>
  <c r="I54" i="5" s="1"/>
  <c r="G15" i="5"/>
  <c r="I55" i="5" s="1"/>
  <c r="J15" i="5"/>
  <c r="I57" i="5" s="1"/>
  <c r="I15" i="5"/>
  <c r="I56" i="5" s="1"/>
  <c r="D14" i="6"/>
  <c r="F14" i="6"/>
  <c r="G14" i="6"/>
  <c r="I14" i="6"/>
  <c r="J14" i="6"/>
  <c r="L14" i="6"/>
  <c r="M14" i="6"/>
  <c r="I53" i="5"/>
  <c r="I52" i="5"/>
  <c r="I51" i="5"/>
  <c r="I50" i="5"/>
  <c r="I49" i="5"/>
  <c r="I48" i="5"/>
  <c r="K15" i="5"/>
  <c r="C14" i="4"/>
  <c r="D14" i="4"/>
  <c r="F14" i="4"/>
  <c r="E14" i="4" l="1"/>
  <c r="C18" i="3"/>
  <c r="B18" i="5"/>
  <c r="B32" i="5"/>
  <c r="B29" i="5"/>
  <c r="B31" i="5"/>
  <c r="B33" i="5"/>
  <c r="B23" i="5"/>
  <c r="I58" i="5"/>
  <c r="B26" i="5"/>
  <c r="B28" i="5"/>
  <c r="B34" i="5"/>
  <c r="B40" i="5"/>
  <c r="N16" i="3"/>
  <c r="D24" i="3"/>
  <c r="C24" i="3" s="1"/>
  <c r="D20" i="3"/>
  <c r="C20" i="3" s="1"/>
  <c r="H14" i="6"/>
  <c r="B30" i="5"/>
  <c r="B36" i="5"/>
  <c r="B38" i="5"/>
  <c r="B17" i="5"/>
  <c r="B21" i="5"/>
  <c r="B25" i="5"/>
  <c r="D23" i="3"/>
  <c r="C23" i="3" s="1"/>
  <c r="D26" i="3"/>
  <c r="C26" i="3" s="1"/>
  <c r="D22" i="3"/>
  <c r="C22" i="3" s="1"/>
  <c r="D25" i="3"/>
  <c r="C25" i="3" s="1"/>
  <c r="D21" i="3"/>
  <c r="C21" i="3" s="1"/>
  <c r="G16" i="4"/>
  <c r="B20" i="5"/>
  <c r="B22" i="5"/>
  <c r="B24" i="5"/>
  <c r="B35" i="5"/>
  <c r="B37" i="5"/>
  <c r="B39" i="5"/>
  <c r="E16" i="4"/>
  <c r="D15" i="5"/>
  <c r="E14" i="6"/>
  <c r="B14" i="6"/>
  <c r="K14" i="6"/>
  <c r="D19" i="3"/>
  <c r="C19" i="3" s="1"/>
  <c r="G14" i="4"/>
  <c r="B19" i="5"/>
  <c r="B27" i="5"/>
  <c r="C14" i="12"/>
  <c r="I47" i="5"/>
  <c r="C15" i="5"/>
  <c r="E16" i="3"/>
  <c r="C16" i="3" l="1"/>
  <c r="D16" i="3"/>
  <c r="B15" i="5"/>
  <c r="B47" i="5" s="1"/>
  <c r="I59" i="5"/>
  <c r="J47" i="5" s="1"/>
  <c r="J54" i="5" l="1"/>
  <c r="J59" i="5"/>
  <c r="J60" i="5" s="1"/>
  <c r="K60" i="5" s="1"/>
  <c r="J50" i="5"/>
  <c r="J56" i="5"/>
  <c r="J48" i="5"/>
  <c r="J53" i="5"/>
  <c r="J49" i="5"/>
  <c r="J58" i="5"/>
  <c r="J52" i="5"/>
  <c r="J57" i="5"/>
  <c r="J55" i="5"/>
  <c r="J51" i="5"/>
</calcChain>
</file>

<file path=xl/comments1.xml><?xml version="1.0" encoding="utf-8"?>
<comments xmlns="http://schemas.openxmlformats.org/spreadsheetml/2006/main">
  <authors>
    <author>user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도세→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시군세로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<sst xmlns="http://schemas.openxmlformats.org/spreadsheetml/2006/main" count="1722" uniqueCount="694">
  <si>
    <t>1. 국세징수</t>
    <phoneticPr fontId="42" type="noConversion"/>
  </si>
  <si>
    <t>2. 지방세 부담</t>
    <phoneticPr fontId="42" type="noConversion"/>
  </si>
  <si>
    <t>3. 지방세 징수</t>
    <phoneticPr fontId="42" type="noConversion"/>
  </si>
  <si>
    <t>4. 예산결산 총괄</t>
    <phoneticPr fontId="42" type="noConversion"/>
  </si>
  <si>
    <t>5. 일반회계 세입예산 개요</t>
    <phoneticPr fontId="42" type="noConversion"/>
  </si>
  <si>
    <t>6. 일반회계 세입결산</t>
    <phoneticPr fontId="42" type="noConversion"/>
  </si>
  <si>
    <t>6-1. 시군별 일반회계 세입결산</t>
    <phoneticPr fontId="42" type="noConversion"/>
  </si>
  <si>
    <t>7. 일반회계 세출예산 개요</t>
    <phoneticPr fontId="42" type="noConversion"/>
  </si>
  <si>
    <t>8. 일반회계 세출결산</t>
    <phoneticPr fontId="42" type="noConversion"/>
  </si>
  <si>
    <t>8-1. 시군별 일반회계 세출결산</t>
    <phoneticPr fontId="42" type="noConversion"/>
  </si>
  <si>
    <t>9. 특별회계 예산결산</t>
    <phoneticPr fontId="42" type="noConversion"/>
  </si>
  <si>
    <t>10. 교육비특별회계 세입결산</t>
    <phoneticPr fontId="42" type="noConversion"/>
  </si>
  <si>
    <t>11. 교육비특별회계 세출결산</t>
    <phoneticPr fontId="42" type="noConversion"/>
  </si>
  <si>
    <t xml:space="preserve"> </t>
    <phoneticPr fontId="42" type="noConversion"/>
  </si>
  <si>
    <t>12. 도 공유재산</t>
    <phoneticPr fontId="42" type="noConversion"/>
  </si>
  <si>
    <t>13. 시·군 공유재산</t>
    <phoneticPr fontId="42" type="noConversion"/>
  </si>
  <si>
    <t>1. 국세징수</t>
  </si>
  <si>
    <t>단위 : 백만원</t>
  </si>
  <si>
    <t xml:space="preserve">부가가치세
Value added </t>
    <phoneticPr fontId="42" type="noConversion"/>
  </si>
  <si>
    <t>개별소비세
Special excise</t>
    <phoneticPr fontId="42" type="noConversion"/>
  </si>
  <si>
    <t>주세
Liquor</t>
    <phoneticPr fontId="42" type="noConversion"/>
  </si>
  <si>
    <t xml:space="preserve">증권거래세
Securities exchange </t>
    <phoneticPr fontId="42" type="noConversion"/>
  </si>
  <si>
    <t xml:space="preserve">전화세
Telephone </t>
    <phoneticPr fontId="42" type="noConversion"/>
  </si>
  <si>
    <t>Pohang</t>
  </si>
  <si>
    <t>Gyeongju</t>
  </si>
  <si>
    <t>Gimcheon</t>
  </si>
  <si>
    <t>Andong</t>
  </si>
  <si>
    <t>Gumi</t>
  </si>
  <si>
    <t>Yeongju</t>
  </si>
  <si>
    <t>Sangju</t>
  </si>
  <si>
    <t>Gyeongsan</t>
  </si>
  <si>
    <t>Yeongdeok</t>
  </si>
  <si>
    <t>자료 : 대구지방국세청</t>
    <phoneticPr fontId="42" type="noConversion"/>
  </si>
  <si>
    <t>Source : Daegu Regional Tax Offices</t>
    <phoneticPr fontId="42" type="noConversion"/>
  </si>
  <si>
    <t>주 : 2006년 자료부터 종합부동산세 추가</t>
    <phoneticPr fontId="42" type="noConversion"/>
  </si>
  <si>
    <t>2. Local Tax Burden</t>
    <phoneticPr fontId="42" type="noConversion"/>
  </si>
  <si>
    <t>단위 : 백만원</t>
    <phoneticPr fontId="42" type="noConversion"/>
  </si>
  <si>
    <t>연별 및 시군별 
Year &amp; Si, Gun</t>
    <phoneticPr fontId="42" type="noConversion"/>
  </si>
  <si>
    <t>인구(외국인제외)
Population 
(excluding foreigners)</t>
    <phoneticPr fontId="42" type="noConversion"/>
  </si>
  <si>
    <t>1인당 부담액(원) 
Tax burden 
per capita(won)</t>
    <phoneticPr fontId="42" type="noConversion"/>
  </si>
  <si>
    <t>세대당 부담액(원)
Tax burden per household(won)</t>
    <phoneticPr fontId="4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</si>
  <si>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</si>
  <si>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</si>
  <si>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</si>
  <si>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</si>
  <si>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</si>
  <si>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</si>
  <si>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</si>
  <si>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Yeongcheon</t>
  </si>
  <si>
    <t>상주시</t>
  </si>
  <si>
    <t>문경시</t>
  </si>
  <si>
    <t>Mungyeong</t>
  </si>
  <si>
    <t>경산시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</si>
  <si>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</si>
  <si>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</si>
  <si>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</si>
  <si>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</si>
  <si>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</si>
  <si>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</si>
  <si>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</si>
  <si>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</si>
  <si>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</si>
  <si>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</si>
  <si>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</si>
  <si>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</si>
  <si>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</si>
  <si>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</si>
  <si>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</si>
  <si>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</si>
  <si>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</si>
  <si>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</si>
  <si>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</si>
  <si>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</si>
  <si>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</si>
  <si>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</si>
  <si>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</si>
  <si>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</si>
  <si>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</si>
  <si>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Source : Tax Administration Department</t>
    <phoneticPr fontId="42" type="noConversion"/>
  </si>
  <si>
    <t>시군세
Si, Gun
taxes</t>
  </si>
  <si>
    <t>예산현액 Budget</t>
  </si>
  <si>
    <t>세입 Revenue</t>
  </si>
  <si>
    <t>세출 Expenditure</t>
  </si>
  <si>
    <t>잉여 Surplus</t>
  </si>
  <si>
    <t>도</t>
  </si>
  <si>
    <t>Unit : million won</t>
  </si>
  <si>
    <t>지방세
Local tax</t>
  </si>
  <si>
    <t>Year &amp;
 Si, Gun</t>
  </si>
  <si>
    <t>지방교부세
Local share tax</t>
  </si>
  <si>
    <t>이자수입
Interest</t>
  </si>
  <si>
    <t>부담금
Allotment</t>
  </si>
  <si>
    <t>…</t>
  </si>
  <si>
    <t>Province</t>
  </si>
  <si>
    <t>6. Settled Revenues of General Accounts</t>
  </si>
  <si>
    <t>세외수입
Non-tax revenue</t>
  </si>
  <si>
    <t>보조금
Subsidies</t>
  </si>
  <si>
    <t>지방채
Local borrowing</t>
  </si>
  <si>
    <t>7. Budget Expenditure of General Accounts</t>
  </si>
  <si>
    <t>합 계
Total</t>
  </si>
  <si>
    <t>문화 및 관광 Culture, Tourism</t>
  </si>
  <si>
    <t xml:space="preserve">사회복지 Social Welfare </t>
  </si>
  <si>
    <t>주 : 1) 최종예산액 Final budget</t>
  </si>
  <si>
    <t xml:space="preserve">연별 및 과목별 </t>
  </si>
  <si>
    <t>Year &amp; Course</t>
  </si>
  <si>
    <t>8-1. Settled Expenditure of General Accounts by Si, Gun</t>
  </si>
  <si>
    <t xml:space="preserve">일반공공행정 General public Administration </t>
  </si>
  <si>
    <t>농림해양수산 Agriculture, Forestry, Ocean, Marine</t>
  </si>
  <si>
    <t>수송 및 교통 Transportation, Traffic</t>
  </si>
  <si>
    <t>예비비 Contingency</t>
  </si>
  <si>
    <t>9. 특별회계 예산결산</t>
  </si>
  <si>
    <t>9. Settled Budget of Special Accounts</t>
  </si>
  <si>
    <t>토지(천㎡)</t>
  </si>
  <si>
    <t>건물(㎡)</t>
  </si>
  <si>
    <t>Building(㎡)</t>
  </si>
  <si>
    <t>입목죽(㎥)</t>
  </si>
  <si>
    <t>Construction</t>
  </si>
  <si>
    <t>Vessel(M/T)</t>
  </si>
  <si>
    <t>항공기(대)</t>
  </si>
  <si>
    <t>Aircraft</t>
  </si>
  <si>
    <t>유가증권(주)</t>
  </si>
  <si>
    <t>Securities(shares)</t>
  </si>
  <si>
    <t>연별 및 
시군별</t>
  </si>
  <si>
    <t xml:space="preserve">  선박
   Vessel</t>
  </si>
  <si>
    <t>입목·죽
Standing tree &amp; bamboo</t>
  </si>
  <si>
    <t>자료 : 경상북도교육청</t>
  </si>
  <si>
    <t>도</t>
    <phoneticPr fontId="20" type="noConversion"/>
  </si>
  <si>
    <t xml:space="preserve">  Province</t>
  </si>
  <si>
    <t>Local Tax Revenue</t>
  </si>
  <si>
    <t>Non-Tax Revenue</t>
  </si>
  <si>
    <t xml:space="preserve">  - Current Revenue</t>
  </si>
  <si>
    <t xml:space="preserve">  - Temporary Revenue</t>
  </si>
  <si>
    <t>Local Share Tax</t>
  </si>
  <si>
    <t>Subsidies</t>
  </si>
  <si>
    <t>주 : 2008년 자료부터 서식 변경("직접세, 간접세" 항목 삭제)</t>
    <phoneticPr fontId="42" type="noConversion"/>
  </si>
  <si>
    <t>2011</t>
  </si>
  <si>
    <t>10. 교육비 특별회계 세입결산</t>
    <phoneticPr fontId="42" type="noConversion"/>
  </si>
  <si>
    <t>10. Settled Revenues of Special Accounts for Education</t>
    <phoneticPr fontId="42" type="noConversion"/>
  </si>
  <si>
    <t>11. 교육비 특별회계 세출결산</t>
    <phoneticPr fontId="42" type="noConversion"/>
  </si>
  <si>
    <t>14. 지방재정자립지표</t>
    <phoneticPr fontId="20" type="noConversion"/>
  </si>
  <si>
    <t>14. Local Finance Independence Indicator</t>
    <phoneticPr fontId="20" type="noConversion"/>
  </si>
  <si>
    <t>단위 :%</t>
    <phoneticPr fontId="42" type="noConversion"/>
  </si>
  <si>
    <t>Unit : %</t>
    <phoneticPr fontId="20" type="noConversion"/>
  </si>
  <si>
    <t>연별 및 시군별
Year &amp; Si, Gun</t>
    <phoneticPr fontId="42" type="noConversion"/>
  </si>
  <si>
    <t>1. 국세징수(계속)</t>
    <phoneticPr fontId="42" type="noConversion"/>
  </si>
  <si>
    <t>1. Collection of National Taxes(Cont'd)</t>
    <phoneticPr fontId="42" type="noConversion"/>
  </si>
  <si>
    <t>1. Collection of National Taxes</t>
    <phoneticPr fontId="42" type="noConversion"/>
  </si>
  <si>
    <t>Unit : million won</t>
    <phoneticPr fontId="42" type="noConversion"/>
  </si>
  <si>
    <t>연별 및
세무서별
Year &amp;
Tax Office</t>
    <phoneticPr fontId="42" type="noConversion"/>
  </si>
  <si>
    <t>합계
Grand total</t>
    <phoneticPr fontId="42" type="noConversion"/>
  </si>
  <si>
    <t>내국세   Interal taxes</t>
    <phoneticPr fontId="42" type="noConversion"/>
  </si>
  <si>
    <t>연별 및
세무서별</t>
    <phoneticPr fontId="42" type="noConversion"/>
  </si>
  <si>
    <t>내국세 Internal taxes</t>
    <phoneticPr fontId="42" type="noConversion"/>
  </si>
  <si>
    <t>교    통
에너지세
환 경 세
Transpor-tation</t>
    <phoneticPr fontId="42" type="noConversion"/>
  </si>
  <si>
    <t>방위세
Defense tax</t>
    <phoneticPr fontId="42" type="noConversion"/>
  </si>
  <si>
    <t xml:space="preserve">교육세
Education </t>
    <phoneticPr fontId="42" type="noConversion"/>
  </si>
  <si>
    <t xml:space="preserve">종합부동산세  Comprehensive Real estate
</t>
    <phoneticPr fontId="42" type="noConversion"/>
  </si>
  <si>
    <t>Year &amp;
Tax Office</t>
    <phoneticPr fontId="42" type="noConversion"/>
  </si>
  <si>
    <t>직접세   Direct taxes</t>
    <phoneticPr fontId="42" type="noConversion"/>
  </si>
  <si>
    <t>직접세</t>
    <phoneticPr fontId="42" type="noConversion"/>
  </si>
  <si>
    <t>간접세  Indirect Tax</t>
    <phoneticPr fontId="42" type="noConversion"/>
  </si>
  <si>
    <t>인지세
Stamp tax</t>
    <phoneticPr fontId="42" type="noConversion"/>
  </si>
  <si>
    <t>자료 : 국세청홈페이지→국세정보→국세통계→조기국세통계→세무서별·세목별 세수실적</t>
    <phoneticPr fontId="42" type="noConversion"/>
  </si>
  <si>
    <t>4. 예산결산 총괄</t>
  </si>
  <si>
    <t>4. Summary of Budget &amp; Settlement</t>
  </si>
  <si>
    <t>연별 및
시군별</t>
  </si>
  <si>
    <t>Year &amp;
Si, Gun</t>
  </si>
  <si>
    <t>일반회계
General accounts</t>
  </si>
  <si>
    <t>특별회계
Special accounts</t>
  </si>
  <si>
    <t xml:space="preserve"> </t>
  </si>
  <si>
    <t>6. 일반회계 세입결산</t>
  </si>
  <si>
    <t>연별 및 과목별
Year &amp; Course</t>
  </si>
  <si>
    <t>예산현액  Budget</t>
  </si>
  <si>
    <t>결산  Settlement</t>
  </si>
  <si>
    <t>금액 Amount</t>
  </si>
  <si>
    <t>금액  Amounts</t>
  </si>
  <si>
    <t>지방세수입</t>
  </si>
  <si>
    <t>세외수입</t>
  </si>
  <si>
    <t xml:space="preserve">  - 경상적세외수입</t>
  </si>
  <si>
    <t xml:space="preserve">  - 임시적세외수입</t>
  </si>
  <si>
    <t>지방교부세</t>
  </si>
  <si>
    <t>재정보전금</t>
  </si>
  <si>
    <t>보조금</t>
  </si>
  <si>
    <t>지방채</t>
  </si>
  <si>
    <t>6-1. 시·군별 일반회계 세입결산</t>
  </si>
  <si>
    <t>6-1. Settled Revenues of General Accounts by Si &amp; Gun</t>
  </si>
  <si>
    <t>연별 및 시군별</t>
  </si>
  <si>
    <t>조정교부금
Control grants</t>
  </si>
  <si>
    <t>Year &amp; Si, Gun</t>
  </si>
  <si>
    <t>8. 일반회계 세출결산</t>
  </si>
  <si>
    <t>8. Settled Expenditure of General Accounts</t>
  </si>
  <si>
    <t>Unit : milIion won</t>
  </si>
  <si>
    <t>결 산</t>
  </si>
  <si>
    <t xml:space="preserve">             Settlement</t>
  </si>
  <si>
    <t>예산대결산비율(%)
Budget / settlement ratio</t>
  </si>
  <si>
    <t>금액 Amounts</t>
  </si>
  <si>
    <t>구성비(%) 
Composition</t>
  </si>
  <si>
    <t>금 액
Amounts</t>
  </si>
  <si>
    <t>도
Do</t>
  </si>
  <si>
    <t>시 · 군
Si, Gun</t>
  </si>
  <si>
    <t>일반공공행정</t>
  </si>
  <si>
    <t>General Public Administration</t>
  </si>
  <si>
    <t xml:space="preserve">  - 지방행정 · 재정지원</t>
  </si>
  <si>
    <t xml:space="preserve">  - Local Administration, Finance</t>
  </si>
  <si>
    <t xml:space="preserve">  - 재정 · 금융</t>
  </si>
  <si>
    <t xml:space="preserve">  - Finance</t>
  </si>
  <si>
    <t xml:space="preserve">  - 일반행정</t>
  </si>
  <si>
    <t xml:space="preserve">  - General Administration</t>
  </si>
  <si>
    <t>Public order Safety</t>
  </si>
  <si>
    <t xml:space="preserve">  - Disaster Prevention, Civil Defense</t>
  </si>
  <si>
    <t>교육</t>
  </si>
  <si>
    <t>Education</t>
  </si>
  <si>
    <t xml:space="preserve">  - Early Childhood &amp; Elementary</t>
  </si>
  <si>
    <t xml:space="preserve">  - 고등교육</t>
  </si>
  <si>
    <t xml:space="preserve">  - Higher Education </t>
  </si>
  <si>
    <t xml:space="preserve">  - 평생 · 직업교육</t>
  </si>
  <si>
    <t xml:space="preserve">  - Lifelong, Vocational Education</t>
  </si>
  <si>
    <t>Culture, Tourism</t>
  </si>
  <si>
    <t xml:space="preserve">  - 문화예술</t>
  </si>
  <si>
    <t xml:space="preserve">  - Culture Arts</t>
  </si>
  <si>
    <t xml:space="preserve">  - 관광</t>
  </si>
  <si>
    <t xml:space="preserve">  - Sightseeing</t>
  </si>
  <si>
    <t xml:space="preserve">  - 체육</t>
  </si>
  <si>
    <t xml:space="preserve">  - Sports </t>
  </si>
  <si>
    <t xml:space="preserve">  - 문화재</t>
  </si>
  <si>
    <t xml:space="preserve">  - Cultural Properties </t>
  </si>
  <si>
    <t xml:space="preserve">  - Cultural &amp; Sightseeing</t>
  </si>
  <si>
    <t>환경보호</t>
  </si>
  <si>
    <t>Protection of Environment</t>
  </si>
  <si>
    <t xml:space="preserve">  - 상하수도 · 수질</t>
  </si>
  <si>
    <t xml:space="preserve">  - 폐기물</t>
  </si>
  <si>
    <t xml:space="preserve">  - Waste</t>
  </si>
  <si>
    <t xml:space="preserve">  - 대기</t>
  </si>
  <si>
    <t xml:space="preserve">  - Atmosphere</t>
  </si>
  <si>
    <t xml:space="preserve">  - 자연</t>
  </si>
  <si>
    <t xml:space="preserve">  - Nature</t>
  </si>
  <si>
    <t xml:space="preserve">  - 해양</t>
  </si>
  <si>
    <t xml:space="preserve">  - Sea</t>
  </si>
  <si>
    <t xml:space="preserve">  - 환경보호일반</t>
  </si>
  <si>
    <t xml:space="preserve">  - Protection of Environment </t>
  </si>
  <si>
    <t>사회복지</t>
  </si>
  <si>
    <t>Social Welfare</t>
  </si>
  <si>
    <t xml:space="preserve">  - 기초생활보장</t>
  </si>
  <si>
    <t xml:space="preserve">  - Basic Livelihood Security</t>
  </si>
  <si>
    <t xml:space="preserve">  - 취약계층지원</t>
  </si>
  <si>
    <t xml:space="preserve">  - low-income aid </t>
  </si>
  <si>
    <t xml:space="preserve">  - Health, Family &amp; Woman</t>
  </si>
  <si>
    <t>8. 일반회계 세출결산(계속)</t>
  </si>
  <si>
    <t>8. Settled Expenditure of General Accounts(Cont'd)</t>
  </si>
  <si>
    <t xml:space="preserve">  - 노인 · 청소년</t>
  </si>
  <si>
    <t xml:space="preserve">  - Senior, Young Adult</t>
  </si>
  <si>
    <t xml:space="preserve">  - 노동</t>
  </si>
  <si>
    <t xml:space="preserve">  -  Labor</t>
  </si>
  <si>
    <t xml:space="preserve">  - 보훈</t>
  </si>
  <si>
    <t xml:space="preserve">  - bohun</t>
  </si>
  <si>
    <t xml:space="preserve">  - 주택</t>
  </si>
  <si>
    <t xml:space="preserve">  - Housing</t>
  </si>
  <si>
    <t xml:space="preserve">  - 사회복지일반</t>
  </si>
  <si>
    <t xml:space="preserve">  - Housing Social Welfare</t>
  </si>
  <si>
    <t>보건</t>
  </si>
  <si>
    <t>Health</t>
  </si>
  <si>
    <t xml:space="preserve">  - 보건의료</t>
  </si>
  <si>
    <t xml:space="preserve">  - Health Medical Treatment</t>
  </si>
  <si>
    <t xml:space="preserve">  - 식품의약안전</t>
  </si>
  <si>
    <t xml:space="preserve">  - Food &amp; Drug</t>
  </si>
  <si>
    <t>농림해양수산</t>
  </si>
  <si>
    <t>Agriculture, Forestry, Ocean, Marine</t>
  </si>
  <si>
    <t xml:space="preserve">  - 농업 · 농촌</t>
  </si>
  <si>
    <t xml:space="preserve">  - Agriculture, Farm Village</t>
  </si>
  <si>
    <t xml:space="preserve">  - 임업 · 산촌</t>
  </si>
  <si>
    <t xml:space="preserve">  - Forestry, Mountain Village</t>
  </si>
  <si>
    <t xml:space="preserve">  - 해양수산 · 어촌</t>
  </si>
  <si>
    <t xml:space="preserve">  - Ocean Marine, Fishing Village</t>
  </si>
  <si>
    <t>산업 · 중소기업</t>
  </si>
  <si>
    <t>Industry, Small &amp; medium enterprises</t>
  </si>
  <si>
    <t xml:space="preserve">  - 산업금융지원</t>
  </si>
  <si>
    <t xml:space="preserve">  - Industrial finance Support</t>
  </si>
  <si>
    <t xml:space="preserve">  - Trade &amp; Investment Enticement </t>
  </si>
  <si>
    <t xml:space="preserve">  - 산업진흥 · 고도화</t>
  </si>
  <si>
    <t xml:space="preserve">  - industry </t>
  </si>
  <si>
    <t xml:space="preserve">  - Energy &amp; Resource Development</t>
  </si>
  <si>
    <t xml:space="preserve">  - 산업 · 중소기업일반</t>
  </si>
  <si>
    <t xml:space="preserve">  - Industry, Small &amp; medium enterprises</t>
  </si>
  <si>
    <t>Transportation &amp; Traffic</t>
  </si>
  <si>
    <t xml:space="preserve">  - 도로</t>
  </si>
  <si>
    <t xml:space="preserve">  - Roads</t>
  </si>
  <si>
    <t xml:space="preserve">  - 도시철도</t>
  </si>
  <si>
    <t xml:space="preserve">  - Underground Railway</t>
  </si>
  <si>
    <t xml:space="preserve">  - 해운 · 항만</t>
  </si>
  <si>
    <t xml:space="preserve">  - Marine Transport, Port </t>
  </si>
  <si>
    <t xml:space="preserve">  - Public Traffic, distribution etc.</t>
  </si>
  <si>
    <t>Corntry, Region Development</t>
  </si>
  <si>
    <t xml:space="preserve">  - 수자원</t>
  </si>
  <si>
    <t xml:space="preserve">  - Water Resource</t>
  </si>
  <si>
    <t xml:space="preserve">  - Region &amp; City</t>
  </si>
  <si>
    <t xml:space="preserve">  - 산업단지</t>
  </si>
  <si>
    <t xml:space="preserve">  - Industrial Estate</t>
  </si>
  <si>
    <t>과학기술</t>
  </si>
  <si>
    <t>Science Technology</t>
  </si>
  <si>
    <t xml:space="preserve">  - 과학기술일반</t>
  </si>
  <si>
    <t xml:space="preserve">  - General Science Technology</t>
  </si>
  <si>
    <t xml:space="preserve">  - 과학기술연구지원</t>
  </si>
  <si>
    <t xml:space="preserve">  - Scientific Research</t>
  </si>
  <si>
    <t>예비비</t>
  </si>
  <si>
    <t>Contingency</t>
  </si>
  <si>
    <t xml:space="preserve">  - 예비비</t>
  </si>
  <si>
    <t xml:space="preserve">  - Contingency</t>
  </si>
  <si>
    <t>기타</t>
  </si>
  <si>
    <t>Others</t>
  </si>
  <si>
    <t xml:space="preserve">  - 기타</t>
  </si>
  <si>
    <t xml:space="preserve">  - Others</t>
  </si>
  <si>
    <t>8-1. Settled Expenditure of General Accounts by Si, Gun(Cont'd)</t>
  </si>
  <si>
    <t>연별 및 시군별
Year &amp; Si, Gun</t>
  </si>
  <si>
    <t xml:space="preserve">공공질서 
및 안전 
Public order 
Safety </t>
  </si>
  <si>
    <t>교 육 
Education</t>
  </si>
  <si>
    <t>환경보호 Protection of Environment</t>
  </si>
  <si>
    <t xml:space="preserve">사회복지 
Social Welfare </t>
  </si>
  <si>
    <t>보 건
Health</t>
  </si>
  <si>
    <t>산업, 중소기업 Industry, Small and medium enterprises</t>
  </si>
  <si>
    <t xml:space="preserve">국토 및
 지역개발 Country, Region Development </t>
  </si>
  <si>
    <t>과학기술 
Science Technology</t>
  </si>
  <si>
    <t>기 타
 Others</t>
  </si>
  <si>
    <t>연별 및 회계별
Year &amp; Account</t>
  </si>
  <si>
    <t>회계수
Accounts</t>
  </si>
  <si>
    <t>예산
Budget</t>
  </si>
  <si>
    <t>세입
Revenue</t>
  </si>
  <si>
    <t>세출
Expenditure</t>
  </si>
  <si>
    <t>공기업특별회계
Public Enterprise Special Account</t>
  </si>
  <si>
    <t xml:space="preserve">  -  지역개발기금
      Regional Development Fund</t>
  </si>
  <si>
    <t>기타특별회계
Orther Special Account</t>
  </si>
  <si>
    <t xml:space="preserve">  -  의료보험기금운영
      MedicialInsurance Fund 
      Menagement</t>
  </si>
  <si>
    <t xml:space="preserve">  -  치수사업
      Management of Fiood Control</t>
  </si>
  <si>
    <t xml:space="preserve">  -  경북도립대학
      Gyeongbuk Provincial College</t>
  </si>
  <si>
    <t xml:space="preserve">  - 광역교통시설 
     Wide area traffic facilities </t>
  </si>
  <si>
    <t>주 : 2009년 자료부터 서식변경( 단위변경 "천원" → "백만원" )</t>
  </si>
  <si>
    <t>12. 도 공유재산</t>
  </si>
  <si>
    <t>12. Public Properties Commonly Owned by Do</t>
  </si>
  <si>
    <t>연별 및 종별
Year &amp; Classificatlon</t>
  </si>
  <si>
    <t>총계
Total</t>
  </si>
  <si>
    <t>행정재산
Administrative property</t>
  </si>
  <si>
    <t>일반재산
common property</t>
  </si>
  <si>
    <t>수량
Quantity</t>
  </si>
  <si>
    <t>평가액
Appraisal value</t>
  </si>
  <si>
    <t>Land(1,000㎡)</t>
  </si>
  <si>
    <t>Standing Wood and Bamboo(㎥)</t>
  </si>
  <si>
    <t>공작물(점)</t>
  </si>
  <si>
    <t>기계·기구(점)</t>
  </si>
  <si>
    <t>Machinery</t>
  </si>
  <si>
    <t>선박(척)</t>
  </si>
  <si>
    <t>무체재산(건)</t>
  </si>
  <si>
    <t>intangible</t>
  </si>
  <si>
    <t>용익물권(건)</t>
  </si>
  <si>
    <t>Real rights</t>
  </si>
  <si>
    <t>주 : 2009년 자료부터 서식변경( 단위변경 "천원" → "백만원", 명칭변경 "잡종재산" → "일반재산", 항목삭제 "보존재산" )</t>
  </si>
  <si>
    <t>13. 시·군 공유재산</t>
  </si>
  <si>
    <t xml:space="preserve">13. 시·군 공유재산(계속) </t>
  </si>
  <si>
    <t>13. Public Properties Commonly Owned by Si andGun(Cont'd)</t>
  </si>
  <si>
    <t xml:space="preserve">13. Public Properties Commonly Owned by Si and Gun </t>
  </si>
  <si>
    <t>단위 : ㎡, 천㎡, 백만원</t>
  </si>
  <si>
    <t>Unit : ㎡, 1,000㎡, million won</t>
  </si>
  <si>
    <t>총평가액
Total appraisal value</t>
  </si>
  <si>
    <t>토지
Land</t>
  </si>
  <si>
    <t>건물
Building</t>
  </si>
  <si>
    <t>기계기구
Machinery</t>
  </si>
  <si>
    <t>공작물
Constructure</t>
  </si>
  <si>
    <t>기타
Other</t>
  </si>
  <si>
    <t>Year &amp; 
Si, Gun</t>
  </si>
  <si>
    <t>면적
Area
(천㎡)</t>
  </si>
  <si>
    <t>평가액
Appraisal
 value</t>
  </si>
  <si>
    <t>면적
Area
(㎡)</t>
  </si>
  <si>
    <t>평가액
Appraisal 
value</t>
  </si>
  <si>
    <t>점
Piece</t>
  </si>
  <si>
    <t>척수
Boats</t>
  </si>
  <si>
    <t>톤수
Ton</t>
  </si>
  <si>
    <t>주
trees</t>
  </si>
  <si>
    <t>수량(건) 
Quantity</t>
  </si>
  <si>
    <t>주 : 2009년 자료부터 서식 변경( 단위변경 "천원" → "백만원" )</t>
  </si>
  <si>
    <t xml:space="preserve">  - 학교용지부담금특별회계</t>
  </si>
  <si>
    <t>5. 일반회계 세입예산 개요</t>
  </si>
  <si>
    <t>5. Budget Revenues of General Accounts</t>
  </si>
  <si>
    <t>5. 일반회계 세입예산 개요(계속)</t>
  </si>
  <si>
    <t>5. Budget Revenues of General Accounts(Cont'd)</t>
  </si>
  <si>
    <t>합  계
Total</t>
  </si>
  <si>
    <t>세외수입 Non-tax revenue</t>
  </si>
  <si>
    <t>경상적 세외수입 Current non-tax revenues</t>
  </si>
  <si>
    <t>재산임대
수입
Property rents</t>
  </si>
  <si>
    <t>사용료수입
Rents</t>
  </si>
  <si>
    <t>재산매각수입
Property disposal</t>
  </si>
  <si>
    <t>연별 및          시군별</t>
  </si>
  <si>
    <t xml:space="preserve">공공질서 
및 안전 
Public order Safety </t>
  </si>
  <si>
    <t>교 육 Education</t>
  </si>
  <si>
    <t>기 타 
Others</t>
  </si>
  <si>
    <t>Year &amp;             Si, Gun</t>
  </si>
  <si>
    <t>자료 : 예산담당관실,  2008년 부터 서식 변경</t>
  </si>
  <si>
    <t>합계  Total</t>
    <phoneticPr fontId="42" type="noConversion"/>
  </si>
  <si>
    <t>연별 및 시군별</t>
    <phoneticPr fontId="42" type="noConversion"/>
  </si>
  <si>
    <t>보통세 Ordinary Taxes</t>
    <phoneticPr fontId="42" type="noConversion"/>
  </si>
  <si>
    <t>Year &amp; Si, Gun</t>
    <phoneticPr fontId="42" type="noConversion"/>
  </si>
  <si>
    <t>목적세 Objective Taxes</t>
    <phoneticPr fontId="42" type="noConversion"/>
  </si>
  <si>
    <t>과년도수입 
Revenue from previous year</t>
    <phoneticPr fontId="42" type="noConversion"/>
  </si>
  <si>
    <t>도세
Province
 taxes</t>
    <phoneticPr fontId="42" type="noConversion"/>
  </si>
  <si>
    <t>도세 Province taxes</t>
    <phoneticPr fontId="42" type="noConversion"/>
  </si>
  <si>
    <t>도  세
Province
 taxes</t>
    <phoneticPr fontId="42" type="noConversion"/>
  </si>
  <si>
    <t>주민세
Inhabitant</t>
    <phoneticPr fontId="42" type="noConversion"/>
  </si>
  <si>
    <t>지방소득세
Local income</t>
    <phoneticPr fontId="42" type="noConversion"/>
  </si>
  <si>
    <t>재산세
Property</t>
    <phoneticPr fontId="42" type="noConversion"/>
  </si>
  <si>
    <t>자동차세
Automobile</t>
    <phoneticPr fontId="42" type="noConversion"/>
  </si>
  <si>
    <t>담배소비세
Tobacco consumption</t>
    <phoneticPr fontId="42" type="noConversion"/>
  </si>
  <si>
    <t>지역자원시설세
Regional Resources Facilities</t>
    <phoneticPr fontId="42" type="noConversion"/>
  </si>
  <si>
    <t>지방교육세
Local education</t>
    <phoneticPr fontId="42" type="noConversion"/>
  </si>
  <si>
    <t xml:space="preserve">주 : 2009년부터 서식변경(단위변경 "천원" → "백만원")     </t>
    <phoneticPr fontId="42" type="noConversion"/>
  </si>
  <si>
    <t xml:space="preserve">     2010년부터 지방소비세, 지방소득세 신설</t>
    <phoneticPr fontId="20" type="noConversion"/>
  </si>
  <si>
    <t>취득세
Acquisition</t>
  </si>
  <si>
    <t xml:space="preserve">등록면허세
Registration license </t>
  </si>
  <si>
    <t>레저세
Leisure</t>
  </si>
  <si>
    <t>지방소비세
Local consumption</t>
  </si>
  <si>
    <t xml:space="preserve">주 : 2009년부터 서식변경(단위변경 "천원" → "백만원")     </t>
  </si>
  <si>
    <t xml:space="preserve">     2010년부터 지방소비세, 지방소득세 신설</t>
  </si>
  <si>
    <t>농어촌특별세
Special tax for rural development</t>
    <phoneticPr fontId="42" type="noConversion"/>
  </si>
  <si>
    <t>과년도수입
Revenues from previous year</t>
    <phoneticPr fontId="42" type="noConversion"/>
  </si>
  <si>
    <t>증여세
Gift</t>
    <phoneticPr fontId="42" type="noConversion"/>
  </si>
  <si>
    <t xml:space="preserve">자산
재평가세
Asset Revaluation </t>
    <phoneticPr fontId="42" type="noConversion"/>
  </si>
  <si>
    <t>단위 : 백만원</t>
    <phoneticPr fontId="42" type="noConversion"/>
  </si>
  <si>
    <t>Unit :  million won</t>
    <phoneticPr fontId="42" type="noConversion"/>
  </si>
  <si>
    <t>지방세
Local taxes</t>
    <phoneticPr fontId="42" type="noConversion"/>
  </si>
  <si>
    <t xml:space="preserve">      지방소비세가 2010년 도세로 신설되어 중앙정부로부터 세입금 전입</t>
    <phoneticPr fontId="20" type="noConversion"/>
  </si>
  <si>
    <t>시 · 군세
Si, Gun
 taxes</t>
    <phoneticPr fontId="42" type="noConversion"/>
  </si>
  <si>
    <t>Gunwi</t>
    <phoneticPr fontId="20" type="noConversion"/>
  </si>
  <si>
    <t>726 / ⅩⅤ. 재정</t>
    <phoneticPr fontId="20" type="noConversion"/>
  </si>
  <si>
    <t>ⅩⅤ. Public Finance / 727</t>
    <phoneticPr fontId="42" type="noConversion"/>
  </si>
  <si>
    <t>728 / ⅩⅤ. 재정</t>
    <phoneticPr fontId="42" type="noConversion"/>
  </si>
  <si>
    <t>포항시    Pohang</t>
    <phoneticPr fontId="42" type="noConversion"/>
  </si>
  <si>
    <t xml:space="preserve">     도      Gyeongbuk</t>
    <phoneticPr fontId="42" type="noConversion"/>
  </si>
  <si>
    <t>경주시    Gyeongju</t>
    <phoneticPr fontId="42" type="noConversion"/>
  </si>
  <si>
    <t>김천시    Gimcheon</t>
    <phoneticPr fontId="42" type="noConversion"/>
  </si>
  <si>
    <t>안동시    Andong</t>
    <phoneticPr fontId="42" type="noConversion"/>
  </si>
  <si>
    <t>구미시    Gumi</t>
    <phoneticPr fontId="42" type="noConversion"/>
  </si>
  <si>
    <t>영주시    Yeongju</t>
    <phoneticPr fontId="42" type="noConversion"/>
  </si>
  <si>
    <t>영천시    Yeongcheon</t>
    <phoneticPr fontId="42" type="noConversion"/>
  </si>
  <si>
    <t>상주시    Sangju</t>
    <phoneticPr fontId="42" type="noConversion"/>
  </si>
  <si>
    <t>문경시    Mungyeong</t>
    <phoneticPr fontId="42" type="noConversion"/>
  </si>
  <si>
    <t>경산시    Gyeongsan</t>
    <phoneticPr fontId="42" type="noConversion"/>
  </si>
  <si>
    <t>군위군    Gunwi</t>
    <phoneticPr fontId="42" type="noConversion"/>
  </si>
  <si>
    <t>의성군    Uiseong</t>
    <phoneticPr fontId="42" type="noConversion"/>
  </si>
  <si>
    <t>청송군    Cheongsong</t>
    <phoneticPr fontId="42" type="noConversion"/>
  </si>
  <si>
    <t>영양군    Yeongyang</t>
    <phoneticPr fontId="42" type="noConversion"/>
  </si>
  <si>
    <t>영덕군    Yeongdeok</t>
    <phoneticPr fontId="42" type="noConversion"/>
  </si>
  <si>
    <t>청도군    Cheongdo</t>
    <phoneticPr fontId="42" type="noConversion"/>
  </si>
  <si>
    <t>3. 지방세 징수(계속)</t>
    <phoneticPr fontId="20" type="noConversion"/>
  </si>
  <si>
    <t>Unit : million won</t>
    <phoneticPr fontId="20" type="noConversion"/>
  </si>
  <si>
    <t>보통세 Ordinary Taxes</t>
    <phoneticPr fontId="20" type="noConversion"/>
  </si>
  <si>
    <t>보통세 Ordinary Taxes</t>
    <phoneticPr fontId="20" type="noConversion"/>
  </si>
  <si>
    <t>도세 Province taxes</t>
    <phoneticPr fontId="20" type="noConversion"/>
  </si>
  <si>
    <t>도세 Province taxes</t>
    <phoneticPr fontId="20" type="noConversion"/>
  </si>
  <si>
    <t xml:space="preserve">시 · 군세 Si, Gun taxes </t>
    <phoneticPr fontId="42" type="noConversion"/>
  </si>
  <si>
    <t>연별 및 시군별                  Year &amp; Si, Gun</t>
    <phoneticPr fontId="42" type="noConversion"/>
  </si>
  <si>
    <t>연별 및 
시군별</t>
    <phoneticPr fontId="20" type="noConversion"/>
  </si>
  <si>
    <t xml:space="preserve">     </t>
    <phoneticPr fontId="20" type="noConversion"/>
  </si>
  <si>
    <t xml:space="preserve">      2010년부터 지방소비세, 지방소득세 신설</t>
    <phoneticPr fontId="20" type="noConversion"/>
  </si>
  <si>
    <t xml:space="preserve">      2011년 부터 지방세법 개정('11년 1월)에 따른 세목 조정</t>
    <phoneticPr fontId="20" type="noConversion"/>
  </si>
  <si>
    <t>예산대결산
비율(%)
Budget / settlement ratio</t>
  </si>
  <si>
    <t>시군
Si, Gun</t>
  </si>
  <si>
    <t xml:space="preserve">시 · 군
Si, Gun </t>
  </si>
  <si>
    <t xml:space="preserve">  - 원자력발전지역개발세    
     The locial tax for nuclear
     energy's growth</t>
  </si>
  <si>
    <t>2012</t>
  </si>
  <si>
    <t>자료 : 회계과</t>
    <phoneticPr fontId="20" type="noConversion"/>
  </si>
  <si>
    <t>도</t>
    <phoneticPr fontId="42" type="noConversion"/>
  </si>
  <si>
    <t>Gyeongbuk</t>
    <phoneticPr fontId="42" type="noConversion"/>
  </si>
  <si>
    <t>고령군    Goryeong</t>
    <phoneticPr fontId="42" type="noConversion"/>
  </si>
  <si>
    <t>Goryeong</t>
    <phoneticPr fontId="20" type="noConversion"/>
  </si>
  <si>
    <t>성주군    Seongju</t>
    <phoneticPr fontId="42" type="noConversion"/>
  </si>
  <si>
    <t>칠곡군    Chilgok</t>
    <phoneticPr fontId="42" type="noConversion"/>
  </si>
  <si>
    <t>예천군    Yecheon</t>
    <phoneticPr fontId="42" type="noConversion"/>
  </si>
  <si>
    <t>봉화군    Bonghwa</t>
    <phoneticPr fontId="42" type="noConversion"/>
  </si>
  <si>
    <t>울진군    Uljin</t>
    <phoneticPr fontId="42" type="noConversion"/>
  </si>
  <si>
    <t>울릉군    Ulleung</t>
    <phoneticPr fontId="42" type="noConversion"/>
  </si>
  <si>
    <t xml:space="preserve">     2011년 부터 지방세법 개정('11년 1월)에 따른 세목 조정 및 도축세 폐지</t>
    <phoneticPr fontId="20" type="noConversion"/>
  </si>
  <si>
    <t>연별 및 과목별</t>
  </si>
  <si>
    <t>예산①
Budget</t>
  </si>
  <si>
    <t>징수결정액
Estimated amount of collection</t>
  </si>
  <si>
    <t>수납액②
Amount received</t>
  </si>
  <si>
    <t>불납결손액
Deficit</t>
  </si>
  <si>
    <t>미수납액
Amount unrecived</t>
  </si>
  <si>
    <t>증감(②­①)
Increase or decrease</t>
  </si>
  <si>
    <t>중앙정부이전수입</t>
  </si>
  <si>
    <t>Government Transfer Revenues</t>
  </si>
  <si>
    <t>지방자치단체이전수입</t>
  </si>
  <si>
    <t>Local Transfer Revenues</t>
  </si>
  <si>
    <t>기타이전수입</t>
  </si>
  <si>
    <t>Others Transfer Revenues</t>
  </si>
  <si>
    <t>교수-학습활동수입</t>
  </si>
  <si>
    <t>Teaching-Learning Activities</t>
  </si>
  <si>
    <t>행정활동수입</t>
  </si>
  <si>
    <t>Administration Activities</t>
  </si>
  <si>
    <t>자산수입</t>
  </si>
  <si>
    <t>Asset Incomes</t>
  </si>
  <si>
    <t>이자수입</t>
  </si>
  <si>
    <t>Interest Incomes</t>
  </si>
  <si>
    <t>적립금수입</t>
  </si>
  <si>
    <t>Reserve Incomes</t>
  </si>
  <si>
    <t>금융자산회수</t>
  </si>
  <si>
    <t>Financial Asset Incomes</t>
  </si>
  <si>
    <t>잡수입</t>
  </si>
  <si>
    <t>Miscellaneous Incomes</t>
  </si>
  <si>
    <t>지방교육채 및 학교채</t>
  </si>
  <si>
    <t>Local Education Bond / School Bond</t>
  </si>
  <si>
    <t>전년도이월금</t>
  </si>
  <si>
    <t>Carry-Over from Perv. Year</t>
  </si>
  <si>
    <t>예산①
Budget</t>
  </si>
  <si>
    <t>예산결정후 증감액②
Change in budget amount after budget finalization</t>
  </si>
  <si>
    <t xml:space="preserve">예산현액
(①+②)
Budget amount
</t>
  </si>
  <si>
    <t>Year &amp; Classification</t>
  </si>
  <si>
    <t>전년도이월액
Carry-over from previous year</t>
  </si>
  <si>
    <t>예비비 지출결정액
Estimanted amount of emergency fund</t>
  </si>
  <si>
    <t>이용 및 이체
Use &amp; Transfer</t>
  </si>
  <si>
    <t>인적자원운용</t>
  </si>
  <si>
    <t>교수-학습활동지원</t>
  </si>
  <si>
    <t>교육복지지원</t>
  </si>
  <si>
    <t>보건/급식/체육활동</t>
  </si>
  <si>
    <t>학교재정지원관리</t>
  </si>
  <si>
    <t>학교교육여건개선시설</t>
  </si>
  <si>
    <t>평생교육</t>
  </si>
  <si>
    <t>Life-long Education</t>
  </si>
  <si>
    <t>직업교육</t>
  </si>
  <si>
    <t>Vocational Education</t>
  </si>
  <si>
    <t>교육행정일반</t>
  </si>
  <si>
    <t>Education Adiministration</t>
  </si>
  <si>
    <t>기관운영관리</t>
  </si>
  <si>
    <t>Organizational Management</t>
  </si>
  <si>
    <t>지방채상환 및 리스료</t>
  </si>
  <si>
    <t>Redemption of Municipal 
 Bond/Cost of Lease</t>
  </si>
  <si>
    <t>예비비 및 기타</t>
  </si>
  <si>
    <t>Reserves &amp; Others</t>
  </si>
  <si>
    <t>자료 : 회계과</t>
    <phoneticPr fontId="20" type="noConversion"/>
  </si>
  <si>
    <t>자료 : 회계과</t>
    <phoneticPr fontId="20" type="noConversion"/>
  </si>
  <si>
    <t xml:space="preserve">자료 : 회계과, 2008년 부터 서식 변경  </t>
    <phoneticPr fontId="20" type="noConversion"/>
  </si>
  <si>
    <t>주: 2011년부터 수록</t>
  </si>
  <si>
    <t xml:space="preserve">     1) 재정자립도 = 자체수입(지방세+세외수입) / 일반회계 X 100</t>
  </si>
  <si>
    <t xml:space="preserve">     2) 재정자주도 = 자주재원(지방세+세외수입+지방교부세+조정교부금+재정보전금) / 일반회계 예산액 X 100</t>
  </si>
  <si>
    <t xml:space="preserve">     3) 기준재정수요충족도(재정력지수) = 기준재정수입액 / 기준재정수요액 X 100 ← 교부전기준</t>
  </si>
  <si>
    <t>Education welfare support</t>
    <phoneticPr fontId="42" type="noConversion"/>
  </si>
  <si>
    <t>Unit : million won</t>
    <phoneticPr fontId="42" type="noConversion"/>
  </si>
  <si>
    <t>영주시</t>
    <phoneticPr fontId="20" type="noConversion"/>
  </si>
  <si>
    <t>자료 : 회계과</t>
    <phoneticPr fontId="20" type="noConversion"/>
  </si>
  <si>
    <t>재산</t>
    <phoneticPr fontId="20" type="noConversion"/>
  </si>
  <si>
    <t>자동차</t>
    <phoneticPr fontId="20" type="noConversion"/>
  </si>
  <si>
    <t>지역자원</t>
    <phoneticPr fontId="20" type="noConversion"/>
  </si>
  <si>
    <t>교육</t>
    <phoneticPr fontId="20" type="noConversion"/>
  </si>
  <si>
    <t>주민</t>
    <phoneticPr fontId="20" type="noConversion"/>
  </si>
  <si>
    <t>담배</t>
    <phoneticPr fontId="20" type="noConversion"/>
  </si>
  <si>
    <t>소득</t>
    <phoneticPr fontId="20" type="noConversion"/>
  </si>
  <si>
    <t>취득세</t>
    <phoneticPr fontId="20" type="noConversion"/>
  </si>
  <si>
    <t>등록면허</t>
    <phoneticPr fontId="20" type="noConversion"/>
  </si>
  <si>
    <t>레져</t>
    <phoneticPr fontId="20" type="noConversion"/>
  </si>
  <si>
    <t>지방소비세</t>
    <phoneticPr fontId="20" type="noConversion"/>
  </si>
  <si>
    <t>과년도 수입</t>
    <phoneticPr fontId="20" type="noConversion"/>
  </si>
  <si>
    <t>2013</t>
  </si>
  <si>
    <t>자료 : 예산담당관실</t>
    <phoneticPr fontId="20" type="noConversion"/>
  </si>
  <si>
    <t>주 : 2005년 자료부터 서식 변경, 최종 예산액임.</t>
    <phoneticPr fontId="20" type="noConversion"/>
  </si>
  <si>
    <t xml:space="preserve">     2008년 자료부터 서식 변경("재정보전금" 항목 추가)</t>
    <phoneticPr fontId="20" type="noConversion"/>
  </si>
  <si>
    <t>주 : 2013년 자료부터 "지방 잉여금" 항목 삭제</t>
    <phoneticPr fontId="20" type="noConversion"/>
  </si>
  <si>
    <t>…</t>
    <phoneticPr fontId="20" type="noConversion"/>
  </si>
  <si>
    <t xml:space="preserve">     2) 통계숫자의 단위표시 미만은 사사오입을 원칙으로 하였으며 총계숫자를 맞추기 위해 내용란의 단위숫자가 다를 수도 있습니다.</t>
    <phoneticPr fontId="20" type="noConversion"/>
  </si>
  <si>
    <t>자료 : 세정담당관</t>
  </si>
  <si>
    <t>자료 : 세정담당관</t>
    <phoneticPr fontId="42" type="noConversion"/>
  </si>
  <si>
    <t>다음연도 
이 월 액
Carry over to next year</t>
    <phoneticPr fontId="42" type="noConversion"/>
  </si>
  <si>
    <t xml:space="preserve">지 출 액
Expenditure
</t>
    <phoneticPr fontId="42" type="noConversion"/>
  </si>
  <si>
    <t xml:space="preserve">불 용 액
Unused
</t>
    <phoneticPr fontId="42" type="noConversion"/>
  </si>
  <si>
    <t>Management of School Finance</t>
    <phoneticPr fontId="42" type="noConversion"/>
  </si>
  <si>
    <t>Teaching-Learning Activities</t>
    <phoneticPr fontId="42" type="noConversion"/>
  </si>
  <si>
    <t>Application of Human Resource</t>
    <phoneticPr fontId="42" type="noConversion"/>
  </si>
  <si>
    <t>ⅩⅤ. Public Finance / 777</t>
    <phoneticPr fontId="20" type="noConversion"/>
  </si>
  <si>
    <t>3. Collection of Local Taxes</t>
    <phoneticPr fontId="20" type="noConversion"/>
  </si>
  <si>
    <t>3. Collection of Local Taxes(cont'd)</t>
    <phoneticPr fontId="20" type="noConversion"/>
  </si>
  <si>
    <t>11. Settled expenditure of Special Accounts for Education</t>
    <phoneticPr fontId="42" type="noConversion"/>
  </si>
  <si>
    <t>주 : 2013년 자료부터 '근로장려금' 추가</t>
    <phoneticPr fontId="42" type="noConversion"/>
  </si>
  <si>
    <t>2013</t>
    <phoneticPr fontId="20" type="noConversion"/>
  </si>
  <si>
    <t>사업수입
Business product</t>
    <phoneticPr fontId="20" type="noConversion"/>
  </si>
  <si>
    <t>보전수입 등 및 내부거래  Conservation revenues and Internal transaction</t>
    <phoneticPr fontId="20" type="noConversion"/>
  </si>
  <si>
    <t>보전수입 등  Conservation revenues</t>
    <phoneticPr fontId="20" type="noConversion"/>
  </si>
  <si>
    <t>내부거래  Internal transaction</t>
    <phoneticPr fontId="20" type="noConversion"/>
  </si>
  <si>
    <t>세외수입</t>
    <phoneticPr fontId="20" type="noConversion"/>
  </si>
  <si>
    <t>임시적세외수입</t>
    <phoneticPr fontId="20" type="noConversion"/>
  </si>
  <si>
    <t>임시적 세외수입 Tempory non-tax revenues</t>
    <phoneticPr fontId="20" type="noConversion"/>
  </si>
  <si>
    <t>…</t>
    <phoneticPr fontId="20" type="noConversion"/>
  </si>
  <si>
    <t xml:space="preserve">     2014년 자료부터 서식 변경("잉여금","전년도이월금","융자금원금수입","전입금","예탁금및예수금"을</t>
    <phoneticPr fontId="20" type="noConversion"/>
  </si>
  <si>
    <t xml:space="preserve">                                        "임시적세외수입"에서 "보전수입 등 및 내부거래"로 이동, "기부금 및 기금수입"은 "잡수입"에 포함)</t>
    <phoneticPr fontId="20" type="noConversion"/>
  </si>
  <si>
    <t>수수료수입
 Fees</t>
    <phoneticPr fontId="20" type="noConversion"/>
  </si>
  <si>
    <t>2014</t>
  </si>
  <si>
    <t xml:space="preserve">     2014년 자료부터 "보전수입 등 및 내부거래" 항목 추가</t>
    <phoneticPr fontId="20" type="noConversion"/>
  </si>
  <si>
    <t>보전수입 등 및 내부거래</t>
    <phoneticPr fontId="20" type="noConversion"/>
  </si>
  <si>
    <t>Control grants</t>
    <phoneticPr fontId="20" type="noConversion"/>
  </si>
  <si>
    <t>Local borrowing</t>
    <phoneticPr fontId="20" type="noConversion"/>
  </si>
  <si>
    <t>Conservation revenues and Internal transaction</t>
    <phoneticPr fontId="20" type="noConversion"/>
  </si>
  <si>
    <t>재정보전금
Control grants</t>
    <phoneticPr fontId="20" type="noConversion"/>
  </si>
  <si>
    <t>조정교부금
Control grants</t>
    <phoneticPr fontId="20" type="noConversion"/>
  </si>
  <si>
    <t>주 : 2014년 자료부터 "지방 잉여금" 항목 삭제, "보전수입 등 및 내부거래" 항목 추가</t>
    <phoneticPr fontId="20" type="noConversion"/>
  </si>
  <si>
    <t>ⅩⅤ. Public Finance / 783</t>
    <phoneticPr fontId="20" type="noConversion"/>
  </si>
  <si>
    <t>788 / ⅩⅤ. 재정</t>
    <phoneticPr fontId="20" type="noConversion"/>
  </si>
  <si>
    <t>796 / ⅩⅤ. 재정</t>
    <phoneticPr fontId="20" type="noConversion"/>
  </si>
  <si>
    <r>
      <t>재정자립도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Financial independence</t>
    </r>
    <phoneticPr fontId="42" type="noConversion"/>
  </si>
  <si>
    <r>
      <t>재정자주도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Financial autonomy</t>
    </r>
    <phoneticPr fontId="42" type="noConversion"/>
  </si>
  <si>
    <r>
      <t>기준재정 수요충족도
(재정력지수)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Financia ability indices</t>
    </r>
    <phoneticPr fontId="42" type="noConversion"/>
  </si>
  <si>
    <r>
      <t>7. 일반회계 세출예산 개요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</si>
  <si>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 xml:space="preserve">농림해양
수산 </t>
    </r>
    <r>
      <rPr>
        <sz val="8"/>
        <color theme="1"/>
        <rFont val="돋움"/>
        <family val="3"/>
        <charset val="129"/>
      </rPr>
      <t>Agriculture, Forestry, Ocean, Marine</t>
    </r>
    <phoneticPr fontId="20" type="noConversion"/>
  </si>
  <si>
    <r>
      <t xml:space="preserve">수송 및 
교통 </t>
    </r>
    <r>
      <rPr>
        <sz val="8"/>
        <color theme="1"/>
        <rFont val="돋움"/>
        <family val="3"/>
        <charset val="129"/>
      </rPr>
      <t>Transpor-
tation, 
Traffic</t>
    </r>
    <phoneticPr fontId="20" type="noConversion"/>
  </si>
  <si>
    <r>
      <t xml:space="preserve">국토 및
 지역개발 </t>
    </r>
    <r>
      <rPr>
        <sz val="8"/>
        <color theme="1"/>
        <rFont val="돋움"/>
        <family val="3"/>
        <charset val="129"/>
      </rPr>
      <t xml:space="preserve">Country, Region </t>
    </r>
    <r>
      <rPr>
        <sz val="7.5"/>
        <color theme="1"/>
        <rFont val="돋움"/>
        <family val="3"/>
        <charset val="129"/>
      </rPr>
      <t xml:space="preserve">Development </t>
    </r>
  </si>
  <si>
    <r>
      <t xml:space="preserve">과학기술 </t>
    </r>
    <r>
      <rPr>
        <sz val="8"/>
        <color theme="1"/>
        <rFont val="돋움"/>
        <family val="3"/>
        <charset val="129"/>
      </rPr>
      <t>Science Technology</t>
    </r>
  </si>
  <si>
    <r>
      <t xml:space="preserve">예비비 </t>
    </r>
    <r>
      <rPr>
        <sz val="7"/>
        <color theme="1"/>
        <rFont val="돋움"/>
        <family val="3"/>
        <charset val="129"/>
      </rPr>
      <t>Contingency</t>
    </r>
    <phoneticPr fontId="20" type="noConversion"/>
  </si>
  <si>
    <r>
      <t xml:space="preserve">세대
(외국인세대제외)
</t>
    </r>
    <r>
      <rPr>
        <sz val="8"/>
        <color theme="1"/>
        <rFont val="돋움"/>
        <family val="3"/>
        <charset val="129"/>
      </rPr>
      <t xml:space="preserve"> Households (excluding foreign household)</t>
    </r>
    <phoneticPr fontId="42" type="noConversion"/>
  </si>
  <si>
    <t>보전수입 등 및 
내부거래
Conservation revenues and Internal transaction</t>
    <phoneticPr fontId="20" type="noConversion"/>
  </si>
  <si>
    <t>ⅩⅤ. Public Finance / 789</t>
    <phoneticPr fontId="20" type="noConversion"/>
  </si>
  <si>
    <t>798 / ⅩⅤ. 재정</t>
    <phoneticPr fontId="20" type="noConversion"/>
  </si>
  <si>
    <t>ⅩⅤ. Public Finance / 799</t>
    <phoneticPr fontId="20" type="noConversion"/>
  </si>
  <si>
    <t>자료 : 회계과</t>
    <phoneticPr fontId="20" type="noConversion"/>
  </si>
  <si>
    <t xml:space="preserve">  - 지역및도시</t>
  </si>
  <si>
    <t>국토및지역개발</t>
  </si>
  <si>
    <t xml:space="preserve">  - 대중교통 · 물류등기타</t>
  </si>
  <si>
    <t>수송및교통</t>
  </si>
  <si>
    <t xml:space="preserve">  - 에너지및자원개발</t>
  </si>
  <si>
    <t xml:space="preserve">  - 무역및투자유치</t>
  </si>
  <si>
    <t xml:space="preserve">  - 산업기술지원</t>
    <phoneticPr fontId="20" type="noConversion"/>
  </si>
  <si>
    <t xml:space="preserve">  - 보육 · 가족및여성</t>
  </si>
  <si>
    <t xml:space="preserve">  - 문화및관광일반</t>
  </si>
  <si>
    <t>문화및관광</t>
    <phoneticPr fontId="20" type="noConversion"/>
  </si>
  <si>
    <t xml:space="preserve">  - 유아및초중등교육</t>
  </si>
  <si>
    <t xml:space="preserve">  - 경찰 · 재난방재 · 민방위</t>
    <phoneticPr fontId="20" type="noConversion"/>
  </si>
  <si>
    <t>공공질서및안전</t>
  </si>
  <si>
    <t xml:space="preserve">  - 입법및선거관계</t>
  </si>
  <si>
    <t>ⅩⅤ. Public Finance / 787</t>
    <phoneticPr fontId="20" type="noConversion"/>
  </si>
  <si>
    <t>2015</t>
  </si>
  <si>
    <t xml:space="preserve">     2015년 자료부터 서식 변경(임시적세외수입에 "과징금 및 과태료 등" 항목추가, "잡수입"을 "기타수입"으로 변경)</t>
    <phoneticPr fontId="20" type="noConversion"/>
  </si>
  <si>
    <t>소득세
Income</t>
    <phoneticPr fontId="42" type="noConversion"/>
  </si>
  <si>
    <t>주 : 2013년 자료부터 '자녀장려금' 추가</t>
    <phoneticPr fontId="42" type="noConversion"/>
  </si>
  <si>
    <t>인구</t>
    <phoneticPr fontId="20" type="noConversion"/>
  </si>
  <si>
    <t>국세</t>
    <phoneticPr fontId="20" type="noConversion"/>
  </si>
  <si>
    <t>1인당 부담액(원)</t>
    <phoneticPr fontId="20" type="noConversion"/>
  </si>
  <si>
    <t>징수교부금
수입
Collection grants</t>
    <phoneticPr fontId="20" type="noConversion"/>
  </si>
  <si>
    <t>과징금 및 과태료 등
Fines and penaltiesetc</t>
    <phoneticPr fontId="20" type="noConversion"/>
  </si>
  <si>
    <t>기타수입
Other income</t>
    <phoneticPr fontId="20" type="noConversion"/>
  </si>
  <si>
    <t>지난년도수입
Revenue from previous year</t>
    <phoneticPr fontId="20" type="noConversion"/>
  </si>
  <si>
    <t>잉여금
Net
Surplus</t>
    <phoneticPr fontId="20" type="noConversion"/>
  </si>
  <si>
    <t>전년도
이월금
Carry-over</t>
    <phoneticPr fontId="20" type="noConversion"/>
  </si>
  <si>
    <t>융자금
원금수입
Loan collection</t>
    <phoneticPr fontId="20" type="noConversion"/>
  </si>
  <si>
    <t>전입금
Trans- ferred from</t>
    <phoneticPr fontId="20" type="noConversion"/>
  </si>
  <si>
    <t>…</t>
    <phoneticPr fontId="20" type="noConversion"/>
  </si>
  <si>
    <t>772</t>
    <phoneticPr fontId="42" type="noConversion"/>
  </si>
  <si>
    <t>ⅩⅤ. Public Finance / 773</t>
    <phoneticPr fontId="42" type="noConversion"/>
  </si>
  <si>
    <t>774 / ⅩⅤ. 재정</t>
    <phoneticPr fontId="42" type="noConversion"/>
  </si>
  <si>
    <t>ⅩⅤ. Public Finance / 775</t>
    <phoneticPr fontId="42" type="noConversion"/>
  </si>
  <si>
    <t>776 / ⅩⅤ. 재정</t>
    <phoneticPr fontId="42" type="noConversion"/>
  </si>
  <si>
    <t>778 / ⅩⅤ. 재정</t>
    <phoneticPr fontId="42" type="noConversion"/>
  </si>
  <si>
    <t>ⅩⅤ. Public Finance / 779</t>
    <phoneticPr fontId="20" type="noConversion"/>
  </si>
  <si>
    <t>780 / ⅩⅤ. 재정</t>
    <phoneticPr fontId="20" type="noConversion"/>
  </si>
  <si>
    <t>ⅩⅤ. Public Finance / 781</t>
    <phoneticPr fontId="20" type="noConversion"/>
  </si>
  <si>
    <t>782 / ⅩⅤ. 재정</t>
    <phoneticPr fontId="20" type="noConversion"/>
  </si>
  <si>
    <t>784 / ⅩⅤ. 재정</t>
    <phoneticPr fontId="20" type="noConversion"/>
  </si>
  <si>
    <t>ⅩⅤ. Public Finance / 785</t>
    <phoneticPr fontId="20" type="noConversion"/>
  </si>
  <si>
    <t>786 / ⅩⅤ. 재정</t>
    <phoneticPr fontId="20" type="noConversion"/>
  </si>
  <si>
    <t>790 / ⅩⅤ. 재정</t>
    <phoneticPr fontId="20" type="noConversion"/>
  </si>
  <si>
    <t>ⅩⅤ. Public Finance / 791</t>
    <phoneticPr fontId="20" type="noConversion"/>
  </si>
  <si>
    <t>792 / ⅩⅤ. 재정</t>
    <phoneticPr fontId="20" type="noConversion"/>
  </si>
  <si>
    <t>ⅩⅤ. Public Finance / 793</t>
    <phoneticPr fontId="20" type="noConversion"/>
  </si>
  <si>
    <t>794 / ⅩⅤ. 재정</t>
    <phoneticPr fontId="20" type="noConversion"/>
  </si>
  <si>
    <t>ⅩⅤ. Public Finance / 795</t>
    <phoneticPr fontId="20" type="noConversion"/>
  </si>
  <si>
    <t>ⅩⅤ. Public Finance / 797</t>
    <phoneticPr fontId="20" type="noConversion"/>
  </si>
  <si>
    <t>800 / ⅩⅤ. 재정</t>
    <phoneticPr fontId="42" type="noConversion"/>
  </si>
  <si>
    <t>ⅩⅤ. Public Finance / 801</t>
    <phoneticPr fontId="42" type="noConversion"/>
  </si>
  <si>
    <t>802 / ⅩⅤ. 재정</t>
    <phoneticPr fontId="42" type="noConversion"/>
  </si>
  <si>
    <t>ⅩⅤ. Public Finance / 803</t>
    <phoneticPr fontId="42" type="noConversion"/>
  </si>
  <si>
    <t>804 / ⅩⅤ. 재정</t>
    <phoneticPr fontId="20" type="noConversion"/>
  </si>
  <si>
    <t>ⅩⅤ. Public Finance / 805</t>
    <phoneticPr fontId="20" type="noConversion"/>
  </si>
  <si>
    <t>806 / ⅩⅤ. 재정</t>
    <phoneticPr fontId="20" type="noConversion"/>
  </si>
  <si>
    <t>ⅩⅤ. Public Finance / 807</t>
    <phoneticPr fontId="20" type="noConversion"/>
  </si>
  <si>
    <t>808 / ⅩⅤ. 재정</t>
    <phoneticPr fontId="20" type="noConversion"/>
  </si>
  <si>
    <r>
      <t xml:space="preserve">법인세
</t>
    </r>
    <r>
      <rPr>
        <sz val="7.5"/>
        <color theme="1"/>
        <rFont val="돋움"/>
        <family val="3"/>
        <charset val="129"/>
      </rPr>
      <t>Corporation Profit tax</t>
    </r>
    <phoneticPr fontId="42" type="noConversion"/>
  </si>
  <si>
    <t>근로
장려금</t>
    <phoneticPr fontId="42" type="noConversion"/>
  </si>
  <si>
    <t>자녀
장려금</t>
    <phoneticPr fontId="42" type="noConversion"/>
  </si>
  <si>
    <t>상속세
Inheri-
tance</t>
    <phoneticPr fontId="42" type="noConversion"/>
  </si>
  <si>
    <r>
      <t xml:space="preserve">예탁금및
예수금
</t>
    </r>
    <r>
      <rPr>
        <sz val="7"/>
        <color theme="1"/>
        <rFont val="돋움"/>
        <family val="3"/>
        <charset val="129"/>
      </rPr>
      <t>Contribution</t>
    </r>
    <phoneticPr fontId="20" type="noConversion"/>
  </si>
  <si>
    <t>Reconstruction of School 
 Education Environment</t>
    <phoneticPr fontId="42" type="noConversion"/>
  </si>
  <si>
    <t>Health/School Meal/Physical 
 Activities</t>
    <phoneticPr fontId="42" type="noConversion"/>
  </si>
  <si>
    <t xml:space="preserve">water supply &amp; drainage, quality of water </t>
    <phoneticPr fontId="20" type="noConversion"/>
  </si>
  <si>
    <t xml:space="preserve">  - Legislation &amp; Election</t>
    <phoneticPr fontId="20" type="noConversion"/>
  </si>
  <si>
    <r>
      <t>8-1.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일반회계 세출결산</t>
    </r>
    <phoneticPr fontId="20" type="noConversion"/>
  </si>
  <si>
    <t>8-1. 시·군별 일반회계 세출결산(계속)</t>
    <phoneticPr fontId="20" type="noConversion"/>
  </si>
  <si>
    <t>Source : Tax Affairs Division</t>
    <phoneticPr fontId="42" type="noConversion"/>
  </si>
  <si>
    <t>Source : Tax Affairs Division</t>
    <phoneticPr fontId="20" type="noConversion"/>
  </si>
  <si>
    <t>Source : Accounts Division</t>
    <phoneticPr fontId="20" type="noConversion"/>
  </si>
  <si>
    <t>Source : Budget Division</t>
    <phoneticPr fontId="20" type="noConversion"/>
  </si>
  <si>
    <t>Source : Budget Division</t>
    <phoneticPr fontId="20" type="noConversion"/>
  </si>
  <si>
    <t>Source : Budget Division</t>
    <phoneticPr fontId="20" type="noConversion"/>
  </si>
  <si>
    <t>Source : Gyeongsangbuk-Do Office of Education</t>
    <phoneticPr fontId="20" type="noConversion"/>
  </si>
  <si>
    <t>Source : Gyeongsangbuk-Do Office of Education</t>
    <phoneticPr fontId="42" type="noConversion"/>
  </si>
  <si>
    <t xml:space="preserve">자료 : 예산담당관실, 예산개요, 2015년 최종예산기준(자립도,자주도), 당초예산(재정력지수)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</si>
</sst>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_ ;_ * \!\-#,##0_ ;_ * &quot;-&quot;_ ;_ @_ "/>
    <numFmt numFmtId="178" formatCode="_-* #,##0_-;\!\-* #,##0_-;_-* &quot;-&quot;_-;_-@_-"/>
    <numFmt numFmtId="179" formatCode="#,##0_);[Red]\!\(#,##0\!\)"/>
    <numFmt numFmtId="180" formatCode="#,##0_ "/>
    <numFmt numFmtId="181" formatCode="#,##0_);[Red]\(#,##0\)"/>
    <numFmt numFmtId="182" formatCode="_-[$€-2]* #,##0.00_-;\-[$€-2]* #,##0.00_-;_-[$€-2]* &quot;-&quot;??_-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* #,##0.00_ ;_ * \-#,##0.00_ ;_ * &quot;-&quot;??_ ;_ @_ "/>
    <numFmt numFmtId="190" formatCode="&quot;₩&quot;#,##0.00;&quot;₩&quot;\-#,##0.00"/>
    <numFmt numFmtId="191" formatCode="_-* #,##0.0_-;\-* #,##0.0_-;_-* &quot;-&quot;?_-;_-@_-"/>
    <numFmt numFmtId="192" formatCode="&quot;₩&quot;#,##0.00;[Red]&quot;₩&quot;\-#,##0.00"/>
    <numFmt numFmtId="193" formatCode="_ &quot;₩&quot;* #,##0_ ;_ &quot;₩&quot;* \-#,##0_ ;_ &quot;₩&quot;* &quot;-&quot;_ ;_ @_ "/>
    <numFmt numFmtId="194" formatCode="&quot;$&quot;#,##0_);[Red]\(&quot;$&quot;#,##0\)"/>
    <numFmt numFmtId="195" formatCode="&quot;₩&quot;#,##0;[Red]&quot;₩&quot;\-#,##0"/>
    <numFmt numFmtId="196" formatCode="_ &quot;₩&quot;* #,##0.00_ ;_ &quot;₩&quot;* \-#,##0.00_ ;_ &quot;₩&quot;* &quot;-&quot;??_ ;_ @_ 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#,##0.0"/>
    <numFmt numFmtId="201" formatCode="_(* #,##0_);_(* \(#,##0\);_(* &quot;-&quot;_);_(@_)"/>
    <numFmt numFmtId="202" formatCode="#,##0.0_ "/>
    <numFmt numFmtId="203" formatCode="_ * #,##0_ ;_ * &quot;₩&quot;&quot;₩&quot;\-#,##0_ ;_ * &quot;-&quot;_ ;_ @_ "/>
    <numFmt numFmtId="204" formatCode="_ &quot;₩&quot;* #,##0.00_ ;_ &quot;₩&quot;* &quot;₩&quot;&quot;₩&quot;\-#,##0.00_ ;_ &quot;₩&quot;* &quot;-&quot;??_ ;_ @_ "/>
    <numFmt numFmtId="205" formatCode="_ &quot;₩&quot;* #,##0_ ;_ &quot;₩&quot;* &quot;₩&quot;&quot;₩&quot;\-#,##0_ ;_ &quot;₩&quot;* &quot;-&quot;_ ;_ @_ "/>
    <numFmt numFmtId="206" formatCode="&quot;₩&quot;#,##0.00;[Red]&quot;₩&quot;&quot;₩&quot;&quot;₩&quot;\-#,##0.00"/>
    <numFmt numFmtId="207" formatCode="_ * #,##0.00_ ;_ * &quot;₩&quot;&quot;₩&quot;\-#,##0.00_ ;_ * &quot;-&quot;??_ ;_ @_ "/>
    <numFmt numFmtId="208" formatCode="&quot;R$&quot;#,##0_);[Red]\(&quot;R$&quot;#,##0\)"/>
    <numFmt numFmtId="209" formatCode="&quot;₩&quot;#,##0.00;&quot;₩&quot;&quot;₩&quot;&quot;₩&quot;&quot;₩&quot;&quot;₩&quot;&quot;₩&quot;\-#,##0.00"/>
    <numFmt numFmtId="210" formatCode="_ &quot;₩&quot;* #,##0.00_ ;_ &quot;₩&quot;* &quot;₩&quot;\-#,##0.00_ ;_ &quot;₩&quot;* &quot;-&quot;??_ ;_ @_ "/>
    <numFmt numFmtId="211" formatCode="&quot;₩&quot;#,##0;&quot;₩&quot;&quot;₩&quot;&quot;₩&quot;\-#,##0"/>
    <numFmt numFmtId="212" formatCode="&quot;R$&quot;#,##0_);\(&quot;R$&quot;#,##0\)"/>
    <numFmt numFmtId="213" formatCode="#,##0&quot; / XⅡ. 보건 및 사회보장&quot;"/>
    <numFmt numFmtId="214" formatCode="#,##0_-;\-#,##0_-;&quot;-&quot;_-;@_-"/>
    <numFmt numFmtId="215" formatCode="#,##0;\-#,##0;&quot;-&quot;;@"/>
    <numFmt numFmtId="216" formatCode="#,##0\ ;\-#,##0\ ;&quot;-&quot;\ ;@\ "/>
    <numFmt numFmtId="217" formatCode="#,##0\ ;\-#,##0\ ;&quot;-&quot;\ ;\ @"/>
    <numFmt numFmtId="218" formatCode="_-* #,##0.0_-;\-* #,##0.0_-;_-* &quot;-&quot;_-;_-@_-"/>
    <numFmt numFmtId="219" formatCode="#,##0\ "/>
    <numFmt numFmtId="220" formatCode="\ @"/>
  </numFmts>
  <fonts count="20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b/>
      <sz val="16"/>
      <color theme="1"/>
      <name val="굴림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Arial"/>
      <family val="2"/>
    </font>
    <font>
      <sz val="1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9"/>
      <color theme="1"/>
      <name val="Arial Narrow"/>
      <family val="2"/>
    </font>
    <font>
      <b/>
      <vertAlign val="superscript"/>
      <sz val="17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b/>
      <sz val="17"/>
      <color theme="1"/>
      <name val="나눔고딕 ExtraBold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536">
    <xf numFmtId="0" fontId="0" fillId="0" borderId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1" fillId="0" borderId="0"/>
    <xf numFmtId="0" fontId="9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3" fillId="2" borderId="0" applyNumberFormat="0" applyBorder="0" applyAlignment="0" applyProtection="0">
      <alignment vertical="center"/>
    </xf>
    <xf numFmtId="0" fontId="116" fillId="2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116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160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5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116" fillId="9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12" borderId="0" applyNumberFormat="0" applyBorder="0" applyAlignment="0" applyProtection="0">
      <alignment vertical="center"/>
    </xf>
    <xf numFmtId="0" fontId="116" fillId="12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3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0" fillId="3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60" fillId="3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4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7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1" fillId="43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1" fillId="44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1" fillId="45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46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47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1" fillId="48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17" fillId="20" borderId="0" applyNumberFormat="0" applyBorder="0" applyAlignment="0" applyProtection="0"/>
    <xf numFmtId="0" fontId="6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/>
    <xf numFmtId="0" fontId="5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9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51" fillId="0" borderId="0" applyFont="0" applyFill="0" applyBorder="0" applyAlignment="0" applyProtection="0"/>
    <xf numFmtId="198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0" borderId="0"/>
    <xf numFmtId="0" fontId="52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0" fillId="0" borderId="0"/>
    <xf numFmtId="0" fontId="50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2" fillId="22" borderId="1" applyNumberFormat="0" applyAlignment="0" applyProtection="0">
      <alignment vertical="center"/>
    </xf>
    <xf numFmtId="0" fontId="120" fillId="22" borderId="1" applyNumberFormat="0" applyAlignment="0" applyProtection="0"/>
    <xf numFmtId="0" fontId="11" fillId="0" borderId="0"/>
    <xf numFmtId="0" fontId="153" fillId="0" borderId="0"/>
    <xf numFmtId="0" fontId="30" fillId="23" borderId="2" applyNumberFormat="0" applyAlignment="0" applyProtection="0">
      <alignment vertical="center"/>
    </xf>
    <xf numFmtId="0" fontId="121" fillId="23" borderId="2" applyNumberFormat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94" fillId="0" borderId="0"/>
    <xf numFmtId="0" fontId="12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94" fillId="0" borderId="0"/>
    <xf numFmtId="182" fontId="1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47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39" fillId="4" borderId="0" applyNumberFormat="0" applyBorder="0" applyAlignment="0" applyProtection="0">
      <alignment vertical="center"/>
    </xf>
    <xf numFmtId="0" fontId="123" fillId="4" borderId="0" applyNumberFormat="0" applyBorder="0" applyAlignment="0" applyProtection="0"/>
    <xf numFmtId="38" fontId="15" fillId="24" borderId="0" applyNumberFormat="0" applyBorder="0" applyAlignment="0" applyProtection="0"/>
    <xf numFmtId="38" fontId="15" fillId="24" borderId="0" applyNumberFormat="0" applyBorder="0" applyAlignment="0" applyProtection="0"/>
    <xf numFmtId="38" fontId="154" fillId="24" borderId="0" applyNumberFormat="0" applyBorder="0" applyAlignment="0" applyProtection="0"/>
    <xf numFmtId="38" fontId="15" fillId="25" borderId="0" applyNumberFormat="0" applyBorder="0" applyAlignment="0" applyProtection="0"/>
    <xf numFmtId="0" fontId="16" fillId="0" borderId="0">
      <alignment horizontal="left"/>
    </xf>
    <xf numFmtId="0" fontId="155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56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56" fillId="0" borderId="4">
      <alignment horizontal="left"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33" fillId="7" borderId="1" applyNumberFormat="0" applyAlignment="0" applyProtection="0">
      <alignment vertical="center"/>
    </xf>
    <xf numFmtId="10" fontId="15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6" borderId="8" applyNumberFormat="0" applyBorder="0" applyAlignment="0" applyProtection="0"/>
    <xf numFmtId="10" fontId="154" fillId="24" borderId="8" applyNumberFormat="0" applyBorder="0" applyAlignment="0" applyProtection="0"/>
    <xf numFmtId="0" fontId="125" fillId="7" borderId="1" applyNumberFormat="0" applyAlignment="0" applyProtection="0"/>
    <xf numFmtId="0" fontId="31" fillId="0" borderId="9" applyNumberFormat="0" applyFill="0" applyAlignment="0" applyProtection="0">
      <alignment vertical="center"/>
    </xf>
    <xf numFmtId="0" fontId="126" fillId="0" borderId="9" applyNumberFormat="0" applyFill="0" applyAlignment="0" applyProtection="0"/>
    <xf numFmtId="176" fontId="12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0" fontId="19" fillId="0" borderId="10"/>
    <xf numFmtId="0" fontId="158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4" fillId="0" borderId="0"/>
    <xf numFmtId="0" fontId="14" fillId="0" borderId="0"/>
    <xf numFmtId="209" fontId="14" fillId="0" borderId="0"/>
    <xf numFmtId="0" fontId="12" fillId="0" borderId="0"/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/>
    <xf numFmtId="0" fontId="40" fillId="22" borderId="12" applyNumberFormat="0" applyAlignment="0" applyProtection="0">
      <alignment vertical="center"/>
    </xf>
    <xf numFmtId="0" fontId="128" fillId="22" borderId="12" applyNumberFormat="0" applyAlignment="0" applyProtection="0"/>
    <xf numFmtId="10" fontId="12" fillId="0" borderId="0" applyFont="0" applyFill="0" applyBorder="0" applyAlignment="0" applyProtection="0"/>
    <xf numFmtId="10" fontId="147" fillId="0" borderId="0" applyFont="0" applyFill="0" applyBorder="0" applyAlignment="0" applyProtection="0"/>
    <xf numFmtId="0" fontId="19" fillId="0" borderId="0"/>
    <xf numFmtId="0" fontId="158" fillId="0" borderId="0"/>
    <xf numFmtId="0" fontId="35" fillId="0" borderId="0" applyNumberFormat="0" applyFill="0" applyBorder="0" applyAlignment="0" applyProtection="0">
      <alignment vertical="center"/>
    </xf>
    <xf numFmtId="0" fontId="87" fillId="0" borderId="0" applyFill="0" applyBorder="0" applyProtection="0">
      <alignment horizontal="centerContinuous" vertical="center"/>
    </xf>
    <xf numFmtId="0" fontId="88" fillId="24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/>
    <xf numFmtId="0" fontId="12" fillId="0" borderId="13" applyNumberFormat="0" applyFont="0" applyFill="0" applyAlignment="0" applyProtection="0"/>
    <xf numFmtId="0" fontId="12" fillId="0" borderId="13" applyNumberFormat="0" applyFont="0" applyFill="0" applyAlignment="0" applyProtection="0"/>
    <xf numFmtId="0" fontId="147" fillId="0" borderId="13" applyNumberFormat="0" applyFont="0" applyFill="0" applyAlignment="0" applyProtection="0"/>
    <xf numFmtId="0" fontId="32" fillId="0" borderId="14" applyNumberFormat="0" applyFill="0" applyAlignment="0" applyProtection="0">
      <alignment vertical="center"/>
    </xf>
    <xf numFmtId="0" fontId="20" fillId="0" borderId="15">
      <alignment horizontal="left"/>
    </xf>
    <xf numFmtId="0" fontId="159" fillId="0" borderId="15">
      <alignment horizontal="left"/>
    </xf>
    <xf numFmtId="0" fontId="2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1" fillId="4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1" fillId="5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1" fillId="5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53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1" fillId="54" borderId="0" applyNumberFormat="0" applyBorder="0" applyAlignment="0" applyProtection="0">
      <alignment vertical="center"/>
    </xf>
    <xf numFmtId="0" fontId="9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100" fillId="22" borderId="1" applyNumberFormat="0" applyAlignment="0" applyProtection="0">
      <alignment vertical="center"/>
    </xf>
    <xf numFmtId="0" fontId="163" fillId="55" borderId="85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61" fillId="29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183" fontId="14" fillId="0" borderId="0">
      <protection locked="0"/>
    </xf>
    <xf numFmtId="203" fontId="13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4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145" fillId="0" borderId="0">
      <protection locked="0"/>
    </xf>
    <xf numFmtId="0" fontId="25" fillId="0" borderId="0">
      <protection locked="0"/>
    </xf>
    <xf numFmtId="0" fontId="145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3" fillId="57" borderId="86" applyNumberFormat="0" applyFont="0" applyAlignment="0" applyProtection="0">
      <alignment vertical="center"/>
    </xf>
    <xf numFmtId="0" fontId="97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0" fontId="146" fillId="0" borderId="0">
      <alignment vertical="center"/>
    </xf>
    <xf numFmtId="9" fontId="14" fillId="0" borderId="0" applyFont="0" applyFill="0" applyBorder="0" applyAlignment="0" applyProtection="0"/>
    <xf numFmtId="9" fontId="89" fillId="24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0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65" fillId="5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92" fillId="0" borderId="0">
      <alignment horizontal="center" vertical="center"/>
    </xf>
    <xf numFmtId="0" fontId="54" fillId="0" borderId="0"/>
    <xf numFmtId="0" fontId="2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167" fillId="59" borderId="87" applyNumberFormat="0" applyAlignment="0" applyProtection="0">
      <alignment vertical="center"/>
    </xf>
    <xf numFmtId="0" fontId="104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184" fontId="12" fillId="0" borderId="0">
      <alignment vertical="center"/>
    </xf>
    <xf numFmtId="184" fontId="147" fillId="0" borderId="0">
      <alignment vertical="center"/>
    </xf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14" fillId="0" borderId="0" applyProtection="0"/>
    <xf numFmtId="201" fontId="1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12" fontId="14" fillId="0" borderId="0" applyFont="0" applyFill="0" applyBorder="0" applyAlignment="0" applyProtection="0"/>
    <xf numFmtId="176" fontId="14" fillId="0" borderId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14" fillId="0" borderId="0" applyFont="0" applyFill="0" applyBorder="0" applyAlignment="0" applyProtection="0"/>
    <xf numFmtId="176" fontId="14" fillId="0" borderId="0" applyProtection="0"/>
    <xf numFmtId="19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9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 applyProtection="0"/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/>
    <xf numFmtId="196" fontId="14" fillId="0" borderId="0" applyProtection="0"/>
    <xf numFmtId="41" fontId="160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0" fontId="14" fillId="0" borderId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Protection="0"/>
    <xf numFmtId="213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" fillId="0" borderId="0"/>
    <xf numFmtId="0" fontId="31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68" fillId="0" borderId="8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06" fillId="0" borderId="14" applyNumberFormat="0" applyFill="0" applyAlignment="0" applyProtection="0">
      <alignment vertical="center"/>
    </xf>
    <xf numFmtId="0" fontId="169" fillId="0" borderId="89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107" fillId="7" borderId="1" applyNumberFormat="0" applyAlignment="0" applyProtection="0">
      <alignment vertical="center"/>
    </xf>
    <xf numFmtId="0" fontId="170" fillId="60" borderId="85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33" fillId="13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25" fillId="0" borderId="0">
      <protection locked="0"/>
    </xf>
    <xf numFmtId="4" fontId="145" fillId="0" borderId="0">
      <protection locked="0"/>
    </xf>
    <xf numFmtId="185" fontId="14" fillId="0" borderId="0">
      <protection locked="0"/>
    </xf>
    <xf numFmtId="204" fontId="13" fillId="0" borderId="0">
      <protection locked="0"/>
    </xf>
    <xf numFmtId="0" fontId="34" fillId="0" borderId="0">
      <alignment vertical="center"/>
    </xf>
    <xf numFmtId="0" fontId="14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71" fillId="0" borderId="90" applyNumberFormat="0" applyFill="0" applyAlignment="0" applyProtection="0">
      <alignment vertical="center"/>
    </xf>
    <xf numFmtId="0" fontId="10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72" fillId="0" borderId="91" applyNumberFormat="0" applyFill="0" applyAlignment="0" applyProtection="0">
      <alignment vertical="center"/>
    </xf>
    <xf numFmtId="0" fontId="109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3" fillId="0" borderId="92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112" fillId="22" borderId="12" applyNumberFormat="0" applyAlignment="0" applyProtection="0">
      <alignment vertical="center"/>
    </xf>
    <xf numFmtId="0" fontId="176" fillId="55" borderId="93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0" fontId="40" fillId="29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177" fontId="14" fillId="0" borderId="0" applyFont="0" applyFill="0" applyBorder="0" applyAlignment="0" applyProtection="0"/>
    <xf numFmtId="177" fontId="14" fillId="0" borderId="0" applyProtection="0"/>
    <xf numFmtId="177" fontId="14" fillId="0" borderId="0" applyProtection="0"/>
    <xf numFmtId="176" fontId="14" fillId="0" borderId="0" applyProtection="0"/>
    <xf numFmtId="208" fontId="13" fillId="24" borderId="0" applyFill="0" applyBorder="0" applyProtection="0">
      <alignment horizontal="right"/>
    </xf>
    <xf numFmtId="0" fontId="14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149" fillId="0" borderId="0">
      <alignment vertical="center"/>
    </xf>
    <xf numFmtId="0" fontId="93" fillId="0" borderId="0"/>
    <xf numFmtId="42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86" fontId="14" fillId="0" borderId="0">
      <protection locked="0"/>
    </xf>
    <xf numFmtId="205" fontId="13" fillId="0" borderId="0">
      <protection locked="0"/>
    </xf>
    <xf numFmtId="0" fontId="13" fillId="0" borderId="0">
      <alignment vertical="center"/>
    </xf>
    <xf numFmtId="0" fontId="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14" fillId="0" borderId="0"/>
    <xf numFmtId="0" fontId="58" fillId="0" borderId="0" applyBorder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89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3" fillId="0" borderId="0"/>
    <xf numFmtId="0" fontId="9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13" fillId="0" borderId="0"/>
    <xf numFmtId="0" fontId="16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13" fillId="0" borderId="0"/>
    <xf numFmtId="0" fontId="160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/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14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85" fillId="0" borderId="0"/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25" fillId="0" borderId="13">
      <protection locked="0"/>
    </xf>
    <xf numFmtId="0" fontId="145" fillId="0" borderId="13">
      <protection locked="0"/>
    </xf>
    <xf numFmtId="187" fontId="14" fillId="0" borderId="0">
      <protection locked="0"/>
    </xf>
    <xf numFmtId="206" fontId="13" fillId="0" borderId="0">
      <protection locked="0"/>
    </xf>
    <xf numFmtId="188" fontId="14" fillId="0" borderId="0">
      <protection locked="0"/>
    </xf>
    <xf numFmtId="207" fontId="13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61">
    <xf numFmtId="0" fontId="0" fillId="0" borderId="0" xfId="0"/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left" vertical="center"/>
      <protection hidden="1"/>
    </xf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Font="1" applyFill="1" applyBorder="1" applyAlignment="1" applyProtection="1">
      <alignment horizontal="right" vertical="center"/>
      <protection hidden="1"/>
    </xf>
    <xf numFmtId="41" fontId="178" fillId="24" borderId="0" xfId="0" applyNumberFormat="1" applyFont="1" applyFill="1" applyAlignment="1" applyProtection="1">
      <alignment horizontal="right" vertical="center"/>
      <protection hidden="1"/>
    </xf>
    <xf numFmtId="41" fontId="178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center" vertical="center"/>
      <protection hidden="1"/>
    </xf>
    <xf numFmtId="180" fontId="177" fillId="24" borderId="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applyNumberFormat="1" applyFont="1" applyFill="1" applyBorder="1" applyAlignment="1" applyProtection="1">
      <alignment vertical="center" shrinkToFit="1"/>
      <protection hidden="1"/>
    </xf>
    <xf numFmtId="41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325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center" vertical="center"/>
      <protection hidden="1"/>
    </xf>
    <xf numFmtId="176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Alignment="1" applyProtection="1">
      <alignment horizontal="right" vertical="center"/>
      <protection hidden="1"/>
    </xf>
    <xf numFmtId="214" fontId="178" fillId="24" borderId="0" xfId="0" applyNumberFormat="1" applyFont="1" applyFill="1" applyAlignment="1" applyProtection="1">
      <alignment horizontal="right" vertical="center"/>
      <protection hidden="1"/>
    </xf>
    <xf numFmtId="214" fontId="177" fillId="24" borderId="0" xfId="1153" applyNumberFormat="1" applyFont="1" applyFill="1" applyAlignment="1" applyProtection="1">
      <alignment horizontal="right" vertical="center"/>
      <protection hidden="1"/>
    </xf>
    <xf numFmtId="215" fontId="177" fillId="24" borderId="0" xfId="0" applyNumberFormat="1" applyFont="1" applyFill="1" applyAlignment="1" applyProtection="1">
      <alignment horizontal="right" vertical="center"/>
      <protection hidden="1"/>
    </xf>
    <xf numFmtId="215" fontId="178" fillId="24" borderId="0" xfId="0" applyNumberFormat="1" applyFont="1" applyFill="1" applyAlignment="1" applyProtection="1">
      <alignment horizontal="right" vertical="center"/>
      <protection hidden="1"/>
    </xf>
    <xf numFmtId="215" fontId="177" fillId="24" borderId="0" xfId="1153" applyNumberFormat="1" applyFont="1" applyFill="1" applyAlignment="1" applyProtection="1">
      <alignment horizontal="right" vertical="center"/>
      <protection hidden="1"/>
    </xf>
    <xf numFmtId="180" fontId="177" fillId="24" borderId="45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vertical="center"/>
      <protection hidden="1"/>
    </xf>
    <xf numFmtId="3" fontId="177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center"/>
      <protection hidden="1"/>
    </xf>
    <xf numFmtId="3" fontId="177" fillId="24" borderId="0" xfId="0" applyNumberFormat="1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Border="1" applyAlignment="1" applyProtection="1">
      <alignment horizontal="center" vertical="center"/>
      <protection hidden="1"/>
    </xf>
    <xf numFmtId="177" fontId="180" fillId="24" borderId="0" xfId="1325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5" applyFont="1" applyFill="1" applyBorder="1" applyAlignment="1" applyProtection="1">
      <alignment horizontal="left" vertical="center"/>
      <protection hidden="1"/>
    </xf>
    <xf numFmtId="41" fontId="178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31" xfId="0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left" vertical="center"/>
      <protection hidden="1"/>
    </xf>
    <xf numFmtId="0" fontId="182" fillId="24" borderId="0" xfId="0" applyFont="1" applyFill="1" applyAlignment="1" applyProtection="1">
      <alignment horizontal="center" vertical="center"/>
      <protection hidden="1"/>
    </xf>
    <xf numFmtId="0" fontId="183" fillId="24" borderId="0" xfId="0" applyFont="1" applyFill="1" applyProtection="1">
      <protection hidden="1"/>
    </xf>
    <xf numFmtId="3" fontId="183" fillId="24" borderId="0" xfId="0" applyNumberFormat="1" applyFont="1" applyFill="1" applyAlignment="1" applyProtection="1">
      <alignment horizontal="center" vertical="center"/>
      <protection hidden="1"/>
    </xf>
    <xf numFmtId="3" fontId="182" fillId="24" borderId="0" xfId="0" applyNumberFormat="1" applyFont="1" applyFill="1" applyAlignment="1" applyProtection="1">
      <alignment horizontal="center" vertical="center"/>
      <protection hidden="1"/>
    </xf>
    <xf numFmtId="180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Border="1" applyAlignment="1" applyProtection="1">
      <alignment horizontal="center" vertical="center"/>
      <protection hidden="1"/>
    </xf>
    <xf numFmtId="0" fontId="182" fillId="24" borderId="0" xfId="0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left" vertical="center"/>
      <protection hidden="1"/>
    </xf>
    <xf numFmtId="3" fontId="177" fillId="62" borderId="0" xfId="0" applyNumberFormat="1" applyFont="1" applyFill="1" applyAlignment="1" applyProtection="1">
      <alignment horizontal="center" vertical="center"/>
      <protection hidden="1"/>
    </xf>
    <xf numFmtId="0" fontId="177" fillId="62" borderId="0" xfId="0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center"/>
      <protection hidden="1"/>
    </xf>
    <xf numFmtId="0" fontId="177" fillId="62" borderId="0" xfId="0" applyFont="1" applyFill="1" applyBorder="1" applyAlignment="1" applyProtection="1">
      <alignment horizontal="left" vertical="center"/>
      <protection hidden="1"/>
    </xf>
    <xf numFmtId="3" fontId="177" fillId="62" borderId="2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29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0" xfId="0" applyNumberFormat="1" applyFont="1" applyFill="1" applyBorder="1" applyAlignment="1" applyProtection="1">
      <alignment horizontal="center" vertical="center" wrapText="1"/>
      <protection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178" fillId="62" borderId="0" xfId="0" applyFont="1" applyFill="1" applyBorder="1" applyAlignment="1" applyProtection="1">
      <alignment horizontal="center" vertical="center"/>
      <protection hidden="1"/>
    </xf>
    <xf numFmtId="218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0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62" borderId="22" xfId="0" quotePrefix="1" applyNumberFormat="1" applyFont="1" applyFill="1" applyBorder="1" applyAlignment="1" applyProtection="1">
      <alignment horizontal="left" vertical="center"/>
      <protection hidden="1"/>
    </xf>
    <xf numFmtId="0" fontId="181" fillId="24" borderId="0" xfId="1214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center"/>
      <protection hidden="1"/>
    </xf>
    <xf numFmtId="0" fontId="181" fillId="24" borderId="0" xfId="1518" applyFont="1" applyFill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left"/>
      <protection hidden="1"/>
    </xf>
    <xf numFmtId="0" fontId="177" fillId="62" borderId="0" xfId="0" applyFont="1" applyFill="1" applyAlignment="1" applyProtection="1">
      <alignment horizontal="center" vertical="center"/>
      <protection hidden="1"/>
    </xf>
    <xf numFmtId="181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Alignment="1" applyProtection="1">
      <alignment horizontal="center" vertical="center"/>
      <protection hidden="1"/>
    </xf>
    <xf numFmtId="0" fontId="182" fillId="62" borderId="0" xfId="0" applyFont="1" applyFill="1" applyAlignment="1" applyProtection="1">
      <alignment horizontal="center" vertical="center"/>
      <protection hidden="1"/>
    </xf>
    <xf numFmtId="3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Alignment="1" applyProtection="1">
      <alignment horizontal="right" vertical="center" shrinkToFit="1"/>
      <protection hidden="1"/>
    </xf>
    <xf numFmtId="179" fontId="177" fillId="24" borderId="23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Font="1" applyFill="1" applyBorder="1" applyAlignment="1" applyProtection="1">
      <alignment horizontal="center" vertical="center"/>
      <protection hidden="1"/>
    </xf>
    <xf numFmtId="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left" vertical="center"/>
      <protection hidden="1"/>
    </xf>
    <xf numFmtId="0" fontId="178" fillId="0" borderId="0" xfId="0" applyFont="1" applyFill="1" applyBorder="1" applyAlignment="1" applyProtection="1">
      <alignment horizontal="center"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 shrinkToFit="1"/>
      <protection hidden="1"/>
    </xf>
    <xf numFmtId="41" fontId="177" fillId="24" borderId="24" xfId="0" quotePrefix="1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1214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center"/>
      <protection hidden="1"/>
    </xf>
    <xf numFmtId="0" fontId="181" fillId="62" borderId="0" xfId="1518" applyFont="1" applyFill="1" applyAlignment="1" applyProtection="1">
      <alignment horizontal="left"/>
      <protection hidden="1"/>
    </xf>
    <xf numFmtId="0" fontId="181" fillId="62" borderId="0" xfId="1325" applyNumberFormat="1" applyFont="1" applyFill="1" applyBorder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center"/>
      <protection hidden="1"/>
    </xf>
    <xf numFmtId="0" fontId="181" fillId="24" borderId="0" xfId="0" applyNumberFormat="1" applyFont="1" applyFill="1" applyAlignment="1" applyProtection="1">
      <alignment horizontal="center"/>
      <protection hidden="1"/>
    </xf>
    <xf numFmtId="181" fontId="177" fillId="24" borderId="0" xfId="1325" applyNumberFormat="1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1325" applyNumberFormat="1" applyFont="1" applyFill="1" applyBorder="1" applyAlignment="1" applyProtection="1">
      <alignment horizontal="center" vertical="center"/>
      <protection hidden="1"/>
    </xf>
    <xf numFmtId="3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Font="1" applyFill="1" applyBorder="1" applyAlignment="1" applyProtection="1">
      <alignment horizontal="center" vertical="center"/>
      <protection hidden="1"/>
    </xf>
    <xf numFmtId="215" fontId="177" fillId="24" borderId="0" xfId="0" applyNumberFormat="1" applyFont="1" applyFill="1" applyBorder="1" applyAlignment="1" applyProtection="1">
      <alignment horizontal="right" vertical="center"/>
      <protection hidden="1"/>
    </xf>
    <xf numFmtId="3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/>
      <protection hidden="1"/>
    </xf>
    <xf numFmtId="3" fontId="181" fillId="24" borderId="0" xfId="0" applyNumberFormat="1" applyFont="1" applyFill="1" applyBorder="1" applyAlignment="1" applyProtection="1">
      <alignment horizontal="left"/>
      <protection hidden="1"/>
    </xf>
    <xf numFmtId="177" fontId="181" fillId="24" borderId="0" xfId="1324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left"/>
      <protection hidden="1"/>
    </xf>
    <xf numFmtId="177" fontId="177" fillId="24" borderId="0" xfId="1324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left" vertical="center"/>
      <protection hidden="1"/>
    </xf>
    <xf numFmtId="180" fontId="177" fillId="62" borderId="0" xfId="0" applyNumberFormat="1" applyFont="1" applyFill="1" applyBorder="1" applyAlignment="1" applyProtection="1">
      <alignment horizontal="left" vertical="center"/>
      <protection hidden="1"/>
    </xf>
    <xf numFmtId="0" fontId="177" fillId="62" borderId="0" xfId="0" applyFont="1" applyFill="1" applyBorder="1" applyAlignment="1" applyProtection="1">
      <alignment horizontal="right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/>
      <protection hidden="1"/>
    </xf>
    <xf numFmtId="41" fontId="177" fillId="62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1325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left" vertical="center" wrapText="1"/>
      <protection hidden="1"/>
    </xf>
    <xf numFmtId="217" fontId="177" fillId="0" borderId="0" xfId="0" applyNumberFormat="1" applyFont="1" applyAlignment="1" applyProtection="1">
      <alignment horizontal="left" vertical="center"/>
      <protection hidden="1"/>
    </xf>
    <xf numFmtId="0" fontId="187" fillId="0" borderId="0" xfId="0" applyFont="1" applyAlignment="1" applyProtection="1">
      <alignment horizontal="left" indent="1"/>
      <protection hidden="1"/>
    </xf>
    <xf numFmtId="41" fontId="177" fillId="24" borderId="0" xfId="1325" applyNumberFormat="1" applyFont="1" applyFill="1" applyBorder="1" applyAlignment="1" applyProtection="1">
      <alignment horizontal="left" vertical="center" wrapText="1"/>
      <protection hidden="1"/>
    </xf>
    <xf numFmtId="41" fontId="177" fillId="24" borderId="94" xfId="0" applyNumberFormat="1" applyFont="1" applyFill="1" applyBorder="1" applyAlignment="1" applyProtection="1">
      <alignment horizontal="left" vertical="center"/>
      <protection hidden="1"/>
    </xf>
    <xf numFmtId="41" fontId="177" fillId="24" borderId="94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 vertical="center"/>
      <protection hidden="1"/>
    </xf>
    <xf numFmtId="179" fontId="181" fillId="24" borderId="0" xfId="0" applyNumberFormat="1" applyFont="1" applyFill="1" applyBorder="1" applyAlignment="1" applyProtection="1">
      <alignment horizontal="left" vertical="center"/>
      <protection hidden="1"/>
    </xf>
    <xf numFmtId="180" fontId="181" fillId="24" borderId="0" xfId="0" applyNumberFormat="1" applyFont="1" applyFill="1" applyBorder="1" applyAlignment="1" applyProtection="1">
      <alignment horizontal="left" vertical="center"/>
      <protection hidden="1"/>
    </xf>
    <xf numFmtId="0" fontId="181" fillId="24" borderId="0" xfId="0" applyFont="1" applyFill="1" applyBorder="1" applyAlignment="1" applyProtection="1">
      <alignment horizontal="right" vertical="center"/>
      <protection hidden="1"/>
    </xf>
    <xf numFmtId="0" fontId="177" fillId="24" borderId="0" xfId="0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Border="1" applyAlignment="1" applyProtection="1">
      <alignment horizontal="left" vertical="center"/>
      <protection hidden="1"/>
    </xf>
    <xf numFmtId="179" fontId="183" fillId="24" borderId="0" xfId="0" applyNumberFormat="1" applyFont="1" applyFill="1" applyAlignment="1" applyProtection="1">
      <alignment horizontal="center" vertical="center"/>
      <protection hidden="1"/>
    </xf>
    <xf numFmtId="179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Font="1" applyFill="1" applyBorder="1" applyAlignment="1" applyProtection="1">
      <alignment horizontal="left" vertical="center"/>
      <protection hidden="1"/>
    </xf>
    <xf numFmtId="179" fontId="177" fillId="62" borderId="10" xfId="0" applyNumberFormat="1" applyFont="1" applyFill="1" applyBorder="1" applyAlignment="1" applyProtection="1">
      <alignment horizontal="left" vertical="center"/>
      <protection hidden="1"/>
    </xf>
    <xf numFmtId="179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NumberFormat="1" applyFont="1" applyFill="1" applyBorder="1" applyAlignment="1" applyProtection="1">
      <alignment horizontal="center" vertical="center"/>
      <protection hidden="1"/>
    </xf>
    <xf numFmtId="17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Alignment="1" applyProtection="1">
      <alignment horizontal="right" vertical="center"/>
      <protection hidden="1"/>
    </xf>
    <xf numFmtId="179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3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Font="1" applyFill="1" applyAlignment="1" applyProtection="1">
      <alignment horizontal="right" vertical="center"/>
      <protection hidden="1"/>
    </xf>
    <xf numFmtId="217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4" xfId="0" applyNumberFormat="1" applyFont="1" applyFill="1" applyBorder="1" applyAlignment="1" applyProtection="1">
      <alignment horizontal="left" vertical="center" wrapText="1"/>
      <protection hidden="1"/>
    </xf>
    <xf numFmtId="181" fontId="181" fillId="24" borderId="0" xfId="0" applyNumberFormat="1" applyFont="1" applyFill="1" applyBorder="1" applyAlignment="1" applyProtection="1">
      <alignment horizontal="left"/>
      <protection hidden="1"/>
    </xf>
    <xf numFmtId="179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center" vertical="center"/>
      <protection hidden="1"/>
    </xf>
    <xf numFmtId="181" fontId="181" fillId="24" borderId="0" xfId="0" applyNumberFormat="1" applyFont="1" applyFill="1" applyAlignment="1" applyProtection="1">
      <alignment horizontal="center" vertical="center"/>
      <protection hidden="1"/>
    </xf>
    <xf numFmtId="0" fontId="181" fillId="24" borderId="0" xfId="0" applyFont="1" applyFill="1" applyBorder="1" applyAlignment="1" applyProtection="1">
      <alignment horizontal="center" vertical="center"/>
      <protection hidden="1"/>
    </xf>
    <xf numFmtId="179" fontId="181" fillId="24" borderId="0" xfId="0" applyNumberFormat="1" applyFont="1" applyFill="1" applyBorder="1" applyAlignment="1" applyProtection="1">
      <alignment horizontal="center" vertical="center"/>
      <protection hidden="1"/>
    </xf>
    <xf numFmtId="180" fontId="181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Alignment="1" applyProtection="1">
      <alignment horizontal="center" vertical="center"/>
      <protection hidden="1"/>
    </xf>
    <xf numFmtId="0" fontId="177" fillId="24" borderId="10" xfId="0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quotePrefix="1" applyFont="1" applyFill="1" applyBorder="1" applyAlignment="1" applyProtection="1">
      <alignment horizontal="center" vertical="center"/>
      <protection hidden="1"/>
    </xf>
    <xf numFmtId="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8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9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1516" applyFont="1" applyFill="1" applyBorder="1" applyAlignment="1" applyProtection="1">
      <alignment horizontal="left"/>
      <protection hidden="1"/>
    </xf>
    <xf numFmtId="0" fontId="177" fillId="24" borderId="0" xfId="1515" applyFont="1" applyFill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right" vertical="center"/>
      <protection hidden="1"/>
    </xf>
    <xf numFmtId="0" fontId="177" fillId="24" borderId="10" xfId="1515" applyFont="1" applyFill="1" applyBorder="1" applyAlignment="1" applyProtection="1">
      <alignment horizontal="right" vertical="center"/>
      <protection hidden="1"/>
    </xf>
    <xf numFmtId="41" fontId="177" fillId="24" borderId="0" xfId="1515" applyNumberFormat="1" applyFont="1" applyFill="1" applyAlignment="1" applyProtection="1">
      <alignment horizontal="right" vertical="center"/>
      <protection hidden="1"/>
    </xf>
    <xf numFmtId="41" fontId="178" fillId="24" borderId="0" xfId="1515" applyNumberFormat="1" applyFont="1" applyFill="1" applyAlignment="1" applyProtection="1">
      <alignment horizontal="right" vertical="center"/>
      <protection hidden="1"/>
    </xf>
    <xf numFmtId="0" fontId="177" fillId="24" borderId="0" xfId="1515" applyNumberFormat="1" applyFont="1" applyFill="1" applyBorder="1" applyAlignment="1" applyProtection="1">
      <alignment horizontal="center" vertical="center"/>
      <protection hidden="1"/>
    </xf>
    <xf numFmtId="41" fontId="177" fillId="24" borderId="0" xfId="1515" applyNumberFormat="1" applyFont="1" applyFill="1" applyBorder="1" applyAlignment="1" applyProtection="1">
      <alignment horizontal="right" vertical="center"/>
      <protection hidden="1"/>
    </xf>
    <xf numFmtId="0" fontId="177" fillId="24" borderId="23" xfId="1519" applyFont="1" applyFill="1" applyBorder="1" applyAlignment="1" applyProtection="1">
      <alignment horizontal="center" vertical="center"/>
      <protection hidden="1"/>
    </xf>
    <xf numFmtId="181" fontId="177" fillId="24" borderId="0" xfId="1515" applyNumberFormat="1" applyFont="1" applyFill="1" applyBorder="1" applyAlignment="1" applyProtection="1">
      <alignment horizontal="center" vertical="center"/>
      <protection hidden="1"/>
    </xf>
    <xf numFmtId="0" fontId="181" fillId="24" borderId="31" xfId="1516" applyFont="1" applyFill="1" applyBorder="1" applyAlignment="1" applyProtection="1">
      <alignment horizontal="left"/>
      <protection hidden="1"/>
    </xf>
    <xf numFmtId="179" fontId="181" fillId="24" borderId="31" xfId="1516" applyNumberFormat="1" applyFont="1" applyFill="1" applyBorder="1" applyAlignment="1" applyProtection="1">
      <alignment horizontal="left"/>
      <protection hidden="1"/>
    </xf>
    <xf numFmtId="0" fontId="181" fillId="24" borderId="31" xfId="1516" applyFont="1" applyFill="1" applyBorder="1" applyAlignment="1" applyProtection="1">
      <alignment horizontal="right"/>
      <protection hidden="1"/>
    </xf>
    <xf numFmtId="0" fontId="181" fillId="24" borderId="31" xfId="0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right"/>
      <protection hidden="1"/>
    </xf>
    <xf numFmtId="0" fontId="181" fillId="24" borderId="0" xfId="1515" applyFont="1" applyFill="1" applyAlignment="1" applyProtection="1">
      <alignment horizontal="center" vertical="center"/>
      <protection hidden="1"/>
    </xf>
    <xf numFmtId="0" fontId="181" fillId="24" borderId="0" xfId="1515" applyFont="1" applyFill="1" applyBorder="1" applyAlignment="1" applyProtection="1">
      <alignment horizontal="center" vertical="center"/>
      <protection hidden="1"/>
    </xf>
    <xf numFmtId="0" fontId="182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center" vertical="center"/>
      <protection hidden="1"/>
    </xf>
    <xf numFmtId="179" fontId="180" fillId="24" borderId="0" xfId="1325" applyNumberFormat="1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left" vertical="center"/>
      <protection hidden="1"/>
    </xf>
    <xf numFmtId="0" fontId="177" fillId="24" borderId="0" xfId="0" applyFont="1" applyFill="1" applyBorder="1" applyAlignment="1" applyProtection="1">
      <alignment horizontal="right" vertical="center"/>
      <protection hidden="1"/>
    </xf>
    <xf numFmtId="179" fontId="177" fillId="24" borderId="25" xfId="1325" applyNumberFormat="1" applyFont="1" applyFill="1" applyBorder="1" applyAlignment="1" applyProtection="1">
      <alignment horizontal="center" vertical="center"/>
      <protection hidden="1"/>
    </xf>
    <xf numFmtId="191" fontId="177" fillId="24" borderId="0" xfId="1113" applyNumberFormat="1" applyFont="1" applyFill="1" applyAlignment="1" applyProtection="1">
      <alignment horizontal="right" vertical="center"/>
      <protection hidden="1"/>
    </xf>
    <xf numFmtId="218" fontId="178" fillId="24" borderId="0" xfId="0" applyNumberFormat="1" applyFont="1" applyFill="1" applyAlignment="1" applyProtection="1">
      <alignment horizontal="right" vertical="center"/>
      <protection hidden="1"/>
    </xf>
    <xf numFmtId="191" fontId="178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1113" applyNumberFormat="1" applyFont="1" applyFill="1" applyAlignment="1" applyProtection="1">
      <alignment horizontal="right" vertical="center"/>
      <protection hidden="1"/>
    </xf>
    <xf numFmtId="191" fontId="177" fillId="24" borderId="0" xfId="1517" applyNumberFormat="1" applyFont="1" applyFill="1" applyAlignment="1" applyProtection="1">
      <alignment horizontal="right" vertical="center"/>
      <protection hidden="1"/>
    </xf>
    <xf numFmtId="0" fontId="177" fillId="24" borderId="23" xfId="0" applyFont="1" applyFill="1" applyBorder="1" applyAlignment="1" applyProtection="1">
      <alignment horizontal="left" vertical="center"/>
      <protection hidden="1"/>
    </xf>
    <xf numFmtId="3" fontId="177" fillId="24" borderId="23" xfId="0" applyNumberFormat="1" applyFont="1" applyFill="1" applyBorder="1" applyAlignment="1" applyProtection="1">
      <alignment horizontal="left" vertical="center"/>
      <protection hidden="1"/>
    </xf>
    <xf numFmtId="49" fontId="177" fillId="24" borderId="23" xfId="0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left"/>
      <protection hidden="1"/>
    </xf>
    <xf numFmtId="179" fontId="181" fillId="24" borderId="31" xfId="0" applyNumberFormat="1" applyFont="1" applyFill="1" applyBorder="1" applyAlignment="1" applyProtection="1">
      <alignment horizontal="left"/>
      <protection hidden="1"/>
    </xf>
    <xf numFmtId="179" fontId="181" fillId="0" borderId="31" xfId="0" applyNumberFormat="1" applyFont="1" applyFill="1" applyBorder="1" applyAlignment="1" applyProtection="1">
      <alignment horizontal="left"/>
      <protection hidden="1"/>
    </xf>
    <xf numFmtId="179" fontId="181" fillId="24" borderId="31" xfId="1325" applyNumberFormat="1" applyFont="1" applyFill="1" applyBorder="1" applyAlignment="1" applyProtection="1">
      <alignment horizontal="left"/>
      <protection hidden="1"/>
    </xf>
    <xf numFmtId="191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center"/>
      <protection hidden="1"/>
    </xf>
    <xf numFmtId="0" fontId="188" fillId="24" borderId="0" xfId="0" applyFont="1" applyFill="1" applyBorder="1" applyAlignment="1" applyProtection="1">
      <alignment horizontal="center" vertical="center"/>
      <protection hidden="1"/>
    </xf>
    <xf numFmtId="0" fontId="177" fillId="24" borderId="23" xfId="0" applyFont="1" applyFill="1" applyBorder="1" applyAlignment="1" applyProtection="1">
      <alignment horizontal="left" vertical="center" wrapText="1"/>
      <protection hidden="1"/>
    </xf>
    <xf numFmtId="0" fontId="181" fillId="24" borderId="31" xfId="0" applyFont="1" applyFill="1" applyBorder="1" applyAlignment="1" applyProtection="1">
      <alignment horizontal="left" vertical="center"/>
      <protection hidden="1"/>
    </xf>
    <xf numFmtId="179" fontId="181" fillId="24" borderId="31" xfId="0" applyNumberFormat="1" applyFont="1" applyFill="1" applyBorder="1" applyAlignment="1" applyProtection="1">
      <alignment horizontal="left" vertical="center"/>
      <protection hidden="1"/>
    </xf>
    <xf numFmtId="179" fontId="181" fillId="24" borderId="31" xfId="1325" applyNumberFormat="1" applyFont="1" applyFill="1" applyBorder="1" applyAlignment="1" applyProtection="1">
      <alignment horizontal="left" vertical="center"/>
      <protection hidden="1"/>
    </xf>
    <xf numFmtId="0" fontId="189" fillId="24" borderId="0" xfId="0" applyFont="1" applyFill="1" applyBorder="1" applyAlignment="1" applyProtection="1">
      <alignment horizontal="center" vertical="center"/>
      <protection hidden="1"/>
    </xf>
    <xf numFmtId="179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justify" vertical="center"/>
      <protection hidden="1"/>
    </xf>
    <xf numFmtId="0" fontId="188" fillId="24" borderId="0" xfId="0" applyFont="1" applyFill="1" applyAlignment="1" applyProtection="1">
      <alignment horizontal="justify"/>
      <protection hidden="1"/>
    </xf>
    <xf numFmtId="0" fontId="177" fillId="24" borderId="0" xfId="0" applyFont="1" applyFill="1" applyAlignment="1" applyProtection="1">
      <alignment horizontal="justify"/>
      <protection hidden="1"/>
    </xf>
    <xf numFmtId="0" fontId="177" fillId="24" borderId="0" xfId="1516" applyFont="1" applyFill="1" applyBorder="1" applyAlignment="1" applyProtection="1">
      <alignment horizontal="right" vertical="center"/>
      <protection hidden="1"/>
    </xf>
    <xf numFmtId="0" fontId="178" fillId="24" borderId="0" xfId="1515" applyFont="1" applyFill="1" applyBorder="1" applyAlignment="1" applyProtection="1">
      <alignment horizontal="center" vertical="center"/>
      <protection hidden="1"/>
    </xf>
    <xf numFmtId="0" fontId="178" fillId="24" borderId="0" xfId="1515" applyNumberFormat="1" applyFont="1" applyFill="1" applyBorder="1" applyAlignment="1" applyProtection="1">
      <alignment horizontal="center" vertical="center"/>
      <protection hidden="1"/>
    </xf>
    <xf numFmtId="0" fontId="195" fillId="24" borderId="21" xfId="1519" applyFont="1" applyFill="1" applyBorder="1" applyAlignment="1" applyProtection="1">
      <alignment horizontal="center" vertical="center"/>
      <protection hidden="1"/>
    </xf>
    <xf numFmtId="0" fontId="195" fillId="24" borderId="0" xfId="1519" applyFont="1" applyFill="1" applyBorder="1" applyAlignment="1" applyProtection="1">
      <alignment horizontal="center" vertical="center"/>
      <protection hidden="1"/>
    </xf>
    <xf numFmtId="180" fontId="181" fillId="24" borderId="31" xfId="1515" applyNumberFormat="1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left" vertical="center"/>
      <protection hidden="1"/>
    </xf>
    <xf numFmtId="0" fontId="181" fillId="24" borderId="0" xfId="1516" applyFont="1" applyFill="1" applyBorder="1" applyAlignment="1" applyProtection="1">
      <alignment horizontal="right" vertical="center"/>
      <protection hidden="1"/>
    </xf>
    <xf numFmtId="0" fontId="181" fillId="24" borderId="0" xfId="1515" applyFont="1" applyFill="1" applyAlignment="1" applyProtection="1">
      <alignment horizontal="left"/>
      <protection hidden="1"/>
    </xf>
    <xf numFmtId="0" fontId="181" fillId="24" borderId="0" xfId="1515" applyFont="1" applyFill="1" applyAlignment="1" applyProtection="1">
      <alignment horizontal="center"/>
      <protection hidden="1"/>
    </xf>
    <xf numFmtId="0" fontId="181" fillId="24" borderId="0" xfId="1515" applyFont="1" applyFill="1" applyBorder="1" applyAlignment="1" applyProtection="1">
      <alignment horizontal="left"/>
      <protection hidden="1"/>
    </xf>
    <xf numFmtId="0" fontId="181" fillId="24" borderId="0" xfId="1515" applyFont="1" applyFill="1" applyBorder="1" applyAlignment="1" applyProtection="1">
      <alignment horizontal="center"/>
      <protection hidden="1"/>
    </xf>
    <xf numFmtId="0" fontId="181" fillId="24" borderId="0" xfId="1515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1516" applyFont="1" applyFill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1516" applyFont="1" applyFill="1" applyBorder="1" applyAlignment="1" applyProtection="1">
      <alignment horizontal="center" vertical="top"/>
      <protection hidden="1"/>
    </xf>
    <xf numFmtId="0" fontId="177" fillId="24" borderId="0" xfId="1516" applyFont="1" applyFill="1" applyAlignment="1" applyProtection="1">
      <alignment horizontal="center" vertical="top"/>
      <protection hidden="1"/>
    </xf>
    <xf numFmtId="0" fontId="180" fillId="24" borderId="0" xfId="1516" applyFont="1" applyFill="1" applyBorder="1" applyAlignment="1" applyProtection="1">
      <alignment vertical="center"/>
      <protection hidden="1"/>
    </xf>
    <xf numFmtId="0" fontId="177" fillId="24" borderId="0" xfId="1516" applyFont="1" applyFill="1" applyBorder="1" applyAlignment="1" applyProtection="1">
      <alignment horizontal="left" vertical="center"/>
      <protection hidden="1"/>
    </xf>
    <xf numFmtId="0" fontId="177" fillId="24" borderId="10" xfId="1516" applyFont="1" applyFill="1" applyBorder="1" applyAlignment="1" applyProtection="1">
      <alignment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right" vertical="center"/>
      <protection hidden="1"/>
    </xf>
    <xf numFmtId="0" fontId="178" fillId="24" borderId="0" xfId="1516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3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/>
      <protection hidden="1"/>
    </xf>
    <xf numFmtId="41" fontId="181" fillId="24" borderId="0" xfId="1516" applyNumberFormat="1" applyFont="1" applyFill="1" applyAlignment="1" applyProtection="1">
      <alignment horizontal="right" vertical="center"/>
      <protection hidden="1"/>
    </xf>
    <xf numFmtId="41" fontId="181" fillId="24" borderId="0" xfId="1516" applyNumberFormat="1" applyFont="1" applyFill="1" applyBorder="1" applyAlignment="1" applyProtection="1">
      <alignment horizontal="right" vertical="center"/>
      <protection hidden="1"/>
    </xf>
    <xf numFmtId="179" fontId="181" fillId="24" borderId="31" xfId="1516" quotePrefix="1" applyNumberFormat="1" applyFont="1" applyFill="1" applyBorder="1" applyAlignment="1" applyProtection="1">
      <alignment horizontal="center" vertical="center"/>
      <protection hidden="1"/>
    </xf>
    <xf numFmtId="0" fontId="194" fillId="24" borderId="0" xfId="1516" applyFont="1" applyFill="1" applyBorder="1" applyAlignment="1" applyProtection="1">
      <alignment horizontal="center" vertical="center"/>
      <protection hidden="1"/>
    </xf>
    <xf numFmtId="0" fontId="181" fillId="24" borderId="0" xfId="1516" applyFont="1" applyFill="1" applyAlignment="1" applyProtection="1">
      <alignment horizontal="left" vertical="center"/>
      <protection hidden="1"/>
    </xf>
    <xf numFmtId="179" fontId="177" fillId="24" borderId="0" xfId="1516" applyNumberFormat="1" applyFont="1" applyFill="1" applyAlignment="1" applyProtection="1">
      <alignment horizontal="center" vertical="center"/>
      <protection hidden="1"/>
    </xf>
    <xf numFmtId="179" fontId="177" fillId="24" borderId="0" xfId="1516" applyNumberFormat="1" applyFont="1" applyFill="1" applyBorder="1" applyAlignment="1" applyProtection="1">
      <alignment horizontal="center" vertical="center"/>
      <protection hidden="1"/>
    </xf>
    <xf numFmtId="0" fontId="182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right" vertical="center"/>
      <protection hidden="1"/>
    </xf>
    <xf numFmtId="191" fontId="177" fillId="62" borderId="0" xfId="1113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center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1113" applyNumberFormat="1" applyFont="1" applyFill="1" applyBorder="1" applyAlignment="1" applyProtection="1">
      <alignment horizontal="right" vertical="center"/>
      <protection hidden="1"/>
    </xf>
    <xf numFmtId="41" fontId="177" fillId="62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6" applyNumberFormat="1" applyFont="1" applyFill="1" applyBorder="1" applyAlignment="1" applyProtection="1">
      <protection hidden="1"/>
    </xf>
    <xf numFmtId="0" fontId="181" fillId="62" borderId="0" xfId="1516" applyFont="1" applyFill="1" applyBorder="1" applyAlignment="1" applyProtection="1">
      <alignment horizontal="left"/>
      <protection hidden="1"/>
    </xf>
    <xf numFmtId="179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right"/>
      <protection hidden="1"/>
    </xf>
    <xf numFmtId="179" fontId="181" fillId="62" borderId="0" xfId="1325" applyNumberFormat="1" applyFont="1" applyFill="1" applyBorder="1" applyAlignment="1" applyProtection="1">
      <alignment horizontal="left"/>
      <protection hidden="1"/>
    </xf>
    <xf numFmtId="179" fontId="177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Alignment="1" applyProtection="1">
      <alignment horizontal="center" vertical="center"/>
      <protection hidden="1"/>
    </xf>
    <xf numFmtId="179" fontId="190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vertical="top"/>
      <protection hidden="1"/>
    </xf>
    <xf numFmtId="41" fontId="177" fillId="24" borderId="2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center" vertical="center"/>
      <protection hidden="1"/>
    </xf>
    <xf numFmtId="41" fontId="177" fillId="24" borderId="23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1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3" xfId="1326" applyNumberFormat="1" applyFont="1" applyFill="1" applyBorder="1" applyAlignment="1" applyProtection="1">
      <alignment horizontal="center" vertical="center"/>
      <protection hidden="1"/>
    </xf>
    <xf numFmtId="41" fontId="177" fillId="24" borderId="0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21" xfId="1516" applyNumberFormat="1" applyFont="1" applyFill="1" applyBorder="1" applyAlignment="1" applyProtection="1">
      <alignment horizontal="center" vertical="center"/>
      <protection hidden="1"/>
    </xf>
    <xf numFmtId="41" fontId="177" fillId="62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4" xfId="1516" applyNumberFormat="1" applyFont="1" applyFill="1" applyBorder="1" applyAlignment="1" applyProtection="1">
      <alignment horizontal="left" vertical="center"/>
      <protection hidden="1"/>
    </xf>
    <xf numFmtId="0" fontId="181" fillId="24" borderId="0" xfId="1516" applyNumberFormat="1" applyFont="1" applyFill="1" applyBorder="1" applyAlignment="1" applyProtection="1">
      <alignment horizontal="left"/>
      <protection hidden="1"/>
    </xf>
    <xf numFmtId="0" fontId="181" fillId="24" borderId="0" xfId="1516" applyNumberFormat="1" applyFont="1" applyFill="1" applyBorder="1" applyAlignment="1" applyProtection="1">
      <alignment horizontal="right"/>
      <protection hidden="1"/>
    </xf>
    <xf numFmtId="0" fontId="181" fillId="24" borderId="31" xfId="1516" applyNumberFormat="1" applyFont="1" applyFill="1" applyBorder="1" applyAlignment="1" applyProtection="1">
      <protection hidden="1"/>
    </xf>
    <xf numFmtId="0" fontId="181" fillId="24" borderId="31" xfId="1516" applyNumberFormat="1" applyFont="1" applyFill="1" applyBorder="1" applyAlignment="1" applyProtection="1">
      <alignment horizontal="right"/>
      <protection hidden="1"/>
    </xf>
    <xf numFmtId="0" fontId="181" fillId="24" borderId="0" xfId="1515" applyNumberFormat="1" applyFont="1" applyFill="1" applyAlignment="1" applyProtection="1">
      <alignment horizontal="right"/>
      <protection hidden="1"/>
    </xf>
    <xf numFmtId="0" fontId="181" fillId="24" borderId="0" xfId="1518" applyFont="1" applyFill="1" applyBorder="1" applyAlignment="1" applyProtection="1">
      <alignment horizontal="left"/>
      <protection hidden="1"/>
    </xf>
    <xf numFmtId="0" fontId="181" fillId="24" borderId="0" xfId="1516" applyFont="1" applyFill="1" applyBorder="1" applyAlignment="1" applyProtection="1">
      <alignment horizontal="center"/>
      <protection hidden="1"/>
    </xf>
    <xf numFmtId="0" fontId="181" fillId="24" borderId="0" xfId="1516" applyFont="1" applyFill="1" applyAlignment="1" applyProtection="1">
      <alignment horizontal="center"/>
      <protection hidden="1"/>
    </xf>
    <xf numFmtId="0" fontId="177" fillId="24" borderId="0" xfId="0" applyNumberFormat="1" applyFont="1" applyFill="1" applyAlignment="1" applyProtection="1">
      <alignment horizontal="left" vertical="center"/>
      <protection hidden="1"/>
    </xf>
    <xf numFmtId="0" fontId="186" fillId="24" borderId="0" xfId="0" applyNumberFormat="1" applyFont="1" applyFill="1" applyAlignment="1" applyProtection="1">
      <alignment horizontal="center" vertical="center"/>
      <protection hidden="1"/>
    </xf>
    <xf numFmtId="0" fontId="186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Alignment="1" applyProtection="1">
      <alignment horizontal="right" vertical="center"/>
      <protection hidden="1"/>
    </xf>
    <xf numFmtId="178" fontId="178" fillId="24" borderId="0" xfId="1153" applyFont="1" applyFill="1" applyAlignment="1" applyProtection="1">
      <alignment horizontal="right" vertical="center"/>
      <protection hidden="1"/>
    </xf>
    <xf numFmtId="179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/>
      <protection hidden="1"/>
    </xf>
    <xf numFmtId="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2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right" vertical="center"/>
      <protection hidden="1"/>
    </xf>
    <xf numFmtId="42" fontId="177" fillId="24" borderId="22" xfId="0" applyNumberFormat="1" applyFont="1" applyFill="1" applyBorder="1" applyAlignment="1" applyProtection="1">
      <alignment horizontal="left" vertical="center"/>
      <protection hidden="1"/>
    </xf>
    <xf numFmtId="41" fontId="177" fillId="24" borderId="24" xfId="0" applyNumberFormat="1" applyFont="1" applyFill="1" applyBorder="1" applyAlignment="1" applyProtection="1">
      <alignment horizontal="right" vertical="center"/>
      <protection hidden="1"/>
    </xf>
    <xf numFmtId="41" fontId="177" fillId="24" borderId="10" xfId="0" applyNumberFormat="1" applyFont="1" applyFill="1" applyBorder="1" applyAlignment="1" applyProtection="1">
      <alignment horizontal="right" vertical="center"/>
      <protection hidden="1"/>
    </xf>
    <xf numFmtId="179" fontId="177" fillId="24" borderId="22" xfId="0" applyNumberFormat="1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NumberFormat="1" applyFont="1" applyFill="1" applyAlignment="1" applyProtection="1">
      <alignment wrapText="1"/>
      <protection hidden="1"/>
    </xf>
    <xf numFmtId="0" fontId="181" fillId="24" borderId="0" xfId="0" applyNumberFormat="1" applyFont="1" applyFill="1" applyAlignment="1" applyProtection="1">
      <alignment horizontal="left" vertical="center"/>
      <protection hidden="1"/>
    </xf>
    <xf numFmtId="177" fontId="181" fillId="24" borderId="0" xfId="1325" applyFont="1" applyFill="1" applyBorder="1" applyAlignment="1" applyProtection="1">
      <alignment horizontal="center" vertical="center"/>
      <protection hidden="1"/>
    </xf>
    <xf numFmtId="3" fontId="181" fillId="24" borderId="0" xfId="0" applyNumberFormat="1" applyFont="1" applyFill="1" applyBorder="1" applyAlignment="1" applyProtection="1">
      <alignment horizontal="center" vertical="center"/>
      <protection hidden="1"/>
    </xf>
    <xf numFmtId="177" fontId="177" fillId="24" borderId="27" xfId="1325" applyFont="1" applyFill="1" applyBorder="1" applyAlignment="1" applyProtection="1">
      <alignment horizontal="center" vertical="center"/>
      <protection hidden="1"/>
    </xf>
    <xf numFmtId="202" fontId="177" fillId="24" borderId="27" xfId="1325" applyNumberFormat="1" applyFont="1" applyFill="1" applyBorder="1" applyAlignment="1" applyProtection="1">
      <alignment horizontal="center" vertical="center"/>
      <protection hidden="1"/>
    </xf>
    <xf numFmtId="0" fontId="177" fillId="63" borderId="27" xfId="0" applyFont="1" applyFill="1" applyBorder="1" applyAlignment="1" applyProtection="1">
      <alignment horizontal="center" vertical="center"/>
      <protection hidden="1"/>
    </xf>
    <xf numFmtId="177" fontId="177" fillId="63" borderId="27" xfId="1325" applyFont="1" applyFill="1" applyBorder="1" applyAlignment="1" applyProtection="1">
      <alignment horizontal="center" vertical="center"/>
      <protection hidden="1"/>
    </xf>
    <xf numFmtId="0" fontId="198" fillId="24" borderId="27" xfId="0" applyFont="1" applyFill="1" applyBorder="1" applyAlignment="1" applyProtection="1">
      <alignment horizontal="center" vertical="center"/>
      <protection hidden="1"/>
    </xf>
    <xf numFmtId="177" fontId="190" fillId="24" borderId="27" xfId="1325" applyFont="1" applyFill="1" applyBorder="1" applyAlignment="1" applyProtection="1">
      <alignment horizontal="center" vertical="center"/>
      <protection hidden="1"/>
    </xf>
    <xf numFmtId="177" fontId="190" fillId="24" borderId="0" xfId="1325" applyFont="1" applyFill="1" applyBorder="1" applyAlignment="1" applyProtection="1">
      <alignment horizontal="center" vertical="center"/>
      <protection hidden="1"/>
    </xf>
    <xf numFmtId="3" fontId="182" fillId="24" borderId="0" xfId="0" applyNumberFormat="1" applyFont="1" applyFill="1" applyBorder="1" applyAlignment="1" applyProtection="1">
      <alignment horizontal="center" vertical="center"/>
      <protection hidden="1"/>
    </xf>
    <xf numFmtId="202" fontId="190" fillId="24" borderId="0" xfId="1325" applyNumberFormat="1" applyFont="1" applyFill="1" applyBorder="1" applyAlignment="1" applyProtection="1">
      <alignment horizontal="center" vertical="center"/>
      <protection hidden="1"/>
    </xf>
    <xf numFmtId="200" fontId="190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/>
      <protection hidden="1"/>
    </xf>
    <xf numFmtId="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vertical="center"/>
      <protection hidden="1"/>
    </xf>
    <xf numFmtId="0" fontId="177" fillId="24" borderId="21" xfId="1516" applyNumberFormat="1" applyFont="1" applyFill="1" applyBorder="1" applyAlignment="1" applyProtection="1">
      <alignment vertical="center"/>
      <protection hidden="1"/>
    </xf>
    <xf numFmtId="179" fontId="177" fillId="24" borderId="10" xfId="0" applyNumberFormat="1" applyFont="1" applyFill="1" applyBorder="1" applyAlignment="1" applyProtection="1">
      <alignment horizontal="center" vertical="center"/>
      <protection hidden="1"/>
    </xf>
    <xf numFmtId="0" fontId="177" fillId="24" borderId="22" xfId="1516" applyNumberFormat="1" applyFont="1" applyFill="1" applyBorder="1" applyAlignment="1" applyProtection="1">
      <alignment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/>
      <protection hidden="1"/>
    </xf>
    <xf numFmtId="0" fontId="181" fillId="24" borderId="0" xfId="0" applyFont="1" applyFill="1" applyAlignment="1" applyProtection="1">
      <alignment vertical="center"/>
      <protection hidden="1"/>
    </xf>
    <xf numFmtId="214" fontId="177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96" xfId="1153" applyNumberFormat="1" applyFont="1" applyFill="1" applyBorder="1" applyAlignment="1" applyProtection="1">
      <alignment horizontal="right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191" fontId="177" fillId="62" borderId="94" xfId="1113" applyNumberFormat="1" applyFont="1" applyFill="1" applyBorder="1" applyAlignment="1" applyProtection="1">
      <alignment horizontal="right" vertical="center"/>
      <protection hidden="1"/>
    </xf>
    <xf numFmtId="191" fontId="177" fillId="62" borderId="96" xfId="1113" applyNumberFormat="1" applyFont="1" applyFill="1" applyBorder="1" applyAlignment="1" applyProtection="1">
      <alignment horizontal="right" vertical="center"/>
      <protection hidden="1"/>
    </xf>
    <xf numFmtId="216" fontId="177" fillId="24" borderId="0" xfId="1515" applyNumberFormat="1" applyFont="1" applyFill="1" applyAlignment="1" applyProtection="1">
      <alignment horizontal="right" vertical="center"/>
      <protection hidden="1"/>
    </xf>
    <xf numFmtId="216" fontId="177" fillId="24" borderId="0" xfId="1515" applyNumberFormat="1" applyFont="1" applyFill="1" applyBorder="1" applyAlignment="1" applyProtection="1">
      <alignment vertical="center"/>
      <protection hidden="1"/>
    </xf>
    <xf numFmtId="216" fontId="177" fillId="24" borderId="0" xfId="1515" applyNumberFormat="1" applyFont="1" applyFill="1" applyAlignment="1" applyProtection="1">
      <alignment vertical="center"/>
      <protection hidden="1"/>
    </xf>
    <xf numFmtId="216" fontId="178" fillId="24" borderId="0" xfId="1153" applyNumberFormat="1" applyFont="1" applyFill="1" applyAlignment="1" applyProtection="1">
      <alignment horizontal="right" vertical="center"/>
      <protection hidden="1"/>
    </xf>
    <xf numFmtId="216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95" xfId="0" applyFont="1" applyFill="1" applyBorder="1" applyAlignment="1" applyProtection="1">
      <alignment horizontal="left" vertical="center"/>
      <protection hidden="1"/>
    </xf>
    <xf numFmtId="218" fontId="177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191" fontId="177" fillId="24" borderId="10" xfId="0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NumberFormat="1" applyFont="1" applyFill="1" applyAlignment="1" applyProtection="1">
      <alignment horizontal="right" vertical="center"/>
      <protection hidden="1"/>
    </xf>
    <xf numFmtId="41" fontId="177" fillId="62" borderId="0" xfId="1517" applyNumberFormat="1" applyFont="1" applyFill="1" applyAlignment="1" applyProtection="1">
      <alignment horizontal="right" vertical="center"/>
      <protection hidden="1"/>
    </xf>
    <xf numFmtId="41" fontId="177" fillId="24" borderId="0" xfId="1517" applyNumberFormat="1" applyFont="1" applyFill="1" applyAlignment="1" applyProtection="1">
      <alignment horizontal="right" vertical="center"/>
      <protection hidden="1"/>
    </xf>
    <xf numFmtId="216" fontId="178" fillId="24" borderId="0" xfId="1153" applyNumberFormat="1" applyFont="1" applyFill="1" applyAlignment="1" applyProtection="1">
      <alignment vertical="center"/>
      <protection hidden="1"/>
    </xf>
    <xf numFmtId="41" fontId="177" fillId="24" borderId="23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5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318" applyFont="1" applyFill="1" applyBorder="1" applyAlignment="1" applyProtection="1">
      <alignment horizontal="right"/>
      <protection hidden="1"/>
    </xf>
    <xf numFmtId="41" fontId="177" fillId="24" borderId="10" xfId="1318" applyFont="1" applyFill="1" applyBorder="1" applyAlignment="1" applyProtection="1">
      <alignment horizontal="right"/>
      <protection hidden="1"/>
    </xf>
    <xf numFmtId="214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Font="1" applyFill="1" applyBorder="1" applyAlignment="1" applyProtection="1">
      <alignment horizontal="right" vertical="center"/>
      <protection locked="0" hidden="1"/>
    </xf>
    <xf numFmtId="180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0" fontId="181" fillId="24" borderId="0" xfId="1516" applyNumberFormat="1" applyFont="1" applyFill="1" applyBorder="1" applyAlignment="1" applyProtection="1"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21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516" applyNumberFormat="1" applyFont="1" applyFill="1" applyBorder="1" applyAlignment="1" applyProtection="1">
      <alignment horizontal="center" vertical="center"/>
      <protection locked="0" hidden="1"/>
    </xf>
    <xf numFmtId="41" fontId="177" fillId="62" borderId="0" xfId="1516" applyNumberFormat="1" applyFont="1" applyFill="1" applyBorder="1" applyAlignment="1" applyProtection="1">
      <alignment horizontal="center" vertical="center"/>
      <protection locked="0" hidden="1"/>
    </xf>
    <xf numFmtId="41" fontId="177" fillId="24" borderId="94" xfId="1516" applyNumberFormat="1" applyFont="1" applyFill="1" applyBorder="1" applyAlignment="1" applyProtection="1">
      <alignment horizontal="center" vertical="center"/>
      <protection locked="0" hidden="1"/>
    </xf>
    <xf numFmtId="41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Alignment="1" applyProtection="1">
      <alignment horizontal="right" vertical="center"/>
      <protection locked="0" hidden="1"/>
    </xf>
    <xf numFmtId="41" fontId="177" fillId="24" borderId="23" xfId="1519" applyNumberFormat="1" applyFont="1" applyFill="1" applyBorder="1" applyAlignment="1" applyProtection="1">
      <alignment horizontal="left" vertical="center"/>
      <protection locked="0" hidden="1"/>
    </xf>
    <xf numFmtId="179" fontId="177" fillId="24" borderId="21" xfId="0" applyNumberFormat="1" applyFont="1" applyFill="1" applyBorder="1" applyAlignment="1" applyProtection="1">
      <alignment horizontal="center" vertical="center"/>
      <protection locked="0" hidden="1"/>
    </xf>
    <xf numFmtId="214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23" xfId="1516" applyNumberFormat="1" applyFont="1" applyFill="1" applyBorder="1" applyAlignment="1" applyProtection="1">
      <alignment horizontal="left" vertical="center"/>
      <protection locked="0" hidden="1"/>
    </xf>
    <xf numFmtId="41" fontId="177" fillId="24" borderId="24" xfId="1516" applyNumberFormat="1" applyFont="1" applyFill="1" applyBorder="1" applyAlignment="1" applyProtection="1">
      <alignment horizontal="left" vertical="center"/>
      <protection locked="0" hidden="1"/>
    </xf>
    <xf numFmtId="179" fontId="177" fillId="24" borderId="22" xfId="0" applyNumberFormat="1" applyFont="1" applyFill="1" applyBorder="1" applyAlignment="1" applyProtection="1">
      <alignment horizontal="center" vertical="center"/>
      <protection locked="0" hidden="1"/>
    </xf>
    <xf numFmtId="214" fontId="177" fillId="24" borderId="1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95" xfId="0" applyNumberFormat="1" applyFont="1" applyFill="1" applyBorder="1" applyAlignment="1" applyProtection="1">
      <alignment horizontal="right" vertical="center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Alignment="1" applyProtection="1">
      <alignment horizontal="right" vertical="center"/>
      <protection locked="0" hidden="1"/>
    </xf>
    <xf numFmtId="41" fontId="177" fillId="24" borderId="95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10" xfId="1516" quotePrefix="1" applyNumberFormat="1" applyFont="1" applyFill="1" applyBorder="1" applyAlignment="1" applyProtection="1">
      <alignment horizontal="right" vertical="center"/>
      <protection locked="0" hidden="1"/>
    </xf>
    <xf numFmtId="216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153" applyNumberFormat="1" applyFont="1" applyFill="1" applyBorder="1" applyAlignment="1" applyProtection="1">
      <alignment vertical="center"/>
      <protection locked="0" hidden="1"/>
    </xf>
    <xf numFmtId="216" fontId="177" fillId="24" borderId="0" xfId="1153" applyNumberFormat="1" applyFont="1" applyFill="1" applyAlignment="1" applyProtection="1">
      <alignment vertical="center"/>
      <protection locked="0" hidden="1"/>
    </xf>
    <xf numFmtId="216" fontId="177" fillId="24" borderId="0" xfId="1515" applyNumberFormat="1" applyFont="1" applyFill="1" applyBorder="1" applyAlignment="1" applyProtection="1">
      <alignment vertical="center"/>
      <protection locked="0" hidden="1"/>
    </xf>
    <xf numFmtId="216" fontId="177" fillId="24" borderId="94" xfId="1153" applyNumberFormat="1" applyFont="1" applyFill="1" applyBorder="1" applyAlignment="1" applyProtection="1">
      <alignment vertical="center"/>
      <protection locked="0" hidden="1"/>
    </xf>
    <xf numFmtId="216" fontId="177" fillId="24" borderId="94" xfId="1515" applyNumberFormat="1" applyFont="1" applyFill="1" applyBorder="1" applyAlignment="1" applyProtection="1">
      <alignment vertical="center"/>
      <protection locked="0" hidden="1"/>
    </xf>
    <xf numFmtId="41" fontId="177" fillId="62" borderId="0" xfId="1517" applyNumberFormat="1" applyFont="1" applyFill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Alignment="1" applyProtection="1">
      <alignment horizontal="right" vertical="center"/>
      <protection locked="0" hidden="1"/>
    </xf>
    <xf numFmtId="178" fontId="177" fillId="62" borderId="0" xfId="1153" applyFont="1" applyFill="1" applyBorder="1" applyAlignment="1" applyProtection="1">
      <alignment horizontal="right" vertical="center"/>
      <protection locked="0" hidden="1"/>
    </xf>
    <xf numFmtId="178" fontId="177" fillId="62" borderId="0" xfId="1153" applyFont="1" applyFill="1" applyAlignment="1" applyProtection="1">
      <alignment horizontal="right" vertical="center"/>
      <protection locked="0" hidden="1"/>
    </xf>
    <xf numFmtId="0" fontId="177" fillId="24" borderId="23" xfId="0" applyFont="1" applyFill="1" applyBorder="1" applyAlignment="1" applyProtection="1">
      <alignment horizontal="left" vertical="center"/>
      <protection locked="0" hidden="1"/>
    </xf>
    <xf numFmtId="0" fontId="177" fillId="24" borderId="0" xfId="0" applyFont="1" applyFill="1" applyBorder="1" applyAlignment="1" applyProtection="1">
      <alignment horizontal="center" vertical="center"/>
      <protection locked="0" hidden="1"/>
    </xf>
    <xf numFmtId="0" fontId="181" fillId="24" borderId="0" xfId="0" applyFont="1" applyFill="1" applyBorder="1" applyAlignment="1" applyProtection="1">
      <alignment horizontal="left"/>
      <protection locked="0" hidden="1"/>
    </xf>
    <xf numFmtId="0" fontId="183" fillId="24" borderId="0" xfId="0" applyFont="1" applyFill="1" applyBorder="1" applyAlignment="1" applyProtection="1">
      <alignment horizontal="center" vertical="center"/>
      <protection locked="0" hidden="1"/>
    </xf>
    <xf numFmtId="41" fontId="177" fillId="24" borderId="0" xfId="1515" applyNumberFormat="1" applyFont="1" applyFill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10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10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23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5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153" quotePrefix="1" applyNumberFormat="1" applyFont="1" applyFill="1" applyBorder="1" applyAlignment="1" applyProtection="1">
      <alignment horizontal="right" vertical="center"/>
      <protection locked="0" hidden="1"/>
    </xf>
    <xf numFmtId="214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153" quotePrefix="1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95" applyNumberFormat="1" applyFont="1" applyFill="1" applyBorder="1" applyAlignment="1" applyProtection="1">
      <alignment vertical="center"/>
      <protection locked="0" hidden="1"/>
    </xf>
    <xf numFmtId="215" fontId="177" fillId="24" borderId="10" xfId="1195" applyNumberFormat="1" applyFont="1" applyFill="1" applyBorder="1" applyAlignment="1" applyProtection="1">
      <alignment vertical="center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1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0" applyNumberFormat="1" applyFont="1" applyFill="1" applyAlignment="1" applyProtection="1">
      <alignment horizontal="right" vertical="center" shrinkToFit="1"/>
      <protection locked="0"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41" fontId="177" fillId="24" borderId="96" xfId="1516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left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 shrinkToFit="1"/>
      <protection hidden="1"/>
    </xf>
    <xf numFmtId="179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horizontal="center" vertical="top"/>
      <protection hidden="1"/>
    </xf>
    <xf numFmtId="179" fontId="177" fillId="24" borderId="0" xfId="1325" applyNumberFormat="1" applyFont="1" applyFill="1" applyBorder="1" applyAlignment="1" applyProtection="1">
      <alignment horizontal="center" vertical="top"/>
      <protection hidden="1"/>
    </xf>
    <xf numFmtId="179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center" vertical="top"/>
      <protection hidden="1"/>
    </xf>
    <xf numFmtId="41" fontId="178" fillId="0" borderId="0" xfId="0" applyNumberFormat="1" applyFont="1" applyFill="1" applyBorder="1" applyAlignment="1" applyProtection="1">
      <alignment horizontal="right" vertical="center" shrinkToFit="1"/>
      <protection hidden="1"/>
    </xf>
    <xf numFmtId="0" fontId="177" fillId="24" borderId="0" xfId="0" applyFont="1" applyFill="1" applyAlignment="1" applyProtection="1">
      <alignment vertical="top"/>
      <protection hidden="1"/>
    </xf>
    <xf numFmtId="3" fontId="177" fillId="24" borderId="0" xfId="0" applyNumberFormat="1" applyFont="1" applyFill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left" vertical="top"/>
      <protection hidden="1"/>
    </xf>
    <xf numFmtId="180" fontId="177" fillId="24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left" vertical="top"/>
      <protection hidden="1"/>
    </xf>
    <xf numFmtId="3" fontId="177" fillId="62" borderId="0" xfId="0" applyNumberFormat="1" applyFont="1" applyFill="1" applyAlignment="1" applyProtection="1">
      <alignment horizontal="center" vertical="top"/>
      <protection hidden="1"/>
    </xf>
    <xf numFmtId="0" fontId="177" fillId="62" borderId="0" xfId="0" applyFont="1" applyFill="1" applyBorder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right" vertical="top"/>
      <protection hidden="1"/>
    </xf>
    <xf numFmtId="0" fontId="177" fillId="24" borderId="0" xfId="1515" applyFont="1" applyFill="1" applyAlignment="1" applyProtection="1">
      <alignment horizontal="center" vertical="top"/>
      <protection hidden="1"/>
    </xf>
    <xf numFmtId="0" fontId="177" fillId="24" borderId="0" xfId="1515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horizontal="justify" vertical="top"/>
      <protection hidden="1"/>
    </xf>
    <xf numFmtId="179" fontId="177" fillId="62" borderId="0" xfId="0" applyNumberFormat="1" applyFont="1" applyFill="1" applyAlignment="1" applyProtection="1">
      <alignment horizontal="center" vertical="top"/>
      <protection hidden="1"/>
    </xf>
    <xf numFmtId="179" fontId="177" fillId="62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right" vertical="top"/>
      <protection hidden="1"/>
    </xf>
    <xf numFmtId="0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right" vertical="top"/>
      <protection hidden="1"/>
    </xf>
    <xf numFmtId="3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right" vertical="top"/>
      <protection hidden="1"/>
    </xf>
    <xf numFmtId="177" fontId="177" fillId="24" borderId="0" xfId="1325" applyFont="1" applyFill="1" applyBorder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center" vertical="top"/>
      <protection hidden="1"/>
    </xf>
    <xf numFmtId="215" fontId="177" fillId="24" borderId="0" xfId="0" applyNumberFormat="1" applyFont="1" applyFill="1" applyBorder="1" applyAlignment="1" applyProtection="1">
      <alignment horizontal="center" vertical="center"/>
      <protection hidden="1"/>
    </xf>
    <xf numFmtId="215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516" applyNumberFormat="1" applyFont="1" applyFill="1" applyBorder="1" applyAlignment="1" applyProtection="1">
      <alignment horizontal="right" vertical="center"/>
      <protection hidden="1"/>
    </xf>
    <xf numFmtId="216" fontId="178" fillId="24" borderId="0" xfId="1516" applyNumberFormat="1" applyFont="1" applyFill="1" applyBorder="1" applyAlignment="1" applyProtection="1">
      <alignment horizontal="right" vertical="center"/>
      <protection hidden="1"/>
    </xf>
    <xf numFmtId="216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216" fontId="177" fillId="24" borderId="96" xfId="1213" applyNumberFormat="1" applyFont="1" applyFill="1" applyBorder="1" applyAlignment="1" applyProtection="1">
      <alignment horizontal="right" vertical="center" shrinkToFit="1"/>
      <protection locked="0" hidden="1"/>
    </xf>
    <xf numFmtId="41" fontId="177" fillId="62" borderId="94" xfId="0" applyNumberFormat="1" applyFont="1" applyFill="1" applyBorder="1" applyAlignment="1" applyProtection="1">
      <alignment horizontal="right" vertical="center"/>
      <protection hidden="1"/>
    </xf>
    <xf numFmtId="215" fontId="177" fillId="24" borderId="0" xfId="0" applyNumberFormat="1" applyFont="1" applyFill="1" applyBorder="1" applyAlignment="1" applyProtection="1">
      <alignment vertical="center"/>
      <protection hidden="1"/>
    </xf>
    <xf numFmtId="215" fontId="178" fillId="24" borderId="0" xfId="0" applyNumberFormat="1" applyFont="1" applyFill="1" applyBorder="1" applyAlignment="1" applyProtection="1">
      <alignment vertical="center" shrinkToFit="1"/>
      <protection hidden="1"/>
    </xf>
    <xf numFmtId="215" fontId="177" fillId="62" borderId="0" xfId="0" applyNumberFormat="1" applyFont="1" applyFill="1" applyBorder="1" applyAlignment="1" applyProtection="1">
      <alignment vertical="center"/>
      <protection hidden="1"/>
    </xf>
    <xf numFmtId="215" fontId="177" fillId="62" borderId="0" xfId="0" applyNumberFormat="1" applyFont="1" applyFill="1" applyBorder="1" applyAlignment="1" applyProtection="1">
      <alignment vertical="center"/>
      <protection locked="0" hidden="1"/>
    </xf>
    <xf numFmtId="215" fontId="177" fillId="62" borderId="95" xfId="0" applyNumberFormat="1" applyFont="1" applyFill="1" applyBorder="1" applyAlignment="1" applyProtection="1">
      <alignment vertical="center"/>
      <protection hidden="1"/>
    </xf>
    <xf numFmtId="215" fontId="177" fillId="62" borderId="94" xfId="0" applyNumberFormat="1" applyFont="1" applyFill="1" applyBorder="1" applyAlignment="1" applyProtection="1">
      <alignment vertical="center"/>
      <protection hidden="1"/>
    </xf>
    <xf numFmtId="215" fontId="177" fillId="24" borderId="10" xfId="0" applyNumberFormat="1" applyFont="1" applyFill="1" applyBorder="1" applyAlignment="1" applyProtection="1">
      <alignment vertical="center"/>
      <protection locked="0" hidden="1"/>
    </xf>
    <xf numFmtId="219" fontId="177" fillId="24" borderId="0" xfId="1153" applyNumberFormat="1" applyFont="1" applyFill="1" applyBorder="1" applyAlignment="1" applyProtection="1">
      <alignment horizontal="right" vertical="center"/>
      <protection hidden="1"/>
    </xf>
    <xf numFmtId="216" fontId="178" fillId="24" borderId="0" xfId="0" applyNumberFormat="1" applyFont="1" applyFill="1" applyAlignment="1" applyProtection="1">
      <alignment horizontal="right" vertical="center"/>
      <protection hidden="1"/>
    </xf>
    <xf numFmtId="220" fontId="177" fillId="24" borderId="23" xfId="0" applyNumberFormat="1" applyFont="1" applyFill="1" applyBorder="1" applyAlignment="1" applyProtection="1">
      <alignment horizontal="left" vertical="center"/>
      <protection hidden="1"/>
    </xf>
    <xf numFmtId="220" fontId="177" fillId="24" borderId="23" xfId="0" applyNumberFormat="1" applyFont="1" applyFill="1" applyBorder="1" applyAlignment="1" applyProtection="1">
      <alignment vertical="center"/>
      <protection hidden="1"/>
    </xf>
    <xf numFmtId="4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180" fontId="177" fillId="24" borderId="35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/>
      <protection hidden="1"/>
    </xf>
    <xf numFmtId="180" fontId="177" fillId="24" borderId="36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37" xfId="0" applyFont="1" applyFill="1" applyBorder="1" applyAlignment="1" applyProtection="1">
      <alignment horizontal="center" vertical="center"/>
      <protection hidden="1"/>
    </xf>
    <xf numFmtId="181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/>
      <protection hidden="1"/>
    </xf>
    <xf numFmtId="181" fontId="177" fillId="24" borderId="37" xfId="0" applyNumberFormat="1" applyFont="1" applyFill="1" applyBorder="1" applyAlignment="1" applyProtection="1">
      <alignment horizontal="center" vertical="center"/>
      <protection hidden="1"/>
    </xf>
    <xf numFmtId="0" fontId="177" fillId="24" borderId="40" xfId="0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 wrapText="1"/>
      <protection hidden="1"/>
    </xf>
    <xf numFmtId="177" fontId="177" fillId="24" borderId="42" xfId="1325" applyFont="1" applyFill="1" applyBorder="1" applyAlignment="1" applyProtection="1">
      <alignment horizontal="center" vertical="center"/>
      <protection hidden="1"/>
    </xf>
    <xf numFmtId="177" fontId="177" fillId="24" borderId="43" xfId="1325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 wrapText="1"/>
      <protection hidden="1"/>
    </xf>
    <xf numFmtId="177" fontId="177" fillId="24" borderId="45" xfId="1325" applyFont="1" applyFill="1" applyBorder="1" applyAlignment="1" applyProtection="1">
      <alignment horizontal="center" vertical="center"/>
      <protection hidden="1"/>
    </xf>
    <xf numFmtId="177" fontId="177" fillId="24" borderId="46" xfId="1325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/>
      <protection hidden="1"/>
    </xf>
    <xf numFmtId="3" fontId="177" fillId="24" borderId="37" xfId="0" applyNumberFormat="1" applyFont="1" applyFill="1" applyBorder="1" applyAlignment="1" applyProtection="1">
      <alignment horizontal="center" vertical="center"/>
      <protection hidden="1"/>
    </xf>
    <xf numFmtId="181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8" xfId="1325" applyNumberFormat="1" applyFont="1" applyFill="1" applyBorder="1" applyAlignment="1" applyProtection="1">
      <alignment horizontal="center" vertical="center"/>
      <protection hidden="1"/>
    </xf>
    <xf numFmtId="181" fontId="177" fillId="24" borderId="49" xfId="1325" applyNumberFormat="1" applyFont="1" applyFill="1" applyBorder="1" applyAlignment="1" applyProtection="1">
      <alignment horizontal="center" vertical="center"/>
      <protection hidden="1"/>
    </xf>
    <xf numFmtId="180" fontId="179" fillId="24" borderId="0" xfId="0" applyNumberFormat="1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0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8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1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2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5" xfId="0" applyFont="1" applyFill="1" applyBorder="1" applyAlignment="1" applyProtection="1">
      <alignment horizontal="center" vertical="center"/>
      <protection hidden="1"/>
    </xf>
    <xf numFmtId="0" fontId="177" fillId="24" borderId="36" xfId="0" applyFont="1" applyFill="1" applyBorder="1" applyAlignment="1" applyProtection="1">
      <alignment horizontal="center" vertical="center"/>
      <protection hidden="1"/>
    </xf>
    <xf numFmtId="3" fontId="17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3" xfId="0" applyNumberFormat="1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/>
      <protection hidden="1"/>
    </xf>
    <xf numFmtId="3" fontId="177" fillId="24" borderId="25" xfId="0" applyNumberFormat="1" applyFont="1" applyFill="1" applyBorder="1" applyAlignment="1" applyProtection="1">
      <alignment horizontal="center" vertical="center"/>
      <protection hidden="1"/>
    </xf>
    <xf numFmtId="3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7" xfId="0" applyNumberFormat="1" applyFont="1" applyFill="1" applyBorder="1" applyAlignment="1" applyProtection="1">
      <alignment horizontal="center" vertical="center" wrapText="1"/>
      <protection hidden="1"/>
    </xf>
    <xf numFmtId="4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3" fontId="179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4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44" xfId="0" applyNumberFormat="1" applyFont="1" applyFill="1" applyBorder="1" applyAlignment="1" applyProtection="1">
      <alignment horizontal="center" vertical="center"/>
      <protection hidden="1"/>
    </xf>
    <xf numFmtId="180" fontId="177" fillId="24" borderId="48" xfId="0" applyNumberFormat="1" applyFont="1" applyFill="1" applyBorder="1" applyAlignment="1" applyProtection="1">
      <alignment horizontal="center" vertical="center"/>
      <protection hidden="1"/>
    </xf>
    <xf numFmtId="181" fontId="177" fillId="24" borderId="2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1325" applyNumberFormat="1" applyFont="1" applyFill="1" applyBorder="1" applyAlignment="1" applyProtection="1">
      <alignment horizontal="center" vertical="center"/>
      <protection hidden="1"/>
    </xf>
    <xf numFmtId="181" fontId="177" fillId="24" borderId="37" xfId="1325" applyNumberFormat="1" applyFont="1" applyFill="1" applyBorder="1" applyAlignment="1" applyProtection="1">
      <alignment horizontal="center" vertical="center"/>
      <protection hidden="1"/>
    </xf>
    <xf numFmtId="181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55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1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34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56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57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0" applyFont="1" applyFill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24" borderId="31" xfId="1325" applyFont="1" applyFill="1" applyBorder="1" applyAlignment="1" applyProtection="1">
      <alignment horizontal="center" vertical="center" wrapText="1"/>
      <protection hidden="1"/>
    </xf>
    <xf numFmtId="177" fontId="177" fillId="24" borderId="55" xfId="1325" applyFont="1" applyFill="1" applyBorder="1" applyAlignment="1" applyProtection="1">
      <alignment horizontal="center" vertical="center" wrapText="1"/>
      <protection hidden="1"/>
    </xf>
    <xf numFmtId="177" fontId="177" fillId="24" borderId="0" xfId="1325" applyFont="1" applyFill="1" applyBorder="1" applyAlignment="1" applyProtection="1">
      <alignment horizontal="center" vertical="center" wrapText="1"/>
      <protection hidden="1"/>
    </xf>
    <xf numFmtId="177" fontId="177" fillId="24" borderId="21" xfId="1325" applyFont="1" applyFill="1" applyBorder="1" applyAlignment="1" applyProtection="1">
      <alignment horizontal="center" vertical="center" wrapText="1"/>
      <protection hidden="1"/>
    </xf>
    <xf numFmtId="177" fontId="177" fillId="24" borderId="32" xfId="1325" applyFont="1" applyFill="1" applyBorder="1" applyAlignment="1" applyProtection="1">
      <alignment horizontal="center" vertical="center" wrapText="1"/>
      <protection hidden="1"/>
    </xf>
    <xf numFmtId="177" fontId="177" fillId="24" borderId="34" xfId="1325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 wrapText="1"/>
      <protection hidden="1"/>
    </xf>
    <xf numFmtId="0" fontId="177" fillId="24" borderId="61" xfId="0" applyFont="1" applyFill="1" applyBorder="1" applyAlignment="1" applyProtection="1">
      <alignment horizontal="center" vertical="center" wrapText="1"/>
      <protection hidden="1"/>
    </xf>
    <xf numFmtId="0" fontId="177" fillId="24" borderId="62" xfId="0" applyFont="1" applyFill="1" applyBorder="1" applyAlignment="1" applyProtection="1">
      <alignment horizontal="center" vertical="center" wrapText="1"/>
      <protection hidden="1"/>
    </xf>
    <xf numFmtId="0" fontId="177" fillId="24" borderId="47" xfId="0" applyFont="1" applyFill="1" applyBorder="1" applyAlignment="1" applyProtection="1">
      <alignment horizontal="center" vertical="center" wrapText="1"/>
      <protection hidden="1"/>
    </xf>
    <xf numFmtId="0" fontId="177" fillId="24" borderId="49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 wrapText="1"/>
      <protection hidden="1"/>
    </xf>
    <xf numFmtId="0" fontId="177" fillId="24" borderId="39" xfId="0" applyFont="1" applyFill="1" applyBorder="1" applyAlignment="1" applyProtection="1">
      <alignment horizontal="center" vertical="center" wrapText="1"/>
      <protection hidden="1"/>
    </xf>
    <xf numFmtId="0" fontId="177" fillId="24" borderId="25" xfId="0" applyFont="1" applyFill="1" applyBorder="1" applyAlignment="1" applyProtection="1">
      <alignment horizontal="center" vertical="center" wrapText="1"/>
      <protection hidden="1"/>
    </xf>
    <xf numFmtId="0" fontId="177" fillId="24" borderId="36" xfId="0" applyFont="1" applyFill="1" applyBorder="1" applyAlignment="1" applyProtection="1">
      <alignment horizontal="center" vertical="center" wrapText="1"/>
      <protection hidden="1"/>
    </xf>
    <xf numFmtId="0" fontId="177" fillId="24" borderId="58" xfId="0" applyFont="1" applyFill="1" applyBorder="1" applyAlignment="1" applyProtection="1">
      <alignment horizontal="center" vertical="center" wrapText="1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1" fillId="24" borderId="0" xfId="1518" applyFont="1" applyFill="1" applyBorder="1" applyAlignment="1" applyProtection="1">
      <alignment wrapText="1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/>
      <protection hidden="1"/>
    </xf>
    <xf numFmtId="0" fontId="177" fillId="24" borderId="51" xfId="0" applyFont="1" applyFill="1" applyBorder="1" applyAlignment="1" applyProtection="1">
      <alignment horizontal="center" vertical="center" wrapText="1"/>
      <protection hidden="1"/>
    </xf>
    <xf numFmtId="0" fontId="177" fillId="24" borderId="51" xfId="0" applyFont="1" applyFill="1" applyBorder="1" applyAlignment="1" applyProtection="1">
      <alignment horizontal="center" vertical="center"/>
      <protection hidden="1"/>
    </xf>
    <xf numFmtId="0" fontId="177" fillId="24" borderId="52" xfId="0" applyFont="1" applyFill="1" applyBorder="1" applyAlignment="1" applyProtection="1">
      <alignment horizontal="center" vertical="center"/>
      <protection hidden="1"/>
    </xf>
    <xf numFmtId="177" fontId="177" fillId="24" borderId="48" xfId="1325" applyFont="1" applyFill="1" applyBorder="1" applyAlignment="1" applyProtection="1">
      <alignment horizontal="center" vertical="center" wrapText="1"/>
      <protection hidden="1"/>
    </xf>
    <xf numFmtId="177" fontId="177" fillId="24" borderId="56" xfId="1325" applyFont="1" applyFill="1" applyBorder="1" applyAlignment="1" applyProtection="1">
      <alignment horizontal="center" vertical="center"/>
      <protection hidden="1"/>
    </xf>
    <xf numFmtId="177" fontId="177" fillId="24" borderId="36" xfId="1325" applyFont="1" applyFill="1" applyBorder="1" applyAlignment="1" applyProtection="1">
      <alignment horizontal="center" vertical="center"/>
      <protection hidden="1"/>
    </xf>
    <xf numFmtId="0" fontId="197" fillId="0" borderId="56" xfId="0" applyFont="1" applyBorder="1" applyAlignment="1" applyProtection="1">
      <alignment horizontal="center" vertical="center"/>
      <protection hidden="1"/>
    </xf>
    <xf numFmtId="0" fontId="177" fillId="24" borderId="55" xfId="0" applyFont="1" applyFill="1" applyBorder="1" applyAlignment="1" applyProtection="1">
      <alignment horizontal="center" vertical="center" wrapText="1"/>
      <protection hidden="1"/>
    </xf>
    <xf numFmtId="0" fontId="177" fillId="24" borderId="21" xfId="0" applyFont="1" applyFill="1" applyBorder="1" applyAlignment="1" applyProtection="1">
      <alignment horizontal="center" vertical="center"/>
      <protection hidden="1"/>
    </xf>
    <xf numFmtId="0" fontId="177" fillId="24" borderId="34" xfId="0" applyFont="1" applyFill="1" applyBorder="1" applyAlignment="1" applyProtection="1">
      <alignment horizontal="center" vertical="center"/>
      <protection hidden="1"/>
    </xf>
    <xf numFmtId="0" fontId="177" fillId="24" borderId="49" xfId="0" applyFont="1" applyFill="1" applyBorder="1" applyAlignment="1" applyProtection="1">
      <alignment horizontal="center" vertical="center"/>
      <protection hidden="1"/>
    </xf>
    <xf numFmtId="0" fontId="177" fillId="24" borderId="58" xfId="0" applyFont="1" applyFill="1" applyBorder="1" applyAlignment="1" applyProtection="1">
      <alignment horizontal="center" vertical="center"/>
      <protection hidden="1"/>
    </xf>
    <xf numFmtId="0" fontId="177" fillId="24" borderId="35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 wrapText="1"/>
      <protection hidden="1"/>
    </xf>
    <xf numFmtId="0" fontId="177" fillId="24" borderId="54" xfId="0" applyFont="1" applyFill="1" applyBorder="1" applyAlignment="1" applyProtection="1">
      <alignment horizontal="center" vertical="center" wrapText="1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77" fillId="24" borderId="56" xfId="0" applyFont="1" applyFill="1" applyBorder="1" applyAlignment="1" applyProtection="1">
      <alignment horizontal="center" vertical="center"/>
      <protection hidden="1"/>
    </xf>
    <xf numFmtId="0" fontId="177" fillId="24" borderId="38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 wrapText="1"/>
      <protection hidden="1"/>
    </xf>
    <xf numFmtId="0" fontId="177" fillId="24" borderId="45" xfId="0" applyFont="1" applyFill="1" applyBorder="1" applyAlignment="1" applyProtection="1">
      <alignment horizontal="center" vertical="center" wrapText="1"/>
      <protection hidden="1"/>
    </xf>
    <xf numFmtId="0" fontId="177" fillId="24" borderId="46" xfId="0" applyFont="1" applyFill="1" applyBorder="1" applyAlignment="1" applyProtection="1">
      <alignment horizontal="center" vertical="center" wrapText="1"/>
      <protection hidden="1"/>
    </xf>
    <xf numFmtId="177" fontId="177" fillId="24" borderId="47" xfId="1325" applyFont="1" applyFill="1" applyBorder="1" applyAlignment="1" applyProtection="1">
      <alignment horizontal="center" vertical="center" wrapText="1"/>
      <protection hidden="1"/>
    </xf>
    <xf numFmtId="177" fontId="177" fillId="24" borderId="50" xfId="1325" applyFont="1" applyFill="1" applyBorder="1" applyAlignment="1" applyProtection="1">
      <alignment horizontal="center" vertical="center"/>
      <protection hidden="1"/>
    </xf>
    <xf numFmtId="0" fontId="177" fillId="24" borderId="39" xfId="0" applyFont="1" applyFill="1" applyBorder="1" applyAlignment="1" applyProtection="1">
      <alignment horizontal="center" vertical="center"/>
      <protection hidden="1"/>
    </xf>
    <xf numFmtId="0" fontId="177" fillId="24" borderId="4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 wrapText="1"/>
      <protection hidden="1"/>
    </xf>
    <xf numFmtId="0" fontId="177" fillId="24" borderId="56" xfId="0" applyFont="1" applyFill="1" applyBorder="1" applyAlignment="1" applyProtection="1">
      <alignment horizontal="center" vertical="center" wrapText="1"/>
      <protection hidden="1"/>
    </xf>
    <xf numFmtId="0" fontId="177" fillId="24" borderId="57" xfId="0" applyFont="1" applyFill="1" applyBorder="1" applyAlignment="1" applyProtection="1">
      <alignment horizontal="center" vertical="center" wrapText="1"/>
      <protection hidden="1"/>
    </xf>
    <xf numFmtId="177" fontId="177" fillId="24" borderId="57" xfId="1325" applyFont="1" applyFill="1" applyBorder="1" applyAlignment="1" applyProtection="1">
      <alignment horizontal="center" vertical="center"/>
      <protection hidden="1"/>
    </xf>
    <xf numFmtId="0" fontId="177" fillId="24" borderId="63" xfId="0" applyFont="1" applyFill="1" applyBorder="1" applyAlignment="1" applyProtection="1">
      <alignment horizontal="center" vertical="center" wrapText="1"/>
      <protection hidden="1"/>
    </xf>
    <xf numFmtId="0" fontId="177" fillId="24" borderId="15" xfId="0" applyFont="1" applyFill="1" applyBorder="1" applyAlignment="1" applyProtection="1">
      <alignment horizontal="center" vertical="center"/>
      <protection hidden="1"/>
    </xf>
    <xf numFmtId="0" fontId="177" fillId="24" borderId="59" xfId="0" applyFont="1" applyFill="1" applyBorder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/>
      <protection hidden="1"/>
    </xf>
    <xf numFmtId="0" fontId="177" fillId="24" borderId="47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7" fillId="24" borderId="65" xfId="0" applyFont="1" applyFill="1" applyBorder="1" applyAlignment="1" applyProtection="1">
      <alignment horizontal="center" vertical="center" wrapText="1"/>
      <protection hidden="1"/>
    </xf>
    <xf numFmtId="0" fontId="177" fillId="24" borderId="53" xfId="0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/>
      <protection hidden="1"/>
    </xf>
    <xf numFmtId="0" fontId="177" fillId="24" borderId="60" xfId="0" applyFont="1" applyFill="1" applyBorder="1" applyAlignment="1" applyProtection="1">
      <alignment horizontal="center" vertical="center"/>
      <protection hidden="1"/>
    </xf>
    <xf numFmtId="41" fontId="177" fillId="24" borderId="2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4" xfId="1516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24" borderId="55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34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6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/>
      <protection hidden="1"/>
    </xf>
    <xf numFmtId="41" fontId="177" fillId="24" borderId="46" xfId="1516" applyNumberFormat="1" applyFont="1" applyFill="1" applyBorder="1" applyAlignment="1" applyProtection="1">
      <alignment horizontal="center" vertical="center"/>
      <protection hidden="1"/>
    </xf>
    <xf numFmtId="41" fontId="177" fillId="24" borderId="6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2" xfId="1516" applyNumberFormat="1" applyFont="1" applyFill="1" applyBorder="1" applyAlignment="1" applyProtection="1">
      <alignment horizontal="center" vertical="center" wrapText="1"/>
      <protection hidden="1"/>
    </xf>
    <xf numFmtId="0" fontId="196" fillId="24" borderId="67" xfId="0" applyFont="1" applyFill="1" applyBorder="1" applyAlignment="1" applyProtection="1">
      <alignment horizontal="center" vertical="center" wrapText="1"/>
      <protection hidden="1"/>
    </xf>
    <xf numFmtId="0" fontId="196" fillId="24" borderId="68" xfId="0" applyFont="1" applyFill="1" applyBorder="1" applyAlignment="1" applyProtection="1">
      <alignment horizontal="center" vertical="center" wrapText="1"/>
      <protection hidden="1"/>
    </xf>
    <xf numFmtId="0" fontId="177" fillId="62" borderId="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1" xfId="0" quotePrefix="1" applyNumberFormat="1" applyFont="1" applyFill="1" applyBorder="1" applyAlignment="1" applyProtection="1">
      <alignment horizontal="left" vertical="center" indent="1"/>
      <protection hidden="1"/>
    </xf>
    <xf numFmtId="0" fontId="177" fillId="62" borderId="23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quotePrefix="1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3" xfId="1325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1325" quotePrefix="1" applyNumberFormat="1" applyFont="1" applyFill="1" applyBorder="1" applyAlignment="1" applyProtection="1">
      <alignment horizontal="left" vertical="center" wrapText="1" indent="1"/>
      <protection hidden="1"/>
    </xf>
    <xf numFmtId="4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1" xfId="0" applyNumberFormat="1" applyFont="1" applyFill="1" applyBorder="1" applyAlignment="1" applyProtection="1">
      <alignment horizontal="left" vertical="center" indent="1"/>
      <protection hidden="1"/>
    </xf>
    <xf numFmtId="0" fontId="179" fillId="62" borderId="0" xfId="0" applyFont="1" applyFill="1" applyAlignment="1" applyProtection="1">
      <alignment horizontal="center" vertical="center"/>
      <protection hidden="1"/>
    </xf>
    <xf numFmtId="179" fontId="179" fillId="62" borderId="0" xfId="1325" applyNumberFormat="1" applyFont="1" applyFill="1" applyBorder="1" applyAlignment="1" applyProtection="1">
      <alignment horizontal="center" vertical="center"/>
      <protection hidden="1"/>
    </xf>
    <xf numFmtId="179" fontId="177" fillId="62" borderId="79" xfId="0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/>
      <protection hidden="1"/>
    </xf>
    <xf numFmtId="177" fontId="177" fillId="62" borderId="31" xfId="1325" applyFont="1" applyFill="1" applyBorder="1" applyAlignment="1" applyProtection="1">
      <alignment horizontal="center" vertical="center" wrapText="1"/>
      <protection hidden="1"/>
    </xf>
    <xf numFmtId="177" fontId="177" fillId="62" borderId="55" xfId="1325" applyFont="1" applyFill="1" applyBorder="1" applyAlignment="1" applyProtection="1">
      <alignment horizontal="center" vertical="center" wrapText="1"/>
      <protection hidden="1"/>
    </xf>
    <xf numFmtId="177" fontId="177" fillId="62" borderId="0" xfId="1325" applyFont="1" applyFill="1" applyBorder="1" applyAlignment="1" applyProtection="1">
      <alignment horizontal="center" vertical="center" wrapText="1"/>
      <protection hidden="1"/>
    </xf>
    <xf numFmtId="177" fontId="177" fillId="62" borderId="21" xfId="1325" applyFont="1" applyFill="1" applyBorder="1" applyAlignment="1" applyProtection="1">
      <alignment horizontal="center" vertical="center" wrapText="1"/>
      <protection hidden="1"/>
    </xf>
    <xf numFmtId="177" fontId="177" fillId="62" borderId="32" xfId="1325" applyFont="1" applyFill="1" applyBorder="1" applyAlignment="1" applyProtection="1">
      <alignment horizontal="center" vertical="center" wrapText="1"/>
      <protection hidden="1"/>
    </xf>
    <xf numFmtId="177" fontId="177" fillId="62" borderId="34" xfId="1325" applyFont="1" applyFill="1" applyBorder="1" applyAlignment="1" applyProtection="1">
      <alignment horizontal="center" vertical="center" wrapText="1"/>
      <protection hidden="1"/>
    </xf>
    <xf numFmtId="179" fontId="177" fillId="62" borderId="44" xfId="0" applyNumberFormat="1" applyFont="1" applyFill="1" applyBorder="1" applyAlignment="1" applyProtection="1">
      <alignment horizontal="center" vertical="center"/>
      <protection hidden="1"/>
    </xf>
    <xf numFmtId="179" fontId="177" fillId="62" borderId="48" xfId="0" applyNumberFormat="1" applyFont="1" applyFill="1" applyBorder="1" applyAlignment="1" applyProtection="1">
      <alignment horizontal="center" vertical="center"/>
      <protection hidden="1"/>
    </xf>
    <xf numFmtId="179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27" xfId="0" applyNumberFormat="1" applyFont="1" applyFill="1" applyBorder="1" applyAlignment="1" applyProtection="1">
      <alignment horizontal="center" vertical="center"/>
      <protection hidden="1"/>
    </xf>
    <xf numFmtId="179" fontId="177" fillId="62" borderId="37" xfId="0" applyNumberFormat="1" applyFont="1" applyFill="1" applyBorder="1" applyAlignment="1" applyProtection="1">
      <alignment horizontal="center" vertical="center"/>
      <protection hidden="1"/>
    </xf>
    <xf numFmtId="0" fontId="177" fillId="62" borderId="25" xfId="0" applyFont="1" applyFill="1" applyBorder="1" applyAlignment="1" applyProtection="1">
      <alignment horizontal="center" vertical="center" wrapText="1"/>
      <protection hidden="1"/>
    </xf>
    <xf numFmtId="0" fontId="177" fillId="62" borderId="36" xfId="0" applyFont="1" applyFill="1" applyBorder="1" applyAlignment="1" applyProtection="1">
      <alignment horizontal="center" vertical="center" wrapText="1"/>
      <protection hidden="1"/>
    </xf>
    <xf numFmtId="0" fontId="177" fillId="62" borderId="58" xfId="0" applyFont="1" applyFill="1" applyBorder="1" applyAlignment="1" applyProtection="1">
      <alignment horizontal="center" vertical="center" wrapText="1"/>
      <protection hidden="1"/>
    </xf>
    <xf numFmtId="179" fontId="177" fillId="62" borderId="49" xfId="1325" applyNumberFormat="1" applyFont="1" applyFill="1" applyBorder="1" applyAlignment="1" applyProtection="1">
      <alignment horizontal="center" vertical="center"/>
      <protection hidden="1"/>
    </xf>
    <xf numFmtId="179" fontId="177" fillId="62" borderId="47" xfId="1325" applyNumberFormat="1" applyFont="1" applyFill="1" applyBorder="1" applyAlignment="1" applyProtection="1">
      <alignment horizontal="center" vertical="center"/>
      <protection hidden="1"/>
    </xf>
    <xf numFmtId="0" fontId="177" fillId="62" borderId="36" xfId="0" applyFont="1" applyFill="1" applyBorder="1" applyAlignment="1" applyProtection="1">
      <alignment horizontal="center" vertical="center"/>
      <protection hidden="1"/>
    </xf>
    <xf numFmtId="0" fontId="177" fillId="62" borderId="58" xfId="0" applyFont="1" applyFill="1" applyBorder="1" applyAlignment="1" applyProtection="1">
      <alignment horizontal="center" vertical="center"/>
      <protection hidden="1"/>
    </xf>
    <xf numFmtId="179" fontId="177" fillId="62" borderId="69" xfId="0" applyNumberFormat="1" applyFont="1" applyFill="1" applyBorder="1" applyAlignment="1" applyProtection="1">
      <alignment horizontal="center" vertical="center"/>
      <protection hidden="1"/>
    </xf>
    <xf numFmtId="179" fontId="180" fillId="62" borderId="0" xfId="1325" applyNumberFormat="1" applyFont="1" applyFill="1" applyBorder="1" applyAlignment="1" applyProtection="1">
      <alignment horizontal="center" vertical="center"/>
      <protection hidden="1"/>
    </xf>
    <xf numFmtId="177" fontId="177" fillId="62" borderId="78" xfId="1325" applyFont="1" applyFill="1" applyBorder="1" applyAlignment="1" applyProtection="1">
      <alignment horizontal="center" vertical="center" wrapText="1"/>
      <protection hidden="1"/>
    </xf>
    <xf numFmtId="177" fontId="177" fillId="62" borderId="23" xfId="1325" applyFont="1" applyFill="1" applyBorder="1" applyAlignment="1" applyProtection="1">
      <alignment horizontal="center" vertical="center" wrapText="1"/>
      <protection hidden="1"/>
    </xf>
    <xf numFmtId="177" fontId="177" fillId="62" borderId="33" xfId="1325" applyFont="1" applyFill="1" applyBorder="1" applyAlignment="1" applyProtection="1">
      <alignment horizontal="center" vertical="center" wrapText="1"/>
      <protection hidden="1"/>
    </xf>
    <xf numFmtId="179" fontId="177" fillId="62" borderId="63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15" xfId="0" applyNumberFormat="1" applyFont="1" applyFill="1" applyBorder="1" applyAlignment="1" applyProtection="1">
      <alignment horizontal="center" vertical="center"/>
      <protection hidden="1"/>
    </xf>
    <xf numFmtId="179" fontId="177" fillId="62" borderId="59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2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4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1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 wrapText="1"/>
      <protection hidden="1"/>
    </xf>
    <xf numFmtId="0" fontId="177" fillId="62" borderId="37" xfId="0" applyFont="1" applyFill="1" applyBorder="1" applyAlignment="1" applyProtection="1">
      <alignment horizontal="center" vertical="center"/>
      <protection hidden="1"/>
    </xf>
    <xf numFmtId="0" fontId="177" fillId="62" borderId="0" xfId="1325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62" borderId="65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/>
      <protection hidden="1"/>
    </xf>
    <xf numFmtId="179" fontId="177" fillId="62" borderId="39" xfId="0" applyNumberFormat="1" applyFont="1" applyFill="1" applyBorder="1" applyAlignment="1" applyProtection="1">
      <alignment horizontal="center" vertical="center"/>
      <protection hidden="1"/>
    </xf>
    <xf numFmtId="179" fontId="177" fillId="24" borderId="23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0" xfId="1516" quotePrefix="1" applyNumberFormat="1" applyFont="1" applyFill="1" applyBorder="1" applyAlignment="1" applyProtection="1">
      <alignment horizontal="left" vertical="center" indent="1" shrinkToFit="1"/>
      <protection hidden="1"/>
    </xf>
    <xf numFmtId="177" fontId="177" fillId="24" borderId="78" xfId="1326" applyFont="1" applyFill="1" applyBorder="1" applyAlignment="1" applyProtection="1">
      <alignment horizontal="center" vertical="center" wrapText="1"/>
      <protection hidden="1"/>
    </xf>
    <xf numFmtId="177" fontId="177" fillId="24" borderId="31" xfId="1326" applyFont="1" applyFill="1" applyBorder="1" applyAlignment="1" applyProtection="1">
      <alignment horizontal="center" vertical="center" wrapText="1"/>
      <protection hidden="1"/>
    </xf>
    <xf numFmtId="177" fontId="177" fillId="24" borderId="23" xfId="1326" applyFont="1" applyFill="1" applyBorder="1" applyAlignment="1" applyProtection="1">
      <alignment horizontal="center" vertical="center" wrapText="1"/>
      <protection hidden="1"/>
    </xf>
    <xf numFmtId="177" fontId="177" fillId="24" borderId="0" xfId="1326" applyFont="1" applyFill="1" applyBorder="1" applyAlignment="1" applyProtection="1">
      <alignment horizontal="center" vertical="center" wrapText="1"/>
      <protection hidden="1"/>
    </xf>
    <xf numFmtId="177" fontId="177" fillId="24" borderId="33" xfId="1326" applyFont="1" applyFill="1" applyBorder="1" applyAlignment="1" applyProtection="1">
      <alignment horizontal="center" vertical="center" wrapText="1"/>
      <protection hidden="1"/>
    </xf>
    <xf numFmtId="177" fontId="177" fillId="24" borderId="32" xfId="1326" applyFont="1" applyFill="1" applyBorder="1" applyAlignment="1" applyProtection="1">
      <alignment horizontal="center" vertical="center" wrapText="1"/>
      <protection hidden="1"/>
    </xf>
    <xf numFmtId="179" fontId="177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75" xfId="1516" applyFont="1" applyFill="1" applyBorder="1" applyAlignment="1" applyProtection="1">
      <alignment horizontal="center" vertical="center" wrapText="1"/>
      <protection hidden="1"/>
    </xf>
    <xf numFmtId="0" fontId="177" fillId="24" borderId="67" xfId="1516" applyFont="1" applyFill="1" applyBorder="1" applyAlignment="1" applyProtection="1">
      <alignment horizontal="center" vertical="center" wrapText="1"/>
      <protection hidden="1"/>
    </xf>
    <xf numFmtId="0" fontId="177" fillId="24" borderId="68" xfId="1516" applyFont="1" applyFill="1" applyBorder="1" applyAlignment="1" applyProtection="1">
      <alignment horizontal="center" vertical="center" wrapText="1"/>
      <protection hidden="1"/>
    </xf>
    <xf numFmtId="0" fontId="177" fillId="24" borderId="53" xfId="1516" applyFont="1" applyFill="1" applyBorder="1" applyAlignment="1" applyProtection="1">
      <alignment horizontal="center" vertical="center" wrapText="1"/>
      <protection hidden="1"/>
    </xf>
    <xf numFmtId="0" fontId="177" fillId="24" borderId="26" xfId="1516" applyFont="1" applyFill="1" applyBorder="1" applyAlignment="1" applyProtection="1">
      <alignment horizontal="center" vertical="center" wrapText="1"/>
      <protection hidden="1"/>
    </xf>
    <xf numFmtId="0" fontId="177" fillId="24" borderId="54" xfId="1516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179" fontId="178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8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81" fillId="24" borderId="31" xfId="1516" quotePrefix="1" applyNumberFormat="1" applyFont="1" applyFill="1" applyBorder="1" applyAlignment="1" applyProtection="1">
      <alignment horizontal="left" vertical="center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2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4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left" vertical="center" indent="1" shrinkToFit="1"/>
      <protection hidden="1"/>
    </xf>
    <xf numFmtId="0" fontId="177" fillId="24" borderId="60" xfId="1516" applyFont="1" applyFill="1" applyBorder="1" applyAlignment="1" applyProtection="1">
      <alignment horizontal="center" vertical="center" wrapText="1"/>
      <protection hidden="1"/>
    </xf>
    <xf numFmtId="0" fontId="177" fillId="24" borderId="61" xfId="1516" applyFont="1" applyFill="1" applyBorder="1" applyAlignment="1" applyProtection="1">
      <alignment horizontal="center" vertical="center" wrapText="1"/>
      <protection hidden="1"/>
    </xf>
    <xf numFmtId="0" fontId="177" fillId="24" borderId="62" xfId="1516" applyFont="1" applyFill="1" applyBorder="1" applyAlignment="1" applyProtection="1">
      <alignment horizontal="center" vertical="center" wrapText="1"/>
      <protection hidden="1"/>
    </xf>
    <xf numFmtId="177" fontId="177" fillId="24" borderId="55" xfId="1326" applyFont="1" applyFill="1" applyBorder="1" applyAlignment="1" applyProtection="1">
      <alignment horizontal="center" vertical="center" wrapText="1"/>
      <protection hidden="1"/>
    </xf>
    <xf numFmtId="177" fontId="177" fillId="24" borderId="21" xfId="1326" applyFont="1" applyFill="1" applyBorder="1" applyAlignment="1" applyProtection="1">
      <alignment horizontal="center" vertical="center" wrapText="1"/>
      <protection hidden="1"/>
    </xf>
    <xf numFmtId="177" fontId="177" fillId="24" borderId="34" xfId="1326" applyFont="1" applyFill="1" applyBorder="1" applyAlignment="1" applyProtection="1">
      <alignment horizontal="center" vertical="center" wrapText="1"/>
      <protection hidden="1"/>
    </xf>
    <xf numFmtId="0" fontId="177" fillId="24" borderId="64" xfId="1516" applyFont="1" applyFill="1" applyBorder="1" applyAlignment="1" applyProtection="1">
      <alignment horizontal="center" vertical="center" wrapText="1"/>
      <protection hidden="1"/>
    </xf>
    <xf numFmtId="0" fontId="177" fillId="24" borderId="76" xfId="1516" applyFont="1" applyFill="1" applyBorder="1" applyAlignment="1" applyProtection="1">
      <alignment horizontal="center" vertical="center" wrapText="1"/>
      <protection hidden="1"/>
    </xf>
    <xf numFmtId="0" fontId="177" fillId="24" borderId="77" xfId="1516" applyFont="1" applyFill="1" applyBorder="1" applyAlignment="1" applyProtection="1">
      <alignment horizontal="center" vertical="center" wrapText="1"/>
      <protection hidden="1"/>
    </xf>
    <xf numFmtId="176" fontId="177" fillId="24" borderId="78" xfId="1327" applyFont="1" applyFill="1" applyBorder="1" applyAlignment="1" applyProtection="1">
      <alignment horizontal="center" vertical="center" wrapText="1"/>
      <protection hidden="1"/>
    </xf>
    <xf numFmtId="176" fontId="177" fillId="24" borderId="31" xfId="1327" applyFont="1" applyFill="1" applyBorder="1" applyAlignment="1" applyProtection="1">
      <alignment horizontal="center" vertical="center" wrapText="1"/>
      <protection hidden="1"/>
    </xf>
    <xf numFmtId="176" fontId="177" fillId="24" borderId="23" xfId="1327" applyFont="1" applyFill="1" applyBorder="1" applyAlignment="1" applyProtection="1">
      <alignment horizontal="center" vertical="center" wrapText="1"/>
      <protection hidden="1"/>
    </xf>
    <xf numFmtId="176" fontId="177" fillId="24" borderId="0" xfId="1327" applyFont="1" applyFill="1" applyBorder="1" applyAlignment="1" applyProtection="1">
      <alignment horizontal="center" vertical="center" wrapText="1"/>
      <protection hidden="1"/>
    </xf>
    <xf numFmtId="176" fontId="177" fillId="24" borderId="33" xfId="1327" applyFont="1" applyFill="1" applyBorder="1" applyAlignment="1" applyProtection="1">
      <alignment horizontal="center" vertical="center" wrapText="1"/>
      <protection hidden="1"/>
    </xf>
    <xf numFmtId="176" fontId="177" fillId="24" borderId="32" xfId="1327" applyFont="1" applyFill="1" applyBorder="1" applyAlignment="1" applyProtection="1">
      <alignment horizontal="center" vertical="center" wrapText="1"/>
      <protection hidden="1"/>
    </xf>
    <xf numFmtId="0" fontId="179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76" fontId="177" fillId="24" borderId="55" xfId="1327" applyFont="1" applyFill="1" applyBorder="1" applyAlignment="1" applyProtection="1">
      <alignment horizontal="center" vertical="center" wrapText="1"/>
      <protection hidden="1"/>
    </xf>
    <xf numFmtId="176" fontId="177" fillId="24" borderId="21" xfId="1327" applyFont="1" applyFill="1" applyBorder="1" applyAlignment="1" applyProtection="1">
      <alignment horizontal="center" vertical="center" wrapText="1"/>
      <protection hidden="1"/>
    </xf>
    <xf numFmtId="176" fontId="177" fillId="24" borderId="34" xfId="1327" applyFont="1" applyFill="1" applyBorder="1" applyAlignment="1" applyProtection="1">
      <alignment horizontal="center" vertical="center" wrapText="1"/>
      <protection hidden="1"/>
    </xf>
    <xf numFmtId="0" fontId="177" fillId="24" borderId="64" xfId="1515" applyFont="1" applyFill="1" applyBorder="1" applyAlignment="1" applyProtection="1">
      <alignment horizontal="center" vertical="center" wrapText="1"/>
      <protection hidden="1"/>
    </xf>
    <xf numFmtId="0" fontId="177" fillId="24" borderId="76" xfId="1515" applyFont="1" applyFill="1" applyBorder="1" applyAlignment="1" applyProtection="1">
      <alignment horizontal="center" vertical="center" wrapText="1"/>
      <protection hidden="1"/>
    </xf>
    <xf numFmtId="0" fontId="177" fillId="24" borderId="77" xfId="1515" applyFont="1" applyFill="1" applyBorder="1" applyAlignment="1" applyProtection="1">
      <alignment horizontal="center" vertical="center" wrapText="1"/>
      <protection hidden="1"/>
    </xf>
    <xf numFmtId="0" fontId="177" fillId="24" borderId="53" xfId="1515" applyFont="1" applyFill="1" applyBorder="1" applyAlignment="1" applyProtection="1">
      <alignment horizontal="center" vertical="center" wrapText="1"/>
      <protection hidden="1"/>
    </xf>
    <xf numFmtId="0" fontId="177" fillId="24" borderId="26" xfId="1515" applyFont="1" applyFill="1" applyBorder="1" applyAlignment="1" applyProtection="1">
      <alignment horizontal="center" vertical="center" wrapText="1"/>
      <protection hidden="1"/>
    </xf>
    <xf numFmtId="0" fontId="177" fillId="24" borderId="54" xfId="1515" applyFont="1" applyFill="1" applyBorder="1" applyAlignment="1" applyProtection="1">
      <alignment horizontal="center" vertical="center" wrapText="1"/>
      <protection hidden="1"/>
    </xf>
    <xf numFmtId="0" fontId="177" fillId="24" borderId="0" xfId="1515" applyFont="1" applyFill="1" applyBorder="1" applyAlignment="1" applyProtection="1">
      <alignment horizontal="center" vertical="center" wrapText="1"/>
      <protection hidden="1"/>
    </xf>
    <xf numFmtId="1" fontId="177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75" xfId="1515" applyFont="1" applyFill="1" applyBorder="1" applyAlignment="1" applyProtection="1">
      <alignment horizontal="center" vertical="center" wrapText="1"/>
      <protection hidden="1"/>
    </xf>
    <xf numFmtId="0" fontId="177" fillId="24" borderId="67" xfId="1515" applyFont="1" applyFill="1" applyBorder="1" applyAlignment="1" applyProtection="1">
      <alignment horizontal="center" vertical="center" wrapText="1"/>
      <protection hidden="1"/>
    </xf>
    <xf numFmtId="0" fontId="177" fillId="24" borderId="68" xfId="1515" applyFont="1" applyFill="1" applyBorder="1" applyAlignment="1" applyProtection="1">
      <alignment horizontal="center" vertical="center" wrapText="1"/>
      <protection hidden="1"/>
    </xf>
    <xf numFmtId="0" fontId="177" fillId="24" borderId="60" xfId="1515" applyFont="1" applyFill="1" applyBorder="1" applyAlignment="1" applyProtection="1">
      <alignment horizontal="center" vertical="center" wrapText="1"/>
      <protection hidden="1"/>
    </xf>
    <xf numFmtId="0" fontId="177" fillId="24" borderId="61" xfId="1515" applyFont="1" applyFill="1" applyBorder="1" applyAlignment="1" applyProtection="1">
      <alignment horizontal="center" vertical="center" wrapText="1"/>
      <protection hidden="1"/>
    </xf>
    <xf numFmtId="0" fontId="177" fillId="24" borderId="62" xfId="1515" applyFont="1" applyFill="1" applyBorder="1" applyAlignment="1" applyProtection="1">
      <alignment horizontal="center" vertical="center" wrapText="1"/>
      <protection hidden="1"/>
    </xf>
    <xf numFmtId="0" fontId="181" fillId="24" borderId="53" xfId="1515" applyFont="1" applyFill="1" applyBorder="1" applyAlignment="1" applyProtection="1">
      <alignment horizontal="center" vertical="center" wrapText="1"/>
      <protection hidden="1"/>
    </xf>
    <xf numFmtId="0" fontId="181" fillId="24" borderId="26" xfId="1515" applyFont="1" applyFill="1" applyBorder="1" applyAlignment="1" applyProtection="1">
      <alignment horizontal="center" vertical="center" wrapText="1"/>
      <protection hidden="1"/>
    </xf>
    <xf numFmtId="0" fontId="181" fillId="24" borderId="54" xfId="1515" applyFont="1" applyFill="1" applyBorder="1" applyAlignment="1" applyProtection="1">
      <alignment horizontal="center" vertical="center" wrapText="1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42" fontId="196" fillId="24" borderId="23" xfId="1519" applyNumberFormat="1" applyFont="1" applyFill="1" applyBorder="1" applyAlignment="1" applyProtection="1">
      <alignment horizontal="left" vertical="center"/>
      <protection hidden="1"/>
    </xf>
    <xf numFmtId="42" fontId="196" fillId="24" borderId="0" xfId="1519" applyNumberFormat="1" applyFont="1" applyFill="1" applyBorder="1" applyAlignment="1" applyProtection="1">
      <alignment horizontal="left" vertical="center"/>
      <protection hidden="1"/>
    </xf>
    <xf numFmtId="181" fontId="177" fillId="24" borderId="0" xfId="1519" applyNumberFormat="1" applyFont="1" applyFill="1" applyBorder="1" applyAlignment="1" applyProtection="1">
      <alignment horizontal="center" vertical="center"/>
      <protection hidden="1"/>
    </xf>
    <xf numFmtId="181" fontId="177" fillId="24" borderId="21" xfId="1519" applyNumberFormat="1" applyFont="1" applyFill="1" applyBorder="1" applyAlignment="1" applyProtection="1">
      <alignment horizontal="center" vertical="center"/>
      <protection hidden="1"/>
    </xf>
    <xf numFmtId="181" fontId="177" fillId="24" borderId="94" xfId="1519" applyNumberFormat="1" applyFont="1" applyFill="1" applyBorder="1" applyAlignment="1" applyProtection="1">
      <alignment horizontal="center" vertical="center"/>
      <protection hidden="1"/>
    </xf>
    <xf numFmtId="181" fontId="177" fillId="24" borderId="96" xfId="1519" applyNumberFormat="1" applyFont="1" applyFill="1" applyBorder="1" applyAlignment="1" applyProtection="1">
      <alignment horizontal="center" vertical="center"/>
      <protection hidden="1"/>
    </xf>
    <xf numFmtId="42" fontId="196" fillId="24" borderId="95" xfId="1519" applyNumberFormat="1" applyFont="1" applyFill="1" applyBorder="1" applyAlignment="1" applyProtection="1">
      <alignment horizontal="left" vertical="center"/>
      <protection hidden="1"/>
    </xf>
    <xf numFmtId="42" fontId="196" fillId="24" borderId="94" xfId="1519" applyNumberFormat="1" applyFont="1" applyFill="1" applyBorder="1" applyAlignment="1" applyProtection="1">
      <alignment horizontal="left" vertical="center"/>
      <protection hidden="1"/>
    </xf>
    <xf numFmtId="177" fontId="177" fillId="24" borderId="44" xfId="1325" applyFont="1" applyFill="1" applyBorder="1" applyAlignment="1" applyProtection="1">
      <alignment horizontal="center" vertical="center"/>
      <protection hidden="1"/>
    </xf>
    <xf numFmtId="179" fontId="177" fillId="24" borderId="73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7" xfId="0" applyNumberFormat="1" applyFont="1" applyFill="1" applyBorder="1" applyAlignment="1" applyProtection="1">
      <alignment horizontal="center" vertical="center"/>
      <protection hidden="1"/>
    </xf>
    <xf numFmtId="179" fontId="177" fillId="24" borderId="68" xfId="0" applyNumberFormat="1" applyFont="1" applyFill="1" applyBorder="1" applyAlignment="1" applyProtection="1">
      <alignment horizontal="center" vertical="center"/>
      <protection hidden="1"/>
    </xf>
    <xf numFmtId="179" fontId="177" fillId="24" borderId="56" xfId="0" applyNumberFormat="1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/>
      <protection hidden="1"/>
    </xf>
    <xf numFmtId="179" fontId="177" fillId="24" borderId="49" xfId="0" applyNumberFormat="1" applyFont="1" applyFill="1" applyBorder="1" applyAlignment="1" applyProtection="1">
      <alignment horizontal="center" vertical="center"/>
      <protection hidden="1"/>
    </xf>
    <xf numFmtId="179" fontId="177" fillId="24" borderId="47" xfId="0" applyNumberFormat="1" applyFont="1" applyFill="1" applyBorder="1" applyAlignment="1" applyProtection="1">
      <alignment horizontal="center" vertical="center"/>
      <protection hidden="1"/>
    </xf>
    <xf numFmtId="179" fontId="177" fillId="24" borderId="48" xfId="1325" applyNumberFormat="1" applyFont="1" applyFill="1" applyBorder="1" applyAlignment="1" applyProtection="1">
      <alignment horizontal="left" vertical="center"/>
      <protection hidden="1"/>
    </xf>
    <xf numFmtId="179" fontId="177" fillId="24" borderId="49" xfId="1325" applyNumberFormat="1" applyFont="1" applyFill="1" applyBorder="1" applyAlignment="1" applyProtection="1">
      <alignment horizontal="left" vertical="center"/>
      <protection hidden="1"/>
    </xf>
    <xf numFmtId="179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1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1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2" xfId="1519" quotePrefix="1" applyNumberFormat="1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 wrapText="1"/>
      <protection hidden="1"/>
    </xf>
    <xf numFmtId="0" fontId="177" fillId="24" borderId="76" xfId="0" applyFont="1" applyFill="1" applyBorder="1" applyAlignment="1" applyProtection="1">
      <alignment horizontal="center" vertical="center"/>
      <protection hidden="1"/>
    </xf>
    <xf numFmtId="0" fontId="177" fillId="24" borderId="77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/>
      <protection hidden="1"/>
    </xf>
    <xf numFmtId="0" fontId="177" fillId="24" borderId="54" xfId="0" applyFont="1" applyFill="1" applyBorder="1" applyAlignment="1" applyProtection="1">
      <alignment horizontal="center" vertical="center"/>
      <protection hidden="1"/>
    </xf>
    <xf numFmtId="0" fontId="177" fillId="24" borderId="75" xfId="0" applyFont="1" applyFill="1" applyBorder="1" applyAlignment="1" applyProtection="1">
      <alignment horizontal="center" vertical="center" wrapText="1"/>
      <protection hidden="1"/>
    </xf>
    <xf numFmtId="0" fontId="177" fillId="24" borderId="67" xfId="0" applyFont="1" applyFill="1" applyBorder="1" applyAlignment="1" applyProtection="1">
      <alignment horizontal="center" vertical="center"/>
      <protection hidden="1"/>
    </xf>
    <xf numFmtId="0" fontId="177" fillId="24" borderId="68" xfId="0" applyFont="1" applyFill="1" applyBorder="1" applyAlignment="1" applyProtection="1">
      <alignment horizontal="center" vertical="center"/>
      <protection hidden="1"/>
    </xf>
    <xf numFmtId="180" fontId="177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183" fillId="24" borderId="71" xfId="0" applyFont="1" applyFill="1" applyBorder="1" applyAlignment="1" applyProtection="1">
      <alignment horizontal="center" vertical="center"/>
      <protection hidden="1"/>
    </xf>
    <xf numFmtId="0" fontId="183" fillId="24" borderId="72" xfId="0" applyFont="1" applyFill="1" applyBorder="1" applyAlignment="1" applyProtection="1">
      <alignment horizontal="center" vertical="center"/>
      <protection hidden="1"/>
    </xf>
    <xf numFmtId="0" fontId="183" fillId="24" borderId="76" xfId="0" applyFont="1" applyFill="1" applyBorder="1" applyAlignment="1" applyProtection="1">
      <alignment horizontal="center" vertical="center"/>
      <protection hidden="1"/>
    </xf>
    <xf numFmtId="0" fontId="183" fillId="24" borderId="77" xfId="0" applyFont="1" applyFill="1" applyBorder="1" applyAlignment="1" applyProtection="1">
      <alignment horizontal="center" vertical="center"/>
      <protection hidden="1"/>
    </xf>
    <xf numFmtId="0" fontId="183" fillId="24" borderId="26" xfId="0" applyFont="1" applyFill="1" applyBorder="1" applyAlignment="1" applyProtection="1">
      <alignment horizontal="center" vertical="center"/>
      <protection hidden="1"/>
    </xf>
    <xf numFmtId="0" fontId="183" fillId="24" borderId="54" xfId="0" applyFont="1" applyFill="1" applyBorder="1" applyAlignment="1" applyProtection="1">
      <alignment horizontal="center" vertical="center"/>
      <protection hidden="1"/>
    </xf>
    <xf numFmtId="0" fontId="177" fillId="24" borderId="67" xfId="0" applyFont="1" applyFill="1" applyBorder="1" applyAlignment="1" applyProtection="1">
      <alignment horizontal="center" vertical="center" wrapText="1"/>
      <protection hidden="1"/>
    </xf>
    <xf numFmtId="0" fontId="177" fillId="24" borderId="68" xfId="0" applyFont="1" applyFill="1" applyBorder="1" applyAlignment="1" applyProtection="1">
      <alignment horizontal="center" vertical="center" wrapText="1"/>
      <protection hidden="1"/>
    </xf>
    <xf numFmtId="179" fontId="177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1" xfId="0" applyNumberFormat="1" applyFont="1" applyFill="1" applyBorder="1" applyAlignment="1" applyProtection="1">
      <alignment horizontal="center" vertical="center"/>
      <protection hidden="1"/>
    </xf>
    <xf numFmtId="179" fontId="177" fillId="24" borderId="62" xfId="0" applyNumberFormat="1" applyFont="1" applyFill="1" applyBorder="1" applyAlignment="1" applyProtection="1">
      <alignment horizontal="center" vertical="center"/>
      <protection hidden="1"/>
    </xf>
    <xf numFmtId="179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78" xfId="1325" applyFont="1" applyFill="1" applyBorder="1" applyAlignment="1" applyProtection="1">
      <alignment horizontal="center" vertical="center"/>
      <protection hidden="1"/>
    </xf>
    <xf numFmtId="177" fontId="177" fillId="24" borderId="23" xfId="1325" applyFont="1" applyFill="1" applyBorder="1" applyAlignment="1" applyProtection="1">
      <alignment horizontal="center" vertical="center"/>
      <protection hidden="1"/>
    </xf>
    <xf numFmtId="177" fontId="177" fillId="24" borderId="33" xfId="1325" applyFont="1" applyFill="1" applyBorder="1" applyAlignment="1" applyProtection="1">
      <alignment horizontal="center" vertical="center"/>
      <protection hidden="1"/>
    </xf>
    <xf numFmtId="180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2" xfId="0" applyNumberFormat="1" applyFont="1" applyFill="1" applyBorder="1" applyAlignment="1" applyProtection="1">
      <alignment horizontal="center" vertical="center" wrapText="1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55" xfId="1325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7" fontId="177" fillId="24" borderId="21" xfId="1325" applyFont="1" applyFill="1" applyBorder="1" applyAlignment="1" applyProtection="1">
      <alignment horizontal="center" vertical="center"/>
      <protection hidden="1"/>
    </xf>
    <xf numFmtId="177" fontId="177" fillId="24" borderId="32" xfId="1325" applyFont="1" applyFill="1" applyBorder="1" applyAlignment="1" applyProtection="1">
      <alignment horizontal="center" vertical="center"/>
      <protection hidden="1"/>
    </xf>
    <xf numFmtId="177" fontId="177" fillId="24" borderId="34" xfId="1325" applyFont="1" applyFill="1" applyBorder="1" applyAlignment="1" applyProtection="1">
      <alignment horizontal="center" vertical="center"/>
      <protection hidden="1"/>
    </xf>
    <xf numFmtId="0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0" fontId="177" fillId="0" borderId="21" xfId="0" applyFont="1" applyBorder="1" applyProtection="1">
      <protection hidden="1"/>
    </xf>
    <xf numFmtId="0" fontId="177" fillId="0" borderId="34" xfId="0" applyFont="1" applyBorder="1" applyProtection="1">
      <protection hidden="1"/>
    </xf>
    <xf numFmtId="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10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0" xfId="0" quotePrefix="1" applyNumberFormat="1" applyFont="1" applyFill="1" applyBorder="1" applyAlignment="1" applyProtection="1">
      <alignment horizontal="center" vertical="center"/>
      <protection hidden="1"/>
    </xf>
    <xf numFmtId="3" fontId="177" fillId="24" borderId="51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1" xfId="0" applyNumberFormat="1" applyFont="1" applyFill="1" applyBorder="1" applyAlignment="1" applyProtection="1">
      <alignment horizontal="center" vertical="center"/>
      <protection hidden="1"/>
    </xf>
    <xf numFmtId="3" fontId="177" fillId="24" borderId="52" xfId="0" applyNumberFormat="1" applyFont="1" applyFill="1" applyBorder="1" applyAlignment="1" applyProtection="1">
      <alignment horizontal="center" vertical="center"/>
      <protection hidden="1"/>
    </xf>
    <xf numFmtId="3" fontId="177" fillId="24" borderId="36" xfId="0" applyNumberFormat="1" applyFont="1" applyFill="1" applyBorder="1" applyAlignment="1" applyProtection="1">
      <alignment horizontal="center" vertical="center"/>
      <protection hidden="1"/>
    </xf>
    <xf numFmtId="3" fontId="177" fillId="24" borderId="58" xfId="0" applyNumberFormat="1" applyFont="1" applyFill="1" applyBorder="1" applyAlignment="1" applyProtection="1">
      <alignment horizontal="center" vertical="center"/>
      <protection hidden="1"/>
    </xf>
    <xf numFmtId="3" fontId="177" fillId="24" borderId="38" xfId="0" applyNumberFormat="1" applyFont="1" applyFill="1" applyBorder="1" applyAlignment="1" applyProtection="1">
      <alignment horizontal="center" vertical="center"/>
      <protection hidden="1"/>
    </xf>
    <xf numFmtId="3" fontId="177" fillId="24" borderId="39" xfId="0" applyNumberFormat="1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3" fontId="185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6" xfId="0" applyFont="1" applyFill="1" applyBorder="1" applyAlignment="1" applyProtection="1">
      <alignment horizontal="center" vertical="center"/>
      <protection hidden="1"/>
    </xf>
    <xf numFmtId="3" fontId="177" fillId="24" borderId="50" xfId="0" applyNumberFormat="1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177" fontId="177" fillId="62" borderId="83" xfId="1325" applyFont="1" applyFill="1" applyBorder="1" applyAlignment="1" applyProtection="1">
      <alignment horizontal="center" vertical="center" wrapText="1"/>
      <protection hidden="1"/>
    </xf>
    <xf numFmtId="177" fontId="177" fillId="62" borderId="84" xfId="1325" applyFont="1" applyFill="1" applyBorder="1" applyAlignment="1" applyProtection="1">
      <alignment horizontal="center" vertical="center" wrapText="1"/>
      <protection hidden="1"/>
    </xf>
  </cellXfs>
  <cellStyles count="1536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3" xfId="29"/>
    <cellStyle name="20% - 강조색1 2 3 2" xfId="30"/>
    <cellStyle name="20% - 강조색1 3" xfId="31"/>
    <cellStyle name="20% - 강조색1 3 2" xfId="32"/>
    <cellStyle name="20% - 강조색1 3 2 2" xfId="33"/>
    <cellStyle name="20% - 강조색1 3 3" xfId="34"/>
    <cellStyle name="20% - 강조색1 4" xfId="35"/>
    <cellStyle name="20% - 강조색1 4 2" xfId="36"/>
    <cellStyle name="20% - 강조색1 5" xfId="37"/>
    <cellStyle name="20% - 강조색2" xfId="38" builtinId="34" customBuiltin="1"/>
    <cellStyle name="20% - 강조색2 2" xfId="39"/>
    <cellStyle name="20% - 강조색2 2 2" xfId="40"/>
    <cellStyle name="20% - 강조색2 2 2 2" xfId="41"/>
    <cellStyle name="20% - 강조색2 2 2 3" xfId="42"/>
    <cellStyle name="20% - 강조색2 2 3" xfId="43"/>
    <cellStyle name="20% - 강조색2 2 3 2" xfId="44"/>
    <cellStyle name="20% - 강조색2 3" xfId="45"/>
    <cellStyle name="20% - 강조색2 3 2" xfId="46"/>
    <cellStyle name="20% - 강조색2 3 2 2" xfId="47"/>
    <cellStyle name="20% - 강조색2 3 3" xfId="48"/>
    <cellStyle name="20% - 강조색2 4" xfId="49"/>
    <cellStyle name="20% - 강조색2 4 2" xfId="50"/>
    <cellStyle name="20% - 강조색2 5" xfId="51"/>
    <cellStyle name="20% - 강조색3" xfId="52" builtinId="38" customBuiltin="1"/>
    <cellStyle name="20% - 강조색3 2" xfId="53"/>
    <cellStyle name="20% - 강조색3 2 2" xfId="54"/>
    <cellStyle name="20% - 강조색3 2 2 2" xfId="55"/>
    <cellStyle name="20% - 강조색3 2 2 3" xfId="56"/>
    <cellStyle name="20% - 강조색3 2 3" xfId="57"/>
    <cellStyle name="20% - 강조색3 2 3 2" xfId="58"/>
    <cellStyle name="20% - 강조색3 3" xfId="59"/>
    <cellStyle name="20% - 강조색3 3 2" xfId="60"/>
    <cellStyle name="20% - 강조색3 3 2 2" xfId="61"/>
    <cellStyle name="20% - 강조색3 3 3" xfId="62"/>
    <cellStyle name="20% - 강조색3 4" xfId="63"/>
    <cellStyle name="20% - 강조색3 4 2" xfId="64"/>
    <cellStyle name="20% - 강조색3 5" xfId="65"/>
    <cellStyle name="20% - 강조색4" xfId="66" builtinId="42" customBuiltin="1"/>
    <cellStyle name="20% - 강조색4 2" xfId="67"/>
    <cellStyle name="20% - 강조색4 2 2" xfId="68"/>
    <cellStyle name="20% - 강조색4 2 2 2" xfId="69"/>
    <cellStyle name="20% - 강조색4 2 2 3" xfId="70"/>
    <cellStyle name="20% - 강조색4 2 3" xfId="71"/>
    <cellStyle name="20% - 강조색4 2 3 2" xfId="72"/>
    <cellStyle name="20% - 강조색4 3" xfId="73"/>
    <cellStyle name="20% - 강조색4 3 2" xfId="74"/>
    <cellStyle name="20% - 강조색4 3 2 2" xfId="75"/>
    <cellStyle name="20% - 강조색4 3 3" xfId="76"/>
    <cellStyle name="20% - 강조색4 4" xfId="77"/>
    <cellStyle name="20% - 강조색4 4 2" xfId="78"/>
    <cellStyle name="20% - 강조색4 5" xfId="79"/>
    <cellStyle name="20% - 강조색5" xfId="80" builtinId="46" customBuiltin="1"/>
    <cellStyle name="20% - 강조색5 2" xfId="81"/>
    <cellStyle name="20% - 강조색5 2 2" xfId="82"/>
    <cellStyle name="20% - 강조색5 2 2 2" xfId="83"/>
    <cellStyle name="20% - 강조색5 2 2 3" xfId="84"/>
    <cellStyle name="20% - 강조색5 2 3" xfId="85"/>
    <cellStyle name="20% - 강조색5 2 3 2" xfId="86"/>
    <cellStyle name="20% - 강조색5 3" xfId="87"/>
    <cellStyle name="20% - 강조색5 3 2" xfId="88"/>
    <cellStyle name="20% - 강조색5 3 2 2" xfId="89"/>
    <cellStyle name="20% - 강조색5 3 3" xfId="90"/>
    <cellStyle name="20% - 강조색5 4" xfId="91"/>
    <cellStyle name="20% - 강조색5 4 2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3" xfId="97"/>
    <cellStyle name="20% - 강조색6 2 3" xfId="98"/>
    <cellStyle name="20% - 강조색6 2 3 2" xfId="99"/>
    <cellStyle name="20% - 강조색6 3" xfId="100"/>
    <cellStyle name="20% - 강조색6 3 2" xfId="101"/>
    <cellStyle name="20% - 강조색6 3 2 2" xfId="102"/>
    <cellStyle name="20% - 강조색6 3 3" xfId="103"/>
    <cellStyle name="20% - 강조색6 4" xfId="104"/>
    <cellStyle name="20% - 강조색6 4 2" xfId="105"/>
    <cellStyle name="20% - 강조색6 5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2 3" xfId="123"/>
    <cellStyle name="40% - 강조색1 2 3" xfId="124"/>
    <cellStyle name="40% - 강조색1 2 3 2" xfId="125"/>
    <cellStyle name="40% - 강조색1 3" xfId="126"/>
    <cellStyle name="40% - 강조색1 3 2" xfId="127"/>
    <cellStyle name="40% - 강조색1 3 2 2" xfId="128"/>
    <cellStyle name="40% - 강조색1 3 3" xfId="129"/>
    <cellStyle name="40% - 강조색1 4" xfId="130"/>
    <cellStyle name="40% - 강조색1 4 2" xfId="131"/>
    <cellStyle name="40% - 강조색1 5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3" xfId="137"/>
    <cellStyle name="40% - 강조색2 2 3" xfId="138"/>
    <cellStyle name="40% - 강조색2 2 3 2" xfId="139"/>
    <cellStyle name="40% - 강조색2 3" xfId="140"/>
    <cellStyle name="40% - 강조색2 3 2" xfId="141"/>
    <cellStyle name="40% - 강조색2 3 2 2" xfId="142"/>
    <cellStyle name="40% - 강조색2 3 3" xfId="143"/>
    <cellStyle name="40% - 강조색2 4" xfId="144"/>
    <cellStyle name="40% - 강조색2 4 2" xfId="145"/>
    <cellStyle name="40% - 강조색3" xfId="146" builtinId="39" customBuiltin="1"/>
    <cellStyle name="40% - 강조색3 2" xfId="147"/>
    <cellStyle name="40% - 강조색3 2 2" xfId="148"/>
    <cellStyle name="40% - 강조색3 2 2 2" xfId="149"/>
    <cellStyle name="40% - 강조색3 2 2 3" xfId="150"/>
    <cellStyle name="40% - 강조색3 2 3" xfId="151"/>
    <cellStyle name="40% - 강조색3 2 3 2" xfId="152"/>
    <cellStyle name="40% - 강조색3 3" xfId="153"/>
    <cellStyle name="40% - 강조색3 3 2" xfId="154"/>
    <cellStyle name="40% - 강조색3 3 2 2" xfId="155"/>
    <cellStyle name="40% - 강조색3 3 3" xfId="156"/>
    <cellStyle name="40% - 강조색3 4" xfId="157"/>
    <cellStyle name="40% - 강조색3 4 2" xfId="158"/>
    <cellStyle name="40% - 강조색3 5" xfId="159"/>
    <cellStyle name="40% - 강조색4" xfId="160" builtinId="43" customBuiltin="1"/>
    <cellStyle name="40% - 강조색4 2" xfId="161"/>
    <cellStyle name="40% - 강조색4 2 2" xfId="162"/>
    <cellStyle name="40% - 강조색4 2 2 2" xfId="163"/>
    <cellStyle name="40% - 강조색4 2 2 3" xfId="164"/>
    <cellStyle name="40% - 강조색4 2 3" xfId="165"/>
    <cellStyle name="40% - 강조색4 2 3 2" xfId="166"/>
    <cellStyle name="40% - 강조색4 3" xfId="167"/>
    <cellStyle name="40% - 강조색4 3 2" xfId="168"/>
    <cellStyle name="40% - 강조색4 3 2 2" xfId="169"/>
    <cellStyle name="40% - 강조색4 3 3" xfId="170"/>
    <cellStyle name="40% - 강조색4 4" xfId="171"/>
    <cellStyle name="40% - 강조색4 4 2" xfId="172"/>
    <cellStyle name="40% - 강조색4 5" xfId="173"/>
    <cellStyle name="40% - 강조색5" xfId="174" builtinId="47" customBuiltin="1"/>
    <cellStyle name="40% - 강조색5 2" xfId="175"/>
    <cellStyle name="40% - 강조색5 2 2" xfId="176"/>
    <cellStyle name="40% - 강조색5 2 2 2" xfId="177"/>
    <cellStyle name="40% - 강조색5 2 2 3" xfId="178"/>
    <cellStyle name="40% - 강조색5 2 3" xfId="179"/>
    <cellStyle name="40% - 강조색5 2 3 2" xfId="180"/>
    <cellStyle name="40% - 강조색5 3" xfId="181"/>
    <cellStyle name="40% - 강조색5 3 2" xfId="182"/>
    <cellStyle name="40% - 강조색5 3 2 2" xfId="183"/>
    <cellStyle name="40% - 강조색5 3 3" xfId="184"/>
    <cellStyle name="40% - 강조색5 4" xfId="185"/>
    <cellStyle name="40% - 강조색5 4 2" xfId="186"/>
    <cellStyle name="40% - 강조색5 5" xfId="187"/>
    <cellStyle name="40% - 강조색6" xfId="188" builtinId="51" customBuiltin="1"/>
    <cellStyle name="40% - 강조색6 2" xfId="189"/>
    <cellStyle name="40% - 강조색6 2 2" xfId="190"/>
    <cellStyle name="40% - 강조색6 2 2 2" xfId="191"/>
    <cellStyle name="40% - 강조색6 2 2 3" xfId="192"/>
    <cellStyle name="40% - 강조색6 2 3" xfId="193"/>
    <cellStyle name="40% - 강조색6 2 3 2" xfId="194"/>
    <cellStyle name="40% - 강조색6 3" xfId="195"/>
    <cellStyle name="40% - 강조색6 3 2" xfId="196"/>
    <cellStyle name="40% - 강조색6 3 2 2" xfId="197"/>
    <cellStyle name="40% - 강조색6 3 3" xfId="198"/>
    <cellStyle name="40% - 강조색6 4" xfId="199"/>
    <cellStyle name="40% - 강조색6 4 2" xfId="200"/>
    <cellStyle name="40% - 강조색6 5" xfId="201"/>
    <cellStyle name="60% - Accent1" xfId="202"/>
    <cellStyle name="60% - Accent1 2" xfId="203"/>
    <cellStyle name="60% - Accent2" xfId="204"/>
    <cellStyle name="60% - Accent2 2" xfId="205"/>
    <cellStyle name="60% - Accent3" xfId="206"/>
    <cellStyle name="60% - Accent3 2" xfId="207"/>
    <cellStyle name="60% - Accent4" xfId="208"/>
    <cellStyle name="60% - Accent4 2" xfId="209"/>
    <cellStyle name="60% - Accent5" xfId="210"/>
    <cellStyle name="60% - Accent5 2" xfId="211"/>
    <cellStyle name="60% - Accent6" xfId="212"/>
    <cellStyle name="60% - Accent6 2" xfId="213"/>
    <cellStyle name="60% - 강조색1" xfId="214" builtinId="32" customBuiltin="1"/>
    <cellStyle name="60% - 강조색1 2" xfId="215"/>
    <cellStyle name="60% - 강조색1 2 2" xfId="216"/>
    <cellStyle name="60% - 강조색1 2 2 2" xfId="217"/>
    <cellStyle name="60% - 강조색1 2 3" xfId="218"/>
    <cellStyle name="60% - 강조색1 3" xfId="219"/>
    <cellStyle name="60% - 강조색1 3 2" xfId="220"/>
    <cellStyle name="60% - 강조색1 4" xfId="221"/>
    <cellStyle name="60% - 강조색1 4 2" xfId="222"/>
    <cellStyle name="60% - 강조색2" xfId="223" builtinId="36" customBuiltin="1"/>
    <cellStyle name="60% - 강조색2 2" xfId="224"/>
    <cellStyle name="60% - 강조색2 2 2" xfId="225"/>
    <cellStyle name="60% - 강조색2 2 2 2" xfId="226"/>
    <cellStyle name="60% - 강조색2 2 3" xfId="227"/>
    <cellStyle name="60% - 강조색2 3" xfId="228"/>
    <cellStyle name="60% - 강조색2 3 2" xfId="229"/>
    <cellStyle name="60% - 강조색2 4" xfId="230"/>
    <cellStyle name="60% - 강조색2 4 2" xfId="231"/>
    <cellStyle name="60% - 강조색3" xfId="232" builtinId="40" customBuiltin="1"/>
    <cellStyle name="60% - 강조색3 2" xfId="233"/>
    <cellStyle name="60% - 강조색3 2 2" xfId="234"/>
    <cellStyle name="60% - 강조색3 2 2 2" xfId="235"/>
    <cellStyle name="60% - 강조색3 2 3" xfId="236"/>
    <cellStyle name="60% - 강조색3 3" xfId="237"/>
    <cellStyle name="60% - 강조색3 3 2" xfId="238"/>
    <cellStyle name="60% - 강조색3 4" xfId="239"/>
    <cellStyle name="60% - 강조색3 4 2" xfId="240"/>
    <cellStyle name="60% - 강조색4" xfId="241" builtinId="44" customBuiltin="1"/>
    <cellStyle name="60% - 강조색4 2" xfId="242"/>
    <cellStyle name="60% - 강조색4 2 2" xfId="243"/>
    <cellStyle name="60% - 강조색4 2 2 2" xfId="244"/>
    <cellStyle name="60% - 강조색4 2 3" xfId="245"/>
    <cellStyle name="60% - 강조색4 3" xfId="246"/>
    <cellStyle name="60% - 강조색4 3 2" xfId="247"/>
    <cellStyle name="60% - 강조색4 4" xfId="248"/>
    <cellStyle name="60% - 강조색4 4 2" xfId="249"/>
    <cellStyle name="60% - 강조색5" xfId="250" builtinId="48" customBuiltin="1"/>
    <cellStyle name="60% - 강조색5 2" xfId="251"/>
    <cellStyle name="60% - 강조색5 2 2" xfId="252"/>
    <cellStyle name="60% - 강조색5 2 2 2" xfId="253"/>
    <cellStyle name="60% - 강조색5 2 3" xfId="254"/>
    <cellStyle name="60% - 강조색5 3" xfId="255"/>
    <cellStyle name="60% - 강조색5 3 2" xfId="256"/>
    <cellStyle name="60% - 강조색5 4" xfId="257"/>
    <cellStyle name="60% - 강조색5 4 2" xfId="258"/>
    <cellStyle name="60% - 강조색6" xfId="259" builtinId="52" customBuiltin="1"/>
    <cellStyle name="60% - 강조색6 2" xfId="260"/>
    <cellStyle name="60% - 강조색6 2 2" xfId="261"/>
    <cellStyle name="60% - 강조색6 2 2 2" xfId="262"/>
    <cellStyle name="60% - 강조색6 2 3" xfId="263"/>
    <cellStyle name="60% - 강조색6 3" xfId="264"/>
    <cellStyle name="60% - 강조색6 3 2" xfId="265"/>
    <cellStyle name="60% - 강조색6 4" xfId="266"/>
    <cellStyle name="60% - 강조색6 4 2" xfId="267"/>
    <cellStyle name="A¨­￠￢￠O [0]_INQUIRY ￠?￥i¨u¡AAⓒ￢Aⓒª " xfId="268"/>
    <cellStyle name="A¨­￠￢￠O_INQUIRY ￠?￥i¨u¡AAⓒ￢Aⓒª " xfId="269"/>
    <cellStyle name="Accent1" xfId="270"/>
    <cellStyle name="Accent1 2" xfId="271"/>
    <cellStyle name="Accent2" xfId="272"/>
    <cellStyle name="Accent2 2" xfId="273"/>
    <cellStyle name="Accent3" xfId="274"/>
    <cellStyle name="Accent3 2" xfId="275"/>
    <cellStyle name="Accent4" xfId="276"/>
    <cellStyle name="Accent4 2" xfId="277"/>
    <cellStyle name="Accent5" xfId="278"/>
    <cellStyle name="Accent5 2" xfId="279"/>
    <cellStyle name="Accent6" xfId="280"/>
    <cellStyle name="Accent6 2" xfId="281"/>
    <cellStyle name="AeE­ [0]_°eE¹_11¿a½A " xfId="282"/>
    <cellStyle name="ÅëÈ­ [0]_¼ÕÀÍ¿¹»ê" xfId="283"/>
    <cellStyle name="AeE­ [0]_¼OAI¿¹≫e" xfId="284"/>
    <cellStyle name="ÅëÈ­ [0]_ÀÎ°Çºñ,¿ÜÁÖºñ" xfId="285"/>
    <cellStyle name="AeE­ [0]_AI°Cºn,μμ±Þºn" xfId="286"/>
    <cellStyle name="ÅëÈ­ [0]_laroux" xfId="287"/>
    <cellStyle name="AeE­ [0]_laroux_1" xfId="288"/>
    <cellStyle name="ÅëÈ­ [0]_laroux_1" xfId="289"/>
    <cellStyle name="AeE­ [0]_laroux_1 10" xfId="290"/>
    <cellStyle name="ÅëÈ­ [0]_laroux_1 10" xfId="291"/>
    <cellStyle name="AeE­ [0]_laroux_1 11" xfId="292"/>
    <cellStyle name="ÅëÈ­ [0]_laroux_1 11" xfId="293"/>
    <cellStyle name="AeE­ [0]_laroux_1 2" xfId="294"/>
    <cellStyle name="ÅëÈ­ [0]_laroux_1 2" xfId="295"/>
    <cellStyle name="AeE­ [0]_laroux_1 3" xfId="296"/>
    <cellStyle name="ÅëÈ­ [0]_laroux_1 3" xfId="297"/>
    <cellStyle name="AeE­ [0]_laroux_1 4" xfId="298"/>
    <cellStyle name="ÅëÈ­ [0]_laroux_1 4" xfId="299"/>
    <cellStyle name="AeE­ [0]_laroux_1 5" xfId="300"/>
    <cellStyle name="ÅëÈ­ [0]_laroux_1 5" xfId="301"/>
    <cellStyle name="AeE­ [0]_laroux_1 6" xfId="302"/>
    <cellStyle name="ÅëÈ­ [0]_laroux_1 6" xfId="303"/>
    <cellStyle name="AeE­ [0]_laroux_1 7" xfId="304"/>
    <cellStyle name="ÅëÈ­ [0]_laroux_1 7" xfId="305"/>
    <cellStyle name="AeE­ [0]_laroux_1 8" xfId="306"/>
    <cellStyle name="ÅëÈ­ [0]_laroux_1 8" xfId="307"/>
    <cellStyle name="AeE­ [0]_laroux_1 9" xfId="308"/>
    <cellStyle name="ÅëÈ­ [0]_laroux_1 9" xfId="309"/>
    <cellStyle name="AeE­ [0]_laroux_2" xfId="310"/>
    <cellStyle name="ÅëÈ­ [0]_laroux_2" xfId="311"/>
    <cellStyle name="AeE­ [0]_laroux_2 10" xfId="312"/>
    <cellStyle name="ÅëÈ­ [0]_laroux_2 10" xfId="313"/>
    <cellStyle name="AeE­ [0]_laroux_2 11" xfId="314"/>
    <cellStyle name="ÅëÈ­ [0]_laroux_2 11" xfId="315"/>
    <cellStyle name="AeE­ [0]_laroux_2 2" xfId="316"/>
    <cellStyle name="ÅëÈ­ [0]_laroux_2 2" xfId="317"/>
    <cellStyle name="AeE­ [0]_laroux_2 3" xfId="318"/>
    <cellStyle name="ÅëÈ­ [0]_laroux_2 3" xfId="319"/>
    <cellStyle name="AeE­ [0]_laroux_2 4" xfId="320"/>
    <cellStyle name="ÅëÈ­ [0]_laroux_2 4" xfId="321"/>
    <cellStyle name="AeE­ [0]_laroux_2 5" xfId="322"/>
    <cellStyle name="ÅëÈ­ [0]_laroux_2 5" xfId="323"/>
    <cellStyle name="AeE­ [0]_laroux_2 6" xfId="324"/>
    <cellStyle name="ÅëÈ­ [0]_laroux_2 6" xfId="325"/>
    <cellStyle name="AeE­ [0]_laroux_2 7" xfId="326"/>
    <cellStyle name="ÅëÈ­ [0]_laroux_2 7" xfId="327"/>
    <cellStyle name="AeE­ [0]_laroux_2 8" xfId="328"/>
    <cellStyle name="ÅëÈ­ [0]_laroux_2 8" xfId="329"/>
    <cellStyle name="AeE­ [0]_laroux_2 9" xfId="330"/>
    <cellStyle name="ÅëÈ­ [0]_laroux_2 9" xfId="331"/>
    <cellStyle name="AeE­ [0]_laroux_2_41-06농림16" xfId="332"/>
    <cellStyle name="ÅëÈ­ [0]_laroux_2_41-06농림16" xfId="333"/>
    <cellStyle name="AeE­ [0]_laroux_2_41-06농림16 10" xfId="334"/>
    <cellStyle name="ÅëÈ­ [0]_laroux_2_41-06농림16 10" xfId="335"/>
    <cellStyle name="AeE­ [0]_laroux_2_41-06농림16 11" xfId="336"/>
    <cellStyle name="ÅëÈ­ [0]_laroux_2_41-06농림16 11" xfId="337"/>
    <cellStyle name="AeE­ [0]_laroux_2_41-06농림16 2" xfId="338"/>
    <cellStyle name="ÅëÈ­ [0]_laroux_2_41-06농림16 2" xfId="339"/>
    <cellStyle name="AeE­ [0]_laroux_2_41-06농림16 3" xfId="340"/>
    <cellStyle name="ÅëÈ­ [0]_laroux_2_41-06농림16 3" xfId="341"/>
    <cellStyle name="AeE­ [0]_laroux_2_41-06농림16 4" xfId="342"/>
    <cellStyle name="ÅëÈ­ [0]_laroux_2_41-06농림16 4" xfId="343"/>
    <cellStyle name="AeE­ [0]_laroux_2_41-06농림16 5" xfId="344"/>
    <cellStyle name="ÅëÈ­ [0]_laroux_2_41-06농림16 5" xfId="345"/>
    <cellStyle name="AeE­ [0]_laroux_2_41-06농림16 6" xfId="346"/>
    <cellStyle name="ÅëÈ­ [0]_laroux_2_41-06농림16 6" xfId="347"/>
    <cellStyle name="AeE­ [0]_laroux_2_41-06농림16 7" xfId="348"/>
    <cellStyle name="ÅëÈ­ [0]_laroux_2_41-06농림16 7" xfId="349"/>
    <cellStyle name="AeE­ [0]_laroux_2_41-06농림16 8" xfId="350"/>
    <cellStyle name="ÅëÈ­ [0]_laroux_2_41-06농림16 8" xfId="351"/>
    <cellStyle name="AeE­ [0]_laroux_2_41-06농림16 9" xfId="352"/>
    <cellStyle name="ÅëÈ­ [0]_laroux_2_41-06농림16 9" xfId="353"/>
    <cellStyle name="AeE­ [0]_laroux_2_41-06농림41" xfId="354"/>
    <cellStyle name="ÅëÈ­ [0]_laroux_2_41-06농림41" xfId="355"/>
    <cellStyle name="AeE­ [0]_laroux_2_41-06농림41 10" xfId="356"/>
    <cellStyle name="ÅëÈ­ [0]_laroux_2_41-06농림41 10" xfId="357"/>
    <cellStyle name="AeE­ [0]_laroux_2_41-06농림41 11" xfId="358"/>
    <cellStyle name="ÅëÈ­ [0]_laroux_2_41-06농림41 11" xfId="359"/>
    <cellStyle name="AeE­ [0]_laroux_2_41-06농림41 2" xfId="360"/>
    <cellStyle name="ÅëÈ­ [0]_laroux_2_41-06농림41 2" xfId="361"/>
    <cellStyle name="AeE­ [0]_laroux_2_41-06농림41 3" xfId="362"/>
    <cellStyle name="ÅëÈ­ [0]_laroux_2_41-06농림41 3" xfId="363"/>
    <cellStyle name="AeE­ [0]_laroux_2_41-06농림41 4" xfId="364"/>
    <cellStyle name="ÅëÈ­ [0]_laroux_2_41-06농림41 4" xfId="365"/>
    <cellStyle name="AeE­ [0]_laroux_2_41-06농림41 5" xfId="366"/>
    <cellStyle name="ÅëÈ­ [0]_laroux_2_41-06농림41 5" xfId="367"/>
    <cellStyle name="AeE­ [0]_laroux_2_41-06농림41 6" xfId="368"/>
    <cellStyle name="ÅëÈ­ [0]_laroux_2_41-06농림41 6" xfId="369"/>
    <cellStyle name="AeE­ [0]_laroux_2_41-06농림41 7" xfId="370"/>
    <cellStyle name="ÅëÈ­ [0]_laroux_2_41-06농림41 7" xfId="371"/>
    <cellStyle name="AeE­ [0]_laroux_2_41-06농림41 8" xfId="372"/>
    <cellStyle name="ÅëÈ­ [0]_laroux_2_41-06농림41 8" xfId="373"/>
    <cellStyle name="AeE­ [0]_laroux_2_41-06농림41 9" xfId="374"/>
    <cellStyle name="ÅëÈ­ [0]_laroux_2_41-06농림41 9" xfId="375"/>
    <cellStyle name="AeE­ [0]_Sheet1" xfId="376"/>
    <cellStyle name="ÅëÈ­ [0]_Sheet1" xfId="377"/>
    <cellStyle name="AeE­ [0]_Sheet1 10" xfId="378"/>
    <cellStyle name="ÅëÈ­ [0]_Sheet1 10" xfId="379"/>
    <cellStyle name="AeE­ [0]_Sheet1 11" xfId="380"/>
    <cellStyle name="ÅëÈ­ [0]_Sheet1 11" xfId="381"/>
    <cellStyle name="AeE­ [0]_Sheet1 2" xfId="382"/>
    <cellStyle name="ÅëÈ­ [0]_Sheet1 2" xfId="383"/>
    <cellStyle name="AeE­ [0]_Sheet1 3" xfId="384"/>
    <cellStyle name="ÅëÈ­ [0]_Sheet1 3" xfId="385"/>
    <cellStyle name="AeE­ [0]_Sheet1 4" xfId="386"/>
    <cellStyle name="ÅëÈ­ [0]_Sheet1 4" xfId="387"/>
    <cellStyle name="AeE­ [0]_Sheet1 5" xfId="388"/>
    <cellStyle name="ÅëÈ­ [0]_Sheet1 5" xfId="389"/>
    <cellStyle name="AeE­ [0]_Sheet1 6" xfId="390"/>
    <cellStyle name="ÅëÈ­ [0]_Sheet1 6" xfId="391"/>
    <cellStyle name="AeE­ [0]_Sheet1 7" xfId="392"/>
    <cellStyle name="ÅëÈ­ [0]_Sheet1 7" xfId="393"/>
    <cellStyle name="AeE­ [0]_Sheet1 8" xfId="394"/>
    <cellStyle name="ÅëÈ­ [0]_Sheet1 8" xfId="395"/>
    <cellStyle name="AeE­ [0]_Sheet1 9" xfId="396"/>
    <cellStyle name="ÅëÈ­ [0]_Sheet1 9" xfId="397"/>
    <cellStyle name="AeE­_°eE¹_11¿a½A " xfId="398"/>
    <cellStyle name="ÅëÈ­_¼ÕÀÍ¿¹»ê" xfId="399"/>
    <cellStyle name="AeE­_¼OAI¿¹≫e" xfId="400"/>
    <cellStyle name="ÅëÈ­_ÀÎ°Çºñ,¿ÜÁÖºñ" xfId="401"/>
    <cellStyle name="AeE­_AI°Cºn,μμ±Þºn" xfId="402"/>
    <cellStyle name="ÅëÈ­_laroux" xfId="403"/>
    <cellStyle name="AeE­_laroux_1" xfId="404"/>
    <cellStyle name="ÅëÈ­_laroux_1" xfId="405"/>
    <cellStyle name="AeE­_laroux_1 10" xfId="406"/>
    <cellStyle name="ÅëÈ­_laroux_1 10" xfId="407"/>
    <cellStyle name="AeE­_laroux_1 11" xfId="408"/>
    <cellStyle name="ÅëÈ­_laroux_1 11" xfId="409"/>
    <cellStyle name="AeE­_laroux_1 2" xfId="410"/>
    <cellStyle name="ÅëÈ­_laroux_1 2" xfId="411"/>
    <cellStyle name="AeE­_laroux_1 3" xfId="412"/>
    <cellStyle name="ÅëÈ­_laroux_1 3" xfId="413"/>
    <cellStyle name="AeE­_laroux_1 4" xfId="414"/>
    <cellStyle name="ÅëÈ­_laroux_1 4" xfId="415"/>
    <cellStyle name="AeE­_laroux_1 5" xfId="416"/>
    <cellStyle name="ÅëÈ­_laroux_1 5" xfId="417"/>
    <cellStyle name="AeE­_laroux_1 6" xfId="418"/>
    <cellStyle name="ÅëÈ­_laroux_1 6" xfId="419"/>
    <cellStyle name="AeE­_laroux_1 7" xfId="420"/>
    <cellStyle name="ÅëÈ­_laroux_1 7" xfId="421"/>
    <cellStyle name="AeE­_laroux_1 8" xfId="422"/>
    <cellStyle name="ÅëÈ­_laroux_1 8" xfId="423"/>
    <cellStyle name="AeE­_laroux_1 9" xfId="424"/>
    <cellStyle name="ÅëÈ­_laroux_1 9" xfId="425"/>
    <cellStyle name="AeE­_laroux_2" xfId="426"/>
    <cellStyle name="ÅëÈ­_laroux_2" xfId="427"/>
    <cellStyle name="AeE­_laroux_2 10" xfId="428"/>
    <cellStyle name="ÅëÈ­_laroux_2 10" xfId="429"/>
    <cellStyle name="AeE­_laroux_2 11" xfId="430"/>
    <cellStyle name="ÅëÈ­_laroux_2 11" xfId="431"/>
    <cellStyle name="AeE­_laroux_2 2" xfId="432"/>
    <cellStyle name="ÅëÈ­_laroux_2 2" xfId="433"/>
    <cellStyle name="AeE­_laroux_2 3" xfId="434"/>
    <cellStyle name="ÅëÈ­_laroux_2 3" xfId="435"/>
    <cellStyle name="AeE­_laroux_2 4" xfId="436"/>
    <cellStyle name="ÅëÈ­_laroux_2 4" xfId="437"/>
    <cellStyle name="AeE­_laroux_2 5" xfId="438"/>
    <cellStyle name="ÅëÈ­_laroux_2 5" xfId="439"/>
    <cellStyle name="AeE­_laroux_2 6" xfId="440"/>
    <cellStyle name="ÅëÈ­_laroux_2 6" xfId="441"/>
    <cellStyle name="AeE­_laroux_2 7" xfId="442"/>
    <cellStyle name="ÅëÈ­_laroux_2 7" xfId="443"/>
    <cellStyle name="AeE­_laroux_2 8" xfId="444"/>
    <cellStyle name="ÅëÈ­_laroux_2 8" xfId="445"/>
    <cellStyle name="AeE­_laroux_2 9" xfId="446"/>
    <cellStyle name="ÅëÈ­_laroux_2 9" xfId="447"/>
    <cellStyle name="AeE­_laroux_2_41-06농림16" xfId="448"/>
    <cellStyle name="ÅëÈ­_laroux_2_41-06농림16" xfId="449"/>
    <cellStyle name="AeE­_laroux_2_41-06농림16 10" xfId="450"/>
    <cellStyle name="ÅëÈ­_laroux_2_41-06농림16 10" xfId="451"/>
    <cellStyle name="AeE­_laroux_2_41-06농림16 11" xfId="452"/>
    <cellStyle name="ÅëÈ­_laroux_2_41-06농림16 11" xfId="453"/>
    <cellStyle name="AeE­_laroux_2_41-06농림16 2" xfId="454"/>
    <cellStyle name="ÅëÈ­_laroux_2_41-06농림16 2" xfId="455"/>
    <cellStyle name="AeE­_laroux_2_41-06농림16 3" xfId="456"/>
    <cellStyle name="ÅëÈ­_laroux_2_41-06농림16 3" xfId="457"/>
    <cellStyle name="AeE­_laroux_2_41-06농림16 4" xfId="458"/>
    <cellStyle name="ÅëÈ­_laroux_2_41-06농림16 4" xfId="459"/>
    <cellStyle name="AeE­_laroux_2_41-06농림16 5" xfId="460"/>
    <cellStyle name="ÅëÈ­_laroux_2_41-06농림16 5" xfId="461"/>
    <cellStyle name="AeE­_laroux_2_41-06농림16 6" xfId="462"/>
    <cellStyle name="ÅëÈ­_laroux_2_41-06농림16 6" xfId="463"/>
    <cellStyle name="AeE­_laroux_2_41-06농림16 7" xfId="464"/>
    <cellStyle name="ÅëÈ­_laroux_2_41-06농림16 7" xfId="465"/>
    <cellStyle name="AeE­_laroux_2_41-06농림16 8" xfId="466"/>
    <cellStyle name="ÅëÈ­_laroux_2_41-06농림16 8" xfId="467"/>
    <cellStyle name="AeE­_laroux_2_41-06농림16 9" xfId="468"/>
    <cellStyle name="ÅëÈ­_laroux_2_41-06농림16 9" xfId="469"/>
    <cellStyle name="AeE­_laroux_2_41-06농림41" xfId="470"/>
    <cellStyle name="ÅëÈ­_laroux_2_41-06농림41" xfId="471"/>
    <cellStyle name="AeE­_laroux_2_41-06농림41 10" xfId="472"/>
    <cellStyle name="ÅëÈ­_laroux_2_41-06농림41 10" xfId="473"/>
    <cellStyle name="AeE­_laroux_2_41-06농림41 11" xfId="474"/>
    <cellStyle name="ÅëÈ­_laroux_2_41-06농림41 11" xfId="475"/>
    <cellStyle name="AeE­_laroux_2_41-06농림41 2" xfId="476"/>
    <cellStyle name="ÅëÈ­_laroux_2_41-06농림41 2" xfId="477"/>
    <cellStyle name="AeE­_laroux_2_41-06농림41 3" xfId="478"/>
    <cellStyle name="ÅëÈ­_laroux_2_41-06농림41 3" xfId="479"/>
    <cellStyle name="AeE­_laroux_2_41-06농림41 4" xfId="480"/>
    <cellStyle name="ÅëÈ­_laroux_2_41-06농림41 4" xfId="481"/>
    <cellStyle name="AeE­_laroux_2_41-06농림41 5" xfId="482"/>
    <cellStyle name="ÅëÈ­_laroux_2_41-06농림41 5" xfId="483"/>
    <cellStyle name="AeE­_laroux_2_41-06농림41 6" xfId="484"/>
    <cellStyle name="ÅëÈ­_laroux_2_41-06농림41 6" xfId="485"/>
    <cellStyle name="AeE­_laroux_2_41-06농림41 7" xfId="486"/>
    <cellStyle name="ÅëÈ­_laroux_2_41-06농림41 7" xfId="487"/>
    <cellStyle name="AeE­_laroux_2_41-06농림41 8" xfId="488"/>
    <cellStyle name="ÅëÈ­_laroux_2_41-06농림41 8" xfId="489"/>
    <cellStyle name="AeE­_laroux_2_41-06농림41 9" xfId="490"/>
    <cellStyle name="ÅëÈ­_laroux_2_41-06농림41 9" xfId="491"/>
    <cellStyle name="AeE­_Sheet1" xfId="492"/>
    <cellStyle name="ÅëÈ­_Sheet1" xfId="493"/>
    <cellStyle name="AeE­_Sheet1 10" xfId="494"/>
    <cellStyle name="ÅëÈ­_Sheet1 10" xfId="495"/>
    <cellStyle name="AeE­_Sheet1 11" xfId="496"/>
    <cellStyle name="ÅëÈ­_Sheet1 11" xfId="497"/>
    <cellStyle name="AeE­_Sheet1 2" xfId="498"/>
    <cellStyle name="ÅëÈ­_Sheet1 2" xfId="499"/>
    <cellStyle name="AeE­_Sheet1 3" xfId="500"/>
    <cellStyle name="ÅëÈ­_Sheet1 3" xfId="501"/>
    <cellStyle name="AeE­_Sheet1 4" xfId="502"/>
    <cellStyle name="ÅëÈ­_Sheet1 4" xfId="503"/>
    <cellStyle name="AeE­_Sheet1 5" xfId="504"/>
    <cellStyle name="ÅëÈ­_Sheet1 5" xfId="505"/>
    <cellStyle name="AeE­_Sheet1 6" xfId="506"/>
    <cellStyle name="ÅëÈ­_Sheet1 6" xfId="507"/>
    <cellStyle name="AeE­_Sheet1 7" xfId="508"/>
    <cellStyle name="ÅëÈ­_Sheet1 7" xfId="509"/>
    <cellStyle name="AeE­_Sheet1 8" xfId="510"/>
    <cellStyle name="ÅëÈ­_Sheet1 8" xfId="511"/>
    <cellStyle name="AeE­_Sheet1 9" xfId="512"/>
    <cellStyle name="ÅëÈ­_Sheet1 9" xfId="513"/>
    <cellStyle name="AeE­_Sheet1_41-06농림16" xfId="514"/>
    <cellStyle name="ÅëÈ­_Sheet1_41-06농림16" xfId="515"/>
    <cellStyle name="AeE­_Sheet1_41-06농림16 10" xfId="516"/>
    <cellStyle name="ÅëÈ­_Sheet1_41-06농림16 10" xfId="517"/>
    <cellStyle name="AeE­_Sheet1_41-06농림16 11" xfId="518"/>
    <cellStyle name="ÅëÈ­_Sheet1_41-06농림16 11" xfId="519"/>
    <cellStyle name="AeE­_Sheet1_41-06농림16 2" xfId="520"/>
    <cellStyle name="ÅëÈ­_Sheet1_41-06농림16 2" xfId="521"/>
    <cellStyle name="AeE­_Sheet1_41-06농림16 3" xfId="522"/>
    <cellStyle name="ÅëÈ­_Sheet1_41-06농림16 3" xfId="523"/>
    <cellStyle name="AeE­_Sheet1_41-06농림16 4" xfId="524"/>
    <cellStyle name="ÅëÈ­_Sheet1_41-06농림16 4" xfId="525"/>
    <cellStyle name="AeE­_Sheet1_41-06농림16 5" xfId="526"/>
    <cellStyle name="ÅëÈ­_Sheet1_41-06농림16 5" xfId="527"/>
    <cellStyle name="AeE­_Sheet1_41-06농림16 6" xfId="528"/>
    <cellStyle name="ÅëÈ­_Sheet1_41-06농림16 6" xfId="529"/>
    <cellStyle name="AeE­_Sheet1_41-06농림16 7" xfId="530"/>
    <cellStyle name="ÅëÈ­_Sheet1_41-06농림16 7" xfId="531"/>
    <cellStyle name="AeE­_Sheet1_41-06농림16 8" xfId="532"/>
    <cellStyle name="ÅëÈ­_Sheet1_41-06농림16 8" xfId="533"/>
    <cellStyle name="AeE­_Sheet1_41-06농림16 9" xfId="534"/>
    <cellStyle name="ÅëÈ­_Sheet1_41-06농림16 9" xfId="535"/>
    <cellStyle name="AeE­_Sheet1_41-06농림41" xfId="536"/>
    <cellStyle name="ÅëÈ­_Sheet1_41-06농림41" xfId="537"/>
    <cellStyle name="AeE­_Sheet1_41-06농림41 10" xfId="538"/>
    <cellStyle name="ÅëÈ­_Sheet1_41-06농림41 10" xfId="539"/>
    <cellStyle name="AeE­_Sheet1_41-06농림41 11" xfId="540"/>
    <cellStyle name="ÅëÈ­_Sheet1_41-06농림41 11" xfId="541"/>
    <cellStyle name="AeE­_Sheet1_41-06농림41 2" xfId="542"/>
    <cellStyle name="ÅëÈ­_Sheet1_41-06농림41 2" xfId="543"/>
    <cellStyle name="AeE­_Sheet1_41-06농림41 3" xfId="544"/>
    <cellStyle name="ÅëÈ­_Sheet1_41-06농림41 3" xfId="545"/>
    <cellStyle name="AeE­_Sheet1_41-06농림41 4" xfId="546"/>
    <cellStyle name="ÅëÈ­_Sheet1_41-06농림41 4" xfId="547"/>
    <cellStyle name="AeE­_Sheet1_41-06농림41 5" xfId="548"/>
    <cellStyle name="ÅëÈ­_Sheet1_41-06농림41 5" xfId="549"/>
    <cellStyle name="AeE­_Sheet1_41-06농림41 6" xfId="550"/>
    <cellStyle name="ÅëÈ­_Sheet1_41-06농림41 6" xfId="551"/>
    <cellStyle name="AeE­_Sheet1_41-06농림41 7" xfId="552"/>
    <cellStyle name="ÅëÈ­_Sheet1_41-06농림41 7" xfId="553"/>
    <cellStyle name="AeE­_Sheet1_41-06농림41 8" xfId="554"/>
    <cellStyle name="ÅëÈ­_Sheet1_41-06농림41 8" xfId="555"/>
    <cellStyle name="AeE­_Sheet1_41-06농림41 9" xfId="556"/>
    <cellStyle name="ÅëÈ­_Sheet1_41-06농림41 9" xfId="557"/>
    <cellStyle name="AeE¡ⓒ [0]_INQUIRY ￠?￥i¨u¡AAⓒ￢Aⓒª " xfId="558"/>
    <cellStyle name="AeE¡ⓒ_INQUIRY ￠?￥i¨u¡AAⓒ￢Aⓒª " xfId="559"/>
    <cellStyle name="ALIGNMENT" xfId="560"/>
    <cellStyle name="AÞ¸¶ [0]_°eE¹_11¿a½A " xfId="561"/>
    <cellStyle name="ÄÞ¸¶ [0]_¼ÕÀÍ¿¹»ê" xfId="562"/>
    <cellStyle name="AÞ¸¶ [0]_¼OAI¿¹≫e" xfId="563"/>
    <cellStyle name="ÄÞ¸¶ [0]_ÀÎ°Çºñ,¿ÜÁÖºñ" xfId="564"/>
    <cellStyle name="AÞ¸¶ [0]_AI°Cºn,μμ±Þºn" xfId="565"/>
    <cellStyle name="ÄÞ¸¶ [0]_laroux" xfId="566"/>
    <cellStyle name="AÞ¸¶ [0]_laroux_1" xfId="567"/>
    <cellStyle name="ÄÞ¸¶ [0]_laroux_1" xfId="568"/>
    <cellStyle name="AÞ¸¶ [0]_laroux_1 10" xfId="569"/>
    <cellStyle name="ÄÞ¸¶ [0]_laroux_1 10" xfId="570"/>
    <cellStyle name="AÞ¸¶ [0]_laroux_1 11" xfId="571"/>
    <cellStyle name="ÄÞ¸¶ [0]_laroux_1 11" xfId="572"/>
    <cellStyle name="AÞ¸¶ [0]_laroux_1 2" xfId="573"/>
    <cellStyle name="ÄÞ¸¶ [0]_laroux_1 2" xfId="574"/>
    <cellStyle name="AÞ¸¶ [0]_laroux_1 3" xfId="575"/>
    <cellStyle name="ÄÞ¸¶ [0]_laroux_1 3" xfId="576"/>
    <cellStyle name="AÞ¸¶ [0]_laroux_1 4" xfId="577"/>
    <cellStyle name="ÄÞ¸¶ [0]_laroux_1 4" xfId="578"/>
    <cellStyle name="AÞ¸¶ [0]_laroux_1 5" xfId="579"/>
    <cellStyle name="ÄÞ¸¶ [0]_laroux_1 5" xfId="580"/>
    <cellStyle name="AÞ¸¶ [0]_laroux_1 6" xfId="581"/>
    <cellStyle name="ÄÞ¸¶ [0]_laroux_1 6" xfId="582"/>
    <cellStyle name="AÞ¸¶ [0]_laroux_1 7" xfId="583"/>
    <cellStyle name="ÄÞ¸¶ [0]_laroux_1 7" xfId="584"/>
    <cellStyle name="AÞ¸¶ [0]_laroux_1 8" xfId="585"/>
    <cellStyle name="ÄÞ¸¶ [0]_laroux_1 8" xfId="586"/>
    <cellStyle name="AÞ¸¶ [0]_laroux_1 9" xfId="587"/>
    <cellStyle name="ÄÞ¸¶ [0]_laroux_1 9" xfId="588"/>
    <cellStyle name="AÞ¸¶ [0]_Sheet1" xfId="589"/>
    <cellStyle name="ÄÞ¸¶ [0]_Sheet1" xfId="590"/>
    <cellStyle name="AÞ¸¶ [0]_Sheet1 10" xfId="591"/>
    <cellStyle name="ÄÞ¸¶ [0]_Sheet1 10" xfId="592"/>
    <cellStyle name="AÞ¸¶ [0]_Sheet1 11" xfId="593"/>
    <cellStyle name="ÄÞ¸¶ [0]_Sheet1 11" xfId="594"/>
    <cellStyle name="AÞ¸¶ [0]_Sheet1 2" xfId="595"/>
    <cellStyle name="ÄÞ¸¶ [0]_Sheet1 2" xfId="596"/>
    <cellStyle name="AÞ¸¶ [0]_Sheet1 3" xfId="597"/>
    <cellStyle name="ÄÞ¸¶ [0]_Sheet1 3" xfId="598"/>
    <cellStyle name="AÞ¸¶ [0]_Sheet1 4" xfId="599"/>
    <cellStyle name="ÄÞ¸¶ [0]_Sheet1 4" xfId="600"/>
    <cellStyle name="AÞ¸¶ [0]_Sheet1 5" xfId="601"/>
    <cellStyle name="ÄÞ¸¶ [0]_Sheet1 5" xfId="602"/>
    <cellStyle name="AÞ¸¶ [0]_Sheet1 6" xfId="603"/>
    <cellStyle name="ÄÞ¸¶ [0]_Sheet1 6" xfId="604"/>
    <cellStyle name="AÞ¸¶ [0]_Sheet1 7" xfId="605"/>
    <cellStyle name="ÄÞ¸¶ [0]_Sheet1 7" xfId="606"/>
    <cellStyle name="AÞ¸¶ [0]_Sheet1 8" xfId="607"/>
    <cellStyle name="ÄÞ¸¶ [0]_Sheet1 8" xfId="608"/>
    <cellStyle name="AÞ¸¶ [0]_Sheet1 9" xfId="609"/>
    <cellStyle name="ÄÞ¸¶ [0]_Sheet1 9" xfId="610"/>
    <cellStyle name="AÞ¸¶_°eE¹_11¿a½A " xfId="611"/>
    <cellStyle name="ÄÞ¸¶_¼ÕÀÍ¿¹»ê" xfId="612"/>
    <cellStyle name="AÞ¸¶_¼OAI¿¹≫e" xfId="613"/>
    <cellStyle name="ÄÞ¸¶_ÀÎ°Çºñ,¿ÜÁÖºñ" xfId="614"/>
    <cellStyle name="AÞ¸¶_AI°Cºn,μμ±Þºn" xfId="615"/>
    <cellStyle name="ÄÞ¸¶_laroux" xfId="616"/>
    <cellStyle name="AÞ¸¶_laroux_1" xfId="617"/>
    <cellStyle name="ÄÞ¸¶_laroux_1" xfId="618"/>
    <cellStyle name="AÞ¸¶_laroux_1 10" xfId="619"/>
    <cellStyle name="ÄÞ¸¶_laroux_1 10" xfId="620"/>
    <cellStyle name="AÞ¸¶_laroux_1 11" xfId="621"/>
    <cellStyle name="ÄÞ¸¶_laroux_1 11" xfId="622"/>
    <cellStyle name="AÞ¸¶_laroux_1 2" xfId="623"/>
    <cellStyle name="ÄÞ¸¶_laroux_1 2" xfId="624"/>
    <cellStyle name="AÞ¸¶_laroux_1 3" xfId="625"/>
    <cellStyle name="ÄÞ¸¶_laroux_1 3" xfId="626"/>
    <cellStyle name="AÞ¸¶_laroux_1 4" xfId="627"/>
    <cellStyle name="ÄÞ¸¶_laroux_1 4" xfId="628"/>
    <cellStyle name="AÞ¸¶_laroux_1 5" xfId="629"/>
    <cellStyle name="ÄÞ¸¶_laroux_1 5" xfId="630"/>
    <cellStyle name="AÞ¸¶_laroux_1 6" xfId="631"/>
    <cellStyle name="ÄÞ¸¶_laroux_1 6" xfId="632"/>
    <cellStyle name="AÞ¸¶_laroux_1 7" xfId="633"/>
    <cellStyle name="ÄÞ¸¶_laroux_1 7" xfId="634"/>
    <cellStyle name="AÞ¸¶_laroux_1 8" xfId="635"/>
    <cellStyle name="ÄÞ¸¶_laroux_1 8" xfId="636"/>
    <cellStyle name="AÞ¸¶_laroux_1 9" xfId="637"/>
    <cellStyle name="ÄÞ¸¶_laroux_1 9" xfId="638"/>
    <cellStyle name="AÞ¸¶_Sheet1" xfId="639"/>
    <cellStyle name="ÄÞ¸¶_Sheet1" xfId="640"/>
    <cellStyle name="AÞ¸¶_Sheet1 10" xfId="641"/>
    <cellStyle name="ÄÞ¸¶_Sheet1 10" xfId="642"/>
    <cellStyle name="AÞ¸¶_Sheet1 11" xfId="643"/>
    <cellStyle name="ÄÞ¸¶_Sheet1 11" xfId="644"/>
    <cellStyle name="AÞ¸¶_Sheet1 2" xfId="645"/>
    <cellStyle name="ÄÞ¸¶_Sheet1 2" xfId="646"/>
    <cellStyle name="AÞ¸¶_Sheet1 3" xfId="647"/>
    <cellStyle name="ÄÞ¸¶_Sheet1 3" xfId="648"/>
    <cellStyle name="AÞ¸¶_Sheet1 4" xfId="649"/>
    <cellStyle name="ÄÞ¸¶_Sheet1 4" xfId="650"/>
    <cellStyle name="AÞ¸¶_Sheet1 5" xfId="651"/>
    <cellStyle name="ÄÞ¸¶_Sheet1 5" xfId="652"/>
    <cellStyle name="AÞ¸¶_Sheet1 6" xfId="653"/>
    <cellStyle name="ÄÞ¸¶_Sheet1 6" xfId="654"/>
    <cellStyle name="AÞ¸¶_Sheet1 7" xfId="655"/>
    <cellStyle name="ÄÞ¸¶_Sheet1 7" xfId="656"/>
    <cellStyle name="AÞ¸¶_Sheet1 8" xfId="657"/>
    <cellStyle name="ÄÞ¸¶_Sheet1 8" xfId="658"/>
    <cellStyle name="AÞ¸¶_Sheet1 9" xfId="659"/>
    <cellStyle name="ÄÞ¸¶_Sheet1 9" xfId="660"/>
    <cellStyle name="AÞ¸¶_Sheet1_41-06농림16" xfId="661"/>
    <cellStyle name="ÄÞ¸¶_Sheet1_41-06농림16" xfId="662"/>
    <cellStyle name="AÞ¸¶_Sheet1_41-06농림16 10" xfId="663"/>
    <cellStyle name="ÄÞ¸¶_Sheet1_41-06농림16 10" xfId="664"/>
    <cellStyle name="AÞ¸¶_Sheet1_41-06농림16 11" xfId="665"/>
    <cellStyle name="ÄÞ¸¶_Sheet1_41-06농림16 11" xfId="666"/>
    <cellStyle name="AÞ¸¶_Sheet1_41-06농림16 2" xfId="667"/>
    <cellStyle name="ÄÞ¸¶_Sheet1_41-06농림16 2" xfId="668"/>
    <cellStyle name="AÞ¸¶_Sheet1_41-06농림16 3" xfId="669"/>
    <cellStyle name="ÄÞ¸¶_Sheet1_41-06농림16 3" xfId="670"/>
    <cellStyle name="AÞ¸¶_Sheet1_41-06농림16 4" xfId="671"/>
    <cellStyle name="ÄÞ¸¶_Sheet1_41-06농림16 4" xfId="672"/>
    <cellStyle name="AÞ¸¶_Sheet1_41-06농림16 5" xfId="673"/>
    <cellStyle name="ÄÞ¸¶_Sheet1_41-06농림16 5" xfId="674"/>
    <cellStyle name="AÞ¸¶_Sheet1_41-06농림16 6" xfId="675"/>
    <cellStyle name="ÄÞ¸¶_Sheet1_41-06농림16 6" xfId="676"/>
    <cellStyle name="AÞ¸¶_Sheet1_41-06농림16 7" xfId="677"/>
    <cellStyle name="ÄÞ¸¶_Sheet1_41-06농림16 7" xfId="678"/>
    <cellStyle name="AÞ¸¶_Sheet1_41-06농림16 8" xfId="679"/>
    <cellStyle name="ÄÞ¸¶_Sheet1_41-06농림16 8" xfId="680"/>
    <cellStyle name="AÞ¸¶_Sheet1_41-06농림16 9" xfId="681"/>
    <cellStyle name="ÄÞ¸¶_Sheet1_41-06농림16 9" xfId="682"/>
    <cellStyle name="AÞ¸¶_Sheet1_41-06농림41" xfId="683"/>
    <cellStyle name="ÄÞ¸¶_Sheet1_41-06농림41" xfId="684"/>
    <cellStyle name="AÞ¸¶_Sheet1_41-06농림41 10" xfId="685"/>
    <cellStyle name="ÄÞ¸¶_Sheet1_41-06농림41 10" xfId="686"/>
    <cellStyle name="AÞ¸¶_Sheet1_41-06농림41 11" xfId="687"/>
    <cellStyle name="ÄÞ¸¶_Sheet1_41-06농림41 11" xfId="688"/>
    <cellStyle name="AÞ¸¶_Sheet1_41-06농림41 2" xfId="689"/>
    <cellStyle name="ÄÞ¸¶_Sheet1_41-06농림41 2" xfId="690"/>
    <cellStyle name="AÞ¸¶_Sheet1_41-06농림41 3" xfId="691"/>
    <cellStyle name="ÄÞ¸¶_Sheet1_41-06농림41 3" xfId="692"/>
    <cellStyle name="AÞ¸¶_Sheet1_41-06농림41 4" xfId="693"/>
    <cellStyle name="ÄÞ¸¶_Sheet1_41-06농림41 4" xfId="694"/>
    <cellStyle name="AÞ¸¶_Sheet1_41-06농림41 5" xfId="695"/>
    <cellStyle name="ÄÞ¸¶_Sheet1_41-06농림41 5" xfId="696"/>
    <cellStyle name="AÞ¸¶_Sheet1_41-06농림41 6" xfId="697"/>
    <cellStyle name="ÄÞ¸¶_Sheet1_41-06농림41 6" xfId="698"/>
    <cellStyle name="AÞ¸¶_Sheet1_41-06농림41 7" xfId="699"/>
    <cellStyle name="ÄÞ¸¶_Sheet1_41-06농림41 7" xfId="700"/>
    <cellStyle name="AÞ¸¶_Sheet1_41-06농림41 8" xfId="701"/>
    <cellStyle name="ÄÞ¸¶_Sheet1_41-06농림41 8" xfId="702"/>
    <cellStyle name="AÞ¸¶_Sheet1_41-06농림41 9" xfId="703"/>
    <cellStyle name="ÄÞ¸¶_Sheet1_41-06농림41 9" xfId="704"/>
    <cellStyle name="Bad" xfId="705"/>
    <cellStyle name="Bad 2" xfId="706"/>
    <cellStyle name="C¡IA¨ª_¡ic¨u¡A¨￢I¨￢¡Æ AN¡Æe " xfId="707"/>
    <cellStyle name="C￥AØ_¸AAa.¼OAI " xfId="708"/>
    <cellStyle name="Ç¥ÁØ_¼ÕÀÍ¿¹»ê" xfId="709"/>
    <cellStyle name="C￥AØ_¼OAI¿¹≫e" xfId="710"/>
    <cellStyle name="Ç¥ÁØ_ÀÎ°Çºñ,¿ÜÁÖºñ" xfId="711"/>
    <cellStyle name="C￥AØ_AI°Cºn,μμ±Þºn" xfId="712"/>
    <cellStyle name="Ç¥ÁØ_laroux" xfId="713"/>
    <cellStyle name="C￥AØ_laroux_1" xfId="714"/>
    <cellStyle name="Ç¥ÁØ_laroux_1" xfId="715"/>
    <cellStyle name="C￥AØ_laroux_1 10" xfId="716"/>
    <cellStyle name="Ç¥ÁØ_laroux_1 10" xfId="717"/>
    <cellStyle name="C￥AØ_laroux_1 11" xfId="718"/>
    <cellStyle name="Ç¥ÁØ_laroux_1 11" xfId="719"/>
    <cellStyle name="C￥AØ_laroux_1 2" xfId="720"/>
    <cellStyle name="Ç¥ÁØ_laroux_1 2" xfId="721"/>
    <cellStyle name="C￥AØ_laroux_1 3" xfId="722"/>
    <cellStyle name="Ç¥ÁØ_laroux_1 3" xfId="723"/>
    <cellStyle name="C￥AØ_laroux_1 4" xfId="724"/>
    <cellStyle name="Ç¥ÁØ_laroux_1 4" xfId="725"/>
    <cellStyle name="C￥AØ_laroux_1 5" xfId="726"/>
    <cellStyle name="Ç¥ÁØ_laroux_1 5" xfId="727"/>
    <cellStyle name="C￥AØ_laroux_1 6" xfId="728"/>
    <cellStyle name="Ç¥ÁØ_laroux_1 6" xfId="729"/>
    <cellStyle name="C￥AØ_laroux_1 7" xfId="730"/>
    <cellStyle name="Ç¥ÁØ_laroux_1 7" xfId="731"/>
    <cellStyle name="C￥AØ_laroux_1 8" xfId="732"/>
    <cellStyle name="Ç¥ÁØ_laroux_1 8" xfId="733"/>
    <cellStyle name="C￥AØ_laroux_1 9" xfId="734"/>
    <cellStyle name="Ç¥ÁØ_laroux_1 9" xfId="735"/>
    <cellStyle name="C￥AØ_laroux_1_Sheet1" xfId="736"/>
    <cellStyle name="Ç¥ÁØ_laroux_1_Sheet1" xfId="737"/>
    <cellStyle name="C￥AØ_laroux_1_Sheet1 10" xfId="738"/>
    <cellStyle name="Ç¥ÁØ_laroux_1_Sheet1 10" xfId="739"/>
    <cellStyle name="C￥AØ_laroux_1_Sheet1 11" xfId="740"/>
    <cellStyle name="Ç¥ÁØ_laroux_1_Sheet1 11" xfId="741"/>
    <cellStyle name="C￥AØ_laroux_1_Sheet1 2" xfId="742"/>
    <cellStyle name="Ç¥ÁØ_laroux_1_Sheet1 2" xfId="743"/>
    <cellStyle name="C￥AØ_laroux_1_Sheet1 3" xfId="744"/>
    <cellStyle name="Ç¥ÁØ_laroux_1_Sheet1 3" xfId="745"/>
    <cellStyle name="C￥AØ_laroux_1_Sheet1 4" xfId="746"/>
    <cellStyle name="Ç¥ÁØ_laroux_1_Sheet1 4" xfId="747"/>
    <cellStyle name="C￥AØ_laroux_1_Sheet1 5" xfId="748"/>
    <cellStyle name="Ç¥ÁØ_laroux_1_Sheet1 5" xfId="749"/>
    <cellStyle name="C￥AØ_laroux_1_Sheet1 6" xfId="750"/>
    <cellStyle name="Ç¥ÁØ_laroux_1_Sheet1 6" xfId="751"/>
    <cellStyle name="C￥AØ_laroux_1_Sheet1 7" xfId="752"/>
    <cellStyle name="Ç¥ÁØ_laroux_1_Sheet1 7" xfId="753"/>
    <cellStyle name="C￥AØ_laroux_1_Sheet1 8" xfId="754"/>
    <cellStyle name="Ç¥ÁØ_laroux_1_Sheet1 8" xfId="755"/>
    <cellStyle name="C￥AØ_laroux_1_Sheet1 9" xfId="756"/>
    <cellStyle name="Ç¥ÁØ_laroux_1_Sheet1 9" xfId="757"/>
    <cellStyle name="C￥AØ_laroux_2" xfId="758"/>
    <cellStyle name="Ç¥ÁØ_laroux_2" xfId="759"/>
    <cellStyle name="C￥AØ_laroux_2 10" xfId="760"/>
    <cellStyle name="Ç¥ÁØ_laroux_2 10" xfId="761"/>
    <cellStyle name="C￥AØ_laroux_2 11" xfId="762"/>
    <cellStyle name="Ç¥ÁØ_laroux_2 11" xfId="763"/>
    <cellStyle name="C￥AØ_laroux_2 2" xfId="764"/>
    <cellStyle name="Ç¥ÁØ_laroux_2 2" xfId="765"/>
    <cellStyle name="C￥AØ_laroux_2 3" xfId="766"/>
    <cellStyle name="Ç¥ÁØ_laroux_2 3" xfId="767"/>
    <cellStyle name="C￥AØ_laroux_2 4" xfId="768"/>
    <cellStyle name="Ç¥ÁØ_laroux_2 4" xfId="769"/>
    <cellStyle name="C￥AØ_laroux_2 5" xfId="770"/>
    <cellStyle name="Ç¥ÁØ_laroux_2 5" xfId="771"/>
    <cellStyle name="C￥AØ_laroux_2 6" xfId="772"/>
    <cellStyle name="Ç¥ÁØ_laroux_2 6" xfId="773"/>
    <cellStyle name="C￥AØ_laroux_2 7" xfId="774"/>
    <cellStyle name="Ç¥ÁØ_laroux_2 7" xfId="775"/>
    <cellStyle name="C￥AØ_laroux_2 8" xfId="776"/>
    <cellStyle name="Ç¥ÁØ_laroux_2 8" xfId="777"/>
    <cellStyle name="C￥AØ_laroux_2 9" xfId="778"/>
    <cellStyle name="Ç¥ÁØ_laroux_2 9" xfId="779"/>
    <cellStyle name="C￥AØ_laroux_2_Sheet1" xfId="780"/>
    <cellStyle name="Ç¥ÁØ_laroux_2_Sheet1" xfId="781"/>
    <cellStyle name="C￥AØ_laroux_2_Sheet1 10" xfId="782"/>
    <cellStyle name="Ç¥ÁØ_laroux_2_Sheet1 10" xfId="783"/>
    <cellStyle name="C￥AØ_laroux_2_Sheet1 11" xfId="784"/>
    <cellStyle name="Ç¥ÁØ_laroux_2_Sheet1 11" xfId="785"/>
    <cellStyle name="C￥AØ_laroux_2_Sheet1 2" xfId="786"/>
    <cellStyle name="Ç¥ÁØ_laroux_2_Sheet1 2" xfId="787"/>
    <cellStyle name="C￥AØ_laroux_2_Sheet1 3" xfId="788"/>
    <cellStyle name="Ç¥ÁØ_laroux_2_Sheet1 3" xfId="789"/>
    <cellStyle name="C￥AØ_laroux_2_Sheet1 4" xfId="790"/>
    <cellStyle name="Ç¥ÁØ_laroux_2_Sheet1 4" xfId="791"/>
    <cellStyle name="C￥AØ_laroux_2_Sheet1 5" xfId="792"/>
    <cellStyle name="Ç¥ÁØ_laroux_2_Sheet1 5" xfId="793"/>
    <cellStyle name="C￥AØ_laroux_2_Sheet1 6" xfId="794"/>
    <cellStyle name="Ç¥ÁØ_laroux_2_Sheet1 6" xfId="795"/>
    <cellStyle name="C￥AØ_laroux_2_Sheet1 7" xfId="796"/>
    <cellStyle name="Ç¥ÁØ_laroux_2_Sheet1 7" xfId="797"/>
    <cellStyle name="C￥AØ_laroux_2_Sheet1 8" xfId="798"/>
    <cellStyle name="Ç¥ÁØ_laroux_2_Sheet1 8" xfId="799"/>
    <cellStyle name="C￥AØ_laroux_2_Sheet1 9" xfId="800"/>
    <cellStyle name="Ç¥ÁØ_laroux_2_Sheet1 9" xfId="801"/>
    <cellStyle name="C￥AØ_laroux_3" xfId="802"/>
    <cellStyle name="Ç¥ÁØ_laroux_3" xfId="803"/>
    <cellStyle name="C￥AØ_laroux_3 10" xfId="804"/>
    <cellStyle name="Ç¥ÁØ_laroux_3 10" xfId="805"/>
    <cellStyle name="C￥AØ_laroux_3 11" xfId="806"/>
    <cellStyle name="Ç¥ÁØ_laroux_3 11" xfId="807"/>
    <cellStyle name="C￥AØ_laroux_3 2" xfId="808"/>
    <cellStyle name="Ç¥ÁØ_laroux_3 2" xfId="809"/>
    <cellStyle name="C￥AØ_laroux_3 3" xfId="810"/>
    <cellStyle name="Ç¥ÁØ_laroux_3 3" xfId="811"/>
    <cellStyle name="C￥AØ_laroux_3 4" xfId="812"/>
    <cellStyle name="Ç¥ÁØ_laroux_3 4" xfId="813"/>
    <cellStyle name="C￥AØ_laroux_3 5" xfId="814"/>
    <cellStyle name="Ç¥ÁØ_laroux_3 5" xfId="815"/>
    <cellStyle name="C￥AØ_laroux_3 6" xfId="816"/>
    <cellStyle name="Ç¥ÁØ_laroux_3 6" xfId="817"/>
    <cellStyle name="C￥AØ_laroux_3 7" xfId="818"/>
    <cellStyle name="Ç¥ÁØ_laroux_3 7" xfId="819"/>
    <cellStyle name="C￥AØ_laroux_3 8" xfId="820"/>
    <cellStyle name="Ç¥ÁØ_laroux_3 8" xfId="821"/>
    <cellStyle name="C￥AØ_laroux_3 9" xfId="822"/>
    <cellStyle name="Ç¥ÁØ_laroux_3 9" xfId="823"/>
    <cellStyle name="C￥AØ_laroux_4" xfId="824"/>
    <cellStyle name="Ç¥ÁØ_laroux_4" xfId="825"/>
    <cellStyle name="C￥AØ_laroux_4 10" xfId="826"/>
    <cellStyle name="Ç¥ÁØ_laroux_4 10" xfId="827"/>
    <cellStyle name="C￥AØ_laroux_4 11" xfId="828"/>
    <cellStyle name="Ç¥ÁØ_laroux_4 11" xfId="829"/>
    <cellStyle name="C￥AØ_laroux_4 2" xfId="830"/>
    <cellStyle name="Ç¥ÁØ_laroux_4 2" xfId="831"/>
    <cellStyle name="C￥AØ_laroux_4 3" xfId="832"/>
    <cellStyle name="Ç¥ÁØ_laroux_4 3" xfId="833"/>
    <cellStyle name="C￥AØ_laroux_4 4" xfId="834"/>
    <cellStyle name="Ç¥ÁØ_laroux_4 4" xfId="835"/>
    <cellStyle name="C￥AØ_laroux_4 5" xfId="836"/>
    <cellStyle name="Ç¥ÁØ_laroux_4 5" xfId="837"/>
    <cellStyle name="C￥AØ_laroux_4 6" xfId="838"/>
    <cellStyle name="Ç¥ÁØ_laroux_4 6" xfId="839"/>
    <cellStyle name="C￥AØ_laroux_4 7" xfId="840"/>
    <cellStyle name="Ç¥ÁØ_laroux_4 7" xfId="841"/>
    <cellStyle name="C￥AØ_laroux_4 8" xfId="842"/>
    <cellStyle name="Ç¥ÁØ_laroux_4 8" xfId="843"/>
    <cellStyle name="C￥AØ_laroux_4 9" xfId="844"/>
    <cellStyle name="Ç¥ÁØ_laroux_4 9" xfId="845"/>
    <cellStyle name="C￥AØ_laroux_Sheet1" xfId="846"/>
    <cellStyle name="Ç¥ÁØ_laroux_Sheet1" xfId="847"/>
    <cellStyle name="C￥AØ_laroux_Sheet1 10" xfId="848"/>
    <cellStyle name="Ç¥ÁØ_laroux_Sheet1 10" xfId="849"/>
    <cellStyle name="C￥AØ_laroux_Sheet1 11" xfId="850"/>
    <cellStyle name="Ç¥ÁØ_laroux_Sheet1 11" xfId="851"/>
    <cellStyle name="C￥AØ_laroux_Sheet1 2" xfId="852"/>
    <cellStyle name="Ç¥ÁØ_laroux_Sheet1 2" xfId="853"/>
    <cellStyle name="C￥AØ_laroux_Sheet1 3" xfId="854"/>
    <cellStyle name="Ç¥ÁØ_laroux_Sheet1 3" xfId="855"/>
    <cellStyle name="C￥AØ_laroux_Sheet1 4" xfId="856"/>
    <cellStyle name="Ç¥ÁØ_laroux_Sheet1 4" xfId="857"/>
    <cellStyle name="C￥AØ_laroux_Sheet1 5" xfId="858"/>
    <cellStyle name="Ç¥ÁØ_laroux_Sheet1 5" xfId="859"/>
    <cellStyle name="C￥AØ_laroux_Sheet1 6" xfId="860"/>
    <cellStyle name="Ç¥ÁØ_laroux_Sheet1 6" xfId="861"/>
    <cellStyle name="C￥AØ_laroux_Sheet1 7" xfId="862"/>
    <cellStyle name="Ç¥ÁØ_laroux_Sheet1 7" xfId="863"/>
    <cellStyle name="C￥AØ_laroux_Sheet1 8" xfId="864"/>
    <cellStyle name="Ç¥ÁØ_laroux_Sheet1 8" xfId="865"/>
    <cellStyle name="C￥AØ_laroux_Sheet1 9" xfId="866"/>
    <cellStyle name="Ç¥ÁØ_laroux_Sheet1 9" xfId="867"/>
    <cellStyle name="C￥AØ_Sheet1" xfId="868"/>
    <cellStyle name="Ç¥ÁØ_Sheet1" xfId="869"/>
    <cellStyle name="C￥AØ_Sheet1 10" xfId="870"/>
    <cellStyle name="Ç¥ÁØ_Sheet1 10" xfId="871"/>
    <cellStyle name="C￥AØ_Sheet1 11" xfId="872"/>
    <cellStyle name="Ç¥ÁØ_Sheet1 11" xfId="873"/>
    <cellStyle name="C￥AØ_Sheet1 2" xfId="874"/>
    <cellStyle name="Ç¥ÁØ_Sheet1 2" xfId="875"/>
    <cellStyle name="C￥AØ_Sheet1 3" xfId="876"/>
    <cellStyle name="Ç¥ÁØ_Sheet1 3" xfId="877"/>
    <cellStyle name="C￥AØ_Sheet1 4" xfId="878"/>
    <cellStyle name="Ç¥ÁØ_Sheet1 4" xfId="879"/>
    <cellStyle name="C￥AØ_Sheet1 5" xfId="880"/>
    <cellStyle name="Ç¥ÁØ_Sheet1 5" xfId="881"/>
    <cellStyle name="C￥AØ_Sheet1 6" xfId="882"/>
    <cellStyle name="Ç¥ÁØ_Sheet1 6" xfId="883"/>
    <cellStyle name="C￥AØ_Sheet1 7" xfId="884"/>
    <cellStyle name="Ç¥ÁØ_Sheet1 7" xfId="885"/>
    <cellStyle name="C￥AØ_Sheet1 8" xfId="886"/>
    <cellStyle name="Ç¥ÁØ_Sheet1 8" xfId="887"/>
    <cellStyle name="C￥AØ_Sheet1 9" xfId="888"/>
    <cellStyle name="Ç¥ÁØ_Sheet1 9" xfId="889"/>
    <cellStyle name="Calculation" xfId="890"/>
    <cellStyle name="Calculation 2" xfId="891"/>
    <cellStyle name="category" xfId="892"/>
    <cellStyle name="category 2" xfId="893"/>
    <cellStyle name="Check Cell" xfId="894"/>
    <cellStyle name="Check Cell 2" xfId="895"/>
    <cellStyle name="Comma [0]_ SG&amp;A Bridge " xfId="896"/>
    <cellStyle name="comma zerodec" xfId="897"/>
    <cellStyle name="Comma_ SG&amp;A Bridge " xfId="898"/>
    <cellStyle name="Comma0" xfId="899"/>
    <cellStyle name="Comma0 2" xfId="900"/>
    <cellStyle name="Curren?_x0012_퐀_x0017_?" xfId="901"/>
    <cellStyle name="Curren?_x0012_퐀_x0017_? 2" xfId="902"/>
    <cellStyle name="Currency [0]_ SG&amp;A Bridge " xfId="903"/>
    <cellStyle name="Currency_ SG&amp;A Bridge " xfId="904"/>
    <cellStyle name="Currency0" xfId="905"/>
    <cellStyle name="Currency0 2" xfId="906"/>
    <cellStyle name="Currency1" xfId="907"/>
    <cellStyle name="Date" xfId="908"/>
    <cellStyle name="Date 2" xfId="909"/>
    <cellStyle name="Dollar (zero dec)" xfId="910"/>
    <cellStyle name="Euro" xfId="911"/>
    <cellStyle name="Explanatory Text" xfId="912"/>
    <cellStyle name="Explanatory Text 2" xfId="913"/>
    <cellStyle name="Fixed" xfId="914"/>
    <cellStyle name="Fixed 2" xfId="915"/>
    <cellStyle name="Followed Hyperlink" xfId="916"/>
    <cellStyle name="Good" xfId="917"/>
    <cellStyle name="Good 2" xfId="918"/>
    <cellStyle name="Grey" xfId="919"/>
    <cellStyle name="Grey 2" xfId="920"/>
    <cellStyle name="Grey 2 2" xfId="921"/>
    <cellStyle name="Grey 3" xfId="922"/>
    <cellStyle name="HEADER" xfId="923"/>
    <cellStyle name="HEADER 2" xfId="924"/>
    <cellStyle name="Header1" xfId="925"/>
    <cellStyle name="Header1 2" xfId="926"/>
    <cellStyle name="Header2" xfId="927"/>
    <cellStyle name="Header2 2" xfId="928"/>
    <cellStyle name="Header2 2 2" xfId="929"/>
    <cellStyle name="Header2 3" xfId="930"/>
    <cellStyle name="Header2 3 2" xfId="931"/>
    <cellStyle name="Header2 4" xfId="932"/>
    <cellStyle name="Heading 1" xfId="933"/>
    <cellStyle name="Heading 1 2" xfId="934"/>
    <cellStyle name="Heading 1 2 2" xfId="935"/>
    <cellStyle name="Heading 1 3" xfId="936"/>
    <cellStyle name="Heading 2" xfId="937"/>
    <cellStyle name="Heading 2 2" xfId="938"/>
    <cellStyle name="Heading 2 2 2" xfId="939"/>
    <cellStyle name="Heading 2 3" xfId="940"/>
    <cellStyle name="Heading 3" xfId="941"/>
    <cellStyle name="Heading 3 2" xfId="942"/>
    <cellStyle name="Heading 4" xfId="943"/>
    <cellStyle name="Heading 4 2" xfId="944"/>
    <cellStyle name="HEADING1" xfId="945"/>
    <cellStyle name="HEADING1 2" xfId="946"/>
    <cellStyle name="HEADING2" xfId="947"/>
    <cellStyle name="HEADING2 2" xfId="948"/>
    <cellStyle name="Hyperlink" xfId="949"/>
    <cellStyle name="Hyperlink 2" xfId="950"/>
    <cellStyle name="Input" xfId="951"/>
    <cellStyle name="Input [yellow]" xfId="952"/>
    <cellStyle name="Input [yellow] 2" xfId="953"/>
    <cellStyle name="Input [yellow] 2 2" xfId="954"/>
    <cellStyle name="Input [yellow] 3" xfId="955"/>
    <cellStyle name="Input [yellow] 3 2" xfId="956"/>
    <cellStyle name="Input [yellow] 4" xfId="957"/>
    <cellStyle name="Input [yellow] 4 2" xfId="958"/>
    <cellStyle name="Input [yellow] 5" xfId="959"/>
    <cellStyle name="Input [yellow] 5 2" xfId="960"/>
    <cellStyle name="Input 2" xfId="961"/>
    <cellStyle name="Linked Cell" xfId="962"/>
    <cellStyle name="Linked Cell 2" xfId="963"/>
    <cellStyle name="Millares [0]_2AV_M_M " xfId="964"/>
    <cellStyle name="Milliers [0]_Arabian Spec" xfId="965"/>
    <cellStyle name="Milliers_Arabian Spec" xfId="966"/>
    <cellStyle name="Model" xfId="967"/>
    <cellStyle name="Model 2" xfId="968"/>
    <cellStyle name="Mon?aire [0]_Arabian Spec" xfId="969"/>
    <cellStyle name="Mon?aire_Arabian Spec" xfId="970"/>
    <cellStyle name="Moneda [0]_2AV_M_M " xfId="971"/>
    <cellStyle name="Moneda_2AV_M_M " xfId="972"/>
    <cellStyle name="Neutral" xfId="973"/>
    <cellStyle name="Neutral 2" xfId="974"/>
    <cellStyle name="Normal - Style1" xfId="975"/>
    <cellStyle name="Normal - Style1 2" xfId="976"/>
    <cellStyle name="Normal - Style1 3" xfId="977"/>
    <cellStyle name="Normal_ SG&amp;A Bridge " xfId="978"/>
    <cellStyle name="Note" xfId="979"/>
    <cellStyle name="Note 2" xfId="980"/>
    <cellStyle name="Output" xfId="981"/>
    <cellStyle name="Output 2" xfId="982"/>
    <cellStyle name="Percent [2]" xfId="983"/>
    <cellStyle name="Percent [2] 2" xfId="984"/>
    <cellStyle name="subhead" xfId="985"/>
    <cellStyle name="subhead 2" xfId="986"/>
    <cellStyle name="Title" xfId="987"/>
    <cellStyle name="title [1]" xfId="988"/>
    <cellStyle name="title [2]" xfId="989"/>
    <cellStyle name="Title 2" xfId="990"/>
    <cellStyle name="Total" xfId="991"/>
    <cellStyle name="Total 2" xfId="992"/>
    <cellStyle name="Total 2 2" xfId="993"/>
    <cellStyle name="Total 3" xfId="994"/>
    <cellStyle name="UM" xfId="995"/>
    <cellStyle name="UM 2" xfId="996"/>
    <cellStyle name="Warning Text" xfId="997"/>
    <cellStyle name="Warning Text 2" xfId="998"/>
    <cellStyle name="강조색1" xfId="999" builtinId="29" customBuiltin="1"/>
    <cellStyle name="강조색1 2" xfId="1000"/>
    <cellStyle name="강조색1 2 2" xfId="1001"/>
    <cellStyle name="강조색1 2 2 2" xfId="1002"/>
    <cellStyle name="강조색1 2 3" xfId="1003"/>
    <cellStyle name="강조색1 3" xfId="1004"/>
    <cellStyle name="강조색1 3 2" xfId="1005"/>
    <cellStyle name="강조색1 4" xfId="1006"/>
    <cellStyle name="강조색1 4 2" xfId="1007"/>
    <cellStyle name="강조색2" xfId="1008" builtinId="33" customBuiltin="1"/>
    <cellStyle name="강조색2 2" xfId="1009"/>
    <cellStyle name="강조색2 2 2" xfId="1010"/>
    <cellStyle name="강조색2 2 2 2" xfId="1011"/>
    <cellStyle name="강조색2 2 3" xfId="1012"/>
    <cellStyle name="강조색2 3" xfId="1013"/>
    <cellStyle name="강조색2 3 2" xfId="1014"/>
    <cellStyle name="강조색2 4" xfId="1015"/>
    <cellStyle name="강조색2 4 2" xfId="1016"/>
    <cellStyle name="강조색3" xfId="1017" builtinId="37" customBuiltin="1"/>
    <cellStyle name="강조색3 2" xfId="1018"/>
    <cellStyle name="강조색3 2 2" xfId="1019"/>
    <cellStyle name="강조색3 2 2 2" xfId="1020"/>
    <cellStyle name="강조색3 2 3" xfId="1021"/>
    <cellStyle name="강조색3 3" xfId="1022"/>
    <cellStyle name="강조색3 3 2" xfId="1023"/>
    <cellStyle name="강조색3 4" xfId="1024"/>
    <cellStyle name="강조색3 4 2" xfId="1025"/>
    <cellStyle name="강조색4" xfId="1026" builtinId="41" customBuiltin="1"/>
    <cellStyle name="강조색4 2" xfId="1027"/>
    <cellStyle name="강조색4 2 2" xfId="1028"/>
    <cellStyle name="강조색4 2 2 2" xfId="1029"/>
    <cellStyle name="강조색4 2 3" xfId="1030"/>
    <cellStyle name="강조색4 3" xfId="1031"/>
    <cellStyle name="강조색4 3 2" xfId="1032"/>
    <cellStyle name="강조색4 4" xfId="1033"/>
    <cellStyle name="강조색4 4 2" xfId="1034"/>
    <cellStyle name="강조색5" xfId="1035" builtinId="45" customBuiltin="1"/>
    <cellStyle name="강조색5 2" xfId="1036"/>
    <cellStyle name="강조색5 2 2" xfId="1037"/>
    <cellStyle name="강조색5 2 2 2" xfId="1038"/>
    <cellStyle name="강조색5 2 3" xfId="1039"/>
    <cellStyle name="강조색5 3" xfId="1040"/>
    <cellStyle name="강조색5 3 2" xfId="1041"/>
    <cellStyle name="강조색5 4" xfId="1042"/>
    <cellStyle name="강조색6" xfId="1043" builtinId="49" customBuiltin="1"/>
    <cellStyle name="강조색6 2" xfId="1044"/>
    <cellStyle name="강조색6 2 2" xfId="1045"/>
    <cellStyle name="강조색6 2 2 2" xfId="1046"/>
    <cellStyle name="강조색6 2 3" xfId="1047"/>
    <cellStyle name="강조색6 3" xfId="1048"/>
    <cellStyle name="강조색6 3 2" xfId="1049"/>
    <cellStyle name="강조색6 4" xfId="1050"/>
    <cellStyle name="강조색6 4 2" xfId="1051"/>
    <cellStyle name="경고문" xfId="1052" builtinId="11" customBuiltin="1"/>
    <cellStyle name="경고문 2" xfId="1053"/>
    <cellStyle name="경고문 2 2" xfId="1054"/>
    <cellStyle name="경고문 2 2 2" xfId="1055"/>
    <cellStyle name="경고문 2 3" xfId="1056"/>
    <cellStyle name="경고문 3" xfId="1057"/>
    <cellStyle name="경고문 3 2" xfId="1058"/>
    <cellStyle name="경고문 4" xfId="1059"/>
    <cellStyle name="계산" xfId="1060" builtinId="22" customBuiltin="1"/>
    <cellStyle name="계산 2" xfId="1061"/>
    <cellStyle name="계산 2 2" xfId="1062"/>
    <cellStyle name="계산 2 2 2" xfId="1063"/>
    <cellStyle name="계산 2 2 2 2" xfId="1064"/>
    <cellStyle name="계산 2 3" xfId="1065"/>
    <cellStyle name="계산 2 3 2" xfId="1066"/>
    <cellStyle name="계산 2 4" xfId="1067"/>
    <cellStyle name="계산 2 4 2" xfId="1068"/>
    <cellStyle name="계산 3" xfId="1069"/>
    <cellStyle name="계산 3 2" xfId="1070"/>
    <cellStyle name="계산 4" xfId="1071"/>
    <cellStyle name="계산 4 2" xfId="1072"/>
    <cellStyle name="고정소숫점" xfId="1073"/>
    <cellStyle name="고정소숫점 2" xfId="1074"/>
    <cellStyle name="고정출력1" xfId="1075"/>
    <cellStyle name="고정출력1 2" xfId="1076"/>
    <cellStyle name="고정출력2" xfId="1077"/>
    <cellStyle name="고정출력2 2" xfId="1078"/>
    <cellStyle name="나쁨" xfId="1079" builtinId="27" customBuiltin="1"/>
    <cellStyle name="나쁨 2" xfId="1080"/>
    <cellStyle name="나쁨 2 2" xfId="1081"/>
    <cellStyle name="나쁨 2 2 2" xfId="1082"/>
    <cellStyle name="나쁨 2 3" xfId="1083"/>
    <cellStyle name="나쁨 3" xfId="1084"/>
    <cellStyle name="나쁨 3 2" xfId="1085"/>
    <cellStyle name="나쁨 4" xfId="1086"/>
    <cellStyle name="나쁨 4 2" xfId="1087"/>
    <cellStyle name="날짜" xfId="1088"/>
    <cellStyle name="날짜 2" xfId="1089"/>
    <cellStyle name="달러" xfId="1090"/>
    <cellStyle name="달러 2" xfId="1091"/>
    <cellStyle name="뒤에 오는 하이퍼링크_Book1" xfId="1092"/>
    <cellStyle name="똿뗦먛귟 [0.00]_PRODUCT DETAIL Q1" xfId="1093"/>
    <cellStyle name="똿뗦먛귟_PRODUCT DETAIL Q1" xfId="1094"/>
    <cellStyle name="메모" xfId="1095" builtinId="10" customBuiltin="1"/>
    <cellStyle name="메모 2" xfId="1096"/>
    <cellStyle name="메모 2 2" xfId="1097"/>
    <cellStyle name="메모 2 2 2" xfId="1098"/>
    <cellStyle name="메모 2 2 2 2" xfId="1099"/>
    <cellStyle name="메모 2 3" xfId="1100"/>
    <cellStyle name="메모 2 3 2" xfId="1101"/>
    <cellStyle name="메모 2 4" xfId="1102"/>
    <cellStyle name="메모 2 4 2" xfId="1103"/>
    <cellStyle name="메모 2 5" xfId="1104"/>
    <cellStyle name="메모 3" xfId="1105"/>
    <cellStyle name="메모 3 2" xfId="1106"/>
    <cellStyle name="메모 4" xfId="1107"/>
    <cellStyle name="메모 4 2" xfId="1108"/>
    <cellStyle name="믅됞 [0.00]_PRODUCT DETAIL Q1" xfId="1109"/>
    <cellStyle name="믅됞_PRODUCT DETAIL Q1" xfId="1110"/>
    <cellStyle name="바탕글" xfId="1111"/>
    <cellStyle name="바탕글 2" xfId="1112"/>
    <cellStyle name="백분율" xfId="1113" builtinId="5"/>
    <cellStyle name="백분율 [0]" xfId="1114"/>
    <cellStyle name="백분율 [2]" xfId="1115"/>
    <cellStyle name="백분율 2" xfId="1116"/>
    <cellStyle name="백분율 2 2" xfId="1117"/>
    <cellStyle name="백분율 2 2 2" xfId="1118"/>
    <cellStyle name="백분율 2 3" xfId="1119"/>
    <cellStyle name="백분율 2 4" xfId="1120"/>
    <cellStyle name="백분율 3" xfId="1121"/>
    <cellStyle name="백분율 3 2" xfId="1122"/>
    <cellStyle name="보통" xfId="1123" builtinId="28" customBuiltin="1"/>
    <cellStyle name="보통 2" xfId="1124"/>
    <cellStyle name="보통 2 2" xfId="1125"/>
    <cellStyle name="보통 2 2 2" xfId="1126"/>
    <cellStyle name="보통 2 3" xfId="1127"/>
    <cellStyle name="보통 3" xfId="1128"/>
    <cellStyle name="보통 3 2" xfId="1129"/>
    <cellStyle name="보통 4" xfId="1130"/>
    <cellStyle name="보통 4 2" xfId="1131"/>
    <cellStyle name="본문" xfId="1132"/>
    <cellStyle name="부제목" xfId="1133"/>
    <cellStyle name="뷭?_?긚??_1" xfId="1134"/>
    <cellStyle name="설명 텍스트" xfId="1135" builtinId="53" customBuiltin="1"/>
    <cellStyle name="설명 텍스트 2" xfId="1136"/>
    <cellStyle name="설명 텍스트 2 2" xfId="1137"/>
    <cellStyle name="설명 텍스트 2 2 2" xfId="1138"/>
    <cellStyle name="설명 텍스트 2 3" xfId="1139"/>
    <cellStyle name="설명 텍스트 3" xfId="1140"/>
    <cellStyle name="설명 텍스트 3 2" xfId="1141"/>
    <cellStyle name="설명 텍스트 4" xfId="1142"/>
    <cellStyle name="셀 확인" xfId="1143" builtinId="23" customBuiltin="1"/>
    <cellStyle name="셀 확인 2" xfId="1144"/>
    <cellStyle name="셀 확인 2 2" xfId="1145"/>
    <cellStyle name="셀 확인 2 2 2" xfId="1146"/>
    <cellStyle name="셀 확인 2 3" xfId="1147"/>
    <cellStyle name="셀 확인 3" xfId="1148"/>
    <cellStyle name="셀 확인 3 2" xfId="1149"/>
    <cellStyle name="셀 확인 4" xfId="1150"/>
    <cellStyle name="숫자(R)" xfId="1151"/>
    <cellStyle name="숫자(R) 2" xfId="1152"/>
    <cellStyle name="쉼표 [0]" xfId="1153" builtinId="6"/>
    <cellStyle name="쉼표 [0] 10" xfId="1154"/>
    <cellStyle name="쉼표 [0] 11" xfId="1155"/>
    <cellStyle name="쉼표 [0] 2" xfId="1156"/>
    <cellStyle name="쉼표 [0] 2 10" xfId="1531"/>
    <cellStyle name="쉼표 [0] 2 2" xfId="1157"/>
    <cellStyle name="쉼표 [0] 2 2 2" xfId="1158"/>
    <cellStyle name="쉼표 [0] 2 2 2 2" xfId="1159"/>
    <cellStyle name="쉼표 [0] 2 2 2 2 2" xfId="1160"/>
    <cellStyle name="쉼표 [0] 2 2 2 3" xfId="1161"/>
    <cellStyle name="쉼표 [0] 2 2 3" xfId="1162"/>
    <cellStyle name="쉼표 [0] 2 2 3 2" xfId="1163"/>
    <cellStyle name="쉼표 [0] 2 2 4" xfId="1164"/>
    <cellStyle name="쉼표 [0] 2 2 5" xfId="1165"/>
    <cellStyle name="쉼표 [0] 2 3" xfId="1166"/>
    <cellStyle name="쉼표 [0] 2 3 2" xfId="1167"/>
    <cellStyle name="쉼표 [0] 2 3 2 2" xfId="1168"/>
    <cellStyle name="쉼표 [0] 2 3 3" xfId="1169"/>
    <cellStyle name="쉼표 [0] 2 4" xfId="1170"/>
    <cellStyle name="쉼표 [0] 2 5" xfId="1171"/>
    <cellStyle name="쉼표 [0] 2 6" xfId="1172"/>
    <cellStyle name="쉼표 [0] 2 7" xfId="1173"/>
    <cellStyle name="쉼표 [0] 2 8" xfId="1174"/>
    <cellStyle name="쉼표 [0] 2 9" xfId="1175"/>
    <cellStyle name="쉼표 [0] 2_014_교육및문화" xfId="1176"/>
    <cellStyle name="쉼표 [0] 28" xfId="1177"/>
    <cellStyle name="쉼표 [0] 3" xfId="1178"/>
    <cellStyle name="쉼표 [0] 3 2" xfId="1179"/>
    <cellStyle name="쉼표 [0] 3 2 2" xfId="1180"/>
    <cellStyle name="쉼표 [0] 3 2 3" xfId="1181"/>
    <cellStyle name="쉼표 [0] 3 3" xfId="1182"/>
    <cellStyle name="쉼표 [0] 3 4" xfId="1183"/>
    <cellStyle name="쉼표 [0] 3 5" xfId="1184"/>
    <cellStyle name="쉼표 [0] 4" xfId="1185"/>
    <cellStyle name="쉼표 [0] 4 2" xfId="1186"/>
    <cellStyle name="쉼표 [0] 4 2 2" xfId="1187"/>
    <cellStyle name="쉼표 [0] 4 3" xfId="1188"/>
    <cellStyle name="쉼표 [0] 5" xfId="1189"/>
    <cellStyle name="쉼표 [0] 5 2" xfId="1190"/>
    <cellStyle name="쉼표 [0] 5 3" xfId="1191"/>
    <cellStyle name="쉼표 [0] 51" xfId="1192"/>
    <cellStyle name="쉼표 [0] 6" xfId="1193"/>
    <cellStyle name="쉼표 [0] 6 2" xfId="1194"/>
    <cellStyle name="쉼표 [0] 6 3" xfId="1195"/>
    <cellStyle name="쉼표 [0] 6 4" xfId="1196"/>
    <cellStyle name="쉼표 [0] 7" xfId="1197"/>
    <cellStyle name="쉼표 [0] 7 2" xfId="1198"/>
    <cellStyle name="쉼표 [0] 7 3" xfId="1199"/>
    <cellStyle name="쉼표 [0] 75" xfId="1200"/>
    <cellStyle name="쉼표 [0] 76" xfId="1201"/>
    <cellStyle name="쉼표 [0] 78" xfId="1202"/>
    <cellStyle name="쉼표 [0] 79" xfId="1203"/>
    <cellStyle name="쉼표 [0] 8" xfId="1204"/>
    <cellStyle name="쉼표 [0] 8 2" xfId="1205"/>
    <cellStyle name="쉼표 [0] 80" xfId="1206"/>
    <cellStyle name="쉼표 [0] 81" xfId="1207"/>
    <cellStyle name="쉼표 [0] 82" xfId="1208"/>
    <cellStyle name="쉼표 [0] 84" xfId="1209"/>
    <cellStyle name="쉼표 [0] 85" xfId="1210"/>
    <cellStyle name="쉼표 [0] 9" xfId="1211"/>
    <cellStyle name="쉼표 [0] 9 2" xfId="1212"/>
    <cellStyle name="쉼표 [0]_15 재정" xfId="1213"/>
    <cellStyle name="쉼표 [0]_15.시군공유재산" xfId="1214"/>
    <cellStyle name="스타일 1" xfId="1215"/>
    <cellStyle name="스타일 1 2" xfId="1216"/>
    <cellStyle name="스타일 1 2 2" xfId="1217"/>
    <cellStyle name="스타일 1 3" xfId="1218"/>
    <cellStyle name="연결된 셀" xfId="1219" builtinId="24" customBuiltin="1"/>
    <cellStyle name="연결된 셀 2" xfId="1220"/>
    <cellStyle name="연결된 셀 2 2" xfId="1221"/>
    <cellStyle name="연결된 셀 2 2 2" xfId="1222"/>
    <cellStyle name="연결된 셀 2 3" xfId="1223"/>
    <cellStyle name="연결된 셀 3" xfId="1224"/>
    <cellStyle name="연결된 셀 3 2" xfId="1225"/>
    <cellStyle name="연결된 셀 4" xfId="1226"/>
    <cellStyle name="연결된 셀 4 2" xfId="1227"/>
    <cellStyle name="요약" xfId="1228" builtinId="25" customBuiltin="1"/>
    <cellStyle name="요약 2" xfId="1229"/>
    <cellStyle name="요약 2 2" xfId="1230"/>
    <cellStyle name="요약 2 2 2" xfId="1231"/>
    <cellStyle name="요약 2 3" xfId="1232"/>
    <cellStyle name="요약 2 4" xfId="1233"/>
    <cellStyle name="요약 2 4 2" xfId="1234"/>
    <cellStyle name="요약 3" xfId="1235"/>
    <cellStyle name="요약 3 2" xfId="1236"/>
    <cellStyle name="요약 4" xfId="1237"/>
    <cellStyle name="요약 4 2" xfId="1238"/>
    <cellStyle name="입력" xfId="1239" builtinId="20" customBuiltin="1"/>
    <cellStyle name="입력 2" xfId="1240"/>
    <cellStyle name="입력 2 2" xfId="1241"/>
    <cellStyle name="입력 2 2 2" xfId="1242"/>
    <cellStyle name="입력 2 2 2 2" xfId="1243"/>
    <cellStyle name="입력 2 3" xfId="1244"/>
    <cellStyle name="입력 2 3 2" xfId="1245"/>
    <cellStyle name="입력 2 4" xfId="1246"/>
    <cellStyle name="입력 2 4 2" xfId="1247"/>
    <cellStyle name="입력 3" xfId="1248"/>
    <cellStyle name="입력 3 2" xfId="1249"/>
    <cellStyle name="입력 4" xfId="1250"/>
    <cellStyle name="입력 4 2" xfId="1251"/>
    <cellStyle name="자리수" xfId="1252"/>
    <cellStyle name="자리수 2" xfId="1253"/>
    <cellStyle name="자리수0" xfId="1254"/>
    <cellStyle name="자리수0 2" xfId="1255"/>
    <cellStyle name="작은제목" xfId="1256"/>
    <cellStyle name="작은제목 2" xfId="1257"/>
    <cellStyle name="제목" xfId="1258" builtinId="15" customBuiltin="1"/>
    <cellStyle name="제목 1" xfId="1259" builtinId="16" customBuiltin="1"/>
    <cellStyle name="제목 1 2" xfId="1260"/>
    <cellStyle name="제목 1 2 2" xfId="1261"/>
    <cellStyle name="제목 1 2 2 2" xfId="1262"/>
    <cellStyle name="제목 1 2 3" xfId="1263"/>
    <cellStyle name="제목 1 3" xfId="1264"/>
    <cellStyle name="제목 1 3 2" xfId="1265"/>
    <cellStyle name="제목 1 4" xfId="1266"/>
    <cellStyle name="제목 2" xfId="1267" builtinId="17" customBuiltin="1"/>
    <cellStyle name="제목 2 2" xfId="1268"/>
    <cellStyle name="제목 2 2 2" xfId="1269"/>
    <cellStyle name="제목 2 2 2 2" xfId="1270"/>
    <cellStyle name="제목 2 2 3" xfId="1271"/>
    <cellStyle name="제목 2 3" xfId="1272"/>
    <cellStyle name="제목 2 3 2" xfId="1273"/>
    <cellStyle name="제목 2 4" xfId="1274"/>
    <cellStyle name="제목 3" xfId="1275" builtinId="18" customBuiltin="1"/>
    <cellStyle name="제목 3 2" xfId="1276"/>
    <cellStyle name="제목 3 2 2" xfId="1277"/>
    <cellStyle name="제목 3 2 2 2" xfId="1278"/>
    <cellStyle name="제목 3 2 3" xfId="1279"/>
    <cellStyle name="제목 3 3" xfId="1280"/>
    <cellStyle name="제목 3 3 2" xfId="1281"/>
    <cellStyle name="제목 3 4" xfId="1282"/>
    <cellStyle name="제목 4" xfId="1283" builtinId="19" customBuiltin="1"/>
    <cellStyle name="제목 4 2" xfId="1284"/>
    <cellStyle name="제목 4 2 2" xfId="1285"/>
    <cellStyle name="제목 4 2 2 2" xfId="1286"/>
    <cellStyle name="제목 4 2 3" xfId="1287"/>
    <cellStyle name="제목 4 3" xfId="1288"/>
    <cellStyle name="제목 4 3 2" xfId="1289"/>
    <cellStyle name="제목 4 4" xfId="1290"/>
    <cellStyle name="제목 5" xfId="1291"/>
    <cellStyle name="제목 5 2" xfId="1292"/>
    <cellStyle name="제목 5 2 2" xfId="1293"/>
    <cellStyle name="제목 6" xfId="1294"/>
    <cellStyle name="제목 7" xfId="1295"/>
    <cellStyle name="좋음" xfId="1296" builtinId="26" customBuiltin="1"/>
    <cellStyle name="좋음 2" xfId="1297"/>
    <cellStyle name="좋음 2 2" xfId="1298"/>
    <cellStyle name="좋음 2 2 2" xfId="1299"/>
    <cellStyle name="좋음 2 3" xfId="1300"/>
    <cellStyle name="좋음 3" xfId="1301"/>
    <cellStyle name="좋음 3 2" xfId="1302"/>
    <cellStyle name="좋음 4" xfId="1303"/>
    <cellStyle name="좋음 4 2" xfId="1304"/>
    <cellStyle name="출력" xfId="1305" builtinId="21" customBuiltin="1"/>
    <cellStyle name="출력 2" xfId="1306"/>
    <cellStyle name="출력 2 2" xfId="1307"/>
    <cellStyle name="출력 2 2 2" xfId="1308"/>
    <cellStyle name="출력 2 2 2 2" xfId="1309"/>
    <cellStyle name="출력 2 3" xfId="1310"/>
    <cellStyle name="출력 2 3 2" xfId="1311"/>
    <cellStyle name="출력 2 4" xfId="1312"/>
    <cellStyle name="출력 2 4 2" xfId="1313"/>
    <cellStyle name="출력 3" xfId="1314"/>
    <cellStyle name="출력 3 2" xfId="1315"/>
    <cellStyle name="출력 4" xfId="1316"/>
    <cellStyle name="출력 4 2" xfId="1317"/>
    <cellStyle name="콤마 [0]" xfId="1318"/>
    <cellStyle name="콤마 [0] 2" xfId="1319"/>
    <cellStyle name="콤마 [0] 2 2" xfId="1320"/>
    <cellStyle name="콤마 [0] 3" xfId="1321"/>
    <cellStyle name="콤마 [0] 3 2" xfId="1322"/>
    <cellStyle name="콤마 [0]_-02.토지기후" xfId="1323"/>
    <cellStyle name="콤마 [0]_205)13.도공유재산" xfId="1324"/>
    <cellStyle name="콤마 [0]_해안선및도서" xfId="1325"/>
    <cellStyle name="콤마 [0]_해안선및도서_-14.교육문화" xfId="1326"/>
    <cellStyle name="콤마 [0]_해안선및도서_예산담당1006" xfId="1327"/>
    <cellStyle name="콤마 [2]" xfId="1328"/>
    <cellStyle name="콤마_  종  합  " xfId="1329"/>
    <cellStyle name="큰제목" xfId="1330"/>
    <cellStyle name="큰제목 2" xfId="1331"/>
    <cellStyle name="큰제목 2 2" xfId="1332"/>
    <cellStyle name="큰제목 3" xfId="1333"/>
    <cellStyle name="통화 [0] 2" xfId="1334"/>
    <cellStyle name="통화 [0] 2 2" xfId="1335"/>
    <cellStyle name="퍼센트" xfId="1336"/>
    <cellStyle name="퍼센트 2" xfId="1337"/>
    <cellStyle name="표준" xfId="0" builtinId="0"/>
    <cellStyle name="표준 10" xfId="1338"/>
    <cellStyle name="표준 10 2" xfId="1339"/>
    <cellStyle name="표준 10 3" xfId="1340"/>
    <cellStyle name="표준 10 4" xfId="1341"/>
    <cellStyle name="표준 100" xfId="1342"/>
    <cellStyle name="표준 101" xfId="1343"/>
    <cellStyle name="표준 102" xfId="1344"/>
    <cellStyle name="표준 103" xfId="1345"/>
    <cellStyle name="표준 109" xfId="1346"/>
    <cellStyle name="표준 11" xfId="1347"/>
    <cellStyle name="표준 11 2" xfId="1348"/>
    <cellStyle name="표준 11 3" xfId="1349"/>
    <cellStyle name="표준 11 4" xfId="1350"/>
    <cellStyle name="표준 110" xfId="1351"/>
    <cellStyle name="표준 111" xfId="1352"/>
    <cellStyle name="표준 12" xfId="1353"/>
    <cellStyle name="표준 12 2" xfId="1354"/>
    <cellStyle name="표준 13" xfId="1355"/>
    <cellStyle name="표준 13 2" xfId="1356"/>
    <cellStyle name="표준 14" xfId="1357"/>
    <cellStyle name="표준 15" xfId="1358"/>
    <cellStyle name="표준 16" xfId="1359"/>
    <cellStyle name="표준 168" xfId="1360"/>
    <cellStyle name="표준 169" xfId="1361"/>
    <cellStyle name="표준 17" xfId="1362"/>
    <cellStyle name="표준 170" xfId="1363"/>
    <cellStyle name="표준 171" xfId="1364"/>
    <cellStyle name="표준 172" xfId="1365"/>
    <cellStyle name="표준 173" xfId="1366"/>
    <cellStyle name="표준 175" xfId="1367"/>
    <cellStyle name="표준 176" xfId="1368"/>
    <cellStyle name="표준 177" xfId="1369"/>
    <cellStyle name="표준 178" xfId="1370"/>
    <cellStyle name="표준 179" xfId="1371"/>
    <cellStyle name="표준 18" xfId="1372"/>
    <cellStyle name="표준 180" xfId="1373"/>
    <cellStyle name="표준 181" xfId="1374"/>
    <cellStyle name="표준 182" xfId="1375"/>
    <cellStyle name="표준 183" xfId="1376"/>
    <cellStyle name="표준 19" xfId="1377"/>
    <cellStyle name="표준 2" xfId="1378"/>
    <cellStyle name="표준 2 10" xfId="1379"/>
    <cellStyle name="표준 2 11" xfId="1380"/>
    <cellStyle name="표준 2 12" xfId="1381"/>
    <cellStyle name="표준 2 13" xfId="1382"/>
    <cellStyle name="표준 2 2" xfId="1383"/>
    <cellStyle name="표준 2 2 2" xfId="1384"/>
    <cellStyle name="표준 2 2 2 2" xfId="1385"/>
    <cellStyle name="표준 2 2 3" xfId="1386"/>
    <cellStyle name="표준 2 2 4" xfId="1387"/>
    <cellStyle name="표준 2 2_2013년 통계연보 제출자료(기업지원과)" xfId="1388"/>
    <cellStyle name="표준 2 3" xfId="1389"/>
    <cellStyle name="표준 2 3 2" xfId="1390"/>
    <cellStyle name="표준 2 3 2 2" xfId="1391"/>
    <cellStyle name="표준 2 3 2 3" xfId="1392"/>
    <cellStyle name="표준 2 3 3" xfId="1393"/>
    <cellStyle name="표준 2 3 3 2" xfId="1394"/>
    <cellStyle name="표준 2 4" xfId="1395"/>
    <cellStyle name="표준 2 4 2" xfId="1396"/>
    <cellStyle name="표준 2 4 2 2" xfId="1397"/>
    <cellStyle name="표준 2 4 2 3" xfId="1398"/>
    <cellStyle name="표준 2 4 3" xfId="1399"/>
    <cellStyle name="표준 2 4 4" xfId="1400"/>
    <cellStyle name="표준 2 5" xfId="1401"/>
    <cellStyle name="표준 2 5 2" xfId="1402"/>
    <cellStyle name="표준 2 6" xfId="1403"/>
    <cellStyle name="표준 2 6 2" xfId="1404"/>
    <cellStyle name="표준 2 7" xfId="1405"/>
    <cellStyle name="표준 2 8" xfId="1406"/>
    <cellStyle name="표준 2 9" xfId="1407"/>
    <cellStyle name="표준 2_(붙임2) 시정통계 활용도 의견조사표" xfId="1408"/>
    <cellStyle name="표준 20" xfId="1409"/>
    <cellStyle name="표준 21" xfId="1410"/>
    <cellStyle name="표준 22" xfId="1411"/>
    <cellStyle name="표준 23" xfId="1412"/>
    <cellStyle name="표준 24" xfId="1413"/>
    <cellStyle name="표준 25" xfId="1414"/>
    <cellStyle name="표준 26" xfId="1415"/>
    <cellStyle name="표준 27" xfId="1416"/>
    <cellStyle name="표준 28" xfId="1417"/>
    <cellStyle name="표준 29" xfId="1418"/>
    <cellStyle name="표준 3" xfId="1419"/>
    <cellStyle name="표준 3 2" xfId="1420"/>
    <cellStyle name="표준 3 2 2" xfId="1421"/>
    <cellStyle name="표준 3 2 3" xfId="1422"/>
    <cellStyle name="표준 3 2 4" xfId="1423"/>
    <cellStyle name="표준 3 3" xfId="1424"/>
    <cellStyle name="표준 3 3 2" xfId="1425"/>
    <cellStyle name="표준 3 3 2 2" xfId="1426"/>
    <cellStyle name="표준 3 3 3" xfId="1427"/>
    <cellStyle name="표준 3 3 4" xfId="1428"/>
    <cellStyle name="표준 3 4" xfId="1429"/>
    <cellStyle name="표준 3 4 2" xfId="1430"/>
    <cellStyle name="표준 3 4 2 2" xfId="1431"/>
    <cellStyle name="표준 3 4 3" xfId="1432"/>
    <cellStyle name="표준 3 5" xfId="1433"/>
    <cellStyle name="표준 3 5 2" xfId="1434"/>
    <cellStyle name="표준 3 6" xfId="1435"/>
    <cellStyle name="표준 3_사방 산림형질변경(관리계)" xfId="1436"/>
    <cellStyle name="표준 30" xfId="1437"/>
    <cellStyle name="표준 31" xfId="1438"/>
    <cellStyle name="표준 32" xfId="1439"/>
    <cellStyle name="표준 33" xfId="1440"/>
    <cellStyle name="표준 34" xfId="1441"/>
    <cellStyle name="표준 35" xfId="1442"/>
    <cellStyle name="표준 36" xfId="1443"/>
    <cellStyle name="표준 37" xfId="1444"/>
    <cellStyle name="표준 38" xfId="1445"/>
    <cellStyle name="표준 39" xfId="1446"/>
    <cellStyle name="표준 4" xfId="1447"/>
    <cellStyle name="표준 4 2" xfId="1448"/>
    <cellStyle name="표준 4 2 2" xfId="1449"/>
    <cellStyle name="표준 4 2 3" xfId="1450"/>
    <cellStyle name="표준 4 2 3 2" xfId="1451"/>
    <cellStyle name="표준 4 2 3 3" xfId="1452"/>
    <cellStyle name="표준 4 3" xfId="1453"/>
    <cellStyle name="표준 4 3 2" xfId="1454"/>
    <cellStyle name="표준 4 3 3" xfId="1455"/>
    <cellStyle name="표준 4 4" xfId="1456"/>
    <cellStyle name="표준 4 4 2" xfId="1457"/>
    <cellStyle name="표준 4 5" xfId="1458"/>
    <cellStyle name="표준 4 5 2" xfId="1459"/>
    <cellStyle name="표준 4 6" xfId="1460"/>
    <cellStyle name="표준 4_사방 산림형질변경(관리계)" xfId="1461"/>
    <cellStyle name="표준 40" xfId="1462"/>
    <cellStyle name="표준 41" xfId="1463"/>
    <cellStyle name="표준 42" xfId="1464"/>
    <cellStyle name="표준 43" xfId="1465"/>
    <cellStyle name="표준 44" xfId="1466"/>
    <cellStyle name="표준 45" xfId="1467"/>
    <cellStyle name="표준 46" xfId="1468"/>
    <cellStyle name="표준 47" xfId="1469"/>
    <cellStyle name="표준 48" xfId="1529"/>
    <cellStyle name="표준 48 2" xfId="1533"/>
    <cellStyle name="표준 49" xfId="1530"/>
    <cellStyle name="표준 49 2" xfId="1534"/>
    <cellStyle name="표준 5" xfId="1470"/>
    <cellStyle name="표준 5 2" xfId="1471"/>
    <cellStyle name="표준 5 2 2" xfId="1472"/>
    <cellStyle name="표준 5 2 3" xfId="1473"/>
    <cellStyle name="표준 5 3" xfId="1474"/>
    <cellStyle name="표준 5 3 2" xfId="1475"/>
    <cellStyle name="표준 5 4" xfId="1476"/>
    <cellStyle name="표준 5 4 2" xfId="1477"/>
    <cellStyle name="표준 50" xfId="1532"/>
    <cellStyle name="표준 50 2" xfId="1535"/>
    <cellStyle name="표준 6" xfId="1478"/>
    <cellStyle name="표준 6 2" xfId="1479"/>
    <cellStyle name="표준 6 2 2" xfId="1480"/>
    <cellStyle name="표준 6 3" xfId="1481"/>
    <cellStyle name="표준 6 3 2" xfId="1482"/>
    <cellStyle name="표준 6 4" xfId="1483"/>
    <cellStyle name="표준 6 4 2" xfId="1484"/>
    <cellStyle name="표준 6 5" xfId="1485"/>
    <cellStyle name="표준 6 6" xfId="1486"/>
    <cellStyle name="표준 6 7" xfId="1487"/>
    <cellStyle name="표준 7" xfId="1488"/>
    <cellStyle name="표준 7 2" xfId="1489"/>
    <cellStyle name="표준 7 2 2" xfId="1490"/>
    <cellStyle name="표준 7 3" xfId="1491"/>
    <cellStyle name="표준 7 3 2" xfId="1492"/>
    <cellStyle name="표준 79" xfId="1493"/>
    <cellStyle name="표준 8" xfId="1494"/>
    <cellStyle name="표준 8 2" xfId="1495"/>
    <cellStyle name="표준 8 2 2" xfId="1496"/>
    <cellStyle name="표준 8 3" xfId="1497"/>
    <cellStyle name="표준 8 3 2" xfId="1498"/>
    <cellStyle name="표준 80" xfId="1499"/>
    <cellStyle name="표준 87" xfId="1500"/>
    <cellStyle name="표준 88" xfId="1501"/>
    <cellStyle name="표준 89" xfId="1502"/>
    <cellStyle name="표준 9" xfId="1503"/>
    <cellStyle name="표준 9 2" xfId="1504"/>
    <cellStyle name="표준 9 3" xfId="1505"/>
    <cellStyle name="표준 90" xfId="1506"/>
    <cellStyle name="표준 91" xfId="1507"/>
    <cellStyle name="표준 92" xfId="1508"/>
    <cellStyle name="표준 94" xfId="1509"/>
    <cellStyle name="표준 95" xfId="1510"/>
    <cellStyle name="표준 96" xfId="1511"/>
    <cellStyle name="표준 97" xfId="1512"/>
    <cellStyle name="표준 98" xfId="1513"/>
    <cellStyle name="표준 99" xfId="1514"/>
    <cellStyle name="표준_-11.운수관광" xfId="1515"/>
    <cellStyle name="표준_-14.교육문화" xfId="1516"/>
    <cellStyle name="표준_9.일반회계세출결산" xfId="1517"/>
    <cellStyle name="표준_Sheet1" xfId="1518"/>
    <cellStyle name="표준_예산담당1006" xfId="1519"/>
    <cellStyle name="하이퍼링크 2" xfId="1520"/>
    <cellStyle name="하이퍼링크 2 2" xfId="1521"/>
    <cellStyle name="하이퍼링크 3" xfId="1522"/>
    <cellStyle name="합산" xfId="1523"/>
    <cellStyle name="합산 2" xfId="1524"/>
    <cellStyle name="화폐기호" xfId="1525"/>
    <cellStyle name="화폐기호 2" xfId="1526"/>
    <cellStyle name="화폐기호0" xfId="1527"/>
    <cellStyle name="화폐기호0 2" xfId="15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8</xdr:col>
      <xdr:colOff>581025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52400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재정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Finance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view="pageBreakPreview" zoomScaleNormal="100" zoomScaleSheetLayoutView="100" workbookViewId="0">
      <pane ySplit="20" topLeftCell="A21" activePane="bottomLeft" state="frozen"/>
      <selection activeCell="D35" sqref="D35"/>
      <selection pane="bottomLeft"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771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4"/>
    </row>
    <row r="38" spans="1:16">
      <c r="J38" s="4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645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0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1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10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11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12</v>
      </c>
      <c r="B29" s="5"/>
      <c r="C29" s="6"/>
      <c r="D29" s="6"/>
      <c r="F29" s="5" t="s">
        <v>13</v>
      </c>
      <c r="G29" s="6" t="s">
        <v>13</v>
      </c>
      <c r="H29" s="7" t="s">
        <v>13</v>
      </c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14</v>
      </c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15</v>
      </c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/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zoomScaleNormal="100" zoomScaleSheetLayoutView="100" workbookViewId="0">
      <selection activeCell="N18" sqref="N18"/>
    </sheetView>
  </sheetViews>
  <sheetFormatPr defaultRowHeight="14.25"/>
  <cols>
    <col min="1" max="1" width="5.75" style="55" customWidth="1"/>
    <col min="2" max="2" width="8.125" style="56" customWidth="1"/>
    <col min="3" max="6" width="8.625" style="57" customWidth="1"/>
    <col min="7" max="8" width="6.625" style="57" customWidth="1"/>
    <col min="9" max="9" width="8.625" style="57" customWidth="1"/>
    <col min="10" max="11" width="6.125" style="57" customWidth="1"/>
    <col min="12" max="13" width="10.625" style="58" customWidth="1"/>
    <col min="14" max="15" width="10.625" style="59" customWidth="1"/>
    <col min="16" max="18" width="10.125" style="60" customWidth="1"/>
    <col min="19" max="19" width="9.625" style="60" customWidth="1"/>
    <col min="20" max="20" width="8.875" style="59" customWidth="1"/>
    <col min="21" max="21" width="10.625" style="60" customWidth="1"/>
    <col min="22" max="22" width="9.75" style="60" customWidth="1"/>
    <col min="23" max="23" width="9" style="60"/>
    <col min="24" max="24" width="9.75" style="60" customWidth="1"/>
    <col min="25" max="26" width="11.625" style="60" customWidth="1"/>
    <col min="27" max="27" width="11.125" style="61" customWidth="1"/>
    <col min="28" max="16384" width="9" style="60"/>
  </cols>
  <sheetData>
    <row r="1" spans="1:27" s="516" customFormat="1" ht="14.1" customHeight="1">
      <c r="A1" s="513"/>
      <c r="B1" s="518"/>
      <c r="C1" s="519"/>
      <c r="D1" s="519"/>
      <c r="E1" s="519"/>
      <c r="F1" s="519"/>
      <c r="G1" s="519"/>
      <c r="H1" s="519"/>
      <c r="I1" s="519"/>
      <c r="J1" s="519"/>
      <c r="K1" s="251" t="s">
        <v>646</v>
      </c>
      <c r="L1" s="520" t="s">
        <v>647</v>
      </c>
      <c r="M1" s="520"/>
      <c r="N1" s="521"/>
      <c r="O1" s="521"/>
      <c r="T1" s="521"/>
      <c r="AA1" s="251" t="s">
        <v>648</v>
      </c>
    </row>
    <row r="2" spans="1:27" s="40" customFormat="1" ht="14.1" customHeight="1">
      <c r="A2" s="34"/>
      <c r="B2" s="35"/>
      <c r="C2" s="36"/>
      <c r="D2" s="36"/>
      <c r="E2" s="36"/>
      <c r="F2" s="36"/>
      <c r="G2" s="36"/>
      <c r="H2" s="36"/>
      <c r="I2" s="36"/>
      <c r="J2" s="36"/>
      <c r="K2" s="37"/>
      <c r="L2" s="38"/>
      <c r="M2" s="38"/>
      <c r="N2" s="39"/>
      <c r="O2" s="39"/>
      <c r="T2" s="39"/>
      <c r="AA2" s="37"/>
    </row>
    <row r="3" spans="1:27" s="41" customFormat="1" ht="20.100000000000001" customHeight="1">
      <c r="A3" s="636" t="s">
        <v>16</v>
      </c>
      <c r="B3" s="636"/>
      <c r="C3" s="636"/>
      <c r="D3" s="636"/>
      <c r="E3" s="636"/>
      <c r="F3" s="636"/>
      <c r="G3" s="636"/>
      <c r="H3" s="636"/>
      <c r="I3" s="636"/>
      <c r="J3" s="636"/>
      <c r="K3" s="636"/>
      <c r="L3" s="594" t="s">
        <v>143</v>
      </c>
      <c r="M3" s="594"/>
      <c r="N3" s="594"/>
      <c r="O3" s="594"/>
      <c r="P3" s="594"/>
      <c r="Q3" s="594"/>
      <c r="R3" s="594"/>
      <c r="S3" s="594"/>
      <c r="T3" s="617" t="s">
        <v>144</v>
      </c>
      <c r="U3" s="617"/>
      <c r="V3" s="617"/>
      <c r="W3" s="617"/>
      <c r="X3" s="617"/>
      <c r="Y3" s="617"/>
      <c r="Z3" s="617"/>
      <c r="AA3" s="617"/>
    </row>
    <row r="4" spans="1:27" s="45" customFormat="1" ht="24" customHeight="1">
      <c r="A4" s="595" t="s">
        <v>145</v>
      </c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42"/>
      <c r="M4" s="42"/>
      <c r="N4" s="42"/>
      <c r="O4" s="42"/>
      <c r="P4" s="43"/>
      <c r="Q4" s="43"/>
      <c r="R4" s="43"/>
      <c r="S4" s="44"/>
      <c r="T4" s="378"/>
      <c r="U4" s="44"/>
      <c r="V4" s="44"/>
      <c r="W4" s="44"/>
      <c r="X4" s="44"/>
    </row>
    <row r="5" spans="1:27" s="46" customFormat="1" ht="18" customHeight="1" thickBot="1">
      <c r="A5" s="46" t="s">
        <v>17</v>
      </c>
      <c r="C5" s="38"/>
      <c r="D5" s="38"/>
      <c r="E5" s="38"/>
      <c r="F5" s="38"/>
      <c r="G5" s="38"/>
      <c r="H5" s="38"/>
      <c r="I5" s="38"/>
      <c r="K5" s="19" t="s">
        <v>146</v>
      </c>
      <c r="L5" s="46" t="s">
        <v>17</v>
      </c>
      <c r="N5" s="47"/>
      <c r="O5" s="47"/>
      <c r="P5" s="48"/>
      <c r="Q5" s="48"/>
      <c r="R5" s="48"/>
      <c r="T5" s="47"/>
      <c r="U5" s="38"/>
      <c r="V5" s="38"/>
      <c r="W5" s="38"/>
      <c r="X5" s="38"/>
      <c r="AA5" s="19" t="s">
        <v>146</v>
      </c>
    </row>
    <row r="6" spans="1:27" s="40" customFormat="1" ht="24" customHeight="1">
      <c r="A6" s="596" t="s">
        <v>147</v>
      </c>
      <c r="B6" s="597"/>
      <c r="C6" s="602" t="s">
        <v>148</v>
      </c>
      <c r="D6" s="610" t="s">
        <v>149</v>
      </c>
      <c r="E6" s="611"/>
      <c r="F6" s="611"/>
      <c r="G6" s="611"/>
      <c r="H6" s="611"/>
      <c r="I6" s="611"/>
      <c r="J6" s="611"/>
      <c r="K6" s="612"/>
      <c r="L6" s="581" t="s">
        <v>150</v>
      </c>
      <c r="M6" s="621" t="s">
        <v>151</v>
      </c>
      <c r="N6" s="622"/>
      <c r="O6" s="622"/>
      <c r="P6" s="622"/>
      <c r="Q6" s="622"/>
      <c r="R6" s="622"/>
      <c r="S6" s="622"/>
      <c r="T6" s="592" t="s">
        <v>151</v>
      </c>
      <c r="U6" s="593"/>
      <c r="V6" s="618" t="s">
        <v>152</v>
      </c>
      <c r="W6" s="627" t="s">
        <v>153</v>
      </c>
      <c r="X6" s="587" t="s">
        <v>154</v>
      </c>
      <c r="Y6" s="587" t="s">
        <v>417</v>
      </c>
      <c r="Z6" s="629" t="s">
        <v>155</v>
      </c>
      <c r="AA6" s="584" t="s">
        <v>156</v>
      </c>
    </row>
    <row r="7" spans="1:27" s="40" customFormat="1" ht="24" customHeight="1">
      <c r="A7" s="598"/>
      <c r="B7" s="599"/>
      <c r="C7" s="603"/>
      <c r="D7" s="609"/>
      <c r="E7" s="605" t="s">
        <v>157</v>
      </c>
      <c r="F7" s="570"/>
      <c r="G7" s="570"/>
      <c r="H7" s="570"/>
      <c r="I7" s="570"/>
      <c r="J7" s="570"/>
      <c r="K7" s="606"/>
      <c r="L7" s="582"/>
      <c r="M7" s="33" t="s">
        <v>158</v>
      </c>
      <c r="N7" s="566" t="s">
        <v>159</v>
      </c>
      <c r="O7" s="567"/>
      <c r="P7" s="567"/>
      <c r="Q7" s="567"/>
      <c r="R7" s="567"/>
      <c r="S7" s="568"/>
      <c r="T7" s="590" t="s">
        <v>160</v>
      </c>
      <c r="U7" s="572" t="s">
        <v>418</v>
      </c>
      <c r="V7" s="619"/>
      <c r="W7" s="572"/>
      <c r="X7" s="579"/>
      <c r="Y7" s="588"/>
      <c r="Z7" s="630"/>
      <c r="AA7" s="585"/>
    </row>
    <row r="8" spans="1:27" s="40" customFormat="1" ht="15.95" customHeight="1">
      <c r="A8" s="598"/>
      <c r="B8" s="599"/>
      <c r="C8" s="603"/>
      <c r="D8" s="579"/>
      <c r="E8" s="576"/>
      <c r="F8" s="579" t="s">
        <v>631</v>
      </c>
      <c r="G8" s="613" t="s">
        <v>675</v>
      </c>
      <c r="H8" s="613" t="s">
        <v>676</v>
      </c>
      <c r="I8" s="579" t="s">
        <v>674</v>
      </c>
      <c r="J8" s="579" t="s">
        <v>677</v>
      </c>
      <c r="K8" s="634" t="s">
        <v>419</v>
      </c>
      <c r="L8" s="582"/>
      <c r="M8" s="607" t="s">
        <v>420</v>
      </c>
      <c r="N8" s="573"/>
      <c r="O8" s="569" t="s">
        <v>18</v>
      </c>
      <c r="P8" s="572" t="s">
        <v>19</v>
      </c>
      <c r="Q8" s="623" t="s">
        <v>20</v>
      </c>
      <c r="R8" s="623" t="s">
        <v>21</v>
      </c>
      <c r="S8" s="632" t="s">
        <v>22</v>
      </c>
      <c r="T8" s="590"/>
      <c r="U8" s="574"/>
      <c r="V8" s="619"/>
      <c r="W8" s="572"/>
      <c r="X8" s="579"/>
      <c r="Y8" s="588"/>
      <c r="Z8" s="630"/>
      <c r="AA8" s="585"/>
    </row>
    <row r="9" spans="1:27" s="40" customFormat="1" ht="15.95" customHeight="1">
      <c r="A9" s="598"/>
      <c r="B9" s="599"/>
      <c r="C9" s="603"/>
      <c r="D9" s="579"/>
      <c r="E9" s="577"/>
      <c r="F9" s="579"/>
      <c r="G9" s="613"/>
      <c r="H9" s="613"/>
      <c r="I9" s="588"/>
      <c r="J9" s="579"/>
      <c r="K9" s="634"/>
      <c r="L9" s="582"/>
      <c r="M9" s="607"/>
      <c r="N9" s="574"/>
      <c r="O9" s="570"/>
      <c r="P9" s="570"/>
      <c r="Q9" s="623"/>
      <c r="R9" s="625"/>
      <c r="S9" s="632"/>
      <c r="T9" s="590"/>
      <c r="U9" s="574"/>
      <c r="V9" s="619"/>
      <c r="W9" s="572"/>
      <c r="X9" s="579"/>
      <c r="Y9" s="588"/>
      <c r="Z9" s="630"/>
      <c r="AA9" s="585"/>
    </row>
    <row r="10" spans="1:27" s="40" customFormat="1" ht="15.95" customHeight="1">
      <c r="A10" s="598"/>
      <c r="B10" s="599"/>
      <c r="C10" s="603"/>
      <c r="D10" s="579"/>
      <c r="E10" s="577"/>
      <c r="F10" s="579"/>
      <c r="G10" s="613"/>
      <c r="H10" s="613"/>
      <c r="I10" s="588"/>
      <c r="J10" s="579"/>
      <c r="K10" s="634"/>
      <c r="L10" s="582"/>
      <c r="M10" s="607"/>
      <c r="N10" s="574"/>
      <c r="O10" s="570"/>
      <c r="P10" s="570"/>
      <c r="Q10" s="623"/>
      <c r="R10" s="625"/>
      <c r="S10" s="632"/>
      <c r="T10" s="590"/>
      <c r="U10" s="574"/>
      <c r="V10" s="619"/>
      <c r="W10" s="572"/>
      <c r="X10" s="579"/>
      <c r="Y10" s="588"/>
      <c r="Z10" s="630"/>
      <c r="AA10" s="585"/>
    </row>
    <row r="11" spans="1:27" s="40" customFormat="1" ht="15.95" customHeight="1">
      <c r="A11" s="600"/>
      <c r="B11" s="601"/>
      <c r="C11" s="604"/>
      <c r="D11" s="580"/>
      <c r="E11" s="578"/>
      <c r="F11" s="580"/>
      <c r="G11" s="614"/>
      <c r="H11" s="614"/>
      <c r="I11" s="589"/>
      <c r="J11" s="580"/>
      <c r="K11" s="635"/>
      <c r="L11" s="583"/>
      <c r="M11" s="608"/>
      <c r="N11" s="575"/>
      <c r="O11" s="571"/>
      <c r="P11" s="571"/>
      <c r="Q11" s="624"/>
      <c r="R11" s="626"/>
      <c r="S11" s="633"/>
      <c r="T11" s="591"/>
      <c r="U11" s="575"/>
      <c r="V11" s="620"/>
      <c r="W11" s="628"/>
      <c r="X11" s="580"/>
      <c r="Y11" s="589"/>
      <c r="Z11" s="631"/>
      <c r="AA11" s="586"/>
    </row>
    <row r="12" spans="1:27" s="49" customFormat="1" ht="30" customHeight="1">
      <c r="A12" s="564" t="s">
        <v>134</v>
      </c>
      <c r="B12" s="565"/>
      <c r="C12" s="30">
        <v>2064003</v>
      </c>
      <c r="D12" s="30">
        <v>2011851</v>
      </c>
      <c r="E12" s="30">
        <v>3148952</v>
      </c>
      <c r="F12" s="30">
        <v>1188303</v>
      </c>
      <c r="G12" s="30" t="s">
        <v>560</v>
      </c>
      <c r="H12" s="30" t="s">
        <v>560</v>
      </c>
      <c r="I12" s="30">
        <v>1927864</v>
      </c>
      <c r="J12" s="30">
        <v>12843</v>
      </c>
      <c r="K12" s="30">
        <v>19942</v>
      </c>
      <c r="L12" s="9" t="s">
        <v>134</v>
      </c>
      <c r="M12" s="26">
        <v>0</v>
      </c>
      <c r="N12" s="560">
        <v>-1252944</v>
      </c>
      <c r="O12" s="560">
        <v>-1280419</v>
      </c>
      <c r="P12" s="560">
        <v>14556</v>
      </c>
      <c r="Q12" s="560">
        <v>10995</v>
      </c>
      <c r="R12" s="560">
        <v>1924</v>
      </c>
      <c r="S12" s="12">
        <v>0</v>
      </c>
      <c r="T12" s="27">
        <v>1850</v>
      </c>
      <c r="U12" s="27">
        <v>113993</v>
      </c>
      <c r="V12" s="27">
        <v>-67406</v>
      </c>
      <c r="W12" s="27">
        <v>16</v>
      </c>
      <c r="X12" s="27">
        <v>-4138</v>
      </c>
      <c r="Y12" s="27">
        <v>99542</v>
      </c>
      <c r="Z12" s="27">
        <v>24138</v>
      </c>
      <c r="AA12" s="11" t="s">
        <v>134</v>
      </c>
    </row>
    <row r="13" spans="1:27" s="49" customFormat="1" ht="30" customHeight="1">
      <c r="A13" s="564" t="s">
        <v>463</v>
      </c>
      <c r="B13" s="565"/>
      <c r="C13" s="30">
        <v>2373887</v>
      </c>
      <c r="D13" s="30">
        <v>2358523</v>
      </c>
      <c r="E13" s="30">
        <v>2963551</v>
      </c>
      <c r="F13" s="30">
        <v>1268109</v>
      </c>
      <c r="G13" s="30" t="s">
        <v>560</v>
      </c>
      <c r="H13" s="30" t="s">
        <v>560</v>
      </c>
      <c r="I13" s="30">
        <v>1663061</v>
      </c>
      <c r="J13" s="30">
        <v>12566</v>
      </c>
      <c r="K13" s="30">
        <v>19815</v>
      </c>
      <c r="L13" s="9" t="s">
        <v>463</v>
      </c>
      <c r="M13" s="26">
        <v>0</v>
      </c>
      <c r="N13" s="560">
        <v>-738128</v>
      </c>
      <c r="O13" s="560">
        <v>-772912</v>
      </c>
      <c r="P13" s="560">
        <v>20480</v>
      </c>
      <c r="Q13" s="560">
        <v>11345</v>
      </c>
      <c r="R13" s="560">
        <v>1774</v>
      </c>
      <c r="S13" s="26">
        <v>1185</v>
      </c>
      <c r="T13" s="27">
        <v>1691</v>
      </c>
      <c r="U13" s="27">
        <v>131409</v>
      </c>
      <c r="V13" s="27">
        <v>-73238</v>
      </c>
      <c r="W13" s="27">
        <v>64</v>
      </c>
      <c r="X13" s="27">
        <v>-2634</v>
      </c>
      <c r="Y13" s="27">
        <v>71222</v>
      </c>
      <c r="Z13" s="27">
        <v>19950</v>
      </c>
      <c r="AA13" s="11" t="s">
        <v>463</v>
      </c>
    </row>
    <row r="14" spans="1:27" s="49" customFormat="1" ht="30" customHeight="1">
      <c r="A14" s="564" t="s">
        <v>575</v>
      </c>
      <c r="B14" s="565"/>
      <c r="C14" s="30">
        <v>2595152</v>
      </c>
      <c r="D14" s="30">
        <v>2607385</v>
      </c>
      <c r="E14" s="30">
        <v>3031390</v>
      </c>
      <c r="F14" s="30">
        <v>1422655</v>
      </c>
      <c r="G14" s="30">
        <v>-38105</v>
      </c>
      <c r="H14" s="30" t="s">
        <v>560</v>
      </c>
      <c r="I14" s="30">
        <v>1599288</v>
      </c>
      <c r="J14" s="30">
        <v>12328</v>
      </c>
      <c r="K14" s="30">
        <v>35224</v>
      </c>
      <c r="L14" s="9" t="s">
        <v>555</v>
      </c>
      <c r="M14" s="26">
        <v>0</v>
      </c>
      <c r="N14" s="560">
        <v>-560230</v>
      </c>
      <c r="O14" s="560">
        <v>-595403</v>
      </c>
      <c r="P14" s="560">
        <v>20884</v>
      </c>
      <c r="Q14" s="560">
        <v>11175</v>
      </c>
      <c r="R14" s="560">
        <v>3114</v>
      </c>
      <c r="S14" s="26">
        <v>0</v>
      </c>
      <c r="T14" s="27">
        <v>1730</v>
      </c>
      <c r="U14" s="27">
        <v>134495</v>
      </c>
      <c r="V14" s="27">
        <v>-75653</v>
      </c>
      <c r="W14" s="27">
        <v>42</v>
      </c>
      <c r="X14" s="27">
        <v>-3341</v>
      </c>
      <c r="Y14" s="27">
        <v>40745</v>
      </c>
      <c r="Z14" s="27">
        <v>25974</v>
      </c>
      <c r="AA14" s="11" t="s">
        <v>555</v>
      </c>
    </row>
    <row r="15" spans="1:27" s="49" customFormat="1" ht="30" customHeight="1">
      <c r="A15" s="564" t="s">
        <v>587</v>
      </c>
      <c r="B15" s="565"/>
      <c r="C15" s="30">
        <v>3143785</v>
      </c>
      <c r="D15" s="30">
        <v>3158727</v>
      </c>
      <c r="E15" s="30">
        <v>3313005</v>
      </c>
      <c r="F15" s="30">
        <v>1674322</v>
      </c>
      <c r="G15" s="30">
        <v>-52800</v>
      </c>
      <c r="H15" s="30" t="s">
        <v>560</v>
      </c>
      <c r="I15" s="30">
        <v>1643110</v>
      </c>
      <c r="J15" s="30">
        <v>13851</v>
      </c>
      <c r="K15" s="30">
        <v>34522</v>
      </c>
      <c r="L15" s="9" t="s">
        <v>587</v>
      </c>
      <c r="M15" s="26">
        <v>0</v>
      </c>
      <c r="N15" s="560">
        <v>-243496</v>
      </c>
      <c r="O15" s="560">
        <v>-278633</v>
      </c>
      <c r="P15" s="560">
        <v>20962</v>
      </c>
      <c r="Q15" s="560">
        <v>10795</v>
      </c>
      <c r="R15" s="560">
        <v>3380</v>
      </c>
      <c r="S15" s="26">
        <v>0</v>
      </c>
      <c r="T15" s="27">
        <v>1691</v>
      </c>
      <c r="U15" s="27">
        <v>87527</v>
      </c>
      <c r="V15" s="27">
        <v>-72989</v>
      </c>
      <c r="W15" s="27">
        <v>4</v>
      </c>
      <c r="X15" s="27">
        <v>-2381</v>
      </c>
      <c r="Y15" s="27">
        <v>33409</v>
      </c>
      <c r="Z15" s="27">
        <v>27015</v>
      </c>
      <c r="AA15" s="11" t="s">
        <v>587</v>
      </c>
    </row>
    <row r="16" spans="1:27" s="49" customFormat="1" ht="30" customHeight="1">
      <c r="A16" s="615" t="s">
        <v>629</v>
      </c>
      <c r="B16" s="616"/>
      <c r="C16" s="31">
        <f>SUM(C18:C26)</f>
        <v>4089716</v>
      </c>
      <c r="D16" s="31">
        <f>SUM(D18:D26)</f>
        <v>4085815</v>
      </c>
      <c r="E16" s="31">
        <f>SUM(E18:E26)</f>
        <v>3758844</v>
      </c>
      <c r="F16" s="31">
        <f t="shared" ref="F16:Z16" si="0">SUM(F18:F26)</f>
        <v>2035288</v>
      </c>
      <c r="G16" s="31">
        <f t="shared" si="0"/>
        <v>-67723</v>
      </c>
      <c r="H16" s="31">
        <f>SUM(H18:H26)</f>
        <v>-38679</v>
      </c>
      <c r="I16" s="31">
        <f t="shared" si="0"/>
        <v>1768306</v>
      </c>
      <c r="J16" s="31">
        <f t="shared" si="0"/>
        <v>24523</v>
      </c>
      <c r="K16" s="31">
        <f t="shared" si="0"/>
        <v>37129</v>
      </c>
      <c r="L16" s="15" t="s">
        <v>629</v>
      </c>
      <c r="M16" s="14">
        <f t="shared" si="0"/>
        <v>0</v>
      </c>
      <c r="N16" s="561">
        <f t="shared" si="0"/>
        <v>226515</v>
      </c>
      <c r="O16" s="561">
        <f t="shared" si="0"/>
        <v>-164859</v>
      </c>
      <c r="P16" s="561">
        <f t="shared" si="0"/>
        <v>367421</v>
      </c>
      <c r="Q16" s="561">
        <f t="shared" si="0"/>
        <v>14060</v>
      </c>
      <c r="R16" s="561">
        <f t="shared" si="0"/>
        <v>9893</v>
      </c>
      <c r="S16" s="14">
        <f t="shared" si="0"/>
        <v>0</v>
      </c>
      <c r="T16" s="28">
        <f t="shared" si="0"/>
        <v>2291</v>
      </c>
      <c r="U16" s="28">
        <f t="shared" si="0"/>
        <v>98165</v>
      </c>
      <c r="V16" s="28">
        <f t="shared" si="0"/>
        <v>-73191</v>
      </c>
      <c r="W16" s="28">
        <f t="shared" si="0"/>
        <v>30</v>
      </c>
      <c r="X16" s="28">
        <f t="shared" si="0"/>
        <v>-1651</v>
      </c>
      <c r="Y16" s="28">
        <f t="shared" si="0"/>
        <v>44709</v>
      </c>
      <c r="Z16" s="28">
        <f t="shared" si="0"/>
        <v>34004</v>
      </c>
      <c r="AA16" s="16" t="s">
        <v>629</v>
      </c>
    </row>
    <row r="17" spans="1:27" s="17" customFormat="1" ht="20.100000000000001" customHeight="1">
      <c r="B17" s="18"/>
      <c r="C17" s="30"/>
      <c r="D17" s="540"/>
      <c r="E17" s="540"/>
      <c r="F17" s="30"/>
      <c r="G17" s="30"/>
      <c r="H17" s="30"/>
      <c r="I17" s="30"/>
      <c r="J17" s="30"/>
      <c r="K17" s="30"/>
      <c r="L17" s="18"/>
      <c r="M17" s="13"/>
      <c r="N17" s="19"/>
      <c r="O17" s="19"/>
      <c r="P17" s="19"/>
      <c r="Q17" s="19"/>
      <c r="R17" s="19"/>
      <c r="S17" s="19"/>
      <c r="T17" s="27"/>
      <c r="U17" s="27"/>
      <c r="V17" s="27"/>
      <c r="W17" s="27"/>
      <c r="X17" s="27"/>
      <c r="Y17" s="27"/>
      <c r="Z17" s="373"/>
    </row>
    <row r="18" spans="1:27" s="17" customFormat="1" ht="30" customHeight="1">
      <c r="A18" s="17" t="s">
        <v>41</v>
      </c>
      <c r="B18" s="20" t="s">
        <v>23</v>
      </c>
      <c r="C18" s="32">
        <f>SUM(D18,V18:Z18)</f>
        <v>858160</v>
      </c>
      <c r="D18" s="32">
        <f>SUM(E18,N18,T18:U18)</f>
        <v>830116</v>
      </c>
      <c r="E18" s="32">
        <f>SUM(F18:K18,M18)</f>
        <v>1183451</v>
      </c>
      <c r="F18" s="541">
        <v>627130</v>
      </c>
      <c r="G18" s="541">
        <v>-12062</v>
      </c>
      <c r="H18" s="541">
        <v>-6446</v>
      </c>
      <c r="I18" s="541">
        <v>565432</v>
      </c>
      <c r="J18" s="541">
        <v>4006</v>
      </c>
      <c r="K18" s="541">
        <v>5391</v>
      </c>
      <c r="L18" s="18" t="s">
        <v>41</v>
      </c>
      <c r="M18" s="432">
        <v>0</v>
      </c>
      <c r="N18" s="25">
        <f>SUM(O18:S18)</f>
        <v>-340291</v>
      </c>
      <c r="O18" s="433">
        <v>-351115</v>
      </c>
      <c r="P18" s="433">
        <v>2365</v>
      </c>
      <c r="Q18" s="433">
        <v>98</v>
      </c>
      <c r="R18" s="432">
        <v>8361</v>
      </c>
      <c r="S18" s="432">
        <v>0</v>
      </c>
      <c r="T18" s="431">
        <v>331</v>
      </c>
      <c r="U18" s="430">
        <v>-13375</v>
      </c>
      <c r="V18" s="430">
        <v>-2650</v>
      </c>
      <c r="W18" s="430">
        <v>0</v>
      </c>
      <c r="X18" s="430">
        <v>445</v>
      </c>
      <c r="Y18" s="430">
        <v>21418</v>
      </c>
      <c r="Z18" s="434">
        <v>8831</v>
      </c>
      <c r="AA18" s="21" t="s">
        <v>23</v>
      </c>
    </row>
    <row r="19" spans="1:27" s="17" customFormat="1" ht="30" customHeight="1">
      <c r="A19" s="17" t="s">
        <v>42</v>
      </c>
      <c r="B19" s="20" t="s">
        <v>24</v>
      </c>
      <c r="C19" s="32">
        <f t="shared" ref="C19:C26" si="1">SUM(D19,V19:Z19)</f>
        <v>960364</v>
      </c>
      <c r="D19" s="32">
        <f t="shared" ref="D19:D26" si="2">SUM(E19,N19,T19:U19)</f>
        <v>949425</v>
      </c>
      <c r="E19" s="32">
        <f t="shared" ref="E19:E26" si="3">SUM(F19:K19,M19)</f>
        <v>1019589</v>
      </c>
      <c r="F19" s="541">
        <v>322361</v>
      </c>
      <c r="G19" s="541">
        <v>-8988</v>
      </c>
      <c r="H19" s="541">
        <v>-4677</v>
      </c>
      <c r="I19" s="541">
        <v>699795</v>
      </c>
      <c r="J19" s="541">
        <v>6627</v>
      </c>
      <c r="K19" s="541">
        <v>4471</v>
      </c>
      <c r="L19" s="18" t="s">
        <v>42</v>
      </c>
      <c r="M19" s="432">
        <v>0</v>
      </c>
      <c r="N19" s="25">
        <f t="shared" ref="N19:N26" si="4">SUM(O19:S19)</f>
        <v>-101860</v>
      </c>
      <c r="O19" s="433">
        <v>-115855</v>
      </c>
      <c r="P19" s="433">
        <v>7774</v>
      </c>
      <c r="Q19" s="433">
        <v>5974</v>
      </c>
      <c r="R19" s="432">
        <v>247</v>
      </c>
      <c r="S19" s="432">
        <v>0</v>
      </c>
      <c r="T19" s="430">
        <v>303</v>
      </c>
      <c r="U19" s="430">
        <v>31393</v>
      </c>
      <c r="V19" s="430">
        <v>-9273</v>
      </c>
      <c r="W19" s="430">
        <v>30</v>
      </c>
      <c r="X19" s="430">
        <v>1115</v>
      </c>
      <c r="Y19" s="430">
        <v>7848</v>
      </c>
      <c r="Z19" s="434">
        <v>11219</v>
      </c>
      <c r="AA19" s="21" t="s">
        <v>24</v>
      </c>
    </row>
    <row r="20" spans="1:27" s="17" customFormat="1" ht="30" customHeight="1">
      <c r="A20" s="17" t="s">
        <v>43</v>
      </c>
      <c r="B20" s="20" t="s">
        <v>25</v>
      </c>
      <c r="C20" s="32">
        <f t="shared" si="1"/>
        <v>229120</v>
      </c>
      <c r="D20" s="32">
        <f t="shared" si="2"/>
        <v>228795</v>
      </c>
      <c r="E20" s="32">
        <f t="shared" si="3"/>
        <v>150601</v>
      </c>
      <c r="F20" s="541">
        <v>114661</v>
      </c>
      <c r="G20" s="541">
        <v>-4138</v>
      </c>
      <c r="H20" s="541">
        <v>-2329</v>
      </c>
      <c r="I20" s="541">
        <v>39467</v>
      </c>
      <c r="J20" s="541">
        <v>703</v>
      </c>
      <c r="K20" s="541">
        <v>2237</v>
      </c>
      <c r="L20" s="18" t="s">
        <v>43</v>
      </c>
      <c r="M20" s="432">
        <v>0</v>
      </c>
      <c r="N20" s="25">
        <f t="shared" si="4"/>
        <v>70203</v>
      </c>
      <c r="O20" s="433">
        <v>70089</v>
      </c>
      <c r="P20" s="433">
        <v>-111</v>
      </c>
      <c r="Q20" s="433">
        <v>82</v>
      </c>
      <c r="R20" s="433">
        <v>143</v>
      </c>
      <c r="S20" s="432">
        <v>0</v>
      </c>
      <c r="T20" s="430">
        <v>194</v>
      </c>
      <c r="U20" s="430">
        <v>7797</v>
      </c>
      <c r="V20" s="430">
        <v>-10384</v>
      </c>
      <c r="W20" s="430">
        <v>0</v>
      </c>
      <c r="X20" s="430">
        <v>-1556</v>
      </c>
      <c r="Y20" s="430">
        <v>3033</v>
      </c>
      <c r="Z20" s="434">
        <v>9232</v>
      </c>
      <c r="AA20" s="21" t="s">
        <v>25</v>
      </c>
    </row>
    <row r="21" spans="1:27" s="17" customFormat="1" ht="30" customHeight="1">
      <c r="A21" s="17" t="s">
        <v>44</v>
      </c>
      <c r="B21" s="20" t="s">
        <v>26</v>
      </c>
      <c r="C21" s="32">
        <f t="shared" si="1"/>
        <v>198641</v>
      </c>
      <c r="D21" s="32">
        <f t="shared" si="2"/>
        <v>216171</v>
      </c>
      <c r="E21" s="32">
        <f t="shared" si="3"/>
        <v>139370</v>
      </c>
      <c r="F21" s="541">
        <v>120906</v>
      </c>
      <c r="G21" s="541">
        <v>-8007</v>
      </c>
      <c r="H21" s="541">
        <v>-3856</v>
      </c>
      <c r="I21" s="541">
        <v>27293</v>
      </c>
      <c r="J21" s="541">
        <v>685</v>
      </c>
      <c r="K21" s="541">
        <v>2349</v>
      </c>
      <c r="L21" s="18" t="s">
        <v>44</v>
      </c>
      <c r="M21" s="432">
        <v>0</v>
      </c>
      <c r="N21" s="25">
        <f t="shared" si="4"/>
        <v>66069</v>
      </c>
      <c r="O21" s="433">
        <v>64616</v>
      </c>
      <c r="P21" s="433">
        <v>-26</v>
      </c>
      <c r="Q21" s="433">
        <v>1240</v>
      </c>
      <c r="R21" s="433">
        <v>239</v>
      </c>
      <c r="S21" s="432">
        <v>0</v>
      </c>
      <c r="T21" s="430">
        <v>325</v>
      </c>
      <c r="U21" s="430">
        <v>10407</v>
      </c>
      <c r="V21" s="430">
        <v>-17138</v>
      </c>
      <c r="W21" s="430">
        <v>0</v>
      </c>
      <c r="X21" s="430">
        <v>-1972</v>
      </c>
      <c r="Y21" s="430">
        <v>1129</v>
      </c>
      <c r="Z21" s="434">
        <v>451</v>
      </c>
      <c r="AA21" s="21" t="s">
        <v>26</v>
      </c>
    </row>
    <row r="22" spans="1:27" s="17" customFormat="1" ht="30" customHeight="1">
      <c r="A22" s="17" t="s">
        <v>45</v>
      </c>
      <c r="B22" s="20" t="s">
        <v>27</v>
      </c>
      <c r="C22" s="32">
        <f t="shared" si="1"/>
        <v>884689</v>
      </c>
      <c r="D22" s="32">
        <f t="shared" si="2"/>
        <v>880140</v>
      </c>
      <c r="E22" s="32">
        <f t="shared" si="3"/>
        <v>696508</v>
      </c>
      <c r="F22" s="541">
        <v>448250</v>
      </c>
      <c r="G22" s="541">
        <v>-11685</v>
      </c>
      <c r="H22" s="541">
        <v>-9612</v>
      </c>
      <c r="I22" s="541">
        <v>250254</v>
      </c>
      <c r="J22" s="541">
        <v>9129</v>
      </c>
      <c r="K22" s="541">
        <v>10172</v>
      </c>
      <c r="L22" s="18" t="s">
        <v>45</v>
      </c>
      <c r="M22" s="432">
        <v>0</v>
      </c>
      <c r="N22" s="25">
        <f t="shared" si="4"/>
        <v>149252</v>
      </c>
      <c r="O22" s="433">
        <v>141756</v>
      </c>
      <c r="P22" s="433">
        <v>7152</v>
      </c>
      <c r="Q22" s="433">
        <v>8</v>
      </c>
      <c r="R22" s="433">
        <v>336</v>
      </c>
      <c r="S22" s="432">
        <v>0</v>
      </c>
      <c r="T22" s="430">
        <v>393</v>
      </c>
      <c r="U22" s="430">
        <v>33987</v>
      </c>
      <c r="V22" s="430">
        <v>-5652</v>
      </c>
      <c r="W22" s="430">
        <v>0</v>
      </c>
      <c r="X22" s="430">
        <v>1314</v>
      </c>
      <c r="Y22" s="430">
        <v>6346</v>
      </c>
      <c r="Z22" s="434">
        <v>2541</v>
      </c>
      <c r="AA22" s="22" t="s">
        <v>27</v>
      </c>
    </row>
    <row r="23" spans="1:27" s="17" customFormat="1" ht="30" customHeight="1">
      <c r="A23" s="17" t="s">
        <v>46</v>
      </c>
      <c r="B23" s="20" t="s">
        <v>28</v>
      </c>
      <c r="C23" s="32">
        <f t="shared" si="1"/>
        <v>373297</v>
      </c>
      <c r="D23" s="32">
        <f t="shared" si="2"/>
        <v>383180</v>
      </c>
      <c r="E23" s="32">
        <f t="shared" si="3"/>
        <v>98006</v>
      </c>
      <c r="F23" s="541">
        <v>75951</v>
      </c>
      <c r="G23" s="541">
        <v>-5762</v>
      </c>
      <c r="H23" s="541">
        <v>-2604</v>
      </c>
      <c r="I23" s="541">
        <v>28320</v>
      </c>
      <c r="J23" s="541">
        <v>582</v>
      </c>
      <c r="K23" s="541">
        <v>1519</v>
      </c>
      <c r="L23" s="18" t="s">
        <v>46</v>
      </c>
      <c r="M23" s="432">
        <v>0</v>
      </c>
      <c r="N23" s="25">
        <f t="shared" si="4"/>
        <v>280390</v>
      </c>
      <c r="O23" s="433">
        <v>-63978</v>
      </c>
      <c r="P23" s="433">
        <v>344174</v>
      </c>
      <c r="Q23" s="433">
        <v>74</v>
      </c>
      <c r="R23" s="433">
        <v>120</v>
      </c>
      <c r="S23" s="432">
        <v>0</v>
      </c>
      <c r="T23" s="430">
        <v>160</v>
      </c>
      <c r="U23" s="430">
        <v>4624</v>
      </c>
      <c r="V23" s="430">
        <v>-9375</v>
      </c>
      <c r="W23" s="430">
        <v>0</v>
      </c>
      <c r="X23" s="430">
        <v>-1464</v>
      </c>
      <c r="Y23" s="430">
        <v>695</v>
      </c>
      <c r="Z23" s="430">
        <v>261</v>
      </c>
      <c r="AA23" s="23" t="s">
        <v>28</v>
      </c>
    </row>
    <row r="24" spans="1:27" s="17" customFormat="1" ht="30" customHeight="1">
      <c r="A24" s="17" t="s">
        <v>49</v>
      </c>
      <c r="B24" s="20" t="s">
        <v>29</v>
      </c>
      <c r="C24" s="32">
        <f t="shared" si="1"/>
        <v>65326</v>
      </c>
      <c r="D24" s="32">
        <f t="shared" si="2"/>
        <v>77477</v>
      </c>
      <c r="E24" s="32">
        <f t="shared" si="3"/>
        <v>76069</v>
      </c>
      <c r="F24" s="541">
        <v>68489</v>
      </c>
      <c r="G24" s="541">
        <v>-5438</v>
      </c>
      <c r="H24" s="541">
        <v>-2622</v>
      </c>
      <c r="I24" s="541">
        <v>13055</v>
      </c>
      <c r="J24" s="541">
        <v>1377</v>
      </c>
      <c r="K24" s="541">
        <v>1208</v>
      </c>
      <c r="L24" s="18" t="s">
        <v>49</v>
      </c>
      <c r="M24" s="432">
        <v>0</v>
      </c>
      <c r="N24" s="25">
        <f t="shared" si="4"/>
        <v>-4968</v>
      </c>
      <c r="O24" s="433">
        <v>-5034</v>
      </c>
      <c r="P24" s="433">
        <v>-335</v>
      </c>
      <c r="Q24" s="433">
        <v>231</v>
      </c>
      <c r="R24" s="433">
        <v>170</v>
      </c>
      <c r="S24" s="432">
        <v>0</v>
      </c>
      <c r="T24" s="430">
        <v>182</v>
      </c>
      <c r="U24" s="430">
        <v>6194</v>
      </c>
      <c r="V24" s="430">
        <v>-11103</v>
      </c>
      <c r="W24" s="430">
        <v>0</v>
      </c>
      <c r="X24" s="430">
        <v>-1687</v>
      </c>
      <c r="Y24" s="430">
        <v>362</v>
      </c>
      <c r="Z24" s="430">
        <v>277</v>
      </c>
      <c r="AA24" s="23" t="s">
        <v>29</v>
      </c>
    </row>
    <row r="25" spans="1:27" s="17" customFormat="1" ht="30" customHeight="1">
      <c r="A25" s="17" t="s">
        <v>52</v>
      </c>
      <c r="B25" s="20" t="s">
        <v>30</v>
      </c>
      <c r="C25" s="32">
        <f t="shared" si="1"/>
        <v>448289</v>
      </c>
      <c r="D25" s="32">
        <f t="shared" si="2"/>
        <v>447211</v>
      </c>
      <c r="E25" s="32">
        <f t="shared" si="3"/>
        <v>351755</v>
      </c>
      <c r="F25" s="541">
        <v>214140</v>
      </c>
      <c r="G25" s="541">
        <v>-7932</v>
      </c>
      <c r="H25" s="541">
        <v>-5173</v>
      </c>
      <c r="I25" s="541">
        <v>140361</v>
      </c>
      <c r="J25" s="541">
        <v>1231</v>
      </c>
      <c r="K25" s="541">
        <v>9128</v>
      </c>
      <c r="L25" s="18" t="s">
        <v>52</v>
      </c>
      <c r="M25" s="432">
        <v>0</v>
      </c>
      <c r="N25" s="25">
        <f t="shared" si="4"/>
        <v>81432</v>
      </c>
      <c r="O25" s="433">
        <v>69446</v>
      </c>
      <c r="P25" s="433">
        <v>5484</v>
      </c>
      <c r="Q25" s="433">
        <v>6315</v>
      </c>
      <c r="R25" s="433">
        <v>187</v>
      </c>
      <c r="S25" s="432">
        <v>0</v>
      </c>
      <c r="T25" s="430">
        <v>280</v>
      </c>
      <c r="U25" s="430">
        <v>13744</v>
      </c>
      <c r="V25" s="430">
        <v>-5562</v>
      </c>
      <c r="W25" s="430">
        <v>0</v>
      </c>
      <c r="X25" s="430">
        <v>2053</v>
      </c>
      <c r="Y25" s="430">
        <v>3458</v>
      </c>
      <c r="Z25" s="430">
        <v>1129</v>
      </c>
      <c r="AA25" s="23" t="s">
        <v>30</v>
      </c>
    </row>
    <row r="26" spans="1:27" s="17" customFormat="1" ht="30" customHeight="1" thickBot="1">
      <c r="A26" s="17" t="s">
        <v>61</v>
      </c>
      <c r="B26" s="20" t="s">
        <v>31</v>
      </c>
      <c r="C26" s="32">
        <f t="shared" si="1"/>
        <v>71830</v>
      </c>
      <c r="D26" s="32">
        <f t="shared" si="2"/>
        <v>73300</v>
      </c>
      <c r="E26" s="32">
        <f t="shared" si="3"/>
        <v>43495</v>
      </c>
      <c r="F26" s="541">
        <v>43400</v>
      </c>
      <c r="G26" s="541">
        <v>-3711</v>
      </c>
      <c r="H26" s="541">
        <v>-1360</v>
      </c>
      <c r="I26" s="541">
        <v>4329</v>
      </c>
      <c r="J26" s="541">
        <v>183</v>
      </c>
      <c r="K26" s="542">
        <v>654</v>
      </c>
      <c r="L26" s="24" t="s">
        <v>61</v>
      </c>
      <c r="M26" s="432">
        <v>0</v>
      </c>
      <c r="N26" s="25">
        <f t="shared" si="4"/>
        <v>26288</v>
      </c>
      <c r="O26" s="433">
        <v>25216</v>
      </c>
      <c r="P26" s="433">
        <v>944</v>
      </c>
      <c r="Q26" s="433">
        <v>38</v>
      </c>
      <c r="R26" s="433">
        <v>90</v>
      </c>
      <c r="S26" s="432">
        <v>0</v>
      </c>
      <c r="T26" s="430">
        <v>123</v>
      </c>
      <c r="U26" s="430">
        <v>3394</v>
      </c>
      <c r="V26" s="430">
        <v>-2054</v>
      </c>
      <c r="W26" s="430">
        <v>0</v>
      </c>
      <c r="X26" s="430">
        <v>101</v>
      </c>
      <c r="Y26" s="430">
        <v>420</v>
      </c>
      <c r="Z26" s="434">
        <v>63</v>
      </c>
      <c r="AA26" s="21" t="s">
        <v>31</v>
      </c>
    </row>
    <row r="27" spans="1:27" s="52" customFormat="1" ht="11.1" customHeight="1">
      <c r="A27" s="50" t="s">
        <v>161</v>
      </c>
      <c r="B27" s="50"/>
      <c r="C27" s="50"/>
      <c r="D27" s="50"/>
      <c r="E27" s="50"/>
      <c r="F27" s="50"/>
      <c r="G27" s="50"/>
      <c r="H27" s="50"/>
      <c r="I27" s="50"/>
      <c r="J27" s="50"/>
      <c r="K27" s="51"/>
      <c r="L27" s="50" t="s">
        <v>32</v>
      </c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1" t="s">
        <v>33</v>
      </c>
    </row>
    <row r="28" spans="1:27" s="52" customFormat="1" ht="11.1" customHeight="1">
      <c r="A28" s="52" t="s">
        <v>34</v>
      </c>
      <c r="L28" s="52" t="s">
        <v>34</v>
      </c>
      <c r="AA28" s="53"/>
    </row>
    <row r="29" spans="1:27" s="40" customFormat="1" ht="11.25">
      <c r="A29" s="54" t="s">
        <v>574</v>
      </c>
      <c r="C29" s="36"/>
      <c r="D29" s="36"/>
      <c r="E29" s="36"/>
      <c r="F29" s="36"/>
      <c r="G29" s="36"/>
      <c r="H29" s="36"/>
      <c r="I29" s="36"/>
      <c r="J29" s="36"/>
      <c r="K29" s="36"/>
      <c r="L29" s="54" t="s">
        <v>574</v>
      </c>
      <c r="M29" s="36"/>
      <c r="N29" s="39"/>
      <c r="O29" s="39"/>
      <c r="T29" s="39"/>
    </row>
    <row r="30" spans="1:27" s="40" customFormat="1" ht="11.25">
      <c r="A30" s="54" t="s">
        <v>632</v>
      </c>
      <c r="C30" s="36"/>
      <c r="D30" s="36"/>
      <c r="E30" s="36"/>
      <c r="F30" s="36"/>
      <c r="G30" s="36"/>
      <c r="H30" s="36"/>
      <c r="I30" s="36"/>
      <c r="J30" s="36"/>
      <c r="K30" s="36"/>
      <c r="L30" s="54" t="s">
        <v>632</v>
      </c>
      <c r="M30" s="36"/>
      <c r="N30" s="39"/>
      <c r="O30" s="39"/>
      <c r="T30" s="39"/>
    </row>
    <row r="31" spans="1:27" s="40" customFormat="1" ht="11.25">
      <c r="A31" s="34"/>
      <c r="C31" s="36" t="s">
        <v>634</v>
      </c>
      <c r="D31" s="36" t="s">
        <v>633</v>
      </c>
      <c r="E31" s="92" t="s">
        <v>635</v>
      </c>
      <c r="F31" s="36"/>
      <c r="G31" s="36"/>
      <c r="H31" s="36"/>
      <c r="I31" s="36"/>
      <c r="J31" s="36"/>
      <c r="K31" s="36"/>
      <c r="L31" s="36"/>
      <c r="M31" s="36"/>
      <c r="N31" s="39"/>
      <c r="O31" s="39"/>
      <c r="T31" s="39"/>
    </row>
    <row r="32" spans="1:27" s="40" customFormat="1" ht="11.25">
      <c r="A32" s="34"/>
      <c r="C32" s="27">
        <v>4089716</v>
      </c>
      <c r="D32" s="30">
        <v>2702826</v>
      </c>
      <c r="E32" s="30">
        <f>C32/D32*1000000</f>
        <v>1513125.8911968437</v>
      </c>
      <c r="F32" s="36"/>
      <c r="G32" s="36"/>
      <c r="H32" s="36"/>
      <c r="I32" s="36"/>
      <c r="J32" s="36"/>
      <c r="K32" s="36"/>
      <c r="L32" s="36"/>
      <c r="M32" s="36"/>
      <c r="N32" s="39"/>
      <c r="O32" s="39"/>
      <c r="T32" s="39"/>
    </row>
    <row r="33" spans="1:20" s="40" customFormat="1" ht="11.25">
      <c r="A33" s="34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9"/>
      <c r="O33" s="39"/>
      <c r="T33" s="39"/>
    </row>
    <row r="34" spans="1:20" s="40" customFormat="1" ht="11.25">
      <c r="A34" s="34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9"/>
      <c r="O34" s="39"/>
      <c r="T34" s="39"/>
    </row>
    <row r="35" spans="1:20" s="40" customFormat="1" ht="11.25">
      <c r="A35" s="34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9"/>
      <c r="O35" s="39"/>
      <c r="T35" s="39"/>
    </row>
    <row r="36" spans="1:20" s="40" customFormat="1" ht="11.25">
      <c r="A36" s="3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9"/>
      <c r="O36" s="39"/>
      <c r="T36" s="39"/>
    </row>
    <row r="37" spans="1:20" s="40" customFormat="1" ht="11.25">
      <c r="A37" s="34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9"/>
      <c r="O37" s="39"/>
      <c r="T37" s="39"/>
    </row>
    <row r="38" spans="1:20" s="40" customFormat="1" ht="11.25">
      <c r="A38" s="34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9"/>
      <c r="O38" s="39"/>
      <c r="T38" s="39"/>
    </row>
    <row r="39" spans="1:20" s="40" customFormat="1" ht="11.25">
      <c r="A39" s="34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9"/>
      <c r="O39" s="39"/>
      <c r="T39" s="39"/>
    </row>
    <row r="40" spans="1:20" s="40" customFormat="1" ht="11.25">
      <c r="A40" s="34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9"/>
      <c r="O40" s="39"/>
      <c r="T40" s="39"/>
    </row>
    <row r="41" spans="1:20" s="40" customFormat="1" ht="11.25">
      <c r="A41" s="34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9"/>
      <c r="O41" s="39"/>
      <c r="T41" s="39"/>
    </row>
    <row r="42" spans="1:20" s="40" customFormat="1" ht="11.25">
      <c r="A42" s="34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9"/>
      <c r="O42" s="39"/>
      <c r="T42" s="39"/>
    </row>
    <row r="43" spans="1:20" s="40" customFormat="1" ht="11.25">
      <c r="A43" s="34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9"/>
      <c r="O43" s="39"/>
      <c r="T43" s="39"/>
    </row>
    <row r="44" spans="1:20" s="40" customFormat="1" ht="11.25">
      <c r="A44" s="34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9"/>
      <c r="O44" s="39"/>
      <c r="T44" s="39"/>
    </row>
    <row r="45" spans="1:20" s="40" customFormat="1" ht="11.25">
      <c r="A45" s="34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9"/>
      <c r="O45" s="39"/>
      <c r="T45" s="39"/>
    </row>
    <row r="46" spans="1:20" s="40" customFormat="1" ht="11.25">
      <c r="A46" s="34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9"/>
      <c r="O46" s="39"/>
      <c r="T46" s="39"/>
    </row>
    <row r="47" spans="1:20" s="40" customFormat="1" ht="11.25">
      <c r="A47" s="3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9"/>
      <c r="O47" s="39"/>
      <c r="T47" s="39"/>
    </row>
    <row r="48" spans="1:20" s="40" customFormat="1" ht="11.25">
      <c r="A48" s="3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9"/>
      <c r="O48" s="39"/>
      <c r="T48" s="39"/>
    </row>
    <row r="49" spans="1:20" s="40" customFormat="1" ht="11.25">
      <c r="A49" s="34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9"/>
      <c r="O49" s="39"/>
      <c r="T49" s="39"/>
    </row>
    <row r="50" spans="1:20" s="40" customFormat="1" ht="11.25">
      <c r="A50" s="34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9"/>
      <c r="O50" s="39"/>
      <c r="T50" s="39"/>
    </row>
    <row r="51" spans="1:20" s="40" customFormat="1" ht="11.25">
      <c r="A51" s="34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9"/>
      <c r="O51" s="39"/>
      <c r="T51" s="39"/>
    </row>
    <row r="52" spans="1:20" s="40" customFormat="1" ht="11.25">
      <c r="A52" s="34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9"/>
      <c r="O52" s="39"/>
      <c r="T52" s="39"/>
    </row>
    <row r="53" spans="1:20" s="40" customFormat="1" ht="11.25">
      <c r="A53" s="34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9"/>
      <c r="O53" s="39"/>
      <c r="T53" s="39"/>
    </row>
    <row r="54" spans="1:20" s="40" customFormat="1" ht="11.25">
      <c r="A54" s="34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9"/>
      <c r="O54" s="39"/>
      <c r="T54" s="39"/>
    </row>
    <row r="55" spans="1:20" s="40" customFormat="1" ht="11.25">
      <c r="A55" s="34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9"/>
      <c r="O55" s="39"/>
      <c r="T55" s="39"/>
    </row>
    <row r="56" spans="1:20" s="40" customFormat="1" ht="11.25">
      <c r="A56" s="34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9"/>
      <c r="O56" s="39"/>
      <c r="T56" s="39"/>
    </row>
    <row r="57" spans="1:20" s="40" customFormat="1" ht="11.25">
      <c r="A57" s="34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9"/>
      <c r="O57" s="39"/>
      <c r="T57" s="39"/>
    </row>
    <row r="58" spans="1:20" s="40" customFormat="1" ht="11.25">
      <c r="A58" s="34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9"/>
      <c r="O58" s="39"/>
      <c r="T58" s="39"/>
    </row>
    <row r="59" spans="1:20" s="40" customFormat="1" ht="11.25">
      <c r="A59" s="34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9"/>
      <c r="O59" s="39"/>
      <c r="T59" s="39"/>
    </row>
    <row r="60" spans="1:20" s="40" customFormat="1" ht="11.25">
      <c r="A60" s="34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9"/>
      <c r="O60" s="39"/>
      <c r="T60" s="39"/>
    </row>
    <row r="61" spans="1:20" s="40" customFormat="1" ht="11.25">
      <c r="A61" s="34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9"/>
      <c r="O61" s="39"/>
      <c r="T61" s="39"/>
    </row>
    <row r="62" spans="1:20" s="40" customFormat="1" ht="11.25">
      <c r="A62" s="34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9"/>
      <c r="O62" s="39"/>
      <c r="T62" s="39"/>
    </row>
    <row r="63" spans="1:20" s="40" customFormat="1" ht="11.25">
      <c r="A63" s="34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9"/>
      <c r="O63" s="39"/>
      <c r="T63" s="39"/>
    </row>
    <row r="64" spans="1:20" s="40" customFormat="1" ht="11.25">
      <c r="A64" s="34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9"/>
      <c r="O64" s="39"/>
      <c r="T64" s="39"/>
    </row>
    <row r="65" spans="1:20" s="40" customFormat="1" ht="11.25">
      <c r="A65" s="34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9"/>
      <c r="O65" s="39"/>
      <c r="T65" s="39"/>
    </row>
    <row r="66" spans="1:20" s="40" customFormat="1" ht="11.25">
      <c r="A66" s="34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9"/>
      <c r="O66" s="39"/>
      <c r="T66" s="39"/>
    </row>
    <row r="67" spans="1:20" s="40" customFormat="1" ht="11.25">
      <c r="A67" s="34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9"/>
      <c r="O67" s="39"/>
      <c r="T67" s="39"/>
    </row>
    <row r="68" spans="1:20" s="40" customFormat="1" ht="11.25">
      <c r="A68" s="34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9"/>
      <c r="O68" s="39"/>
      <c r="T68" s="39"/>
    </row>
    <row r="69" spans="1:20" s="40" customFormat="1" ht="11.25">
      <c r="A69" s="34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9"/>
      <c r="O69" s="39"/>
      <c r="T69" s="39"/>
    </row>
    <row r="70" spans="1:20" s="40" customFormat="1" ht="11.25">
      <c r="A70" s="34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9"/>
      <c r="O70" s="39"/>
      <c r="T70" s="39"/>
    </row>
    <row r="71" spans="1:20" s="40" customFormat="1" ht="11.25">
      <c r="A71" s="34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9"/>
      <c r="O71" s="39"/>
      <c r="T71" s="39"/>
    </row>
    <row r="72" spans="1:20" s="40" customFormat="1" ht="11.25">
      <c r="A72" s="34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9"/>
      <c r="O72" s="39"/>
      <c r="T72" s="39"/>
    </row>
    <row r="73" spans="1:20" s="40" customFormat="1" ht="11.25">
      <c r="A73" s="3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9"/>
      <c r="O73" s="39"/>
      <c r="T73" s="39"/>
    </row>
    <row r="74" spans="1:20" s="40" customFormat="1" ht="11.25">
      <c r="A74" s="34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9"/>
      <c r="O74" s="39"/>
      <c r="T74" s="39"/>
    </row>
    <row r="75" spans="1:20" s="40" customFormat="1" ht="11.25">
      <c r="A75" s="34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9"/>
      <c r="O75" s="39"/>
      <c r="T75" s="39"/>
    </row>
    <row r="76" spans="1:20" s="40" customFormat="1" ht="11.25">
      <c r="A76" s="34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9"/>
      <c r="O76" s="39"/>
      <c r="T76" s="39"/>
    </row>
    <row r="77" spans="1:20" s="40" customFormat="1" ht="11.25">
      <c r="A77" s="34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9"/>
      <c r="O77" s="39"/>
      <c r="T77" s="39"/>
    </row>
    <row r="78" spans="1:20" s="40" customFormat="1" ht="11.25">
      <c r="A78" s="34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9"/>
      <c r="O78" s="39"/>
      <c r="T78" s="39"/>
    </row>
    <row r="79" spans="1:20" s="40" customFormat="1" ht="11.25">
      <c r="A79" s="34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9"/>
      <c r="O79" s="39"/>
      <c r="T79" s="39"/>
    </row>
    <row r="80" spans="1:20" s="40" customFormat="1" ht="11.25">
      <c r="A80" s="34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9"/>
      <c r="O80" s="39"/>
      <c r="T80" s="39"/>
    </row>
    <row r="81" spans="1:20" s="40" customFormat="1" ht="11.25">
      <c r="A81" s="34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9"/>
      <c r="O81" s="39"/>
      <c r="T81" s="39"/>
    </row>
    <row r="82" spans="1:20" s="40" customFormat="1" ht="11.25">
      <c r="A82" s="34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9"/>
      <c r="O82" s="39"/>
      <c r="T82" s="39"/>
    </row>
    <row r="83" spans="1:20" s="40" customFormat="1" ht="11.25">
      <c r="A83" s="34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9"/>
      <c r="O83" s="39"/>
      <c r="T83" s="39"/>
    </row>
    <row r="84" spans="1:20" s="40" customFormat="1" ht="11.25">
      <c r="A84" s="34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9"/>
      <c r="O84" s="39"/>
      <c r="T84" s="39"/>
    </row>
    <row r="85" spans="1:20" s="40" customFormat="1" ht="11.25">
      <c r="A85" s="34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9"/>
      <c r="O85" s="39"/>
      <c r="T85" s="39"/>
    </row>
    <row r="86" spans="1:20" s="40" customFormat="1" ht="11.25">
      <c r="A86" s="34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9"/>
      <c r="O86" s="39"/>
      <c r="T86" s="39"/>
    </row>
    <row r="87" spans="1:20" s="40" customFormat="1" ht="11.25">
      <c r="A87" s="34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9"/>
      <c r="O87" s="39"/>
      <c r="T87" s="39"/>
    </row>
    <row r="88" spans="1:20" s="40" customFormat="1" ht="11.25">
      <c r="A88" s="34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9"/>
      <c r="O88" s="39"/>
      <c r="T88" s="39"/>
    </row>
    <row r="89" spans="1:20" s="40" customFormat="1" ht="11.25">
      <c r="A89" s="34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9"/>
      <c r="O89" s="39"/>
      <c r="T89" s="39"/>
    </row>
    <row r="90" spans="1:20" s="40" customFormat="1" ht="11.25">
      <c r="A90" s="34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9"/>
      <c r="O90" s="39"/>
      <c r="T90" s="39"/>
    </row>
    <row r="91" spans="1:20" s="40" customFormat="1" ht="11.25">
      <c r="A91" s="34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9"/>
      <c r="O91" s="39"/>
      <c r="T91" s="39"/>
    </row>
    <row r="92" spans="1:20" s="40" customFormat="1" ht="11.25">
      <c r="A92" s="34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9"/>
      <c r="O92" s="39"/>
      <c r="T92" s="39"/>
    </row>
    <row r="93" spans="1:20" s="40" customFormat="1" ht="11.25">
      <c r="A93" s="34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9"/>
      <c r="O93" s="39"/>
      <c r="T93" s="39"/>
    </row>
    <row r="94" spans="1:20" s="40" customFormat="1" ht="11.25">
      <c r="A94" s="34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9"/>
      <c r="O94" s="39"/>
      <c r="T94" s="39"/>
    </row>
    <row r="95" spans="1:20" s="40" customFormat="1" ht="11.25">
      <c r="A95" s="34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9"/>
      <c r="O95" s="39"/>
      <c r="T95" s="39"/>
    </row>
  </sheetData>
  <sheetProtection selectLockedCells="1"/>
  <mergeCells count="40">
    <mergeCell ref="A15:B15"/>
    <mergeCell ref="A16:B16"/>
    <mergeCell ref="T3:AA3"/>
    <mergeCell ref="V6:V11"/>
    <mergeCell ref="M6:S6"/>
    <mergeCell ref="Q8:Q11"/>
    <mergeCell ref="R8:R11"/>
    <mergeCell ref="I8:I11"/>
    <mergeCell ref="J8:J11"/>
    <mergeCell ref="W6:W11"/>
    <mergeCell ref="X6:X11"/>
    <mergeCell ref="A13:B13"/>
    <mergeCell ref="Z6:Z11"/>
    <mergeCell ref="S8:S11"/>
    <mergeCell ref="K8:K11"/>
    <mergeCell ref="A3:K3"/>
    <mergeCell ref="L3:S3"/>
    <mergeCell ref="A4:K4"/>
    <mergeCell ref="A6:B11"/>
    <mergeCell ref="C6:C11"/>
    <mergeCell ref="E7:K7"/>
    <mergeCell ref="M8:M11"/>
    <mergeCell ref="D7:D11"/>
    <mergeCell ref="D6:K6"/>
    <mergeCell ref="G8:G11"/>
    <mergeCell ref="H8:H11"/>
    <mergeCell ref="AA6:AA11"/>
    <mergeCell ref="Y6:Y11"/>
    <mergeCell ref="T7:T11"/>
    <mergeCell ref="U7:U11"/>
    <mergeCell ref="T6:U6"/>
    <mergeCell ref="A14:B14"/>
    <mergeCell ref="A12:B12"/>
    <mergeCell ref="N7:S7"/>
    <mergeCell ref="O8:O11"/>
    <mergeCell ref="P8:P11"/>
    <mergeCell ref="N8:N11"/>
    <mergeCell ref="E8:E11"/>
    <mergeCell ref="F8:F11"/>
    <mergeCell ref="L6:L11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C19:D26 N18:N2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topLeftCell="A10" zoomScaleNormal="100" zoomScaleSheetLayoutView="100" workbookViewId="0">
      <selection activeCell="K31" sqref="K31"/>
    </sheetView>
  </sheetViews>
  <sheetFormatPr defaultRowHeight="14.25"/>
  <cols>
    <col min="1" max="1" width="8.625" style="173" customWidth="1"/>
    <col min="2" max="2" width="10.625" style="173" customWidth="1"/>
    <col min="3" max="3" width="11.625" style="173" customWidth="1"/>
    <col min="4" max="6" width="12.625" style="173" customWidth="1"/>
    <col min="7" max="7" width="13.625" style="173" customWidth="1"/>
    <col min="8" max="16384" width="9" style="173"/>
  </cols>
  <sheetData>
    <row r="1" spans="1:7" s="539" customFormat="1" ht="14.1" customHeight="1">
      <c r="A1" s="537" t="s">
        <v>649</v>
      </c>
      <c r="B1" s="537"/>
    </row>
    <row r="2" spans="1:7" s="335" customFormat="1" ht="14.1" customHeight="1">
      <c r="A2" s="363"/>
      <c r="B2" s="363"/>
    </row>
    <row r="3" spans="1:7" s="41" customFormat="1" ht="20.100000000000001" customHeight="1">
      <c r="A3" s="637" t="s">
        <v>1</v>
      </c>
      <c r="B3" s="637"/>
      <c r="C3" s="637"/>
      <c r="D3" s="637"/>
      <c r="E3" s="637"/>
      <c r="F3" s="637"/>
      <c r="G3" s="637"/>
    </row>
    <row r="4" spans="1:7" s="45" customFormat="1" ht="24" customHeight="1">
      <c r="A4" s="638" t="s">
        <v>35</v>
      </c>
      <c r="B4" s="638"/>
      <c r="C4" s="638"/>
      <c r="D4" s="638"/>
      <c r="E4" s="638"/>
      <c r="F4" s="638"/>
      <c r="G4" s="638"/>
    </row>
    <row r="5" spans="1:7" s="46" customFormat="1" ht="18" customHeight="1" thickBot="1">
      <c r="A5" s="46" t="s">
        <v>421</v>
      </c>
      <c r="G5" s="209" t="s">
        <v>422</v>
      </c>
    </row>
    <row r="6" spans="1:7" s="40" customFormat="1" ht="15.95" customHeight="1">
      <c r="A6" s="639" t="s">
        <v>37</v>
      </c>
      <c r="B6" s="640"/>
      <c r="C6" s="645" t="s">
        <v>423</v>
      </c>
      <c r="D6" s="648" t="s">
        <v>38</v>
      </c>
      <c r="E6" s="649" t="s">
        <v>39</v>
      </c>
      <c r="F6" s="648" t="s">
        <v>608</v>
      </c>
      <c r="G6" s="652" t="s">
        <v>40</v>
      </c>
    </row>
    <row r="7" spans="1:7" s="40" customFormat="1" ht="15.95" customHeight="1">
      <c r="A7" s="641"/>
      <c r="B7" s="642"/>
      <c r="C7" s="646"/>
      <c r="D7" s="570"/>
      <c r="E7" s="650"/>
      <c r="F7" s="577"/>
      <c r="G7" s="653"/>
    </row>
    <row r="8" spans="1:7" s="40" customFormat="1" ht="15.95" customHeight="1">
      <c r="A8" s="641"/>
      <c r="B8" s="642"/>
      <c r="C8" s="646"/>
      <c r="D8" s="570"/>
      <c r="E8" s="650"/>
      <c r="F8" s="577"/>
      <c r="G8" s="653"/>
    </row>
    <row r="9" spans="1:7" s="40" customFormat="1" ht="15.95" customHeight="1">
      <c r="A9" s="643"/>
      <c r="B9" s="644"/>
      <c r="C9" s="647"/>
      <c r="D9" s="571"/>
      <c r="E9" s="651"/>
      <c r="F9" s="578"/>
      <c r="G9" s="654"/>
    </row>
    <row r="10" spans="1:7" s="96" customFormat="1" ht="17.100000000000001" customHeight="1">
      <c r="A10" s="657" t="s">
        <v>134</v>
      </c>
      <c r="B10" s="657"/>
      <c r="C10" s="26">
        <v>2563523</v>
      </c>
      <c r="D10" s="26">
        <v>2699195</v>
      </c>
      <c r="E10" s="364">
        <v>949736.12502987008</v>
      </c>
      <c r="F10" s="26">
        <v>1114901</v>
      </c>
      <c r="G10" s="26">
        <v>2299327.9223895217</v>
      </c>
    </row>
    <row r="11" spans="1:7" s="96" customFormat="1" ht="17.100000000000001" customHeight="1">
      <c r="A11" s="657" t="s">
        <v>463</v>
      </c>
      <c r="B11" s="657"/>
      <c r="C11" s="26">
        <v>2671138</v>
      </c>
      <c r="D11" s="26">
        <v>2698353</v>
      </c>
      <c r="E11" s="364">
        <v>989914.21804337692</v>
      </c>
      <c r="F11" s="26">
        <v>1125195</v>
      </c>
      <c r="G11" s="26">
        <v>2373933.4070983254</v>
      </c>
    </row>
    <row r="12" spans="1:7" s="96" customFormat="1" ht="17.100000000000001" customHeight="1">
      <c r="A12" s="657" t="s">
        <v>575</v>
      </c>
      <c r="B12" s="657"/>
      <c r="C12" s="26">
        <v>2739901</v>
      </c>
      <c r="D12" s="26">
        <v>2699440</v>
      </c>
      <c r="E12" s="364">
        <v>1014988.6643155616</v>
      </c>
      <c r="F12" s="26">
        <v>1139387</v>
      </c>
      <c r="G12" s="26">
        <v>2404714.991482262</v>
      </c>
    </row>
    <row r="13" spans="1:7" s="96" customFormat="1" ht="17.100000000000001" customHeight="1">
      <c r="A13" s="658" t="s">
        <v>587</v>
      </c>
      <c r="B13" s="657"/>
      <c r="C13" s="26">
        <v>3142599</v>
      </c>
      <c r="D13" s="26">
        <v>2700794</v>
      </c>
      <c r="E13" s="364">
        <v>1163583.375851694</v>
      </c>
      <c r="F13" s="26">
        <v>1153559</v>
      </c>
      <c r="G13" s="26">
        <v>2724263.7784456629</v>
      </c>
    </row>
    <row r="14" spans="1:7" s="96" customFormat="1" ht="17.100000000000001" customHeight="1">
      <c r="A14" s="655" t="s">
        <v>629</v>
      </c>
      <c r="B14" s="655"/>
      <c r="C14" s="365">
        <f>SUM(C16:C39)</f>
        <v>3645982</v>
      </c>
      <c r="D14" s="365">
        <f>SUM(D17:D39)</f>
        <v>2702826</v>
      </c>
      <c r="E14" s="365">
        <f xml:space="preserve"> C14/D14*1000000</f>
        <v>1348951.8008188466</v>
      </c>
      <c r="F14" s="365">
        <f>SUM(F17:F39)</f>
        <v>1169648</v>
      </c>
      <c r="G14" s="365">
        <f>C14/F14*1000000</f>
        <v>3117161.7443880551</v>
      </c>
    </row>
    <row r="15" spans="1:7" s="96" customFormat="1" ht="8.1" customHeight="1">
      <c r="A15" s="366"/>
      <c r="B15" s="97"/>
      <c r="C15" s="365"/>
      <c r="D15" s="365"/>
      <c r="E15" s="365"/>
      <c r="F15" s="365"/>
      <c r="G15" s="365"/>
    </row>
    <row r="16" spans="1:7" s="40" customFormat="1" ht="16.7" customHeight="1">
      <c r="A16" s="405" t="s">
        <v>465</v>
      </c>
      <c r="B16" s="367" t="s">
        <v>466</v>
      </c>
      <c r="C16" s="443">
        <v>374997</v>
      </c>
      <c r="D16" s="364">
        <v>0</v>
      </c>
      <c r="E16" s="26">
        <f>(C14/D14)*1000000</f>
        <v>1348951.8008188466</v>
      </c>
      <c r="F16" s="132">
        <v>0</v>
      </c>
      <c r="G16" s="26">
        <f>C14/F14*1000000</f>
        <v>3117161.7443880551</v>
      </c>
    </row>
    <row r="17" spans="1:7" s="40" customFormat="1" ht="16.7" customHeight="1">
      <c r="A17" s="128" t="s">
        <v>41</v>
      </c>
      <c r="B17" s="368" t="s">
        <v>23</v>
      </c>
      <c r="C17" s="443">
        <v>642434</v>
      </c>
      <c r="D17" s="26">
        <v>519584</v>
      </c>
      <c r="E17" s="132">
        <f xml:space="preserve"> C17/D17*1000000</f>
        <v>1236439.1513210568</v>
      </c>
      <c r="F17" s="428">
        <v>210690</v>
      </c>
      <c r="G17" s="364">
        <f t="shared" ref="G17:G39" si="0">C17/F17*1000000</f>
        <v>3049190.7541886186</v>
      </c>
    </row>
    <row r="18" spans="1:7" s="40" customFormat="1" ht="16.7" customHeight="1">
      <c r="A18" s="128" t="s">
        <v>42</v>
      </c>
      <c r="B18" s="368" t="s">
        <v>24</v>
      </c>
      <c r="C18" s="443">
        <v>407471</v>
      </c>
      <c r="D18" s="26">
        <v>259773</v>
      </c>
      <c r="E18" s="132">
        <f t="shared" ref="E18:E39" si="1" xml:space="preserve"> C18/D18*1000000</f>
        <v>1568565.6323020482</v>
      </c>
      <c r="F18" s="428">
        <v>112609</v>
      </c>
      <c r="G18" s="364">
        <f t="shared" si="0"/>
        <v>3618458.5601506098</v>
      </c>
    </row>
    <row r="19" spans="1:7" s="40" customFormat="1" ht="16.7" customHeight="1">
      <c r="A19" s="128" t="s">
        <v>43</v>
      </c>
      <c r="B19" s="368" t="s">
        <v>25</v>
      </c>
      <c r="C19" s="443">
        <v>160125</v>
      </c>
      <c r="D19" s="26">
        <v>140132</v>
      </c>
      <c r="E19" s="132">
        <f t="shared" si="1"/>
        <v>1142672.622955499</v>
      </c>
      <c r="F19" s="428">
        <v>60757</v>
      </c>
      <c r="G19" s="364">
        <f t="shared" si="0"/>
        <v>2635498.7902628505</v>
      </c>
    </row>
    <row r="20" spans="1:7" s="40" customFormat="1" ht="16.7" customHeight="1">
      <c r="A20" s="128" t="s">
        <v>44</v>
      </c>
      <c r="B20" s="368" t="s">
        <v>26</v>
      </c>
      <c r="C20" s="443">
        <v>146735</v>
      </c>
      <c r="D20" s="26">
        <v>169221</v>
      </c>
      <c r="E20" s="132">
        <f t="shared" si="1"/>
        <v>867120.51104768319</v>
      </c>
      <c r="F20" s="428">
        <v>73108</v>
      </c>
      <c r="G20" s="364">
        <f t="shared" si="0"/>
        <v>2007099.0862833068</v>
      </c>
    </row>
    <row r="21" spans="1:7" s="40" customFormat="1" ht="17.100000000000001" customHeight="1">
      <c r="A21" s="128" t="s">
        <v>45</v>
      </c>
      <c r="B21" s="368" t="s">
        <v>27</v>
      </c>
      <c r="C21" s="443">
        <v>656308</v>
      </c>
      <c r="D21" s="26">
        <v>419915</v>
      </c>
      <c r="E21" s="132">
        <f t="shared" si="1"/>
        <v>1562954.4074396009</v>
      </c>
      <c r="F21" s="428">
        <v>167635</v>
      </c>
      <c r="G21" s="364">
        <f t="shared" si="0"/>
        <v>3915101.2616696991</v>
      </c>
    </row>
    <row r="22" spans="1:7" s="40" customFormat="1" ht="17.100000000000001" customHeight="1">
      <c r="A22" s="128" t="s">
        <v>46</v>
      </c>
      <c r="B22" s="368" t="s">
        <v>28</v>
      </c>
      <c r="C22" s="443">
        <v>83054</v>
      </c>
      <c r="D22" s="26">
        <v>109735</v>
      </c>
      <c r="E22" s="132">
        <f t="shared" si="1"/>
        <v>756859.70747710392</v>
      </c>
      <c r="F22" s="428">
        <v>48186</v>
      </c>
      <c r="G22" s="364">
        <f t="shared" si="0"/>
        <v>1723612.667579795</v>
      </c>
    </row>
    <row r="23" spans="1:7" s="40" customFormat="1" ht="17.100000000000001" customHeight="1">
      <c r="A23" s="128" t="s">
        <v>47</v>
      </c>
      <c r="B23" s="368" t="s">
        <v>48</v>
      </c>
      <c r="C23" s="443">
        <v>130353</v>
      </c>
      <c r="D23" s="26">
        <v>100648</v>
      </c>
      <c r="E23" s="132">
        <f t="shared" si="1"/>
        <v>1295137.5089420553</v>
      </c>
      <c r="F23" s="428">
        <v>47110</v>
      </c>
      <c r="G23" s="364">
        <f t="shared" si="0"/>
        <v>2766992.14604118</v>
      </c>
    </row>
    <row r="24" spans="1:7" s="40" customFormat="1" ht="17.100000000000001" customHeight="1">
      <c r="A24" s="128" t="s">
        <v>49</v>
      </c>
      <c r="B24" s="368" t="s">
        <v>29</v>
      </c>
      <c r="C24" s="443">
        <v>76423</v>
      </c>
      <c r="D24" s="26">
        <v>102374</v>
      </c>
      <c r="E24" s="132">
        <f t="shared" si="1"/>
        <v>746507.90239709301</v>
      </c>
      <c r="F24" s="428">
        <v>46313</v>
      </c>
      <c r="G24" s="364">
        <f t="shared" si="0"/>
        <v>1650141.4289724268</v>
      </c>
    </row>
    <row r="25" spans="1:7" s="40" customFormat="1" ht="17.100000000000001" customHeight="1">
      <c r="A25" s="128" t="s">
        <v>50</v>
      </c>
      <c r="B25" s="368" t="s">
        <v>51</v>
      </c>
      <c r="C25" s="443">
        <v>52896</v>
      </c>
      <c r="D25" s="26">
        <v>75784</v>
      </c>
      <c r="E25" s="132">
        <f t="shared" si="1"/>
        <v>697983.74327034724</v>
      </c>
      <c r="F25" s="428">
        <v>34625</v>
      </c>
      <c r="G25" s="364">
        <f t="shared" si="0"/>
        <v>1527682.310469314</v>
      </c>
    </row>
    <row r="26" spans="1:7" s="40" customFormat="1" ht="17.100000000000001" customHeight="1">
      <c r="A26" s="128" t="s">
        <v>52</v>
      </c>
      <c r="B26" s="368" t="s">
        <v>30</v>
      </c>
      <c r="C26" s="443">
        <v>294451</v>
      </c>
      <c r="D26" s="26">
        <v>256888</v>
      </c>
      <c r="E26" s="132">
        <f t="shared" si="1"/>
        <v>1146223.2568278783</v>
      </c>
      <c r="F26" s="428">
        <v>106495</v>
      </c>
      <c r="G26" s="364">
        <f t="shared" si="0"/>
        <v>2764927.9308887743</v>
      </c>
    </row>
    <row r="27" spans="1:7" s="40" customFormat="1" ht="17.100000000000001" customHeight="1">
      <c r="A27" s="128" t="s">
        <v>53</v>
      </c>
      <c r="B27" s="368" t="s">
        <v>54</v>
      </c>
      <c r="C27" s="443">
        <v>24157</v>
      </c>
      <c r="D27" s="26">
        <v>24126</v>
      </c>
      <c r="E27" s="132">
        <f t="shared" si="1"/>
        <v>1001284.9208322972</v>
      </c>
      <c r="F27" s="428">
        <v>12189</v>
      </c>
      <c r="G27" s="364">
        <f t="shared" si="0"/>
        <v>1981868.8981868897</v>
      </c>
    </row>
    <row r="28" spans="1:7" s="40" customFormat="1" ht="17.100000000000001" customHeight="1">
      <c r="A28" s="128" t="s">
        <v>55</v>
      </c>
      <c r="B28" s="368" t="s">
        <v>56</v>
      </c>
      <c r="C28" s="443">
        <v>38186</v>
      </c>
      <c r="D28" s="26">
        <v>54477</v>
      </c>
      <c r="E28" s="132">
        <f t="shared" si="1"/>
        <v>700956.36690713512</v>
      </c>
      <c r="F28" s="428">
        <v>27398</v>
      </c>
      <c r="G28" s="364">
        <f t="shared" si="0"/>
        <v>1393751.3687130448</v>
      </c>
    </row>
    <row r="29" spans="1:7" s="40" customFormat="1" ht="17.100000000000001" customHeight="1">
      <c r="A29" s="128" t="s">
        <v>57</v>
      </c>
      <c r="B29" s="368" t="s">
        <v>58</v>
      </c>
      <c r="C29" s="443">
        <v>17861</v>
      </c>
      <c r="D29" s="26">
        <v>26384</v>
      </c>
      <c r="E29" s="132">
        <f t="shared" si="1"/>
        <v>676963.31109763496</v>
      </c>
      <c r="F29" s="428">
        <v>13332</v>
      </c>
      <c r="G29" s="364">
        <f t="shared" si="0"/>
        <v>1339708.9708970897</v>
      </c>
    </row>
    <row r="30" spans="1:7" s="40" customFormat="1" ht="17.100000000000001" customHeight="1">
      <c r="A30" s="128" t="s">
        <v>59</v>
      </c>
      <c r="B30" s="368" t="s">
        <v>60</v>
      </c>
      <c r="C30" s="443">
        <v>9127</v>
      </c>
      <c r="D30" s="26">
        <v>17898</v>
      </c>
      <c r="E30" s="132">
        <f t="shared" si="1"/>
        <v>509945.24527880212</v>
      </c>
      <c r="F30" s="428">
        <v>8784</v>
      </c>
      <c r="G30" s="364">
        <f t="shared" si="0"/>
        <v>1039048.2695810565</v>
      </c>
    </row>
    <row r="31" spans="1:7" s="40" customFormat="1" ht="17.100000000000001" customHeight="1">
      <c r="A31" s="128" t="s">
        <v>61</v>
      </c>
      <c r="B31" s="368" t="s">
        <v>31</v>
      </c>
      <c r="C31" s="443">
        <v>32632</v>
      </c>
      <c r="D31" s="26">
        <v>39191</v>
      </c>
      <c r="E31" s="132">
        <f t="shared" si="1"/>
        <v>832640.14697251923</v>
      </c>
      <c r="F31" s="428">
        <v>20039</v>
      </c>
      <c r="G31" s="364">
        <f t="shared" si="0"/>
        <v>1628424.5720844353</v>
      </c>
    </row>
    <row r="32" spans="1:7" s="40" customFormat="1" ht="17.100000000000001" customHeight="1">
      <c r="A32" s="128" t="s">
        <v>62</v>
      </c>
      <c r="B32" s="368" t="s">
        <v>63</v>
      </c>
      <c r="C32" s="443">
        <v>47984</v>
      </c>
      <c r="D32" s="26">
        <v>43724</v>
      </c>
      <c r="E32" s="132">
        <f t="shared" si="1"/>
        <v>1097429.3294300612</v>
      </c>
      <c r="F32" s="428">
        <v>21493</v>
      </c>
      <c r="G32" s="364">
        <f t="shared" si="0"/>
        <v>2232540.8272460802</v>
      </c>
    </row>
    <row r="33" spans="1:7" s="40" customFormat="1" ht="17.100000000000001" customHeight="1">
      <c r="A33" s="128" t="s">
        <v>64</v>
      </c>
      <c r="B33" s="368" t="s">
        <v>65</v>
      </c>
      <c r="C33" s="443">
        <v>41515</v>
      </c>
      <c r="D33" s="26">
        <v>34594</v>
      </c>
      <c r="E33" s="132">
        <f t="shared" si="1"/>
        <v>1200063.5948430363</v>
      </c>
      <c r="F33" s="428">
        <v>16218</v>
      </c>
      <c r="G33" s="364">
        <f t="shared" si="0"/>
        <v>2559810.0875570355</v>
      </c>
    </row>
    <row r="34" spans="1:7" s="40" customFormat="1" ht="17.100000000000001" customHeight="1">
      <c r="A34" s="128" t="s">
        <v>66</v>
      </c>
      <c r="B34" s="368" t="s">
        <v>67</v>
      </c>
      <c r="C34" s="443">
        <v>59511</v>
      </c>
      <c r="D34" s="26">
        <v>45029</v>
      </c>
      <c r="E34" s="132">
        <f t="shared" si="1"/>
        <v>1321614.9592484843</v>
      </c>
      <c r="F34" s="428">
        <v>21444</v>
      </c>
      <c r="G34" s="364">
        <f t="shared" si="0"/>
        <v>2775181.8690542807</v>
      </c>
    </row>
    <row r="35" spans="1:7" s="40" customFormat="1" ht="17.100000000000001" customHeight="1">
      <c r="A35" s="128" t="s">
        <v>68</v>
      </c>
      <c r="B35" s="368" t="s">
        <v>69</v>
      </c>
      <c r="C35" s="443">
        <v>176394</v>
      </c>
      <c r="D35" s="26">
        <v>122829</v>
      </c>
      <c r="E35" s="132">
        <f t="shared" si="1"/>
        <v>1436094.0820164618</v>
      </c>
      <c r="F35" s="428">
        <v>53174</v>
      </c>
      <c r="G35" s="364">
        <f t="shared" si="0"/>
        <v>3317297.9275585813</v>
      </c>
    </row>
    <row r="36" spans="1:7" s="40" customFormat="1" ht="17.100000000000001" customHeight="1">
      <c r="A36" s="128" t="s">
        <v>70</v>
      </c>
      <c r="B36" s="368" t="s">
        <v>71</v>
      </c>
      <c r="C36" s="443">
        <v>41980</v>
      </c>
      <c r="D36" s="26">
        <v>44674</v>
      </c>
      <c r="E36" s="132">
        <f t="shared" si="1"/>
        <v>939696.46774410177</v>
      </c>
      <c r="F36" s="428">
        <v>21395</v>
      </c>
      <c r="G36" s="364">
        <f t="shared" si="0"/>
        <v>1962140.6870764198</v>
      </c>
    </row>
    <row r="37" spans="1:7" s="40" customFormat="1" ht="17.100000000000001" customHeight="1">
      <c r="A37" s="128" t="s">
        <v>72</v>
      </c>
      <c r="B37" s="368" t="s">
        <v>73</v>
      </c>
      <c r="C37" s="443">
        <v>19054</v>
      </c>
      <c r="D37" s="26">
        <v>33808</v>
      </c>
      <c r="E37" s="132">
        <f t="shared" si="1"/>
        <v>563594.41552295315</v>
      </c>
      <c r="F37" s="428">
        <v>16409</v>
      </c>
      <c r="G37" s="364">
        <f t="shared" si="0"/>
        <v>1161192.0287647024</v>
      </c>
    </row>
    <row r="38" spans="1:7" s="40" customFormat="1" ht="17.100000000000001" customHeight="1">
      <c r="A38" s="128" t="s">
        <v>74</v>
      </c>
      <c r="B38" s="368" t="s">
        <v>75</v>
      </c>
      <c r="C38" s="443">
        <v>105636</v>
      </c>
      <c r="D38" s="26">
        <v>51885</v>
      </c>
      <c r="E38" s="132">
        <f t="shared" si="1"/>
        <v>2035964.1514888697</v>
      </c>
      <c r="F38" s="428">
        <v>24926</v>
      </c>
      <c r="G38" s="364">
        <f t="shared" si="0"/>
        <v>4237984.4339244161</v>
      </c>
    </row>
    <row r="39" spans="1:7" s="40" customFormat="1" ht="17.100000000000001" customHeight="1" thickBot="1">
      <c r="A39" s="369" t="s">
        <v>76</v>
      </c>
      <c r="B39" s="370" t="s">
        <v>77</v>
      </c>
      <c r="C39" s="443">
        <v>6698</v>
      </c>
      <c r="D39" s="346">
        <v>10153</v>
      </c>
      <c r="E39" s="371">
        <f t="shared" si="1"/>
        <v>659706.49069240619</v>
      </c>
      <c r="F39" s="429">
        <v>5319</v>
      </c>
      <c r="G39" s="364">
        <f t="shared" si="0"/>
        <v>1259259.2592592593</v>
      </c>
    </row>
    <row r="40" spans="1:7" s="122" customFormat="1" ht="11.1" customHeight="1">
      <c r="A40" s="219" t="s">
        <v>563</v>
      </c>
      <c r="B40" s="219"/>
      <c r="C40" s="219"/>
      <c r="D40" s="219"/>
      <c r="E40" s="219"/>
      <c r="F40" s="219"/>
      <c r="G40" s="199" t="s">
        <v>685</v>
      </c>
    </row>
    <row r="41" spans="1:7" s="122" customFormat="1" ht="11.1" customHeight="1">
      <c r="A41" s="656" t="s">
        <v>133</v>
      </c>
      <c r="B41" s="656"/>
      <c r="C41" s="656"/>
      <c r="D41" s="656"/>
      <c r="E41" s="656"/>
      <c r="F41" s="656"/>
      <c r="G41" s="656"/>
    </row>
    <row r="42" spans="1:7" s="170" customFormat="1" ht="11.1" customHeight="1">
      <c r="A42" s="372" t="s">
        <v>424</v>
      </c>
      <c r="B42" s="372"/>
      <c r="C42" s="372"/>
      <c r="D42" s="372"/>
      <c r="E42" s="372"/>
      <c r="F42" s="372"/>
      <c r="G42" s="372"/>
    </row>
    <row r="43" spans="1:7" s="40" customFormat="1" ht="11.1" customHeight="1">
      <c r="A43" s="34"/>
      <c r="B43" s="34"/>
      <c r="C43" s="34"/>
      <c r="D43" s="34"/>
      <c r="E43" s="34"/>
      <c r="F43" s="34"/>
      <c r="G43" s="34"/>
    </row>
    <row r="44" spans="1:7" s="40" customFormat="1" ht="11.25">
      <c r="A44" s="34"/>
      <c r="B44" s="34"/>
      <c r="C44" s="34"/>
      <c r="D44" s="34"/>
      <c r="E44" s="34"/>
      <c r="F44" s="34"/>
      <c r="G44" s="34"/>
    </row>
    <row r="45" spans="1:7" s="40" customFormat="1" ht="11.25">
      <c r="A45" s="34"/>
      <c r="B45" s="34"/>
      <c r="C45" s="34"/>
      <c r="D45" s="34"/>
      <c r="E45" s="34"/>
      <c r="F45" s="34"/>
      <c r="G45" s="34"/>
    </row>
    <row r="46" spans="1:7" s="40" customFormat="1" ht="11.25">
      <c r="A46" s="34"/>
      <c r="B46" s="34"/>
      <c r="C46" s="34"/>
      <c r="D46" s="34"/>
      <c r="E46" s="34"/>
      <c r="F46" s="34"/>
      <c r="G46" s="34"/>
    </row>
    <row r="47" spans="1:7" s="40" customFormat="1" ht="11.25">
      <c r="A47" s="34"/>
      <c r="B47" s="34"/>
      <c r="C47" s="34"/>
      <c r="D47" s="34"/>
      <c r="E47" s="34"/>
      <c r="F47" s="34"/>
      <c r="G47" s="34"/>
    </row>
    <row r="48" spans="1:7" s="40" customFormat="1" ht="11.25">
      <c r="A48" s="34"/>
      <c r="B48" s="34"/>
      <c r="C48" s="34"/>
      <c r="D48" s="34"/>
      <c r="E48" s="34"/>
      <c r="F48" s="34"/>
      <c r="G48" s="34"/>
    </row>
    <row r="49" s="34" customFormat="1" ht="11.25"/>
    <row r="50" s="34" customFormat="1" ht="11.25"/>
    <row r="51" s="34" customFormat="1" ht="11.25"/>
    <row r="52" s="34" customFormat="1" ht="11.25"/>
    <row r="53" s="34" customFormat="1" ht="11.25"/>
    <row r="54" s="34" customFormat="1" ht="11.25"/>
    <row r="55" s="34" customFormat="1" ht="11.25"/>
    <row r="56" s="34" customFormat="1" ht="11.25"/>
    <row r="57" s="34" customFormat="1" ht="11.25"/>
    <row r="58" s="34" customFormat="1" ht="11.25"/>
    <row r="59" s="34" customFormat="1" ht="11.25"/>
    <row r="60" s="34" customFormat="1" ht="11.25"/>
    <row r="61" s="34" customFormat="1" ht="11.25"/>
    <row r="62" s="34" customFormat="1" ht="11.25"/>
    <row r="63" s="34" customFormat="1" ht="11.25"/>
    <row r="64" s="34" customFormat="1" ht="11.25"/>
    <row r="65" s="34" customFormat="1" ht="11.25"/>
    <row r="66" s="34" customFormat="1" ht="11.25"/>
    <row r="67" s="34" customFormat="1" ht="11.25"/>
    <row r="68" s="34" customFormat="1" ht="11.25"/>
    <row r="69" s="34" customFormat="1" ht="11.25"/>
    <row r="70" s="34" customFormat="1" ht="11.25"/>
    <row r="71" s="34" customFormat="1" ht="11.25"/>
    <row r="72" s="34" customFormat="1" ht="11.25"/>
    <row r="73" s="34" customFormat="1" ht="11.25"/>
    <row r="74" s="34" customFormat="1" ht="11.25"/>
    <row r="75" s="34" customFormat="1" ht="11.25"/>
    <row r="76" s="34" customFormat="1" ht="11.25"/>
    <row r="77" s="34" customFormat="1" ht="11.25"/>
    <row r="78" s="34" customFormat="1" ht="11.25"/>
    <row r="79" s="34" customFormat="1" ht="11.25"/>
    <row r="80" s="34" customFormat="1" ht="11.25"/>
    <row r="81" s="34" customFormat="1" ht="11.25"/>
    <row r="82" s="34" customFormat="1" ht="11.25"/>
    <row r="83" s="34" customFormat="1" ht="11.25"/>
    <row r="84" s="34" customFormat="1" ht="11.25"/>
    <row r="85" s="34" customFormat="1" ht="11.25"/>
    <row r="86" s="34" customFormat="1" ht="11.25"/>
    <row r="87" s="34" customFormat="1" ht="11.25"/>
    <row r="88" s="34" customFormat="1" ht="11.25"/>
    <row r="89" s="34" customFormat="1" ht="11.25"/>
    <row r="90" s="34" customFormat="1" ht="11.25"/>
    <row r="91" s="34" customFormat="1" ht="11.25"/>
    <row r="92" s="34" customFormat="1" ht="11.25"/>
    <row r="93" s="34" customFormat="1" ht="11.25"/>
    <row r="94" s="34" customFormat="1" ht="11.25"/>
    <row r="95" s="34" customFormat="1" ht="11.25"/>
    <row r="96" s="34" customFormat="1" ht="11.25"/>
    <row r="97" s="34" customFormat="1" ht="11.25"/>
    <row r="98" s="34" customFormat="1" ht="11.25"/>
    <row r="99" s="34" customFormat="1" ht="11.25"/>
    <row r="100" s="34" customFormat="1" ht="11.25"/>
    <row r="101" s="34" customFormat="1" ht="11.25"/>
    <row r="102" s="34" customFormat="1" ht="11.25"/>
    <row r="103" s="34" customFormat="1" ht="11.25"/>
    <row r="104" s="34" customFormat="1" ht="11.25"/>
  </sheetData>
  <sheetProtection selectLockedCells="1"/>
  <mergeCells count="14">
    <mergeCell ref="A14:B14"/>
    <mergeCell ref="A41:G41"/>
    <mergeCell ref="A10:B10"/>
    <mergeCell ref="A11:B11"/>
    <mergeCell ref="A12:B12"/>
    <mergeCell ref="A13:B13"/>
    <mergeCell ref="A3:G3"/>
    <mergeCell ref="A4:G4"/>
    <mergeCell ref="A6:B9"/>
    <mergeCell ref="C6:C9"/>
    <mergeCell ref="D6:D9"/>
    <mergeCell ref="E6:E9"/>
    <mergeCell ref="F6:F9"/>
    <mergeCell ref="G6:G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0"/>
  <sheetViews>
    <sheetView view="pageBreakPreview" topLeftCell="B1" zoomScaleNormal="100" zoomScaleSheetLayoutView="100" workbookViewId="0">
      <selection activeCell="N51" sqref="N51"/>
    </sheetView>
  </sheetViews>
  <sheetFormatPr defaultRowHeight="14.25"/>
  <cols>
    <col min="1" max="1" width="18.25" style="55" customWidth="1"/>
    <col min="2" max="2" width="13.25" style="57" customWidth="1"/>
    <col min="3" max="3" width="12.5" style="57" customWidth="1"/>
    <col min="4" max="4" width="13.875" style="57" customWidth="1"/>
    <col min="5" max="5" width="12.625" style="55" hidden="1" customWidth="1"/>
    <col min="6" max="6" width="11.5" style="57" customWidth="1"/>
    <col min="7" max="7" width="13" style="173" customWidth="1"/>
    <col min="8" max="8" width="9.875" style="55" customWidth="1"/>
    <col min="9" max="9" width="8.375" style="359" customWidth="1"/>
    <col min="10" max="10" width="11.125" style="359" customWidth="1"/>
    <col min="11" max="11" width="9.625" style="359" customWidth="1"/>
    <col min="12" max="12" width="10" style="359" customWidth="1"/>
    <col min="13" max="13" width="11.125" style="359" customWidth="1"/>
    <col min="14" max="14" width="10.875" style="359" customWidth="1"/>
    <col min="15" max="15" width="11.375" style="359" customWidth="1"/>
    <col min="16" max="16" width="13.75" style="360" hidden="1" customWidth="1"/>
    <col min="17" max="17" width="12.625" style="55" hidden="1" customWidth="1"/>
    <col min="18" max="18" width="17.5" style="57" customWidth="1"/>
    <col min="19" max="19" width="17.125" style="57" customWidth="1"/>
    <col min="20" max="21" width="17.125" style="359" customWidth="1"/>
    <col min="22" max="22" width="13.625" style="360" customWidth="1"/>
    <col min="23" max="16384" width="9" style="60"/>
  </cols>
  <sheetData>
    <row r="1" spans="1:22" s="516" customFormat="1" ht="14.1" customHeight="1">
      <c r="A1" s="520"/>
      <c r="B1" s="534"/>
      <c r="C1" s="534"/>
      <c r="D1" s="251"/>
      <c r="E1" s="520" t="s">
        <v>427</v>
      </c>
      <c r="F1" s="534"/>
      <c r="G1" s="535" t="s">
        <v>570</v>
      </c>
      <c r="H1" s="520" t="s">
        <v>650</v>
      </c>
      <c r="I1" s="536"/>
      <c r="J1" s="536"/>
      <c r="K1" s="536"/>
      <c r="L1" s="536"/>
      <c r="M1" s="536"/>
      <c r="N1" s="536"/>
      <c r="O1" s="536"/>
      <c r="P1" s="251" t="s">
        <v>428</v>
      </c>
      <c r="Q1" s="520" t="s">
        <v>429</v>
      </c>
      <c r="R1" s="534"/>
      <c r="S1" s="525"/>
      <c r="T1" s="536"/>
      <c r="U1" s="536"/>
      <c r="V1" s="251" t="s">
        <v>651</v>
      </c>
    </row>
    <row r="2" spans="1:22" s="40" customFormat="1" ht="14.1" customHeight="1">
      <c r="A2" s="38"/>
      <c r="B2" s="114"/>
      <c r="C2" s="114"/>
      <c r="D2" s="114"/>
      <c r="E2" s="38"/>
      <c r="F2" s="114"/>
      <c r="H2" s="38"/>
      <c r="I2" s="401"/>
      <c r="J2" s="401"/>
      <c r="K2" s="401"/>
      <c r="L2" s="401"/>
      <c r="M2" s="401"/>
      <c r="N2" s="401"/>
      <c r="O2" s="401"/>
      <c r="P2" s="37"/>
      <c r="Q2" s="38"/>
      <c r="R2" s="114"/>
      <c r="S2" s="93"/>
      <c r="T2" s="401"/>
      <c r="U2" s="401"/>
      <c r="V2" s="37"/>
    </row>
    <row r="3" spans="1:22" s="41" customFormat="1" ht="20.100000000000001" customHeight="1">
      <c r="A3" s="637" t="s">
        <v>2</v>
      </c>
      <c r="B3" s="637"/>
      <c r="C3" s="637"/>
      <c r="D3" s="637"/>
      <c r="E3" s="637"/>
      <c r="F3" s="637"/>
      <c r="G3" s="637"/>
      <c r="H3" s="637" t="s">
        <v>447</v>
      </c>
      <c r="I3" s="637"/>
      <c r="J3" s="637"/>
      <c r="K3" s="637"/>
      <c r="L3" s="637"/>
      <c r="M3" s="637"/>
      <c r="N3" s="637"/>
      <c r="O3" s="637"/>
      <c r="P3" s="636" t="s">
        <v>572</v>
      </c>
      <c r="Q3" s="636"/>
      <c r="R3" s="636"/>
      <c r="S3" s="636"/>
      <c r="T3" s="636"/>
      <c r="U3" s="636"/>
      <c r="V3" s="636"/>
    </row>
    <row r="4" spans="1:22" s="45" customFormat="1" ht="24" customHeight="1">
      <c r="A4" s="638" t="s">
        <v>571</v>
      </c>
      <c r="B4" s="638"/>
      <c r="C4" s="638"/>
      <c r="D4" s="638"/>
      <c r="E4" s="638"/>
      <c r="F4" s="638"/>
      <c r="G4" s="638"/>
      <c r="L4" s="398"/>
      <c r="M4" s="398"/>
      <c r="N4" s="398"/>
      <c r="O4" s="398"/>
      <c r="P4" s="398"/>
      <c r="T4" s="398"/>
      <c r="U4" s="398"/>
      <c r="V4" s="398"/>
    </row>
    <row r="5" spans="1:22" s="46" customFormat="1" ht="18" customHeight="1" thickBot="1">
      <c r="A5" s="46" t="s">
        <v>36</v>
      </c>
      <c r="D5" s="209"/>
      <c r="E5" s="46" t="s">
        <v>17</v>
      </c>
      <c r="G5" s="209" t="s">
        <v>448</v>
      </c>
      <c r="H5" s="46" t="s">
        <v>36</v>
      </c>
      <c r="P5" s="209" t="s">
        <v>146</v>
      </c>
      <c r="Q5" s="46" t="s">
        <v>36</v>
      </c>
      <c r="S5" s="209"/>
      <c r="V5" s="209" t="s">
        <v>146</v>
      </c>
    </row>
    <row r="6" spans="1:22" s="40" customFormat="1" ht="30" customHeight="1">
      <c r="A6" s="581" t="s">
        <v>454</v>
      </c>
      <c r="B6" s="693" t="s">
        <v>393</v>
      </c>
      <c r="C6" s="694"/>
      <c r="D6" s="659"/>
      <c r="E6" s="664" t="s">
        <v>185</v>
      </c>
      <c r="F6" s="659" t="s">
        <v>449</v>
      </c>
      <c r="G6" s="660"/>
      <c r="H6" s="668" t="s">
        <v>455</v>
      </c>
      <c r="I6" s="695" t="s">
        <v>450</v>
      </c>
      <c r="J6" s="671"/>
      <c r="K6" s="385"/>
      <c r="L6" s="660" t="s">
        <v>395</v>
      </c>
      <c r="M6" s="660"/>
      <c r="N6" s="660"/>
      <c r="O6" s="660"/>
      <c r="P6" s="686" t="s">
        <v>396</v>
      </c>
      <c r="Q6" s="664" t="s">
        <v>394</v>
      </c>
      <c r="R6" s="660" t="s">
        <v>397</v>
      </c>
      <c r="S6" s="671"/>
      <c r="T6" s="682" t="s">
        <v>398</v>
      </c>
      <c r="U6" s="683"/>
      <c r="V6" s="679" t="s">
        <v>396</v>
      </c>
    </row>
    <row r="7" spans="1:22" s="40" customFormat="1" ht="21.95" customHeight="1">
      <c r="A7" s="582"/>
      <c r="B7" s="690"/>
      <c r="C7" s="577" t="s">
        <v>399</v>
      </c>
      <c r="D7" s="577" t="s">
        <v>79</v>
      </c>
      <c r="E7" s="665"/>
      <c r="F7" s="606" t="s">
        <v>451</v>
      </c>
      <c r="G7" s="677"/>
      <c r="H7" s="669"/>
      <c r="I7" s="685" t="s">
        <v>452</v>
      </c>
      <c r="J7" s="678"/>
      <c r="K7" s="666" t="s">
        <v>453</v>
      </c>
      <c r="L7" s="667"/>
      <c r="M7" s="667"/>
      <c r="N7" s="667"/>
      <c r="O7" s="667"/>
      <c r="P7" s="687"/>
      <c r="Q7" s="665"/>
      <c r="R7" s="677" t="s">
        <v>400</v>
      </c>
      <c r="S7" s="678"/>
      <c r="T7" s="577" t="s">
        <v>401</v>
      </c>
      <c r="U7" s="661" t="s">
        <v>425</v>
      </c>
      <c r="V7" s="680"/>
    </row>
    <row r="8" spans="1:22" s="40" customFormat="1" ht="14.1" customHeight="1">
      <c r="A8" s="582"/>
      <c r="B8" s="691"/>
      <c r="C8" s="570"/>
      <c r="D8" s="570"/>
      <c r="E8" s="582"/>
      <c r="F8" s="650" t="s">
        <v>411</v>
      </c>
      <c r="G8" s="653" t="s">
        <v>412</v>
      </c>
      <c r="H8" s="669"/>
      <c r="I8" s="650" t="s">
        <v>413</v>
      </c>
      <c r="J8" s="577" t="s">
        <v>414</v>
      </c>
      <c r="K8" s="673" t="s">
        <v>402</v>
      </c>
      <c r="L8" s="650" t="s">
        <v>403</v>
      </c>
      <c r="M8" s="579" t="s">
        <v>404</v>
      </c>
      <c r="N8" s="577" t="s">
        <v>405</v>
      </c>
      <c r="O8" s="634" t="s">
        <v>406</v>
      </c>
      <c r="P8" s="687"/>
      <c r="Q8" s="665"/>
      <c r="R8" s="603" t="s">
        <v>407</v>
      </c>
      <c r="S8" s="650" t="s">
        <v>408</v>
      </c>
      <c r="T8" s="570"/>
      <c r="U8" s="662"/>
      <c r="V8" s="680"/>
    </row>
    <row r="9" spans="1:22" s="40" customFormat="1" ht="14.1" customHeight="1">
      <c r="A9" s="582"/>
      <c r="B9" s="691"/>
      <c r="C9" s="570"/>
      <c r="D9" s="570"/>
      <c r="E9" s="582"/>
      <c r="F9" s="678"/>
      <c r="G9" s="606"/>
      <c r="H9" s="669"/>
      <c r="I9" s="678"/>
      <c r="J9" s="570"/>
      <c r="K9" s="674"/>
      <c r="L9" s="650"/>
      <c r="M9" s="579"/>
      <c r="N9" s="577"/>
      <c r="O9" s="634"/>
      <c r="P9" s="687"/>
      <c r="Q9" s="665"/>
      <c r="R9" s="603"/>
      <c r="S9" s="678"/>
      <c r="T9" s="570"/>
      <c r="U9" s="662"/>
      <c r="V9" s="680"/>
    </row>
    <row r="10" spans="1:22" s="40" customFormat="1" ht="14.1" customHeight="1">
      <c r="A10" s="583"/>
      <c r="B10" s="692"/>
      <c r="C10" s="571"/>
      <c r="D10" s="571"/>
      <c r="E10" s="583"/>
      <c r="F10" s="684"/>
      <c r="G10" s="672"/>
      <c r="H10" s="670"/>
      <c r="I10" s="684"/>
      <c r="J10" s="571"/>
      <c r="K10" s="675"/>
      <c r="L10" s="651"/>
      <c r="M10" s="580"/>
      <c r="N10" s="578"/>
      <c r="O10" s="635"/>
      <c r="P10" s="688"/>
      <c r="Q10" s="689"/>
      <c r="R10" s="604"/>
      <c r="S10" s="684"/>
      <c r="T10" s="571"/>
      <c r="U10" s="663"/>
      <c r="V10" s="681"/>
    </row>
    <row r="11" spans="1:22" s="96" customFormat="1" ht="15.75" customHeight="1">
      <c r="A11" s="152" t="s">
        <v>134</v>
      </c>
      <c r="B11" s="26">
        <v>2397531</v>
      </c>
      <c r="C11" s="26">
        <v>1163554</v>
      </c>
      <c r="D11" s="26">
        <v>1233977</v>
      </c>
      <c r="E11" s="152" t="s">
        <v>134</v>
      </c>
      <c r="F11" s="26">
        <v>604223</v>
      </c>
      <c r="G11" s="26">
        <v>49271</v>
      </c>
      <c r="H11" s="152" t="s">
        <v>134</v>
      </c>
      <c r="I11" s="26">
        <v>166</v>
      </c>
      <c r="J11" s="26">
        <v>225890</v>
      </c>
      <c r="K11" s="26">
        <v>19475</v>
      </c>
      <c r="L11" s="10">
        <v>418345</v>
      </c>
      <c r="M11" s="26">
        <v>237169</v>
      </c>
      <c r="N11" s="10">
        <v>383385</v>
      </c>
      <c r="O11" s="10">
        <v>157296</v>
      </c>
      <c r="P11" s="95" t="s">
        <v>134</v>
      </c>
      <c r="Q11" s="152" t="s">
        <v>134</v>
      </c>
      <c r="R11" s="374">
        <v>61370</v>
      </c>
      <c r="S11" s="27">
        <v>209436</v>
      </c>
      <c r="T11" s="27">
        <v>13198</v>
      </c>
      <c r="U11" s="27">
        <v>17782</v>
      </c>
      <c r="V11" s="95" t="s">
        <v>134</v>
      </c>
    </row>
    <row r="12" spans="1:22" s="96" customFormat="1" ht="15.75" customHeight="1">
      <c r="A12" s="152" t="s">
        <v>463</v>
      </c>
      <c r="B12" s="26">
        <v>2499249</v>
      </c>
      <c r="C12" s="26">
        <v>1200329</v>
      </c>
      <c r="D12" s="26">
        <v>1298920</v>
      </c>
      <c r="E12" s="152" t="s">
        <v>463</v>
      </c>
      <c r="F12" s="26">
        <v>622803</v>
      </c>
      <c r="G12" s="26">
        <v>47812</v>
      </c>
      <c r="H12" s="152" t="s">
        <v>463</v>
      </c>
      <c r="I12" s="26">
        <v>804</v>
      </c>
      <c r="J12" s="26">
        <v>231500</v>
      </c>
      <c r="K12" s="26">
        <v>20513</v>
      </c>
      <c r="L12" s="10">
        <v>443518</v>
      </c>
      <c r="M12" s="26">
        <v>253325</v>
      </c>
      <c r="N12" s="10">
        <v>394740</v>
      </c>
      <c r="O12" s="10">
        <v>170539</v>
      </c>
      <c r="P12" s="95" t="s">
        <v>463</v>
      </c>
      <c r="Q12" s="152" t="s">
        <v>463</v>
      </c>
      <c r="R12" s="374">
        <v>69370</v>
      </c>
      <c r="S12" s="27">
        <v>220504</v>
      </c>
      <c r="T12" s="27">
        <v>7536</v>
      </c>
      <c r="U12" s="27">
        <v>16285</v>
      </c>
      <c r="V12" s="95" t="s">
        <v>463</v>
      </c>
    </row>
    <row r="13" spans="1:22" s="96" customFormat="1" ht="15.75" customHeight="1">
      <c r="A13" s="152" t="s">
        <v>555</v>
      </c>
      <c r="B13" s="26">
        <v>2563701</v>
      </c>
      <c r="C13" s="26">
        <v>1217101</v>
      </c>
      <c r="D13" s="26">
        <v>1346600</v>
      </c>
      <c r="E13" s="152" t="s">
        <v>555</v>
      </c>
      <c r="F13" s="26">
        <v>624102</v>
      </c>
      <c r="G13" s="26">
        <v>53380</v>
      </c>
      <c r="H13" s="152" t="s">
        <v>555</v>
      </c>
      <c r="I13" s="26">
        <v>977</v>
      </c>
      <c r="J13" s="26">
        <v>240683</v>
      </c>
      <c r="K13" s="26">
        <v>21632</v>
      </c>
      <c r="L13" s="10">
        <v>486052</v>
      </c>
      <c r="M13" s="26">
        <v>266613</v>
      </c>
      <c r="N13" s="10">
        <v>394123</v>
      </c>
      <c r="O13" s="10">
        <v>163900</v>
      </c>
      <c r="P13" s="95" t="s">
        <v>555</v>
      </c>
      <c r="Q13" s="152" t="s">
        <v>555</v>
      </c>
      <c r="R13" s="374">
        <v>70232</v>
      </c>
      <c r="S13" s="27">
        <v>220174</v>
      </c>
      <c r="T13" s="27">
        <v>7553</v>
      </c>
      <c r="U13" s="27">
        <v>14280</v>
      </c>
      <c r="V13" s="95" t="s">
        <v>555</v>
      </c>
    </row>
    <row r="14" spans="1:22" s="96" customFormat="1" ht="15.75" customHeight="1">
      <c r="A14" s="152" t="s">
        <v>587</v>
      </c>
      <c r="B14" s="26">
        <v>2963881</v>
      </c>
      <c r="C14" s="26">
        <v>1547634</v>
      </c>
      <c r="D14" s="26">
        <v>1416247</v>
      </c>
      <c r="E14" s="152" t="s">
        <v>555</v>
      </c>
      <c r="F14" s="26">
        <v>786621</v>
      </c>
      <c r="G14" s="26">
        <v>62282</v>
      </c>
      <c r="H14" s="152" t="s">
        <v>587</v>
      </c>
      <c r="I14" s="26">
        <v>0</v>
      </c>
      <c r="J14" s="26">
        <v>364838</v>
      </c>
      <c r="K14" s="26">
        <v>79084</v>
      </c>
      <c r="L14" s="10">
        <v>455132</v>
      </c>
      <c r="M14" s="26">
        <v>288956</v>
      </c>
      <c r="N14" s="10">
        <v>404462</v>
      </c>
      <c r="O14" s="10">
        <v>173274</v>
      </c>
      <c r="P14" s="338">
        <v>0</v>
      </c>
      <c r="Q14" s="338">
        <v>0</v>
      </c>
      <c r="R14" s="374">
        <v>80096</v>
      </c>
      <c r="S14" s="27">
        <v>243545</v>
      </c>
      <c r="T14" s="27">
        <v>10252</v>
      </c>
      <c r="U14" s="27">
        <v>15339</v>
      </c>
      <c r="V14" s="95" t="s">
        <v>587</v>
      </c>
    </row>
    <row r="15" spans="1:22" s="96" customFormat="1" ht="15.75" customHeight="1">
      <c r="A15" s="154" t="s">
        <v>629</v>
      </c>
      <c r="B15" s="12">
        <f>SUM(B17:B40)</f>
        <v>3450734</v>
      </c>
      <c r="C15" s="12">
        <f>SUM(F15:J15,R15:T15)</f>
        <v>1798480</v>
      </c>
      <c r="D15" s="12">
        <f>SUM(K15:O15,U15)</f>
        <v>1652254</v>
      </c>
      <c r="E15" s="154" t="s">
        <v>555</v>
      </c>
      <c r="F15" s="12">
        <f>SUM(F17:F40)</f>
        <v>965752</v>
      </c>
      <c r="G15" s="12">
        <f>SUM(G17:G40)</f>
        <v>76268</v>
      </c>
      <c r="H15" s="154" t="s">
        <v>629</v>
      </c>
      <c r="I15" s="12">
        <f>SUM(I17:I40)</f>
        <v>831</v>
      </c>
      <c r="J15" s="12">
        <f>SUM(J17:J40)</f>
        <v>374997</v>
      </c>
      <c r="K15" s="12">
        <f>SUM(K17:K40)</f>
        <v>83419</v>
      </c>
      <c r="L15" s="12">
        <f t="shared" ref="L15:U15" si="0">SUM(L17:L40)</f>
        <v>625044</v>
      </c>
      <c r="M15" s="12">
        <f t="shared" si="0"/>
        <v>313072</v>
      </c>
      <c r="N15" s="12">
        <f t="shared" si="0"/>
        <v>438573</v>
      </c>
      <c r="O15" s="12">
        <f t="shared" si="0"/>
        <v>182489</v>
      </c>
      <c r="P15" s="12">
        <f t="shared" si="0"/>
        <v>0</v>
      </c>
      <c r="Q15" s="12">
        <f t="shared" si="0"/>
        <v>0</v>
      </c>
      <c r="R15" s="375">
        <f t="shared" si="0"/>
        <v>125695</v>
      </c>
      <c r="S15" s="375">
        <f>SUM(S17:S40)</f>
        <v>255556</v>
      </c>
      <c r="T15" s="375">
        <f t="shared" si="0"/>
        <v>-619</v>
      </c>
      <c r="U15" s="375">
        <f t="shared" si="0"/>
        <v>9657</v>
      </c>
      <c r="V15" s="156" t="s">
        <v>629</v>
      </c>
    </row>
    <row r="16" spans="1:22" s="96" customFormat="1" ht="12" customHeight="1">
      <c r="A16" s="154"/>
      <c r="B16" s="12"/>
      <c r="C16" s="12"/>
      <c r="D16" s="12"/>
      <c r="E16" s="154"/>
      <c r="F16" s="12"/>
      <c r="G16" s="12"/>
      <c r="H16" s="154"/>
      <c r="I16" s="12"/>
      <c r="J16" s="12"/>
      <c r="K16" s="12"/>
      <c r="L16" s="14"/>
      <c r="M16" s="12"/>
      <c r="N16" s="14"/>
      <c r="O16" s="14"/>
      <c r="P16" s="156"/>
      <c r="Q16" s="154"/>
      <c r="R16" s="375"/>
      <c r="S16" s="28"/>
      <c r="T16" s="28"/>
      <c r="U16" s="376"/>
      <c r="V16" s="156"/>
    </row>
    <row r="17" spans="1:22" s="40" customFormat="1" ht="15.2" customHeight="1">
      <c r="A17" s="340" t="s">
        <v>431</v>
      </c>
      <c r="B17" s="26">
        <f>SUM(C17:D17)</f>
        <v>374997</v>
      </c>
      <c r="C17" s="26">
        <f>SUM(F17:G17,I17:J17,R17:T17)</f>
        <v>374997</v>
      </c>
      <c r="D17" s="26">
        <f t="shared" ref="D17:D40" si="1">SUM(K17:O17,U17)</f>
        <v>0</v>
      </c>
      <c r="E17" s="399" t="s">
        <v>84</v>
      </c>
      <c r="F17" s="445">
        <v>0</v>
      </c>
      <c r="G17" s="445">
        <v>0</v>
      </c>
      <c r="H17" s="399" t="s">
        <v>125</v>
      </c>
      <c r="I17" s="445">
        <v>0</v>
      </c>
      <c r="J17" s="445">
        <v>374997</v>
      </c>
      <c r="K17" s="445">
        <v>0</v>
      </c>
      <c r="L17" s="445">
        <v>0</v>
      </c>
      <c r="M17" s="445">
        <v>0</v>
      </c>
      <c r="N17" s="446">
        <v>0</v>
      </c>
      <c r="O17" s="446">
        <v>0</v>
      </c>
      <c r="P17" s="447" t="s">
        <v>92</v>
      </c>
      <c r="Q17" s="448" t="s">
        <v>84</v>
      </c>
      <c r="R17" s="449">
        <v>0</v>
      </c>
      <c r="S17" s="449">
        <v>0</v>
      </c>
      <c r="T17" s="449">
        <v>0</v>
      </c>
      <c r="U17" s="449">
        <v>0</v>
      </c>
      <c r="V17" s="341" t="s">
        <v>126</v>
      </c>
    </row>
    <row r="18" spans="1:22" s="158" customFormat="1" ht="15.2" customHeight="1">
      <c r="A18" s="342" t="s">
        <v>430</v>
      </c>
      <c r="B18" s="343">
        <f t="shared" ref="B18:B40" si="2">C18+D18</f>
        <v>610137</v>
      </c>
      <c r="C18" s="26">
        <f t="shared" ref="C18:C40" si="3">SUM(F18:G18,I18:J18,R18:T18)</f>
        <v>262589</v>
      </c>
      <c r="D18" s="26">
        <f t="shared" si="1"/>
        <v>347548</v>
      </c>
      <c r="E18" s="399" t="s">
        <v>41</v>
      </c>
      <c r="F18" s="445">
        <v>186103</v>
      </c>
      <c r="G18" s="445">
        <v>15224</v>
      </c>
      <c r="H18" s="399" t="s">
        <v>41</v>
      </c>
      <c r="I18" s="445">
        <v>0</v>
      </c>
      <c r="J18" s="445">
        <v>0</v>
      </c>
      <c r="K18" s="445">
        <v>18636</v>
      </c>
      <c r="L18" s="445">
        <v>128651</v>
      </c>
      <c r="M18" s="445">
        <v>67861</v>
      </c>
      <c r="N18" s="445">
        <v>101385</v>
      </c>
      <c r="O18" s="445">
        <v>32555</v>
      </c>
      <c r="P18" s="450" t="s">
        <v>23</v>
      </c>
      <c r="Q18" s="448" t="s">
        <v>41</v>
      </c>
      <c r="R18" s="449">
        <v>10244</v>
      </c>
      <c r="S18" s="449">
        <v>49906</v>
      </c>
      <c r="T18" s="449">
        <v>1112</v>
      </c>
      <c r="U18" s="449">
        <v>-1540</v>
      </c>
      <c r="V18" s="320" t="s">
        <v>23</v>
      </c>
    </row>
    <row r="19" spans="1:22" s="158" customFormat="1" ht="15.2" customHeight="1">
      <c r="A19" s="342" t="s">
        <v>432</v>
      </c>
      <c r="B19" s="343">
        <f t="shared" si="2"/>
        <v>381055</v>
      </c>
      <c r="C19" s="26">
        <f t="shared" si="3"/>
        <v>202221</v>
      </c>
      <c r="D19" s="26">
        <f t="shared" si="1"/>
        <v>178834</v>
      </c>
      <c r="E19" s="399" t="s">
        <v>42</v>
      </c>
      <c r="F19" s="445">
        <v>125188</v>
      </c>
      <c r="G19" s="445">
        <v>10234</v>
      </c>
      <c r="H19" s="399" t="s">
        <v>42</v>
      </c>
      <c r="I19" s="445">
        <v>0</v>
      </c>
      <c r="J19" s="445">
        <v>0</v>
      </c>
      <c r="K19" s="445">
        <v>9765</v>
      </c>
      <c r="L19" s="445">
        <v>63052</v>
      </c>
      <c r="M19" s="445">
        <v>42696</v>
      </c>
      <c r="N19" s="445">
        <v>42107</v>
      </c>
      <c r="O19" s="445">
        <v>20229</v>
      </c>
      <c r="P19" s="450" t="s">
        <v>24</v>
      </c>
      <c r="Q19" s="448" t="s">
        <v>42</v>
      </c>
      <c r="R19" s="449">
        <v>35531</v>
      </c>
      <c r="S19" s="449">
        <v>30600</v>
      </c>
      <c r="T19" s="449">
        <v>668</v>
      </c>
      <c r="U19" s="449">
        <v>985</v>
      </c>
      <c r="V19" s="320" t="s">
        <v>24</v>
      </c>
    </row>
    <row r="20" spans="1:22" s="158" customFormat="1" ht="15.2" customHeight="1">
      <c r="A20" s="342" t="s">
        <v>433</v>
      </c>
      <c r="B20" s="343">
        <f t="shared" si="2"/>
        <v>148795</v>
      </c>
      <c r="C20" s="26">
        <f t="shared" si="3"/>
        <v>80205</v>
      </c>
      <c r="D20" s="26">
        <f t="shared" si="1"/>
        <v>68590</v>
      </c>
      <c r="E20" s="399" t="s">
        <v>43</v>
      </c>
      <c r="F20" s="445">
        <v>61498</v>
      </c>
      <c r="G20" s="445">
        <v>3501</v>
      </c>
      <c r="H20" s="399" t="s">
        <v>43</v>
      </c>
      <c r="I20" s="445">
        <v>0</v>
      </c>
      <c r="J20" s="445">
        <v>0</v>
      </c>
      <c r="K20" s="445">
        <v>3809</v>
      </c>
      <c r="L20" s="445">
        <v>24343</v>
      </c>
      <c r="M20" s="445">
        <v>15430</v>
      </c>
      <c r="N20" s="445">
        <v>16659</v>
      </c>
      <c r="O20" s="445">
        <v>8075</v>
      </c>
      <c r="P20" s="450" t="s">
        <v>25</v>
      </c>
      <c r="Q20" s="448" t="s">
        <v>43</v>
      </c>
      <c r="R20" s="449">
        <v>2626</v>
      </c>
      <c r="S20" s="449">
        <v>12658</v>
      </c>
      <c r="T20" s="449">
        <v>-78</v>
      </c>
      <c r="U20" s="449">
        <v>274</v>
      </c>
      <c r="V20" s="320" t="s">
        <v>25</v>
      </c>
    </row>
    <row r="21" spans="1:22" s="158" customFormat="1" ht="15.2" customHeight="1">
      <c r="A21" s="342" t="s">
        <v>434</v>
      </c>
      <c r="B21" s="343">
        <f t="shared" si="2"/>
        <v>132342</v>
      </c>
      <c r="C21" s="26">
        <f t="shared" si="3"/>
        <v>66741</v>
      </c>
      <c r="D21" s="26">
        <f t="shared" si="1"/>
        <v>65601</v>
      </c>
      <c r="E21" s="399" t="s">
        <v>44</v>
      </c>
      <c r="F21" s="445">
        <v>47887</v>
      </c>
      <c r="G21" s="445">
        <v>3135</v>
      </c>
      <c r="H21" s="399" t="s">
        <v>44</v>
      </c>
      <c r="I21" s="445">
        <v>0</v>
      </c>
      <c r="J21" s="445">
        <v>0</v>
      </c>
      <c r="K21" s="445">
        <v>2076</v>
      </c>
      <c r="L21" s="445">
        <v>14801</v>
      </c>
      <c r="M21" s="445">
        <v>14167</v>
      </c>
      <c r="N21" s="445">
        <v>22846</v>
      </c>
      <c r="O21" s="445">
        <v>10467</v>
      </c>
      <c r="P21" s="450" t="s">
        <v>26</v>
      </c>
      <c r="Q21" s="448" t="s">
        <v>44</v>
      </c>
      <c r="R21" s="449">
        <v>3054</v>
      </c>
      <c r="S21" s="449">
        <v>13129</v>
      </c>
      <c r="T21" s="449">
        <v>-464</v>
      </c>
      <c r="U21" s="449">
        <v>1244</v>
      </c>
      <c r="V21" s="320" t="s">
        <v>26</v>
      </c>
    </row>
    <row r="22" spans="1:22" s="158" customFormat="1" ht="15.2" customHeight="1">
      <c r="A22" s="342" t="s">
        <v>435</v>
      </c>
      <c r="B22" s="343">
        <f t="shared" si="2"/>
        <v>624452</v>
      </c>
      <c r="C22" s="26">
        <f t="shared" si="3"/>
        <v>205232</v>
      </c>
      <c r="D22" s="26">
        <f t="shared" si="1"/>
        <v>419220</v>
      </c>
      <c r="E22" s="399" t="s">
        <v>45</v>
      </c>
      <c r="F22" s="445">
        <v>141471</v>
      </c>
      <c r="G22" s="445">
        <v>11564</v>
      </c>
      <c r="H22" s="399" t="s">
        <v>45</v>
      </c>
      <c r="I22" s="445">
        <v>0</v>
      </c>
      <c r="J22" s="445">
        <v>0</v>
      </c>
      <c r="K22" s="445">
        <v>25619</v>
      </c>
      <c r="L22" s="445">
        <v>246404</v>
      </c>
      <c r="M22" s="445">
        <v>53930</v>
      </c>
      <c r="N22" s="445">
        <v>63581</v>
      </c>
      <c r="O22" s="445">
        <v>28086</v>
      </c>
      <c r="P22" s="450" t="s">
        <v>27</v>
      </c>
      <c r="Q22" s="448" t="s">
        <v>45</v>
      </c>
      <c r="R22" s="449">
        <v>11107</v>
      </c>
      <c r="S22" s="449">
        <v>39618</v>
      </c>
      <c r="T22" s="449">
        <v>1472</v>
      </c>
      <c r="U22" s="449">
        <v>1600</v>
      </c>
      <c r="V22" s="320" t="s">
        <v>27</v>
      </c>
    </row>
    <row r="23" spans="1:22" s="158" customFormat="1" ht="15.2" customHeight="1">
      <c r="A23" s="342" t="s">
        <v>436</v>
      </c>
      <c r="B23" s="343">
        <f t="shared" si="2"/>
        <v>77785</v>
      </c>
      <c r="C23" s="26">
        <f t="shared" si="3"/>
        <v>33880</v>
      </c>
      <c r="D23" s="26">
        <f t="shared" si="1"/>
        <v>43905</v>
      </c>
      <c r="E23" s="399" t="s">
        <v>46</v>
      </c>
      <c r="F23" s="445">
        <v>22134</v>
      </c>
      <c r="G23" s="445">
        <v>1912</v>
      </c>
      <c r="H23" s="399" t="s">
        <v>46</v>
      </c>
      <c r="I23" s="445">
        <v>0</v>
      </c>
      <c r="J23" s="445">
        <v>0</v>
      </c>
      <c r="K23" s="445">
        <v>1737</v>
      </c>
      <c r="L23" s="445">
        <v>11935</v>
      </c>
      <c r="M23" s="445">
        <v>8037</v>
      </c>
      <c r="N23" s="445">
        <v>15560</v>
      </c>
      <c r="O23" s="445">
        <v>6726</v>
      </c>
      <c r="P23" s="450" t="s">
        <v>28</v>
      </c>
      <c r="Q23" s="448" t="s">
        <v>46</v>
      </c>
      <c r="R23" s="449">
        <v>1291</v>
      </c>
      <c r="S23" s="449">
        <v>7636</v>
      </c>
      <c r="T23" s="449">
        <v>907</v>
      </c>
      <c r="U23" s="449">
        <v>-90</v>
      </c>
      <c r="V23" s="320" t="s">
        <v>28</v>
      </c>
    </row>
    <row r="24" spans="1:22" s="158" customFormat="1" ht="15.2" customHeight="1">
      <c r="A24" s="342" t="s">
        <v>437</v>
      </c>
      <c r="B24" s="343">
        <f t="shared" si="2"/>
        <v>122404</v>
      </c>
      <c r="C24" s="26">
        <f t="shared" si="3"/>
        <v>56879</v>
      </c>
      <c r="D24" s="26">
        <f t="shared" si="1"/>
        <v>65525</v>
      </c>
      <c r="E24" s="399" t="s">
        <v>47</v>
      </c>
      <c r="F24" s="445">
        <v>43169</v>
      </c>
      <c r="G24" s="445">
        <v>3882</v>
      </c>
      <c r="H24" s="399" t="s">
        <v>47</v>
      </c>
      <c r="I24" s="445">
        <v>0</v>
      </c>
      <c r="J24" s="445">
        <v>0</v>
      </c>
      <c r="K24" s="445">
        <v>2915</v>
      </c>
      <c r="L24" s="445">
        <v>13622</v>
      </c>
      <c r="M24" s="445">
        <v>13446</v>
      </c>
      <c r="N24" s="445">
        <v>27560</v>
      </c>
      <c r="O24" s="445">
        <v>7607</v>
      </c>
      <c r="P24" s="450" t="s">
        <v>48</v>
      </c>
      <c r="Q24" s="448" t="s">
        <v>47</v>
      </c>
      <c r="R24" s="449">
        <v>1608</v>
      </c>
      <c r="S24" s="449">
        <v>11062</v>
      </c>
      <c r="T24" s="449">
        <v>-2842</v>
      </c>
      <c r="U24" s="449">
        <v>375</v>
      </c>
      <c r="V24" s="320" t="s">
        <v>48</v>
      </c>
    </row>
    <row r="25" spans="1:22" s="158" customFormat="1" ht="15.2" customHeight="1">
      <c r="A25" s="342" t="s">
        <v>438</v>
      </c>
      <c r="B25" s="343">
        <f t="shared" si="2"/>
        <v>69849</v>
      </c>
      <c r="C25" s="26">
        <f t="shared" si="3"/>
        <v>31862</v>
      </c>
      <c r="D25" s="26">
        <f t="shared" si="1"/>
        <v>37987</v>
      </c>
      <c r="E25" s="399" t="s">
        <v>49</v>
      </c>
      <c r="F25" s="445">
        <v>21484</v>
      </c>
      <c r="G25" s="445">
        <v>1877</v>
      </c>
      <c r="H25" s="399" t="s">
        <v>49</v>
      </c>
      <c r="I25" s="445">
        <v>0</v>
      </c>
      <c r="J25" s="445">
        <v>0</v>
      </c>
      <c r="K25" s="445">
        <v>1137</v>
      </c>
      <c r="L25" s="445">
        <v>6627</v>
      </c>
      <c r="M25" s="445">
        <v>7213</v>
      </c>
      <c r="N25" s="445">
        <v>16774</v>
      </c>
      <c r="O25" s="445">
        <v>5814</v>
      </c>
      <c r="P25" s="450" t="s">
        <v>29</v>
      </c>
      <c r="Q25" s="448" t="s">
        <v>49</v>
      </c>
      <c r="R25" s="449">
        <v>872</v>
      </c>
      <c r="S25" s="449">
        <v>6838</v>
      </c>
      <c r="T25" s="449">
        <v>791</v>
      </c>
      <c r="U25" s="449">
        <v>422</v>
      </c>
      <c r="V25" s="320" t="s">
        <v>29</v>
      </c>
    </row>
    <row r="26" spans="1:22" s="158" customFormat="1" ht="15.2" customHeight="1">
      <c r="A26" s="342" t="s">
        <v>439</v>
      </c>
      <c r="B26" s="343">
        <f t="shared" si="2"/>
        <v>48387</v>
      </c>
      <c r="C26" s="26">
        <f t="shared" si="3"/>
        <v>23608</v>
      </c>
      <c r="D26" s="26">
        <f t="shared" si="1"/>
        <v>24779</v>
      </c>
      <c r="E26" s="399" t="s">
        <v>50</v>
      </c>
      <c r="F26" s="445">
        <v>16138</v>
      </c>
      <c r="G26" s="445">
        <v>1259</v>
      </c>
      <c r="H26" s="399" t="s">
        <v>50</v>
      </c>
      <c r="I26" s="445">
        <v>0</v>
      </c>
      <c r="J26" s="445">
        <v>0</v>
      </c>
      <c r="K26" s="445">
        <v>1076</v>
      </c>
      <c r="L26" s="445">
        <v>5158</v>
      </c>
      <c r="M26" s="445">
        <v>5193</v>
      </c>
      <c r="N26" s="445">
        <v>8312</v>
      </c>
      <c r="O26" s="445">
        <v>4732</v>
      </c>
      <c r="P26" s="450" t="s">
        <v>51</v>
      </c>
      <c r="Q26" s="448" t="s">
        <v>50</v>
      </c>
      <c r="R26" s="449">
        <v>910</v>
      </c>
      <c r="S26" s="449">
        <v>5349</v>
      </c>
      <c r="T26" s="449">
        <v>-48</v>
      </c>
      <c r="U26" s="449">
        <v>308</v>
      </c>
      <c r="V26" s="320" t="s">
        <v>51</v>
      </c>
    </row>
    <row r="27" spans="1:22" s="158" customFormat="1" ht="15.2" customHeight="1">
      <c r="A27" s="342" t="s">
        <v>440</v>
      </c>
      <c r="B27" s="343">
        <f t="shared" si="2"/>
        <v>274671</v>
      </c>
      <c r="C27" s="26">
        <f t="shared" si="3"/>
        <v>137921</v>
      </c>
      <c r="D27" s="26">
        <f t="shared" si="1"/>
        <v>136750</v>
      </c>
      <c r="E27" s="399" t="s">
        <v>52</v>
      </c>
      <c r="F27" s="445">
        <v>101864</v>
      </c>
      <c r="G27" s="445">
        <v>8334</v>
      </c>
      <c r="H27" s="399" t="s">
        <v>52</v>
      </c>
      <c r="I27" s="445">
        <v>0</v>
      </c>
      <c r="J27" s="445">
        <v>0</v>
      </c>
      <c r="K27" s="445">
        <v>6224</v>
      </c>
      <c r="L27" s="445">
        <v>40515</v>
      </c>
      <c r="M27" s="445">
        <v>33226</v>
      </c>
      <c r="N27" s="445">
        <v>37177</v>
      </c>
      <c r="O27" s="445">
        <v>18063</v>
      </c>
      <c r="P27" s="450" t="s">
        <v>30</v>
      </c>
      <c r="Q27" s="448" t="s">
        <v>52</v>
      </c>
      <c r="R27" s="449">
        <v>4300</v>
      </c>
      <c r="S27" s="449">
        <v>26457</v>
      </c>
      <c r="T27" s="449">
        <v>-3034</v>
      </c>
      <c r="U27" s="449">
        <v>1545</v>
      </c>
      <c r="V27" s="320" t="s">
        <v>30</v>
      </c>
    </row>
    <row r="28" spans="1:22" s="158" customFormat="1" ht="15.2" customHeight="1">
      <c r="A28" s="342" t="s">
        <v>441</v>
      </c>
      <c r="B28" s="343">
        <f t="shared" si="2"/>
        <v>21925</v>
      </c>
      <c r="C28" s="26">
        <f t="shared" si="3"/>
        <v>11407</v>
      </c>
      <c r="D28" s="26">
        <f t="shared" si="1"/>
        <v>10518</v>
      </c>
      <c r="E28" s="399" t="s">
        <v>53</v>
      </c>
      <c r="F28" s="445">
        <v>8363</v>
      </c>
      <c r="G28" s="445">
        <v>512</v>
      </c>
      <c r="H28" s="399" t="s">
        <v>53</v>
      </c>
      <c r="I28" s="445">
        <v>0</v>
      </c>
      <c r="J28" s="445">
        <v>0</v>
      </c>
      <c r="K28" s="445">
        <v>440</v>
      </c>
      <c r="L28" s="445">
        <v>2285</v>
      </c>
      <c r="M28" s="445">
        <v>1849</v>
      </c>
      <c r="N28" s="445">
        <v>3409</v>
      </c>
      <c r="O28" s="445">
        <v>1551</v>
      </c>
      <c r="P28" s="450" t="s">
        <v>54</v>
      </c>
      <c r="Q28" s="448" t="s">
        <v>53</v>
      </c>
      <c r="R28" s="449">
        <v>262</v>
      </c>
      <c r="S28" s="449">
        <v>2045</v>
      </c>
      <c r="T28" s="449">
        <v>225</v>
      </c>
      <c r="U28" s="449">
        <v>984</v>
      </c>
      <c r="V28" s="320" t="s">
        <v>426</v>
      </c>
    </row>
    <row r="29" spans="1:22" s="158" customFormat="1" ht="15.2" customHeight="1">
      <c r="A29" s="342" t="s">
        <v>442</v>
      </c>
      <c r="B29" s="343">
        <f t="shared" si="2"/>
        <v>35524</v>
      </c>
      <c r="C29" s="26">
        <f t="shared" si="3"/>
        <v>15528</v>
      </c>
      <c r="D29" s="26">
        <f t="shared" si="1"/>
        <v>19996</v>
      </c>
      <c r="E29" s="399" t="s">
        <v>55</v>
      </c>
      <c r="F29" s="445">
        <v>10616</v>
      </c>
      <c r="G29" s="445">
        <v>1059</v>
      </c>
      <c r="H29" s="399" t="s">
        <v>55</v>
      </c>
      <c r="I29" s="445">
        <v>0</v>
      </c>
      <c r="J29" s="445">
        <v>0</v>
      </c>
      <c r="K29" s="445">
        <v>589</v>
      </c>
      <c r="L29" s="445">
        <v>3333</v>
      </c>
      <c r="M29" s="445">
        <v>2888</v>
      </c>
      <c r="N29" s="445">
        <v>9855</v>
      </c>
      <c r="O29" s="445">
        <v>3114</v>
      </c>
      <c r="P29" s="450" t="s">
        <v>56</v>
      </c>
      <c r="Q29" s="448" t="s">
        <v>55</v>
      </c>
      <c r="R29" s="449">
        <v>342</v>
      </c>
      <c r="S29" s="449">
        <v>3499</v>
      </c>
      <c r="T29" s="449">
        <v>12</v>
      </c>
      <c r="U29" s="449">
        <v>217</v>
      </c>
      <c r="V29" s="320" t="s">
        <v>56</v>
      </c>
    </row>
    <row r="30" spans="1:22" s="158" customFormat="1" ht="15.2" customHeight="1">
      <c r="A30" s="342" t="s">
        <v>443</v>
      </c>
      <c r="B30" s="343">
        <f t="shared" si="2"/>
        <v>16489</v>
      </c>
      <c r="C30" s="26">
        <f t="shared" si="3"/>
        <v>7907</v>
      </c>
      <c r="D30" s="26">
        <f t="shared" si="1"/>
        <v>8582</v>
      </c>
      <c r="E30" s="399" t="s">
        <v>57</v>
      </c>
      <c r="F30" s="445">
        <v>5585</v>
      </c>
      <c r="G30" s="445">
        <v>360</v>
      </c>
      <c r="H30" s="399" t="s">
        <v>57</v>
      </c>
      <c r="I30" s="445">
        <v>0</v>
      </c>
      <c r="J30" s="445">
        <v>0</v>
      </c>
      <c r="K30" s="445">
        <v>267</v>
      </c>
      <c r="L30" s="445">
        <v>2309</v>
      </c>
      <c r="M30" s="445">
        <v>1079</v>
      </c>
      <c r="N30" s="445">
        <v>3118</v>
      </c>
      <c r="O30" s="445">
        <v>1735</v>
      </c>
      <c r="P30" s="450" t="s">
        <v>58</v>
      </c>
      <c r="Q30" s="448" t="s">
        <v>57</v>
      </c>
      <c r="R30" s="449">
        <v>119</v>
      </c>
      <c r="S30" s="449">
        <v>1777</v>
      </c>
      <c r="T30" s="449">
        <v>66</v>
      </c>
      <c r="U30" s="449">
        <v>74</v>
      </c>
      <c r="V30" s="320" t="s">
        <v>58</v>
      </c>
    </row>
    <row r="31" spans="1:22" s="158" customFormat="1" ht="15.2" customHeight="1">
      <c r="A31" s="342" t="s">
        <v>444</v>
      </c>
      <c r="B31" s="343">
        <f t="shared" si="2"/>
        <v>8332</v>
      </c>
      <c r="C31" s="26">
        <f t="shared" si="3"/>
        <v>4010</v>
      </c>
      <c r="D31" s="26">
        <f t="shared" si="1"/>
        <v>4322</v>
      </c>
      <c r="E31" s="399" t="s">
        <v>59</v>
      </c>
      <c r="F31" s="445">
        <v>2695</v>
      </c>
      <c r="G31" s="445">
        <v>246</v>
      </c>
      <c r="H31" s="399" t="s">
        <v>59</v>
      </c>
      <c r="I31" s="445">
        <v>0</v>
      </c>
      <c r="J31" s="445">
        <v>0</v>
      </c>
      <c r="K31" s="445">
        <v>124</v>
      </c>
      <c r="L31" s="445">
        <v>1059</v>
      </c>
      <c r="M31" s="445">
        <v>613</v>
      </c>
      <c r="N31" s="445">
        <v>1508</v>
      </c>
      <c r="O31" s="445">
        <v>943</v>
      </c>
      <c r="P31" s="450" t="s">
        <v>60</v>
      </c>
      <c r="Q31" s="448" t="s">
        <v>59</v>
      </c>
      <c r="R31" s="449">
        <v>73</v>
      </c>
      <c r="S31" s="449">
        <v>953</v>
      </c>
      <c r="T31" s="449">
        <v>43</v>
      </c>
      <c r="U31" s="449">
        <v>75</v>
      </c>
      <c r="V31" s="320" t="s">
        <v>60</v>
      </c>
    </row>
    <row r="32" spans="1:22" s="158" customFormat="1" ht="15.2" customHeight="1">
      <c r="A32" s="342" t="s">
        <v>445</v>
      </c>
      <c r="B32" s="343">
        <f t="shared" si="2"/>
        <v>29120</v>
      </c>
      <c r="C32" s="26">
        <f t="shared" si="3"/>
        <v>16154</v>
      </c>
      <c r="D32" s="26">
        <f t="shared" si="1"/>
        <v>12966</v>
      </c>
      <c r="E32" s="399" t="s">
        <v>61</v>
      </c>
      <c r="F32" s="445">
        <v>11409</v>
      </c>
      <c r="G32" s="445">
        <v>860</v>
      </c>
      <c r="H32" s="399" t="s">
        <v>61</v>
      </c>
      <c r="I32" s="445">
        <v>0</v>
      </c>
      <c r="J32" s="445">
        <v>0</v>
      </c>
      <c r="K32" s="445">
        <v>271</v>
      </c>
      <c r="L32" s="445">
        <v>2346</v>
      </c>
      <c r="M32" s="445">
        <v>3292</v>
      </c>
      <c r="N32" s="445">
        <v>3336</v>
      </c>
      <c r="O32" s="445">
        <v>2916</v>
      </c>
      <c r="P32" s="450" t="s">
        <v>31</v>
      </c>
      <c r="Q32" s="448" t="s">
        <v>61</v>
      </c>
      <c r="R32" s="449">
        <v>304</v>
      </c>
      <c r="S32" s="449">
        <v>3362</v>
      </c>
      <c r="T32" s="449">
        <v>219</v>
      </c>
      <c r="U32" s="449">
        <v>805</v>
      </c>
      <c r="V32" s="320" t="s">
        <v>31</v>
      </c>
    </row>
    <row r="33" spans="1:22" s="158" customFormat="1" ht="15.2" customHeight="1">
      <c r="A33" s="342" t="s">
        <v>446</v>
      </c>
      <c r="B33" s="343">
        <f t="shared" si="2"/>
        <v>45677</v>
      </c>
      <c r="C33" s="26">
        <f t="shared" si="3"/>
        <v>26098</v>
      </c>
      <c r="D33" s="26">
        <f t="shared" si="1"/>
        <v>19579</v>
      </c>
      <c r="E33" s="399" t="s">
        <v>62</v>
      </c>
      <c r="F33" s="445">
        <v>18906</v>
      </c>
      <c r="G33" s="445">
        <v>989</v>
      </c>
      <c r="H33" s="399" t="s">
        <v>62</v>
      </c>
      <c r="I33" s="445">
        <v>831</v>
      </c>
      <c r="J33" s="445">
        <v>0</v>
      </c>
      <c r="K33" s="445">
        <v>515</v>
      </c>
      <c r="L33" s="445">
        <v>3713</v>
      </c>
      <c r="M33" s="445">
        <v>5813</v>
      </c>
      <c r="N33" s="445">
        <v>6074</v>
      </c>
      <c r="O33" s="445">
        <v>3095</v>
      </c>
      <c r="P33" s="450" t="s">
        <v>63</v>
      </c>
      <c r="Q33" s="448" t="s">
        <v>62</v>
      </c>
      <c r="R33" s="449">
        <v>349</v>
      </c>
      <c r="S33" s="449">
        <v>4855</v>
      </c>
      <c r="T33" s="449">
        <v>168</v>
      </c>
      <c r="U33" s="449">
        <v>369</v>
      </c>
      <c r="V33" s="320" t="s">
        <v>63</v>
      </c>
    </row>
    <row r="34" spans="1:22" s="40" customFormat="1" ht="15.2" customHeight="1">
      <c r="A34" s="342" t="s">
        <v>467</v>
      </c>
      <c r="B34" s="343">
        <f t="shared" si="2"/>
        <v>39100</v>
      </c>
      <c r="C34" s="26">
        <f t="shared" si="3"/>
        <v>20561</v>
      </c>
      <c r="D34" s="26">
        <f t="shared" si="1"/>
        <v>18539</v>
      </c>
      <c r="E34" s="399" t="s">
        <v>64</v>
      </c>
      <c r="F34" s="445">
        <v>14833</v>
      </c>
      <c r="G34" s="445">
        <v>1325</v>
      </c>
      <c r="H34" s="399" t="s">
        <v>64</v>
      </c>
      <c r="I34" s="445">
        <v>0</v>
      </c>
      <c r="J34" s="445">
        <v>0</v>
      </c>
      <c r="K34" s="445">
        <v>915</v>
      </c>
      <c r="L34" s="445">
        <v>5798</v>
      </c>
      <c r="M34" s="445">
        <v>3754</v>
      </c>
      <c r="N34" s="445">
        <v>5300</v>
      </c>
      <c r="O34" s="445">
        <v>2600</v>
      </c>
      <c r="P34" s="450" t="s">
        <v>65</v>
      </c>
      <c r="Q34" s="448" t="s">
        <v>64</v>
      </c>
      <c r="R34" s="449">
        <v>615</v>
      </c>
      <c r="S34" s="449">
        <v>3686</v>
      </c>
      <c r="T34" s="449">
        <v>102</v>
      </c>
      <c r="U34" s="449">
        <v>172</v>
      </c>
      <c r="V34" s="320" t="s">
        <v>468</v>
      </c>
    </row>
    <row r="35" spans="1:22" s="40" customFormat="1" ht="15.2" customHeight="1">
      <c r="A35" s="342" t="s">
        <v>469</v>
      </c>
      <c r="B35" s="343">
        <f t="shared" si="2"/>
        <v>56982</v>
      </c>
      <c r="C35" s="26">
        <f t="shared" si="3"/>
        <v>29410</v>
      </c>
      <c r="D35" s="26">
        <f t="shared" si="1"/>
        <v>27572</v>
      </c>
      <c r="E35" s="399" t="s">
        <v>66</v>
      </c>
      <c r="F35" s="445">
        <v>21495</v>
      </c>
      <c r="G35" s="445">
        <v>2078</v>
      </c>
      <c r="H35" s="399" t="s">
        <v>66</v>
      </c>
      <c r="I35" s="445">
        <v>0</v>
      </c>
      <c r="J35" s="445">
        <v>0</v>
      </c>
      <c r="K35" s="445">
        <v>985</v>
      </c>
      <c r="L35" s="445">
        <v>5214</v>
      </c>
      <c r="M35" s="445">
        <v>4166</v>
      </c>
      <c r="N35" s="445">
        <v>13328</v>
      </c>
      <c r="O35" s="445">
        <v>3426</v>
      </c>
      <c r="P35" s="450" t="s">
        <v>67</v>
      </c>
      <c r="Q35" s="448" t="s">
        <v>66</v>
      </c>
      <c r="R35" s="449">
        <v>787</v>
      </c>
      <c r="S35" s="449">
        <v>4968</v>
      </c>
      <c r="T35" s="449">
        <v>82</v>
      </c>
      <c r="U35" s="449">
        <v>453</v>
      </c>
      <c r="V35" s="320" t="s">
        <v>67</v>
      </c>
    </row>
    <row r="36" spans="1:22" s="40" customFormat="1" ht="15.2" customHeight="1">
      <c r="A36" s="342" t="s">
        <v>470</v>
      </c>
      <c r="B36" s="343">
        <f t="shared" si="2"/>
        <v>165564</v>
      </c>
      <c r="C36" s="26">
        <f t="shared" si="3"/>
        <v>87573</v>
      </c>
      <c r="D36" s="26">
        <f t="shared" si="1"/>
        <v>77991</v>
      </c>
      <c r="E36" s="399" t="s">
        <v>68</v>
      </c>
      <c r="F36" s="445">
        <v>63902</v>
      </c>
      <c r="G36" s="445">
        <v>5407</v>
      </c>
      <c r="H36" s="399" t="s">
        <v>68</v>
      </c>
      <c r="I36" s="445">
        <v>0</v>
      </c>
      <c r="J36" s="445">
        <v>0</v>
      </c>
      <c r="K36" s="445">
        <v>3349</v>
      </c>
      <c r="L36" s="445">
        <v>18112</v>
      </c>
      <c r="M36" s="445">
        <v>17037</v>
      </c>
      <c r="N36" s="445">
        <v>27558</v>
      </c>
      <c r="O36" s="445">
        <v>10796</v>
      </c>
      <c r="P36" s="450" t="s">
        <v>69</v>
      </c>
      <c r="Q36" s="448" t="s">
        <v>68</v>
      </c>
      <c r="R36" s="449">
        <v>2254</v>
      </c>
      <c r="S36" s="449">
        <v>15608</v>
      </c>
      <c r="T36" s="449">
        <v>402</v>
      </c>
      <c r="U36" s="449">
        <v>1139</v>
      </c>
      <c r="V36" s="320" t="s">
        <v>69</v>
      </c>
    </row>
    <row r="37" spans="1:22" s="40" customFormat="1" ht="15.2" customHeight="1">
      <c r="A37" s="342" t="s">
        <v>471</v>
      </c>
      <c r="B37" s="343">
        <f t="shared" si="2"/>
        <v>40465</v>
      </c>
      <c r="C37" s="26">
        <f t="shared" si="3"/>
        <v>25331</v>
      </c>
      <c r="D37" s="26">
        <f t="shared" si="1"/>
        <v>15134</v>
      </c>
      <c r="E37" s="399" t="s">
        <v>70</v>
      </c>
      <c r="F37" s="445">
        <v>20757</v>
      </c>
      <c r="G37" s="445">
        <v>753</v>
      </c>
      <c r="H37" s="399" t="s">
        <v>70</v>
      </c>
      <c r="I37" s="445">
        <v>0</v>
      </c>
      <c r="J37" s="445">
        <v>0</v>
      </c>
      <c r="K37" s="445">
        <v>457</v>
      </c>
      <c r="L37" s="445">
        <v>3797</v>
      </c>
      <c r="M37" s="445">
        <v>4098</v>
      </c>
      <c r="N37" s="445">
        <v>4204</v>
      </c>
      <c r="O37" s="445">
        <v>2485</v>
      </c>
      <c r="P37" s="450" t="s">
        <v>71</v>
      </c>
      <c r="Q37" s="448" t="s">
        <v>70</v>
      </c>
      <c r="R37" s="449">
        <v>280</v>
      </c>
      <c r="S37" s="449">
        <v>4171</v>
      </c>
      <c r="T37" s="449">
        <v>-630</v>
      </c>
      <c r="U37" s="449">
        <v>93</v>
      </c>
      <c r="V37" s="320" t="s">
        <v>71</v>
      </c>
    </row>
    <row r="38" spans="1:22" s="40" customFormat="1" ht="15.2" customHeight="1">
      <c r="A38" s="342" t="s">
        <v>472</v>
      </c>
      <c r="B38" s="343">
        <f t="shared" si="2"/>
        <v>18294</v>
      </c>
      <c r="C38" s="26">
        <f t="shared" si="3"/>
        <v>8838</v>
      </c>
      <c r="D38" s="26">
        <f t="shared" si="1"/>
        <v>9456</v>
      </c>
      <c r="E38" s="399" t="s">
        <v>72</v>
      </c>
      <c r="F38" s="445">
        <v>6177</v>
      </c>
      <c r="G38" s="445">
        <v>484</v>
      </c>
      <c r="H38" s="399" t="s">
        <v>72</v>
      </c>
      <c r="I38" s="445">
        <v>0</v>
      </c>
      <c r="J38" s="445">
        <v>0</v>
      </c>
      <c r="K38" s="445">
        <v>438</v>
      </c>
      <c r="L38" s="445">
        <v>2569</v>
      </c>
      <c r="M38" s="445">
        <v>1279</v>
      </c>
      <c r="N38" s="445">
        <v>3366</v>
      </c>
      <c r="O38" s="445">
        <v>1819</v>
      </c>
      <c r="P38" s="450" t="s">
        <v>73</v>
      </c>
      <c r="Q38" s="448" t="s">
        <v>72</v>
      </c>
      <c r="R38" s="449">
        <v>214</v>
      </c>
      <c r="S38" s="449">
        <v>1973</v>
      </c>
      <c r="T38" s="449">
        <v>-10</v>
      </c>
      <c r="U38" s="449">
        <v>-15</v>
      </c>
      <c r="V38" s="320" t="s">
        <v>73</v>
      </c>
    </row>
    <row r="39" spans="1:22" s="40" customFormat="1" ht="15.2" customHeight="1">
      <c r="A39" s="342" t="s">
        <v>473</v>
      </c>
      <c r="B39" s="343">
        <f t="shared" si="2"/>
        <v>102270</v>
      </c>
      <c r="C39" s="26">
        <f t="shared" si="3"/>
        <v>66612</v>
      </c>
      <c r="D39" s="26">
        <f t="shared" si="1"/>
        <v>35658</v>
      </c>
      <c r="E39" s="399" t="s">
        <v>74</v>
      </c>
      <c r="F39" s="445">
        <v>12361</v>
      </c>
      <c r="G39" s="445">
        <v>924</v>
      </c>
      <c r="H39" s="399" t="s">
        <v>74</v>
      </c>
      <c r="I39" s="445">
        <v>0</v>
      </c>
      <c r="J39" s="445">
        <v>0</v>
      </c>
      <c r="K39" s="445">
        <v>1996</v>
      </c>
      <c r="L39" s="445">
        <v>18644</v>
      </c>
      <c r="M39" s="445">
        <v>5469</v>
      </c>
      <c r="N39" s="445">
        <v>4664</v>
      </c>
      <c r="O39" s="445">
        <v>4856</v>
      </c>
      <c r="P39" s="450" t="s">
        <v>75</v>
      </c>
      <c r="Q39" s="448" t="s">
        <v>74</v>
      </c>
      <c r="R39" s="449">
        <v>48481</v>
      </c>
      <c r="S39" s="449">
        <v>4663</v>
      </c>
      <c r="T39" s="449">
        <v>183</v>
      </c>
      <c r="U39" s="449">
        <v>29</v>
      </c>
      <c r="V39" s="320" t="s">
        <v>75</v>
      </c>
    </row>
    <row r="40" spans="1:22" s="40" customFormat="1" ht="15.2" customHeight="1" thickBot="1">
      <c r="A40" s="344" t="s">
        <v>474</v>
      </c>
      <c r="B40" s="345">
        <f t="shared" si="2"/>
        <v>6118</v>
      </c>
      <c r="C40" s="419">
        <f t="shared" si="3"/>
        <v>2916</v>
      </c>
      <c r="D40" s="346">
        <f t="shared" si="1"/>
        <v>3202</v>
      </c>
      <c r="E40" s="347" t="s">
        <v>76</v>
      </c>
      <c r="F40" s="444">
        <v>1717</v>
      </c>
      <c r="G40" s="444">
        <v>349</v>
      </c>
      <c r="H40" s="347" t="s">
        <v>76</v>
      </c>
      <c r="I40" s="444">
        <v>0</v>
      </c>
      <c r="J40" s="444">
        <v>0</v>
      </c>
      <c r="K40" s="444">
        <v>79</v>
      </c>
      <c r="L40" s="444">
        <v>757</v>
      </c>
      <c r="M40" s="444">
        <v>536</v>
      </c>
      <c r="N40" s="444">
        <v>892</v>
      </c>
      <c r="O40" s="444">
        <v>799</v>
      </c>
      <c r="P40" s="451" t="s">
        <v>77</v>
      </c>
      <c r="Q40" s="452" t="s">
        <v>76</v>
      </c>
      <c r="R40" s="453">
        <v>72</v>
      </c>
      <c r="S40" s="453">
        <v>743</v>
      </c>
      <c r="T40" s="453">
        <v>35</v>
      </c>
      <c r="U40" s="453">
        <v>139</v>
      </c>
      <c r="V40" s="324" t="s">
        <v>77</v>
      </c>
    </row>
    <row r="41" spans="1:22" s="52" customFormat="1" ht="11.1" customHeight="1">
      <c r="A41" s="696" t="s">
        <v>562</v>
      </c>
      <c r="B41" s="696"/>
      <c r="D41" s="53"/>
      <c r="E41" s="52" t="s">
        <v>562</v>
      </c>
      <c r="G41" s="53" t="s">
        <v>686</v>
      </c>
      <c r="H41" s="52" t="s">
        <v>562</v>
      </c>
      <c r="I41" s="386"/>
      <c r="J41" s="84"/>
      <c r="K41" s="84"/>
      <c r="L41" s="84"/>
      <c r="M41" s="84"/>
      <c r="N41" s="84"/>
      <c r="O41" s="84"/>
      <c r="P41" s="53" t="s">
        <v>78</v>
      </c>
      <c r="Q41" s="52" t="s">
        <v>562</v>
      </c>
      <c r="T41" s="84"/>
      <c r="U41" s="84"/>
      <c r="V41" s="53" t="s">
        <v>685</v>
      </c>
    </row>
    <row r="42" spans="1:22" s="82" customFormat="1" ht="11.1" customHeight="1">
      <c r="A42" s="348" t="s">
        <v>409</v>
      </c>
      <c r="B42" s="348"/>
      <c r="C42" s="348"/>
      <c r="D42" s="348"/>
      <c r="E42" s="348" t="s">
        <v>415</v>
      </c>
      <c r="F42" s="348"/>
      <c r="G42" s="348"/>
      <c r="H42" s="348" t="s">
        <v>409</v>
      </c>
      <c r="I42" s="348"/>
      <c r="J42" s="349"/>
      <c r="K42" s="349"/>
      <c r="L42" s="112"/>
      <c r="M42" s="112"/>
      <c r="N42" s="112"/>
      <c r="O42" s="112"/>
      <c r="P42" s="112"/>
      <c r="Q42" s="348" t="s">
        <v>409</v>
      </c>
      <c r="R42" s="348"/>
      <c r="S42" s="348"/>
      <c r="T42" s="348"/>
      <c r="U42" s="112"/>
      <c r="V42" s="112"/>
    </row>
    <row r="43" spans="1:22" s="82" customFormat="1" ht="11.1" customHeight="1">
      <c r="A43" s="350" t="s">
        <v>410</v>
      </c>
      <c r="B43" s="384"/>
      <c r="C43" s="384"/>
      <c r="D43" s="384"/>
      <c r="E43" s="350" t="s">
        <v>416</v>
      </c>
      <c r="F43" s="384"/>
      <c r="G43" s="384"/>
      <c r="H43" s="350" t="s">
        <v>457</v>
      </c>
      <c r="I43" s="384"/>
      <c r="J43" s="349"/>
      <c r="K43" s="349"/>
      <c r="L43" s="112"/>
      <c r="M43" s="112"/>
      <c r="N43" s="112"/>
      <c r="O43" s="112"/>
      <c r="P43" s="112"/>
      <c r="Q43" s="350" t="s">
        <v>410</v>
      </c>
      <c r="R43" s="384"/>
      <c r="S43" s="384"/>
      <c r="T43" s="384"/>
      <c r="U43" s="112"/>
      <c r="V43" s="112"/>
    </row>
    <row r="44" spans="1:22" s="170" customFormat="1" ht="11.1" customHeight="1">
      <c r="A44" s="676" t="s">
        <v>475</v>
      </c>
      <c r="B44" s="676"/>
      <c r="C44" s="676"/>
      <c r="D44" s="676"/>
      <c r="E44" s="349" t="s">
        <v>456</v>
      </c>
      <c r="F44" s="349"/>
      <c r="G44" s="349"/>
      <c r="H44" s="676" t="s">
        <v>458</v>
      </c>
      <c r="I44" s="676"/>
      <c r="J44" s="676"/>
      <c r="K44" s="676"/>
      <c r="L44" s="676"/>
      <c r="M44" s="676"/>
      <c r="N44" s="351"/>
      <c r="O44" s="351"/>
      <c r="P44" s="352"/>
      <c r="Q44" s="676"/>
      <c r="R44" s="676"/>
      <c r="S44" s="676"/>
      <c r="T44" s="676"/>
      <c r="U44" s="351"/>
      <c r="V44" s="352"/>
    </row>
    <row r="45" spans="1:22" s="40" customFormat="1" ht="18" customHeight="1">
      <c r="A45" s="34"/>
      <c r="B45" s="36"/>
      <c r="C45" s="36"/>
      <c r="D45" s="36"/>
      <c r="E45" s="34"/>
      <c r="F45" s="36"/>
      <c r="G45" s="34"/>
      <c r="H45" s="34"/>
      <c r="I45" s="401"/>
      <c r="J45" s="401"/>
      <c r="K45" s="401"/>
      <c r="L45" s="401"/>
      <c r="M45" s="401"/>
      <c r="N45" s="401"/>
      <c r="O45" s="401"/>
      <c r="P45" s="114"/>
      <c r="Q45" s="34"/>
      <c r="R45" s="36"/>
      <c r="S45" s="36"/>
      <c r="T45" s="401"/>
      <c r="U45" s="401"/>
      <c r="V45" s="114"/>
    </row>
    <row r="46" spans="1:22" s="40" customFormat="1" ht="11.25">
      <c r="A46" s="401"/>
      <c r="B46" s="36"/>
      <c r="C46" s="36"/>
      <c r="D46" s="36"/>
      <c r="E46" s="34"/>
      <c r="F46" s="36"/>
      <c r="G46" s="34"/>
      <c r="H46" s="34"/>
      <c r="I46" s="401"/>
      <c r="J46" s="401"/>
      <c r="K46" s="401"/>
      <c r="L46" s="401"/>
      <c r="M46" s="401"/>
      <c r="N46" s="401"/>
      <c r="O46" s="401"/>
      <c r="P46" s="114"/>
      <c r="Q46" s="34"/>
      <c r="R46" s="36"/>
      <c r="S46" s="36"/>
      <c r="T46" s="401"/>
      <c r="U46" s="401"/>
      <c r="V46" s="114"/>
    </row>
    <row r="47" spans="1:22" s="40" customFormat="1" ht="11.25">
      <c r="B47" s="36">
        <f>B15/365</f>
        <v>9454.0657534246584</v>
      </c>
      <c r="C47" s="36"/>
      <c r="D47" s="36"/>
      <c r="E47" s="34"/>
      <c r="F47" s="36"/>
      <c r="G47" s="34"/>
      <c r="H47" s="379" t="s">
        <v>547</v>
      </c>
      <c r="I47" s="353">
        <f>K15/100</f>
        <v>834.19</v>
      </c>
      <c r="J47" s="354">
        <f>(I47/$I$59)*100</f>
        <v>2.4174277124808814</v>
      </c>
      <c r="K47" s="401"/>
      <c r="L47" s="401"/>
      <c r="M47" s="401"/>
      <c r="N47" s="401"/>
      <c r="O47" s="401"/>
      <c r="P47" s="114"/>
      <c r="Q47" s="34"/>
      <c r="R47" s="36"/>
      <c r="S47" s="36"/>
      <c r="T47" s="401"/>
      <c r="U47" s="401"/>
      <c r="V47" s="114"/>
    </row>
    <row r="48" spans="1:22" s="40" customFormat="1" ht="11.25">
      <c r="A48" s="34"/>
      <c r="B48" s="34"/>
      <c r="C48" s="36"/>
      <c r="D48" s="36"/>
      <c r="E48" s="34"/>
      <c r="F48" s="36"/>
      <c r="G48" s="34"/>
      <c r="H48" s="379" t="s">
        <v>549</v>
      </c>
      <c r="I48" s="353">
        <f>L15/100</f>
        <v>6250.44</v>
      </c>
      <c r="J48" s="354">
        <f t="shared" ref="J48:J58" si="4">(I48/$I$59)*100</f>
        <v>18.113363707547439</v>
      </c>
      <c r="K48" s="401"/>
      <c r="L48" s="401"/>
      <c r="M48" s="401"/>
      <c r="N48" s="401"/>
      <c r="O48" s="401"/>
      <c r="P48" s="114"/>
      <c r="Q48" s="34"/>
      <c r="R48" s="36"/>
      <c r="S48" s="36"/>
      <c r="T48" s="401"/>
      <c r="U48" s="401"/>
      <c r="V48" s="114"/>
    </row>
    <row r="49" spans="1:22" s="40" customFormat="1" ht="11.25">
      <c r="A49" s="34"/>
      <c r="B49" s="36"/>
      <c r="C49" s="36"/>
      <c r="D49" s="36"/>
      <c r="E49" s="34"/>
      <c r="F49" s="36"/>
      <c r="G49" s="34"/>
      <c r="H49" s="379" t="s">
        <v>543</v>
      </c>
      <c r="I49" s="353">
        <f>M15/100</f>
        <v>3130.72</v>
      </c>
      <c r="J49" s="354">
        <f t="shared" si="4"/>
        <v>9.072620491756247</v>
      </c>
      <c r="K49" s="401"/>
      <c r="L49" s="401"/>
      <c r="M49" s="401"/>
      <c r="N49" s="401"/>
      <c r="O49" s="401"/>
      <c r="P49" s="114"/>
      <c r="Q49" s="34"/>
      <c r="R49" s="36"/>
      <c r="S49" s="36"/>
      <c r="T49" s="401"/>
      <c r="U49" s="401"/>
      <c r="V49" s="114"/>
    </row>
    <row r="50" spans="1:22" s="40" customFormat="1" ht="11.25">
      <c r="A50" s="34"/>
      <c r="B50" s="36"/>
      <c r="C50" s="36"/>
      <c r="D50" s="36"/>
      <c r="E50" s="34"/>
      <c r="F50" s="36"/>
      <c r="G50" s="34"/>
      <c r="H50" s="379" t="s">
        <v>544</v>
      </c>
      <c r="I50" s="353">
        <f>N15/100</f>
        <v>4385.7299999999996</v>
      </c>
      <c r="J50" s="354">
        <f t="shared" si="4"/>
        <v>12.709556865293006</v>
      </c>
      <c r="K50" s="401"/>
      <c r="L50" s="401"/>
      <c r="M50" s="401"/>
      <c r="N50" s="401"/>
      <c r="O50" s="401"/>
      <c r="P50" s="114"/>
      <c r="Q50" s="34"/>
      <c r="R50" s="36"/>
      <c r="S50" s="36"/>
      <c r="T50" s="401"/>
      <c r="U50" s="401"/>
      <c r="V50" s="114"/>
    </row>
    <row r="51" spans="1:22" s="40" customFormat="1" ht="11.25">
      <c r="A51" s="34"/>
      <c r="B51" s="36"/>
      <c r="C51" s="36"/>
      <c r="D51" s="36"/>
      <c r="E51" s="34"/>
      <c r="F51" s="36"/>
      <c r="G51" s="34"/>
      <c r="H51" s="379" t="s">
        <v>548</v>
      </c>
      <c r="I51" s="353">
        <f>O15/100</f>
        <v>1824.89</v>
      </c>
      <c r="J51" s="354">
        <f t="shared" si="4"/>
        <v>5.2884111032609304</v>
      </c>
      <c r="K51" s="401"/>
      <c r="L51" s="401"/>
      <c r="M51" s="401"/>
      <c r="N51" s="401"/>
      <c r="O51" s="401"/>
      <c r="P51" s="114"/>
      <c r="Q51" s="34"/>
      <c r="R51" s="36"/>
      <c r="S51" s="36"/>
      <c r="T51" s="401"/>
      <c r="U51" s="401"/>
      <c r="V51" s="114"/>
    </row>
    <row r="52" spans="1:22" s="40" customFormat="1" ht="11.25">
      <c r="A52" s="34"/>
      <c r="B52" s="36"/>
      <c r="C52" s="36"/>
      <c r="D52" s="36"/>
      <c r="E52" s="34"/>
      <c r="F52" s="36"/>
      <c r="G52" s="34"/>
      <c r="H52" s="355" t="s">
        <v>545</v>
      </c>
      <c r="I52" s="356">
        <f>R15/100</f>
        <v>1256.95</v>
      </c>
      <c r="J52" s="354">
        <f t="shared" si="4"/>
        <v>3.6425583658433256</v>
      </c>
      <c r="K52" s="401"/>
      <c r="L52" s="401"/>
      <c r="M52" s="401"/>
      <c r="N52" s="401"/>
      <c r="O52" s="401"/>
      <c r="P52" s="114"/>
      <c r="Q52" s="34"/>
      <c r="R52" s="36"/>
      <c r="S52" s="36"/>
      <c r="T52" s="401"/>
      <c r="U52" s="401"/>
      <c r="V52" s="114"/>
    </row>
    <row r="53" spans="1:22" s="40" customFormat="1" ht="11.25">
      <c r="A53" s="34"/>
      <c r="B53" s="36"/>
      <c r="C53" s="36"/>
      <c r="D53" s="36"/>
      <c r="E53" s="34"/>
      <c r="F53" s="36"/>
      <c r="G53" s="34"/>
      <c r="H53" s="355" t="s">
        <v>546</v>
      </c>
      <c r="I53" s="356">
        <f>S15/100</f>
        <v>2555.56</v>
      </c>
      <c r="J53" s="354">
        <f t="shared" si="4"/>
        <v>7.405844669568852</v>
      </c>
      <c r="K53" s="401"/>
      <c r="L53" s="401"/>
      <c r="M53" s="401"/>
      <c r="N53" s="401"/>
      <c r="O53" s="401"/>
      <c r="P53" s="114"/>
      <c r="Q53" s="34"/>
      <c r="R53" s="36"/>
      <c r="S53" s="36"/>
      <c r="T53" s="401"/>
      <c r="U53" s="401"/>
      <c r="V53" s="114"/>
    </row>
    <row r="54" spans="1:22">
      <c r="H54" s="357" t="s">
        <v>550</v>
      </c>
      <c r="I54" s="358">
        <f>F15/100</f>
        <v>9657.52</v>
      </c>
      <c r="J54" s="354">
        <f t="shared" si="4"/>
        <v>27.986857288913029</v>
      </c>
    </row>
    <row r="55" spans="1:22">
      <c r="H55" s="357" t="s">
        <v>551</v>
      </c>
      <c r="I55" s="358">
        <f>G15/100</f>
        <v>762.68</v>
      </c>
      <c r="J55" s="354">
        <f t="shared" si="4"/>
        <v>2.2101964393662334</v>
      </c>
    </row>
    <row r="56" spans="1:22">
      <c r="H56" s="357" t="s">
        <v>552</v>
      </c>
      <c r="I56" s="358">
        <f>I15/100</f>
        <v>8.31</v>
      </c>
      <c r="J56" s="354">
        <f t="shared" si="4"/>
        <v>2.4081833024510151E-2</v>
      </c>
    </row>
    <row r="57" spans="1:22">
      <c r="H57" s="357" t="s">
        <v>553</v>
      </c>
      <c r="I57" s="358">
        <f>J15/100</f>
        <v>3749.97</v>
      </c>
      <c r="J57" s="354">
        <f t="shared" si="4"/>
        <v>10.867166231879942</v>
      </c>
    </row>
    <row r="58" spans="1:22">
      <c r="H58" s="357" t="s">
        <v>554</v>
      </c>
      <c r="I58" s="358">
        <f>(T15+U15)/100</f>
        <v>90.38</v>
      </c>
      <c r="J58" s="354">
        <f t="shared" si="4"/>
        <v>0.26191529106561101</v>
      </c>
    </row>
    <row r="59" spans="1:22">
      <c r="I59" s="359">
        <f>SUM(I47:I58)</f>
        <v>34507.339999999997</v>
      </c>
      <c r="J59" s="359">
        <f>I59-I52-I53</f>
        <v>30694.829999999998</v>
      </c>
    </row>
    <row r="60" spans="1:22">
      <c r="I60" s="359">
        <v>100</v>
      </c>
      <c r="J60" s="361">
        <f>(J59/I59)*100</f>
        <v>88.951596964587836</v>
      </c>
      <c r="K60" s="362">
        <f>I60-J60</f>
        <v>11.048403035412164</v>
      </c>
    </row>
  </sheetData>
  <sheetProtection selectLockedCells="1"/>
  <mergeCells count="40">
    <mergeCell ref="A44:D44"/>
    <mergeCell ref="F7:G7"/>
    <mergeCell ref="B7:B10"/>
    <mergeCell ref="B6:D6"/>
    <mergeCell ref="L6:O6"/>
    <mergeCell ref="F8:F10"/>
    <mergeCell ref="I6:J6"/>
    <mergeCell ref="A6:A10"/>
    <mergeCell ref="A41:B41"/>
    <mergeCell ref="Q44:T44"/>
    <mergeCell ref="R8:R10"/>
    <mergeCell ref="H3:O3"/>
    <mergeCell ref="R7:S7"/>
    <mergeCell ref="H44:M44"/>
    <mergeCell ref="P3:V3"/>
    <mergeCell ref="V6:V10"/>
    <mergeCell ref="T6:U6"/>
    <mergeCell ref="S8:S10"/>
    <mergeCell ref="O8:O10"/>
    <mergeCell ref="I7:J7"/>
    <mergeCell ref="L8:L10"/>
    <mergeCell ref="P6:P10"/>
    <mergeCell ref="N8:N10"/>
    <mergeCell ref="Q6:Q10"/>
    <mergeCell ref="I8:I10"/>
    <mergeCell ref="A3:G3"/>
    <mergeCell ref="A4:G4"/>
    <mergeCell ref="F6:G6"/>
    <mergeCell ref="U7:U10"/>
    <mergeCell ref="E6:E10"/>
    <mergeCell ref="K7:O7"/>
    <mergeCell ref="M8:M10"/>
    <mergeCell ref="H6:H10"/>
    <mergeCell ref="R6:S6"/>
    <mergeCell ref="T7:T10"/>
    <mergeCell ref="C7:C10"/>
    <mergeCell ref="D7:D10"/>
    <mergeCell ref="G8:G10"/>
    <mergeCell ref="J8:J10"/>
    <mergeCell ref="K8:K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view="pageBreakPreview" topLeftCell="A13" zoomScaleNormal="100" zoomScaleSheetLayoutView="100" workbookViewId="0">
      <selection activeCell="N40" sqref="N40"/>
    </sheetView>
  </sheetViews>
  <sheetFormatPr defaultRowHeight="14.25"/>
  <cols>
    <col min="1" max="1" width="9.75" style="55" customWidth="1"/>
    <col min="2" max="2" width="12.125" style="173" customWidth="1"/>
    <col min="3" max="7" width="12.125" style="60" customWidth="1"/>
    <col min="8" max="8" width="11.625" style="60" customWidth="1"/>
    <col min="9" max="9" width="12.625" style="60" bestFit="1" customWidth="1"/>
    <col min="10" max="10" width="11.625" style="60" customWidth="1"/>
    <col min="11" max="11" width="11.125" style="60" customWidth="1"/>
    <col min="12" max="13" width="11.625" style="60" customWidth="1"/>
    <col min="14" max="14" width="12.25" style="55" customWidth="1"/>
    <col min="15" max="16384" width="9" style="60"/>
  </cols>
  <sheetData>
    <row r="1" spans="1:14" s="539" customFormat="1" ht="14.1" customHeight="1">
      <c r="A1" s="532" t="s">
        <v>652</v>
      </c>
      <c r="B1" s="538"/>
      <c r="N1" s="533" t="s">
        <v>653</v>
      </c>
    </row>
    <row r="2" spans="1:14" s="335" customFormat="1" ht="14.1" customHeight="1">
      <c r="A2" s="333"/>
      <c r="B2" s="334"/>
      <c r="N2" s="336"/>
    </row>
    <row r="3" spans="1:14" s="41" customFormat="1" ht="20.100000000000001" customHeight="1">
      <c r="A3" s="636" t="s">
        <v>162</v>
      </c>
      <c r="B3" s="636"/>
      <c r="C3" s="636"/>
      <c r="D3" s="636"/>
      <c r="E3" s="636"/>
      <c r="F3" s="636"/>
      <c r="G3" s="636"/>
      <c r="H3" s="637" t="s">
        <v>163</v>
      </c>
      <c r="I3" s="636"/>
      <c r="J3" s="636"/>
      <c r="K3" s="636"/>
      <c r="L3" s="636"/>
      <c r="M3" s="636"/>
      <c r="N3" s="636"/>
    </row>
    <row r="4" spans="1:14" s="45" customFormat="1" ht="24" customHeight="1">
      <c r="A4" s="398"/>
      <c r="B4" s="398"/>
      <c r="C4" s="398"/>
      <c r="D4" s="398"/>
      <c r="E4" s="398"/>
      <c r="F4" s="337"/>
      <c r="G4" s="398"/>
      <c r="I4" s="398"/>
      <c r="J4" s="398"/>
      <c r="K4" s="398"/>
      <c r="L4" s="398"/>
      <c r="M4" s="398"/>
      <c r="N4" s="398"/>
    </row>
    <row r="5" spans="1:14" s="46" customFormat="1" ht="18" customHeight="1" thickBot="1">
      <c r="A5" s="46" t="s">
        <v>17</v>
      </c>
      <c r="D5" s="10"/>
      <c r="N5" s="209" t="s">
        <v>85</v>
      </c>
    </row>
    <row r="6" spans="1:14" s="40" customFormat="1" ht="21.95" customHeight="1">
      <c r="A6" s="581" t="s">
        <v>164</v>
      </c>
      <c r="B6" s="700" t="s">
        <v>80</v>
      </c>
      <c r="C6" s="694"/>
      <c r="D6" s="694"/>
      <c r="E6" s="698" t="s">
        <v>81</v>
      </c>
      <c r="F6" s="694"/>
      <c r="G6" s="659"/>
      <c r="H6" s="700" t="s">
        <v>82</v>
      </c>
      <c r="I6" s="694"/>
      <c r="J6" s="694"/>
      <c r="K6" s="698" t="s">
        <v>83</v>
      </c>
      <c r="L6" s="694"/>
      <c r="M6" s="699"/>
      <c r="N6" s="584" t="s">
        <v>165</v>
      </c>
    </row>
    <row r="7" spans="1:14" s="40" customFormat="1" ht="20.100000000000001" customHeight="1">
      <c r="A7" s="582"/>
      <c r="B7" s="697"/>
      <c r="C7" s="577" t="s">
        <v>166</v>
      </c>
      <c r="D7" s="577" t="s">
        <v>167</v>
      </c>
      <c r="E7" s="576"/>
      <c r="F7" s="577" t="s">
        <v>166</v>
      </c>
      <c r="G7" s="653" t="s">
        <v>167</v>
      </c>
      <c r="H7" s="697"/>
      <c r="I7" s="577" t="s">
        <v>166</v>
      </c>
      <c r="J7" s="577" t="s">
        <v>167</v>
      </c>
      <c r="K7" s="576"/>
      <c r="L7" s="577" t="s">
        <v>166</v>
      </c>
      <c r="M7" s="661" t="s">
        <v>167</v>
      </c>
      <c r="N7" s="585"/>
    </row>
    <row r="8" spans="1:14" s="40" customFormat="1" ht="20.100000000000001" customHeight="1">
      <c r="A8" s="582"/>
      <c r="B8" s="678"/>
      <c r="C8" s="570"/>
      <c r="D8" s="570"/>
      <c r="E8" s="570"/>
      <c r="F8" s="570"/>
      <c r="G8" s="606"/>
      <c r="H8" s="678"/>
      <c r="I8" s="570"/>
      <c r="J8" s="570"/>
      <c r="K8" s="570"/>
      <c r="L8" s="570"/>
      <c r="M8" s="662"/>
      <c r="N8" s="585"/>
    </row>
    <row r="9" spans="1:14" s="40" customFormat="1" ht="20.100000000000001" customHeight="1">
      <c r="A9" s="583"/>
      <c r="B9" s="684"/>
      <c r="C9" s="571"/>
      <c r="D9" s="571"/>
      <c r="E9" s="571"/>
      <c r="F9" s="571"/>
      <c r="G9" s="672"/>
      <c r="H9" s="684"/>
      <c r="I9" s="571"/>
      <c r="J9" s="571"/>
      <c r="K9" s="571"/>
      <c r="L9" s="571"/>
      <c r="M9" s="663"/>
      <c r="N9" s="586"/>
    </row>
    <row r="10" spans="1:14" s="96" customFormat="1" ht="17.100000000000001" customHeight="1">
      <c r="A10" s="152" t="s">
        <v>134</v>
      </c>
      <c r="B10" s="10">
        <f>C10+D10</f>
        <v>17268061</v>
      </c>
      <c r="C10" s="10">
        <v>14407298</v>
      </c>
      <c r="D10" s="10">
        <v>2860763</v>
      </c>
      <c r="E10" s="10">
        <v>18878867.34259</v>
      </c>
      <c r="F10" s="10">
        <v>15879409.67723</v>
      </c>
      <c r="G10" s="10">
        <v>2999457.66536</v>
      </c>
      <c r="H10" s="10">
        <v>15793864.409530001</v>
      </c>
      <c r="I10" s="10">
        <v>13689521.17984</v>
      </c>
      <c r="J10" s="10">
        <v>2104343.2296899999</v>
      </c>
      <c r="K10" s="10">
        <v>1678205.5713800001</v>
      </c>
      <c r="L10" s="10">
        <v>966660.76697999996</v>
      </c>
      <c r="M10" s="26">
        <v>711544.80440000002</v>
      </c>
      <c r="N10" s="95" t="s">
        <v>134</v>
      </c>
    </row>
    <row r="11" spans="1:14" s="96" customFormat="1" ht="17.100000000000001" customHeight="1">
      <c r="A11" s="152" t="s">
        <v>463</v>
      </c>
      <c r="B11" s="10">
        <f>C11+D11</f>
        <v>18941608</v>
      </c>
      <c r="C11" s="10">
        <v>16064524</v>
      </c>
      <c r="D11" s="10">
        <v>2877084</v>
      </c>
      <c r="E11" s="10">
        <v>20968929.5361</v>
      </c>
      <c r="F11" s="10">
        <v>17794546.486170001</v>
      </c>
      <c r="G11" s="10">
        <v>3174383.0499300002</v>
      </c>
      <c r="H11" s="10">
        <v>17271854.199759997</v>
      </c>
      <c r="I11" s="10">
        <v>14994228.09715</v>
      </c>
      <c r="J11" s="10">
        <v>2277626.1026099999</v>
      </c>
      <c r="K11" s="10">
        <v>2181563.77318</v>
      </c>
      <c r="L11" s="10">
        <v>1481998.2113399999</v>
      </c>
      <c r="M11" s="26">
        <v>699565.56183999998</v>
      </c>
      <c r="N11" s="95" t="s">
        <v>463</v>
      </c>
    </row>
    <row r="12" spans="1:14" s="96" customFormat="1" ht="17.100000000000001" customHeight="1">
      <c r="A12" s="152" t="s">
        <v>555</v>
      </c>
      <c r="B12" s="10">
        <f>C12+D12</f>
        <v>19841993</v>
      </c>
      <c r="C12" s="10">
        <v>16737411</v>
      </c>
      <c r="D12" s="10">
        <v>3104582</v>
      </c>
      <c r="E12" s="10">
        <v>22411929</v>
      </c>
      <c r="F12" s="10">
        <v>18998214</v>
      </c>
      <c r="G12" s="10">
        <v>3413715</v>
      </c>
      <c r="H12" s="10">
        <v>18618414</v>
      </c>
      <c r="I12" s="10">
        <v>16118526</v>
      </c>
      <c r="J12" s="10">
        <v>2499888</v>
      </c>
      <c r="K12" s="10">
        <v>2459486</v>
      </c>
      <c r="L12" s="10">
        <v>1683101</v>
      </c>
      <c r="M12" s="26">
        <v>776385</v>
      </c>
      <c r="N12" s="95" t="s">
        <v>555</v>
      </c>
    </row>
    <row r="13" spans="1:14" s="96" customFormat="1" ht="17.100000000000001" customHeight="1">
      <c r="A13" s="152" t="s">
        <v>587</v>
      </c>
      <c r="B13" s="10">
        <v>20155288</v>
      </c>
      <c r="C13" s="10">
        <v>17073154</v>
      </c>
      <c r="D13" s="10">
        <v>3082134</v>
      </c>
      <c r="E13" s="10">
        <v>22796126</v>
      </c>
      <c r="F13" s="10">
        <v>19424915</v>
      </c>
      <c r="G13" s="10">
        <v>3371211</v>
      </c>
      <c r="H13" s="10">
        <v>18478858</v>
      </c>
      <c r="I13" s="10">
        <v>16063078</v>
      </c>
      <c r="J13" s="10">
        <v>2415780</v>
      </c>
      <c r="K13" s="10">
        <v>2108765</v>
      </c>
      <c r="L13" s="10">
        <v>1417615</v>
      </c>
      <c r="M13" s="26">
        <v>691150</v>
      </c>
      <c r="N13" s="95" t="s">
        <v>587</v>
      </c>
    </row>
    <row r="14" spans="1:14" s="96" customFormat="1" ht="17.100000000000001" customHeight="1">
      <c r="A14" s="154" t="s">
        <v>629</v>
      </c>
      <c r="B14" s="337">
        <f>SUM(B16:B39)</f>
        <v>24781739</v>
      </c>
      <c r="C14" s="337">
        <f>SUM(C16:C39)</f>
        <v>20739060</v>
      </c>
      <c r="D14" s="337">
        <f t="shared" ref="D14:M14" si="0">SUM(D16:D39)</f>
        <v>4042679</v>
      </c>
      <c r="E14" s="337">
        <f t="shared" si="0"/>
        <v>25275502</v>
      </c>
      <c r="F14" s="337">
        <f t="shared" si="0"/>
        <v>21107143</v>
      </c>
      <c r="G14" s="337">
        <f t="shared" si="0"/>
        <v>4168359</v>
      </c>
      <c r="H14" s="337">
        <f t="shared" si="0"/>
        <v>20279742</v>
      </c>
      <c r="I14" s="337">
        <f t="shared" si="0"/>
        <v>17504298</v>
      </c>
      <c r="J14" s="337">
        <f t="shared" si="0"/>
        <v>2775444</v>
      </c>
      <c r="K14" s="337">
        <f t="shared" si="0"/>
        <v>3025045</v>
      </c>
      <c r="L14" s="337">
        <f t="shared" si="0"/>
        <v>1934381</v>
      </c>
      <c r="M14" s="337">
        <f t="shared" si="0"/>
        <v>1090664</v>
      </c>
      <c r="N14" s="156" t="s">
        <v>629</v>
      </c>
    </row>
    <row r="15" spans="1:14" s="96" customFormat="1" ht="10.35" customHeight="1">
      <c r="A15" s="15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26"/>
      <c r="N15" s="95"/>
    </row>
    <row r="16" spans="1:14" s="96" customFormat="1" ht="17.100000000000001" customHeight="1">
      <c r="A16" s="152" t="s">
        <v>84</v>
      </c>
      <c r="B16" s="10">
        <f>C16+D16</f>
        <v>8515996</v>
      </c>
      <c r="C16" s="446">
        <v>7260502</v>
      </c>
      <c r="D16" s="446">
        <v>1255494</v>
      </c>
      <c r="E16" s="406">
        <f>F16+G16</f>
        <v>8771739</v>
      </c>
      <c r="F16" s="454">
        <v>7434689</v>
      </c>
      <c r="G16" s="454">
        <v>1337050</v>
      </c>
      <c r="H16" s="406">
        <f>I16+J16</f>
        <v>7822643</v>
      </c>
      <c r="I16" s="454">
        <v>6785895</v>
      </c>
      <c r="J16" s="454">
        <v>1036748</v>
      </c>
      <c r="K16" s="406">
        <f>L16+M16</f>
        <v>681881</v>
      </c>
      <c r="L16" s="454">
        <v>382477</v>
      </c>
      <c r="M16" s="455">
        <v>299404</v>
      </c>
      <c r="N16" s="95" t="s">
        <v>126</v>
      </c>
    </row>
    <row r="17" spans="1:14" s="96" customFormat="1" ht="17.100000000000001" customHeight="1">
      <c r="A17" s="152" t="s">
        <v>41</v>
      </c>
      <c r="B17" s="10">
        <f t="shared" ref="B17:B39" si="1">C17+D17</f>
        <v>1529360</v>
      </c>
      <c r="C17" s="446">
        <v>1268792</v>
      </c>
      <c r="D17" s="446">
        <v>260568</v>
      </c>
      <c r="E17" s="406">
        <f t="shared" ref="E17:E39" si="2">F17+G17</f>
        <v>1574591</v>
      </c>
      <c r="F17" s="454">
        <v>1304378</v>
      </c>
      <c r="G17" s="454">
        <v>270213</v>
      </c>
      <c r="H17" s="406">
        <f t="shared" ref="H17:H39" si="3">I17+J17</f>
        <v>1316867</v>
      </c>
      <c r="I17" s="454">
        <v>1096647</v>
      </c>
      <c r="J17" s="454">
        <v>220220</v>
      </c>
      <c r="K17" s="406">
        <f t="shared" ref="K17:K39" si="4">L17+M17</f>
        <v>93330</v>
      </c>
      <c r="L17" s="454">
        <v>64269</v>
      </c>
      <c r="M17" s="455">
        <v>29061</v>
      </c>
      <c r="N17" s="95" t="s">
        <v>23</v>
      </c>
    </row>
    <row r="18" spans="1:14" s="96" customFormat="1" ht="17.100000000000001" customHeight="1">
      <c r="A18" s="152" t="s">
        <v>42</v>
      </c>
      <c r="B18" s="10">
        <f t="shared" si="1"/>
        <v>1444240</v>
      </c>
      <c r="C18" s="446">
        <v>1156466</v>
      </c>
      <c r="D18" s="446">
        <v>287774</v>
      </c>
      <c r="E18" s="406">
        <f t="shared" si="2"/>
        <v>1470857</v>
      </c>
      <c r="F18" s="454">
        <v>1179793</v>
      </c>
      <c r="G18" s="454">
        <v>291064</v>
      </c>
      <c r="H18" s="406">
        <f t="shared" si="3"/>
        <v>1027736</v>
      </c>
      <c r="I18" s="454">
        <v>881551</v>
      </c>
      <c r="J18" s="454">
        <v>146185</v>
      </c>
      <c r="K18" s="406">
        <f t="shared" si="4"/>
        <v>157123</v>
      </c>
      <c r="L18" s="454">
        <v>48828</v>
      </c>
      <c r="M18" s="456">
        <v>108295</v>
      </c>
      <c r="N18" s="95" t="s">
        <v>24</v>
      </c>
    </row>
    <row r="19" spans="1:14" s="96" customFormat="1" ht="17.100000000000001" customHeight="1">
      <c r="A19" s="152" t="s">
        <v>43</v>
      </c>
      <c r="B19" s="10">
        <f t="shared" si="1"/>
        <v>950554</v>
      </c>
      <c r="C19" s="446">
        <v>786350</v>
      </c>
      <c r="D19" s="446">
        <v>164204</v>
      </c>
      <c r="E19" s="406">
        <f t="shared" si="2"/>
        <v>983012</v>
      </c>
      <c r="F19" s="454">
        <v>816161</v>
      </c>
      <c r="G19" s="454">
        <v>166851</v>
      </c>
      <c r="H19" s="406">
        <f t="shared" si="3"/>
        <v>641215</v>
      </c>
      <c r="I19" s="454">
        <v>574370</v>
      </c>
      <c r="J19" s="454">
        <v>66845</v>
      </c>
      <c r="K19" s="406">
        <f t="shared" si="4"/>
        <v>177543</v>
      </c>
      <c r="L19" s="454">
        <v>104937</v>
      </c>
      <c r="M19" s="455">
        <v>72606</v>
      </c>
      <c r="N19" s="95" t="s">
        <v>25</v>
      </c>
    </row>
    <row r="20" spans="1:14" s="96" customFormat="1" ht="17.100000000000001" customHeight="1">
      <c r="A20" s="152" t="s">
        <v>44</v>
      </c>
      <c r="B20" s="10">
        <f t="shared" si="1"/>
        <v>1105560</v>
      </c>
      <c r="C20" s="446">
        <v>928018</v>
      </c>
      <c r="D20" s="446">
        <v>177542</v>
      </c>
      <c r="E20" s="406">
        <f t="shared" si="2"/>
        <v>1116277</v>
      </c>
      <c r="F20" s="454">
        <v>935664</v>
      </c>
      <c r="G20" s="454">
        <v>180613</v>
      </c>
      <c r="H20" s="406">
        <f t="shared" si="3"/>
        <v>885966</v>
      </c>
      <c r="I20" s="454">
        <v>765054</v>
      </c>
      <c r="J20" s="454">
        <v>120912</v>
      </c>
      <c r="K20" s="406">
        <f t="shared" si="4"/>
        <v>230310</v>
      </c>
      <c r="L20" s="454">
        <v>170610</v>
      </c>
      <c r="M20" s="457">
        <v>59700</v>
      </c>
      <c r="N20" s="338" t="s">
        <v>26</v>
      </c>
    </row>
    <row r="21" spans="1:14" s="96" customFormat="1" ht="17.100000000000001" customHeight="1">
      <c r="A21" s="152" t="s">
        <v>45</v>
      </c>
      <c r="B21" s="10">
        <f t="shared" si="1"/>
        <v>1495508</v>
      </c>
      <c r="C21" s="446">
        <v>1130272</v>
      </c>
      <c r="D21" s="446">
        <v>365236</v>
      </c>
      <c r="E21" s="406">
        <f t="shared" si="2"/>
        <v>1550957</v>
      </c>
      <c r="F21" s="454">
        <v>1192421</v>
      </c>
      <c r="G21" s="454">
        <v>358536</v>
      </c>
      <c r="H21" s="406">
        <f t="shared" si="3"/>
        <v>1236944</v>
      </c>
      <c r="I21" s="454">
        <v>946340</v>
      </c>
      <c r="J21" s="454">
        <v>290604</v>
      </c>
      <c r="K21" s="406">
        <f t="shared" si="4"/>
        <v>146370</v>
      </c>
      <c r="L21" s="454">
        <v>108884</v>
      </c>
      <c r="M21" s="457">
        <v>37486</v>
      </c>
      <c r="N21" s="338" t="s">
        <v>27</v>
      </c>
    </row>
    <row r="22" spans="1:14" s="96" customFormat="1" ht="17.100000000000001" customHeight="1">
      <c r="A22" s="399" t="s">
        <v>541</v>
      </c>
      <c r="B22" s="10">
        <f t="shared" si="1"/>
        <v>713636</v>
      </c>
      <c r="C22" s="446">
        <v>605312</v>
      </c>
      <c r="D22" s="446">
        <v>108324</v>
      </c>
      <c r="E22" s="406">
        <f t="shared" si="2"/>
        <v>721801</v>
      </c>
      <c r="F22" s="454">
        <v>613675</v>
      </c>
      <c r="G22" s="454">
        <v>108126</v>
      </c>
      <c r="H22" s="406">
        <f t="shared" si="3"/>
        <v>542825</v>
      </c>
      <c r="I22" s="454">
        <v>480452</v>
      </c>
      <c r="J22" s="454">
        <v>62373</v>
      </c>
      <c r="K22" s="406">
        <f t="shared" si="4"/>
        <v>178976</v>
      </c>
      <c r="L22" s="454">
        <v>133223</v>
      </c>
      <c r="M22" s="457">
        <v>45753</v>
      </c>
      <c r="N22" s="339" t="s">
        <v>28</v>
      </c>
    </row>
    <row r="23" spans="1:14" s="96" customFormat="1" ht="17.100000000000001" customHeight="1">
      <c r="A23" s="152" t="s">
        <v>47</v>
      </c>
      <c r="B23" s="10">
        <f t="shared" si="1"/>
        <v>811682</v>
      </c>
      <c r="C23" s="446">
        <v>721485</v>
      </c>
      <c r="D23" s="446">
        <v>90197</v>
      </c>
      <c r="E23" s="406">
        <f t="shared" si="2"/>
        <v>809496</v>
      </c>
      <c r="F23" s="454">
        <v>718729</v>
      </c>
      <c r="G23" s="454">
        <v>90767</v>
      </c>
      <c r="H23" s="406">
        <f t="shared" si="3"/>
        <v>589610</v>
      </c>
      <c r="I23" s="454">
        <v>527366</v>
      </c>
      <c r="J23" s="454">
        <v>62244</v>
      </c>
      <c r="K23" s="406">
        <f t="shared" si="4"/>
        <v>219886</v>
      </c>
      <c r="L23" s="454">
        <v>191363</v>
      </c>
      <c r="M23" s="457">
        <v>28523</v>
      </c>
      <c r="N23" s="338" t="s">
        <v>48</v>
      </c>
    </row>
    <row r="24" spans="1:14" s="96" customFormat="1" ht="17.100000000000001" customHeight="1">
      <c r="A24" s="152" t="s">
        <v>49</v>
      </c>
      <c r="B24" s="10">
        <f t="shared" si="1"/>
        <v>803048</v>
      </c>
      <c r="C24" s="446">
        <v>725218</v>
      </c>
      <c r="D24" s="446">
        <v>77830</v>
      </c>
      <c r="E24" s="406">
        <f t="shared" si="2"/>
        <v>798563</v>
      </c>
      <c r="F24" s="454">
        <v>721435</v>
      </c>
      <c r="G24" s="454">
        <v>77128</v>
      </c>
      <c r="H24" s="406">
        <f t="shared" si="3"/>
        <v>628926</v>
      </c>
      <c r="I24" s="454">
        <v>564633</v>
      </c>
      <c r="J24" s="454">
        <v>64293</v>
      </c>
      <c r="K24" s="406">
        <f t="shared" si="4"/>
        <v>169637</v>
      </c>
      <c r="L24" s="454">
        <v>156802</v>
      </c>
      <c r="M24" s="457">
        <v>12835</v>
      </c>
      <c r="N24" s="338" t="s">
        <v>29</v>
      </c>
    </row>
    <row r="25" spans="1:14" s="96" customFormat="1" ht="17.100000000000001" customHeight="1">
      <c r="A25" s="152" t="s">
        <v>50</v>
      </c>
      <c r="B25" s="10">
        <f t="shared" si="1"/>
        <v>635233</v>
      </c>
      <c r="C25" s="446">
        <v>552461</v>
      </c>
      <c r="D25" s="446">
        <v>82772</v>
      </c>
      <c r="E25" s="406">
        <f t="shared" si="2"/>
        <v>628065</v>
      </c>
      <c r="F25" s="454">
        <v>545916</v>
      </c>
      <c r="G25" s="454">
        <v>82149</v>
      </c>
      <c r="H25" s="406">
        <f t="shared" si="3"/>
        <v>522069</v>
      </c>
      <c r="I25" s="454">
        <v>461178</v>
      </c>
      <c r="J25" s="454">
        <v>60891</v>
      </c>
      <c r="K25" s="406">
        <f t="shared" si="4"/>
        <v>28854</v>
      </c>
      <c r="L25" s="454">
        <v>20258</v>
      </c>
      <c r="M25" s="457">
        <v>8596</v>
      </c>
      <c r="N25" s="338" t="s">
        <v>51</v>
      </c>
    </row>
    <row r="26" spans="1:14" s="96" customFormat="1" ht="17.100000000000001" customHeight="1">
      <c r="A26" s="152" t="s">
        <v>52</v>
      </c>
      <c r="B26" s="10">
        <f t="shared" si="1"/>
        <v>904360</v>
      </c>
      <c r="C26" s="446">
        <v>735861</v>
      </c>
      <c r="D26" s="446">
        <v>168499</v>
      </c>
      <c r="E26" s="406">
        <f t="shared" si="2"/>
        <v>916064</v>
      </c>
      <c r="F26" s="454">
        <v>741626</v>
      </c>
      <c r="G26" s="454">
        <v>174438</v>
      </c>
      <c r="H26" s="406">
        <f t="shared" si="3"/>
        <v>710382</v>
      </c>
      <c r="I26" s="454">
        <v>596164</v>
      </c>
      <c r="J26" s="454">
        <v>114218</v>
      </c>
      <c r="K26" s="406">
        <f t="shared" si="4"/>
        <v>70201</v>
      </c>
      <c r="L26" s="454">
        <v>39494</v>
      </c>
      <c r="M26" s="457">
        <v>30707</v>
      </c>
      <c r="N26" s="338" t="s">
        <v>30</v>
      </c>
    </row>
    <row r="27" spans="1:14" s="96" customFormat="1" ht="17.100000000000001" customHeight="1">
      <c r="A27" s="152" t="s">
        <v>53</v>
      </c>
      <c r="B27" s="10">
        <f t="shared" si="1"/>
        <v>362764</v>
      </c>
      <c r="C27" s="446">
        <v>350639</v>
      </c>
      <c r="D27" s="446">
        <v>12125</v>
      </c>
      <c r="E27" s="406">
        <f t="shared" si="2"/>
        <v>365490</v>
      </c>
      <c r="F27" s="454">
        <v>353760</v>
      </c>
      <c r="G27" s="454">
        <v>11730</v>
      </c>
      <c r="H27" s="406">
        <f t="shared" si="3"/>
        <v>251959</v>
      </c>
      <c r="I27" s="454">
        <v>245144</v>
      </c>
      <c r="J27" s="454">
        <v>6815</v>
      </c>
      <c r="K27" s="406">
        <f t="shared" si="4"/>
        <v>113531</v>
      </c>
      <c r="L27" s="454">
        <v>108616</v>
      </c>
      <c r="M27" s="457">
        <v>4915</v>
      </c>
      <c r="N27" s="338" t="s">
        <v>54</v>
      </c>
    </row>
    <row r="28" spans="1:14" s="96" customFormat="1" ht="17.100000000000001" customHeight="1">
      <c r="A28" s="152" t="s">
        <v>55</v>
      </c>
      <c r="B28" s="10">
        <f t="shared" si="1"/>
        <v>629510</v>
      </c>
      <c r="C28" s="446">
        <v>550202</v>
      </c>
      <c r="D28" s="446">
        <v>79308</v>
      </c>
      <c r="E28" s="406">
        <f t="shared" si="2"/>
        <v>628934</v>
      </c>
      <c r="F28" s="454">
        <v>549817</v>
      </c>
      <c r="G28" s="454">
        <v>79117</v>
      </c>
      <c r="H28" s="406">
        <f t="shared" si="3"/>
        <v>468921</v>
      </c>
      <c r="I28" s="454">
        <v>416608</v>
      </c>
      <c r="J28" s="454">
        <v>52313</v>
      </c>
      <c r="K28" s="406">
        <f t="shared" si="4"/>
        <v>79626</v>
      </c>
      <c r="L28" s="454">
        <v>62882</v>
      </c>
      <c r="M28" s="457">
        <v>16744</v>
      </c>
      <c r="N28" s="338" t="s">
        <v>56</v>
      </c>
    </row>
    <row r="29" spans="1:14" s="96" customFormat="1" ht="17.100000000000001" customHeight="1">
      <c r="A29" s="152" t="s">
        <v>57</v>
      </c>
      <c r="B29" s="10">
        <f t="shared" si="1"/>
        <v>353549</v>
      </c>
      <c r="C29" s="446">
        <v>298974</v>
      </c>
      <c r="D29" s="446">
        <v>54575</v>
      </c>
      <c r="E29" s="406">
        <f t="shared" si="2"/>
        <v>352416</v>
      </c>
      <c r="F29" s="454">
        <v>298584</v>
      </c>
      <c r="G29" s="454">
        <v>53832</v>
      </c>
      <c r="H29" s="406">
        <f t="shared" si="3"/>
        <v>284264</v>
      </c>
      <c r="I29" s="454">
        <v>247638</v>
      </c>
      <c r="J29" s="454">
        <v>36626</v>
      </c>
      <c r="K29" s="406">
        <f t="shared" si="4"/>
        <v>68151</v>
      </c>
      <c r="L29" s="454">
        <v>50945</v>
      </c>
      <c r="M29" s="457">
        <v>17206</v>
      </c>
      <c r="N29" s="338" t="s">
        <v>58</v>
      </c>
    </row>
    <row r="30" spans="1:14" s="96" customFormat="1" ht="17.100000000000001" customHeight="1">
      <c r="A30" s="152" t="s">
        <v>59</v>
      </c>
      <c r="B30" s="10">
        <f t="shared" si="1"/>
        <v>293301</v>
      </c>
      <c r="C30" s="446">
        <v>258782</v>
      </c>
      <c r="D30" s="446">
        <v>34519</v>
      </c>
      <c r="E30" s="406">
        <f t="shared" si="2"/>
        <v>306939</v>
      </c>
      <c r="F30" s="454">
        <v>271660</v>
      </c>
      <c r="G30" s="454">
        <v>35279</v>
      </c>
      <c r="H30" s="406">
        <f t="shared" si="3"/>
        <v>227865</v>
      </c>
      <c r="I30" s="454">
        <v>205431</v>
      </c>
      <c r="J30" s="454">
        <v>22434</v>
      </c>
      <c r="K30" s="406">
        <f t="shared" si="4"/>
        <v>79073</v>
      </c>
      <c r="L30" s="454">
        <v>66229</v>
      </c>
      <c r="M30" s="457">
        <v>12844</v>
      </c>
      <c r="N30" s="338" t="s">
        <v>60</v>
      </c>
    </row>
    <row r="31" spans="1:14" s="96" customFormat="1" ht="17.100000000000001" customHeight="1">
      <c r="A31" s="152" t="s">
        <v>61</v>
      </c>
      <c r="B31" s="10">
        <f t="shared" si="1"/>
        <v>431451</v>
      </c>
      <c r="C31" s="446">
        <v>365857</v>
      </c>
      <c r="D31" s="446">
        <v>65594</v>
      </c>
      <c r="E31" s="406">
        <f t="shared" si="2"/>
        <v>449956</v>
      </c>
      <c r="F31" s="454">
        <v>371086</v>
      </c>
      <c r="G31" s="454">
        <v>78870</v>
      </c>
      <c r="H31" s="406">
        <f t="shared" si="3"/>
        <v>326536</v>
      </c>
      <c r="I31" s="454">
        <v>294637</v>
      </c>
      <c r="J31" s="454">
        <v>31899</v>
      </c>
      <c r="K31" s="406">
        <f t="shared" si="4"/>
        <v>33533</v>
      </c>
      <c r="L31" s="454">
        <v>15308</v>
      </c>
      <c r="M31" s="457">
        <v>18225</v>
      </c>
      <c r="N31" s="338" t="s">
        <v>31</v>
      </c>
    </row>
    <row r="32" spans="1:14" s="96" customFormat="1" ht="17.100000000000001" customHeight="1">
      <c r="A32" s="152" t="s">
        <v>62</v>
      </c>
      <c r="B32" s="10">
        <f t="shared" si="1"/>
        <v>457758</v>
      </c>
      <c r="C32" s="446">
        <v>428041</v>
      </c>
      <c r="D32" s="446">
        <v>29717</v>
      </c>
      <c r="E32" s="406">
        <f t="shared" si="2"/>
        <v>454933</v>
      </c>
      <c r="F32" s="454">
        <v>424942</v>
      </c>
      <c r="G32" s="454">
        <v>29991</v>
      </c>
      <c r="H32" s="406">
        <f t="shared" si="3"/>
        <v>330177</v>
      </c>
      <c r="I32" s="454">
        <v>307694</v>
      </c>
      <c r="J32" s="454">
        <v>22483</v>
      </c>
      <c r="K32" s="406">
        <f t="shared" si="4"/>
        <v>18028</v>
      </c>
      <c r="L32" s="454">
        <v>16121</v>
      </c>
      <c r="M32" s="457">
        <v>1907</v>
      </c>
      <c r="N32" s="338" t="s">
        <v>63</v>
      </c>
    </row>
    <row r="33" spans="1:14" s="96" customFormat="1" ht="17.100000000000001" customHeight="1">
      <c r="A33" s="152" t="s">
        <v>64</v>
      </c>
      <c r="B33" s="10">
        <f t="shared" si="1"/>
        <v>356376</v>
      </c>
      <c r="C33" s="446">
        <v>326680</v>
      </c>
      <c r="D33" s="446">
        <v>29696</v>
      </c>
      <c r="E33" s="406">
        <f t="shared" si="2"/>
        <v>360719</v>
      </c>
      <c r="F33" s="454">
        <v>331092</v>
      </c>
      <c r="G33" s="454">
        <v>29627</v>
      </c>
      <c r="H33" s="406">
        <f t="shared" si="3"/>
        <v>271860</v>
      </c>
      <c r="I33" s="454">
        <v>253738</v>
      </c>
      <c r="J33" s="454">
        <v>18122</v>
      </c>
      <c r="K33" s="406">
        <f t="shared" si="4"/>
        <v>25422</v>
      </c>
      <c r="L33" s="454">
        <v>23472</v>
      </c>
      <c r="M33" s="457">
        <v>1950</v>
      </c>
      <c r="N33" s="338" t="s">
        <v>65</v>
      </c>
    </row>
    <row r="34" spans="1:14" s="96" customFormat="1" ht="17.100000000000001" customHeight="1">
      <c r="A34" s="152" t="s">
        <v>66</v>
      </c>
      <c r="B34" s="10">
        <f t="shared" si="1"/>
        <v>501921</v>
      </c>
      <c r="C34" s="446">
        <v>379387</v>
      </c>
      <c r="D34" s="446">
        <v>122534</v>
      </c>
      <c r="E34" s="406">
        <f t="shared" si="2"/>
        <v>504403</v>
      </c>
      <c r="F34" s="454">
        <v>381022</v>
      </c>
      <c r="G34" s="454">
        <v>123381</v>
      </c>
      <c r="H34" s="406">
        <f t="shared" si="3"/>
        <v>408144</v>
      </c>
      <c r="I34" s="454">
        <v>311381</v>
      </c>
      <c r="J34" s="454">
        <v>96763</v>
      </c>
      <c r="K34" s="406">
        <f t="shared" si="4"/>
        <v>40446</v>
      </c>
      <c r="L34" s="454">
        <v>23052</v>
      </c>
      <c r="M34" s="457">
        <v>17394</v>
      </c>
      <c r="N34" s="338" t="s">
        <v>67</v>
      </c>
    </row>
    <row r="35" spans="1:14" s="96" customFormat="1" ht="17.100000000000001" customHeight="1">
      <c r="A35" s="152" t="s">
        <v>68</v>
      </c>
      <c r="B35" s="10">
        <f t="shared" si="1"/>
        <v>547305</v>
      </c>
      <c r="C35" s="446">
        <v>467089</v>
      </c>
      <c r="D35" s="446">
        <v>80216</v>
      </c>
      <c r="E35" s="406">
        <f t="shared" si="2"/>
        <v>542538</v>
      </c>
      <c r="F35" s="454">
        <v>464718</v>
      </c>
      <c r="G35" s="454">
        <v>77820</v>
      </c>
      <c r="H35" s="406">
        <f t="shared" si="3"/>
        <v>454978</v>
      </c>
      <c r="I35" s="454">
        <v>392709</v>
      </c>
      <c r="J35" s="454">
        <v>62269</v>
      </c>
      <c r="K35" s="406">
        <f t="shared" si="4"/>
        <v>34231</v>
      </c>
      <c r="L35" s="454">
        <v>26573</v>
      </c>
      <c r="M35" s="457">
        <v>7658</v>
      </c>
      <c r="N35" s="338" t="s">
        <v>69</v>
      </c>
    </row>
    <row r="36" spans="1:14" s="96" customFormat="1" ht="17.100000000000001" customHeight="1">
      <c r="A36" s="152" t="s">
        <v>70</v>
      </c>
      <c r="B36" s="10">
        <f t="shared" si="1"/>
        <v>444393</v>
      </c>
      <c r="C36" s="446">
        <v>411660</v>
      </c>
      <c r="D36" s="446">
        <v>32733</v>
      </c>
      <c r="E36" s="406">
        <f t="shared" si="2"/>
        <v>457832</v>
      </c>
      <c r="F36" s="454">
        <v>418930</v>
      </c>
      <c r="G36" s="454">
        <v>38902</v>
      </c>
      <c r="H36" s="406">
        <f t="shared" si="3"/>
        <v>372057</v>
      </c>
      <c r="I36" s="454">
        <v>349673</v>
      </c>
      <c r="J36" s="454">
        <v>22384</v>
      </c>
      <c r="K36" s="406">
        <f t="shared" si="4"/>
        <v>30102</v>
      </c>
      <c r="L36" s="454">
        <v>19764</v>
      </c>
      <c r="M36" s="457">
        <v>10338</v>
      </c>
      <c r="N36" s="338" t="s">
        <v>71</v>
      </c>
    </row>
    <row r="37" spans="1:14" s="96" customFormat="1" ht="17.100000000000001" customHeight="1">
      <c r="A37" s="152" t="s">
        <v>72</v>
      </c>
      <c r="B37" s="10">
        <f t="shared" si="1"/>
        <v>395337</v>
      </c>
      <c r="C37" s="446">
        <v>356526</v>
      </c>
      <c r="D37" s="446">
        <v>38811</v>
      </c>
      <c r="E37" s="406">
        <f t="shared" si="2"/>
        <v>402049</v>
      </c>
      <c r="F37" s="454">
        <v>361690</v>
      </c>
      <c r="G37" s="454">
        <v>40359</v>
      </c>
      <c r="H37" s="406">
        <f t="shared" si="3"/>
        <v>310571</v>
      </c>
      <c r="I37" s="454">
        <v>286337</v>
      </c>
      <c r="J37" s="454">
        <v>24234</v>
      </c>
      <c r="K37" s="406">
        <f t="shared" si="4"/>
        <v>19652</v>
      </c>
      <c r="L37" s="454">
        <v>13325</v>
      </c>
      <c r="M37" s="457">
        <v>6327</v>
      </c>
      <c r="N37" s="338" t="s">
        <v>73</v>
      </c>
    </row>
    <row r="38" spans="1:14" s="96" customFormat="1" ht="17.100000000000001" customHeight="1">
      <c r="A38" s="152" t="s">
        <v>74</v>
      </c>
      <c r="B38" s="10">
        <f t="shared" si="1"/>
        <v>894534</v>
      </c>
      <c r="C38" s="446">
        <v>474162</v>
      </c>
      <c r="D38" s="446">
        <v>420372</v>
      </c>
      <c r="E38" s="406">
        <f t="shared" si="2"/>
        <v>909373</v>
      </c>
      <c r="F38" s="454">
        <v>481160</v>
      </c>
      <c r="G38" s="454">
        <v>428213</v>
      </c>
      <c r="H38" s="406">
        <f t="shared" si="3"/>
        <v>499695</v>
      </c>
      <c r="I38" s="454">
        <v>369082</v>
      </c>
      <c r="J38" s="454">
        <v>130613</v>
      </c>
      <c r="K38" s="406">
        <f t="shared" si="4"/>
        <v>278173</v>
      </c>
      <c r="L38" s="454">
        <v>37330</v>
      </c>
      <c r="M38" s="457">
        <v>240843</v>
      </c>
      <c r="N38" s="338" t="s">
        <v>75</v>
      </c>
    </row>
    <row r="39" spans="1:14" s="96" customFormat="1" ht="17.100000000000001" customHeight="1" thickBot="1">
      <c r="A39" s="152" t="s">
        <v>76</v>
      </c>
      <c r="B39" s="10">
        <f t="shared" si="1"/>
        <v>204363</v>
      </c>
      <c r="C39" s="446">
        <v>200324</v>
      </c>
      <c r="D39" s="446">
        <v>4039</v>
      </c>
      <c r="E39" s="406">
        <f t="shared" si="2"/>
        <v>198498</v>
      </c>
      <c r="F39" s="454">
        <v>194195</v>
      </c>
      <c r="G39" s="454">
        <v>4303</v>
      </c>
      <c r="H39" s="406">
        <f t="shared" si="3"/>
        <v>147532</v>
      </c>
      <c r="I39" s="454">
        <v>144576</v>
      </c>
      <c r="J39" s="454">
        <v>2956</v>
      </c>
      <c r="K39" s="406">
        <f t="shared" si="4"/>
        <v>50966</v>
      </c>
      <c r="L39" s="454">
        <v>49619</v>
      </c>
      <c r="M39" s="457">
        <v>1347</v>
      </c>
      <c r="N39" s="338" t="s">
        <v>77</v>
      </c>
    </row>
    <row r="40" spans="1:14" s="122" customFormat="1" ht="11.1" customHeight="1">
      <c r="A40" s="219" t="s">
        <v>532</v>
      </c>
      <c r="B40" s="220"/>
      <c r="C40" s="220"/>
      <c r="D40" s="220"/>
      <c r="E40" s="220"/>
      <c r="F40" s="219"/>
      <c r="G40" s="220"/>
      <c r="H40" s="220"/>
      <c r="I40" s="220"/>
      <c r="J40" s="220"/>
      <c r="K40" s="220"/>
      <c r="L40" s="220"/>
      <c r="M40" s="219"/>
      <c r="N40" s="199" t="s">
        <v>687</v>
      </c>
    </row>
    <row r="41" spans="1:14" s="40" customFormat="1" ht="11.25">
      <c r="A41" s="34"/>
      <c r="B41" s="34"/>
      <c r="M41" s="128"/>
      <c r="N41" s="34"/>
    </row>
    <row r="42" spans="1:14" s="40" customFormat="1" ht="11.25">
      <c r="A42" s="34"/>
      <c r="B42" s="34"/>
      <c r="N42" s="34"/>
    </row>
    <row r="43" spans="1:14" s="40" customFormat="1" ht="11.25">
      <c r="A43" s="34"/>
      <c r="B43" s="34"/>
      <c r="N43" s="34"/>
    </row>
    <row r="44" spans="1:14" s="40" customFormat="1" ht="11.25">
      <c r="A44" s="34"/>
      <c r="B44" s="34"/>
      <c r="N44" s="34"/>
    </row>
    <row r="45" spans="1:14" s="40" customFormat="1" ht="11.25">
      <c r="A45" s="34"/>
      <c r="B45" s="34"/>
      <c r="N45" s="34"/>
    </row>
    <row r="46" spans="1:14" s="40" customFormat="1" ht="11.25">
      <c r="A46" s="34"/>
      <c r="B46" s="34"/>
      <c r="N46" s="34"/>
    </row>
    <row r="47" spans="1:14" s="40" customFormat="1" ht="11.25">
      <c r="A47" s="34"/>
      <c r="B47" s="34"/>
      <c r="N47" s="34"/>
    </row>
    <row r="48" spans="1:14" s="40" customFormat="1" ht="11.25">
      <c r="A48" s="34"/>
      <c r="B48" s="34"/>
      <c r="N48" s="34"/>
    </row>
    <row r="49" spans="1:14" s="40" customFormat="1" ht="11.25">
      <c r="A49" s="34"/>
      <c r="B49" s="34"/>
      <c r="N49" s="34"/>
    </row>
    <row r="50" spans="1:14" s="40" customFormat="1" ht="11.25">
      <c r="A50" s="34"/>
      <c r="B50" s="34"/>
      <c r="N50" s="34"/>
    </row>
    <row r="51" spans="1:14" s="40" customFormat="1" ht="11.25">
      <c r="A51" s="34"/>
      <c r="B51" s="34"/>
      <c r="N51" s="34"/>
    </row>
    <row r="52" spans="1:14" s="40" customFormat="1" ht="11.25">
      <c r="A52" s="34"/>
      <c r="B52" s="34"/>
      <c r="N52" s="34"/>
    </row>
    <row r="53" spans="1:14" s="40" customFormat="1" ht="11.25">
      <c r="A53" s="34"/>
      <c r="B53" s="34"/>
      <c r="N53" s="34"/>
    </row>
    <row r="54" spans="1:14" s="40" customFormat="1" ht="11.25">
      <c r="A54" s="34"/>
      <c r="B54" s="34"/>
      <c r="N54" s="34"/>
    </row>
    <row r="55" spans="1:14" s="40" customFormat="1" ht="11.25">
      <c r="A55" s="34"/>
      <c r="B55" s="34"/>
      <c r="N55" s="34"/>
    </row>
    <row r="56" spans="1:14" s="40" customFormat="1" ht="11.25">
      <c r="A56" s="34"/>
      <c r="B56" s="34"/>
      <c r="N56" s="34"/>
    </row>
    <row r="57" spans="1:14" s="40" customFormat="1" ht="11.25">
      <c r="A57" s="34"/>
      <c r="B57" s="34"/>
      <c r="N57" s="34"/>
    </row>
    <row r="58" spans="1:14" s="40" customFormat="1" ht="11.25">
      <c r="A58" s="34"/>
      <c r="B58" s="34"/>
      <c r="N58" s="34"/>
    </row>
    <row r="59" spans="1:14" s="40" customFormat="1" ht="11.25">
      <c r="A59" s="34"/>
      <c r="B59" s="34"/>
      <c r="N59" s="34"/>
    </row>
    <row r="60" spans="1:14" s="40" customFormat="1" ht="11.25">
      <c r="A60" s="34"/>
      <c r="B60" s="34"/>
      <c r="N60" s="34"/>
    </row>
    <row r="61" spans="1:14" s="40" customFormat="1" ht="11.25">
      <c r="A61" s="34"/>
      <c r="B61" s="34"/>
      <c r="N61" s="34"/>
    </row>
    <row r="62" spans="1:14" s="40" customFormat="1" ht="11.25">
      <c r="A62" s="34"/>
      <c r="B62" s="34"/>
      <c r="N62" s="34"/>
    </row>
    <row r="63" spans="1:14" s="40" customFormat="1" ht="11.25">
      <c r="A63" s="34"/>
      <c r="B63" s="34"/>
      <c r="N63" s="34"/>
    </row>
    <row r="64" spans="1:14" s="40" customFormat="1" ht="11.25">
      <c r="A64" s="34"/>
      <c r="B64" s="34"/>
      <c r="N64" s="34"/>
    </row>
    <row r="65" spans="1:14" s="40" customFormat="1" ht="11.25">
      <c r="A65" s="34"/>
      <c r="B65" s="34"/>
      <c r="N65" s="34"/>
    </row>
    <row r="66" spans="1:14" s="40" customFormat="1" ht="11.25">
      <c r="A66" s="34"/>
      <c r="B66" s="34"/>
      <c r="N66" s="34"/>
    </row>
    <row r="67" spans="1:14" s="40" customFormat="1" ht="11.25">
      <c r="A67" s="34"/>
      <c r="B67" s="34"/>
      <c r="N67" s="34"/>
    </row>
    <row r="68" spans="1:14" s="40" customFormat="1" ht="11.25">
      <c r="A68" s="34"/>
      <c r="B68" s="34"/>
      <c r="N68" s="34"/>
    </row>
    <row r="69" spans="1:14" s="40" customFormat="1" ht="11.25">
      <c r="A69" s="34"/>
      <c r="B69" s="34"/>
      <c r="N69" s="34"/>
    </row>
    <row r="70" spans="1:14" s="40" customFormat="1" ht="11.25">
      <c r="A70" s="34"/>
      <c r="B70" s="34"/>
      <c r="N70" s="34"/>
    </row>
    <row r="71" spans="1:14" s="40" customFormat="1" ht="11.25">
      <c r="A71" s="34"/>
      <c r="B71" s="34"/>
      <c r="N71" s="34"/>
    </row>
    <row r="72" spans="1:14" s="40" customFormat="1" ht="11.25">
      <c r="A72" s="34"/>
      <c r="B72" s="34"/>
      <c r="N72" s="34"/>
    </row>
    <row r="73" spans="1:14" s="40" customFormat="1" ht="11.25">
      <c r="A73" s="34"/>
      <c r="B73" s="34"/>
      <c r="N73" s="34"/>
    </row>
    <row r="74" spans="1:14" s="40" customFormat="1" ht="11.25">
      <c r="A74" s="34"/>
      <c r="B74" s="34"/>
      <c r="N74" s="34"/>
    </row>
    <row r="75" spans="1:14" s="40" customFormat="1" ht="11.25">
      <c r="A75" s="34"/>
      <c r="B75" s="34"/>
      <c r="N75" s="34"/>
    </row>
    <row r="76" spans="1:14" s="40" customFormat="1" ht="11.25">
      <c r="A76" s="34"/>
      <c r="B76" s="34"/>
      <c r="N76" s="34"/>
    </row>
    <row r="77" spans="1:14" s="40" customFormat="1" ht="11.25">
      <c r="A77" s="34"/>
      <c r="B77" s="34"/>
      <c r="N77" s="34"/>
    </row>
    <row r="78" spans="1:14" s="40" customFormat="1" ht="11.25">
      <c r="A78" s="34"/>
      <c r="B78" s="34"/>
      <c r="N78" s="34"/>
    </row>
    <row r="79" spans="1:14" s="40" customFormat="1" ht="11.25">
      <c r="A79" s="34"/>
      <c r="B79" s="34"/>
      <c r="N79" s="34"/>
    </row>
    <row r="80" spans="1:14" s="40" customFormat="1" ht="11.25">
      <c r="A80" s="34"/>
      <c r="B80" s="34"/>
      <c r="N80" s="34"/>
    </row>
    <row r="81" spans="1:14" s="40" customFormat="1" ht="11.25">
      <c r="A81" s="34"/>
      <c r="B81" s="34"/>
      <c r="N81" s="34"/>
    </row>
    <row r="82" spans="1:14" s="40" customFormat="1" ht="11.25">
      <c r="A82" s="34"/>
      <c r="B82" s="34"/>
      <c r="N82" s="34"/>
    </row>
    <row r="83" spans="1:14" s="40" customFormat="1" ht="11.25">
      <c r="A83" s="34"/>
      <c r="B83" s="34"/>
      <c r="N83" s="34"/>
    </row>
    <row r="84" spans="1:14" s="40" customFormat="1" ht="11.25">
      <c r="A84" s="34"/>
      <c r="B84" s="34"/>
      <c r="N84" s="34"/>
    </row>
    <row r="85" spans="1:14" s="40" customFormat="1" ht="11.25">
      <c r="A85" s="34"/>
      <c r="B85" s="34"/>
      <c r="N85" s="34"/>
    </row>
    <row r="86" spans="1:14" s="40" customFormat="1" ht="11.25">
      <c r="A86" s="34"/>
      <c r="B86" s="34"/>
      <c r="N86" s="34"/>
    </row>
    <row r="87" spans="1:14" s="40" customFormat="1" ht="11.25">
      <c r="A87" s="34"/>
      <c r="B87" s="34"/>
      <c r="N87" s="34"/>
    </row>
    <row r="88" spans="1:14" s="40" customFormat="1" ht="11.25">
      <c r="A88" s="34"/>
      <c r="B88" s="34"/>
      <c r="N88" s="34"/>
    </row>
    <row r="89" spans="1:14" s="40" customFormat="1" ht="11.25">
      <c r="A89" s="34"/>
      <c r="B89" s="34"/>
      <c r="N89" s="34"/>
    </row>
    <row r="90" spans="1:14" s="40" customFormat="1" ht="11.25">
      <c r="A90" s="34"/>
      <c r="B90" s="34"/>
      <c r="N90" s="34"/>
    </row>
    <row r="91" spans="1:14" s="40" customFormat="1" ht="11.25">
      <c r="A91" s="34"/>
      <c r="B91" s="34"/>
      <c r="N91" s="34"/>
    </row>
    <row r="92" spans="1:14" s="40" customFormat="1" ht="11.25">
      <c r="A92" s="34"/>
      <c r="B92" s="34"/>
      <c r="N92" s="34"/>
    </row>
    <row r="93" spans="1:14" s="40" customFormat="1" ht="11.25">
      <c r="A93" s="34"/>
      <c r="B93" s="34"/>
      <c r="N93" s="34"/>
    </row>
    <row r="94" spans="1:14" s="40" customFormat="1" ht="11.25">
      <c r="A94" s="34"/>
      <c r="B94" s="34"/>
      <c r="N94" s="34"/>
    </row>
    <row r="95" spans="1:14" s="40" customFormat="1" ht="11.25">
      <c r="A95" s="34"/>
      <c r="B95" s="34"/>
      <c r="N95" s="34"/>
    </row>
    <row r="96" spans="1:14" s="40" customFormat="1" ht="11.25">
      <c r="A96" s="34"/>
      <c r="B96" s="34"/>
      <c r="N96" s="34"/>
    </row>
    <row r="97" spans="1:14" s="40" customFormat="1" ht="11.25">
      <c r="A97" s="34"/>
      <c r="B97" s="34"/>
      <c r="N97" s="34"/>
    </row>
    <row r="98" spans="1:14" s="40" customFormat="1" ht="11.25">
      <c r="A98" s="34"/>
      <c r="B98" s="34"/>
      <c r="N98" s="34"/>
    </row>
    <row r="99" spans="1:14" s="40" customFormat="1" ht="11.25">
      <c r="A99" s="34"/>
      <c r="B99" s="34"/>
      <c r="N99" s="34"/>
    </row>
    <row r="100" spans="1:14" s="40" customFormat="1" ht="11.25">
      <c r="A100" s="34"/>
      <c r="B100" s="34"/>
      <c r="N100" s="34"/>
    </row>
    <row r="101" spans="1:14" s="40" customFormat="1" ht="11.25">
      <c r="A101" s="34"/>
      <c r="B101" s="34"/>
      <c r="N101" s="34"/>
    </row>
    <row r="102" spans="1:14" s="40" customFormat="1" ht="11.25">
      <c r="A102" s="34"/>
      <c r="B102" s="34"/>
      <c r="N102" s="34"/>
    </row>
    <row r="103" spans="1:14" s="40" customFormat="1" ht="11.25">
      <c r="A103" s="34"/>
      <c r="B103" s="34"/>
      <c r="N103" s="34"/>
    </row>
  </sheetData>
  <sheetProtection selectLockedCells="1"/>
  <mergeCells count="20">
    <mergeCell ref="A3:G3"/>
    <mergeCell ref="H3:N3"/>
    <mergeCell ref="K6:M6"/>
    <mergeCell ref="N6:N9"/>
    <mergeCell ref="D7:D9"/>
    <mergeCell ref="E7:E9"/>
    <mergeCell ref="F7:F9"/>
    <mergeCell ref="G7:G9"/>
    <mergeCell ref="J7:J9"/>
    <mergeCell ref="K7:K9"/>
    <mergeCell ref="A6:A9"/>
    <mergeCell ref="B6:D6"/>
    <mergeCell ref="E6:G6"/>
    <mergeCell ref="H6:J6"/>
    <mergeCell ref="B7:B9"/>
    <mergeCell ref="C7:C9"/>
    <mergeCell ref="H7:H9"/>
    <mergeCell ref="I7:I9"/>
    <mergeCell ref="L7:L9"/>
    <mergeCell ref="M7:M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view="pageBreakPreview" topLeftCell="K1" zoomScaleSheetLayoutView="100" workbookViewId="0">
      <selection activeCell="AA50" sqref="AA50"/>
    </sheetView>
  </sheetViews>
  <sheetFormatPr defaultRowHeight="14.25"/>
  <cols>
    <col min="1" max="1" width="9.5" style="273" customWidth="1"/>
    <col min="2" max="2" width="12.125" style="274" customWidth="1"/>
    <col min="3" max="4" width="11.125" style="274" customWidth="1"/>
    <col min="5" max="8" width="9.625" style="274" customWidth="1"/>
    <col min="9" max="11" width="11.375" style="274" customWidth="1"/>
    <col min="12" max="12" width="12.375" style="274" customWidth="1"/>
    <col min="13" max="13" width="11.625" style="274" customWidth="1"/>
    <col min="14" max="14" width="10.625" style="275" customWidth="1"/>
    <col min="15" max="15" width="13.625" style="273" customWidth="1"/>
    <col min="16" max="16" width="7.625" style="273" customWidth="1"/>
    <col min="17" max="17" width="9.125" style="273" customWidth="1"/>
    <col min="18" max="18" width="8.625" style="275" customWidth="1"/>
    <col min="19" max="19" width="10.875" style="275" customWidth="1"/>
    <col min="20" max="20" width="10.625" style="273" customWidth="1"/>
    <col min="21" max="22" width="8.625" style="275" customWidth="1"/>
    <col min="23" max="23" width="10.125" style="275" customWidth="1"/>
    <col min="24" max="24" width="8.125" style="275" customWidth="1"/>
    <col min="25" max="26" width="9.625" style="274" customWidth="1"/>
    <col min="27" max="27" width="10.625" style="274" bestFit="1" customWidth="1"/>
    <col min="28" max="29" width="8.125" style="275" customWidth="1"/>
    <col min="30" max="30" width="8.75" style="274" customWidth="1"/>
    <col min="31" max="31" width="8.75" style="275" customWidth="1"/>
    <col min="32" max="32" width="8.125" style="275" customWidth="1"/>
    <col min="33" max="33" width="10.625" style="275" customWidth="1"/>
    <col min="34" max="16384" width="9" style="275"/>
  </cols>
  <sheetData>
    <row r="1" spans="1:33" s="252" customFormat="1" ht="14.1" customHeight="1">
      <c r="A1" s="520" t="s">
        <v>654</v>
      </c>
      <c r="I1" s="253"/>
      <c r="J1" s="253"/>
      <c r="K1" s="253"/>
      <c r="L1" s="253"/>
      <c r="M1" s="253"/>
      <c r="O1" s="251" t="s">
        <v>596</v>
      </c>
      <c r="P1" s="520" t="s">
        <v>655</v>
      </c>
      <c r="Q1" s="520"/>
      <c r="T1" s="248"/>
      <c r="X1" s="251"/>
      <c r="AA1" s="253"/>
      <c r="AG1" s="251" t="s">
        <v>656</v>
      </c>
    </row>
    <row r="2" spans="1:33" s="250" customFormat="1" ht="14.1" customHeight="1">
      <c r="A2" s="38"/>
      <c r="I2" s="249"/>
      <c r="J2" s="249"/>
      <c r="K2" s="249"/>
      <c r="L2" s="249"/>
      <c r="M2" s="249"/>
      <c r="O2" s="37"/>
      <c r="P2" s="38"/>
      <c r="Q2" s="38"/>
      <c r="T2" s="92"/>
      <c r="X2" s="37"/>
      <c r="AA2" s="249"/>
      <c r="AG2" s="37"/>
    </row>
    <row r="3" spans="1:33" s="499" customFormat="1" ht="20.100000000000001" customHeight="1">
      <c r="A3" s="703" t="s">
        <v>377</v>
      </c>
      <c r="B3" s="703"/>
      <c r="C3" s="703"/>
      <c r="D3" s="703"/>
      <c r="E3" s="703"/>
      <c r="F3" s="703"/>
      <c r="G3" s="703"/>
      <c r="H3" s="703"/>
      <c r="I3" s="703" t="s">
        <v>378</v>
      </c>
      <c r="J3" s="703"/>
      <c r="K3" s="703"/>
      <c r="L3" s="703"/>
      <c r="M3" s="703"/>
      <c r="N3" s="703"/>
      <c r="O3" s="703"/>
      <c r="P3" s="703" t="s">
        <v>379</v>
      </c>
      <c r="Q3" s="703"/>
      <c r="R3" s="703"/>
      <c r="S3" s="703"/>
      <c r="T3" s="703"/>
      <c r="U3" s="703"/>
      <c r="V3" s="703"/>
      <c r="W3" s="703"/>
      <c r="X3" s="703"/>
      <c r="Y3" s="703" t="s">
        <v>380</v>
      </c>
      <c r="Z3" s="703"/>
      <c r="AA3" s="703"/>
      <c r="AB3" s="703"/>
      <c r="AC3" s="703"/>
      <c r="AD3" s="703"/>
      <c r="AE3" s="703"/>
      <c r="AF3" s="703"/>
      <c r="AG3" s="703"/>
    </row>
    <row r="4" spans="1:33" s="500" customFormat="1" ht="20.100000000000001" customHeight="1">
      <c r="I4" s="501"/>
      <c r="J4" s="501"/>
      <c r="K4" s="501"/>
      <c r="L4" s="501"/>
      <c r="M4" s="501"/>
      <c r="O4" s="501"/>
      <c r="T4" s="298"/>
      <c r="U4" s="298"/>
      <c r="V4" s="298"/>
      <c r="W4" s="298"/>
      <c r="X4" s="298"/>
      <c r="AA4" s="501"/>
      <c r="AG4" s="501"/>
    </row>
    <row r="5" spans="1:33" s="255" customFormat="1" ht="18" customHeight="1" thickBot="1">
      <c r="A5" s="255" t="s">
        <v>17</v>
      </c>
      <c r="O5" s="235" t="s">
        <v>85</v>
      </c>
      <c r="P5" s="255" t="s">
        <v>17</v>
      </c>
      <c r="U5" s="504"/>
      <c r="V5" s="504"/>
      <c r="W5" s="504"/>
      <c r="X5" s="235"/>
      <c r="AG5" s="235" t="s">
        <v>85</v>
      </c>
    </row>
    <row r="6" spans="1:33" s="265" customFormat="1" ht="18.95" customHeight="1">
      <c r="A6" s="704" t="s">
        <v>121</v>
      </c>
      <c r="B6" s="707" t="s">
        <v>381</v>
      </c>
      <c r="C6" s="710" t="s">
        <v>86</v>
      </c>
      <c r="D6" s="711" t="s">
        <v>382</v>
      </c>
      <c r="E6" s="712"/>
      <c r="F6" s="712"/>
      <c r="G6" s="712"/>
      <c r="H6" s="712"/>
      <c r="I6" s="713" t="s">
        <v>382</v>
      </c>
      <c r="J6" s="713"/>
      <c r="K6" s="713"/>
      <c r="L6" s="713"/>
      <c r="M6" s="713"/>
      <c r="N6" s="713"/>
      <c r="O6" s="714" t="s">
        <v>87</v>
      </c>
      <c r="P6" s="704" t="s">
        <v>121</v>
      </c>
      <c r="Q6" s="728" t="s">
        <v>580</v>
      </c>
      <c r="R6" s="712"/>
      <c r="S6" s="729"/>
      <c r="T6" s="729" t="s">
        <v>88</v>
      </c>
      <c r="U6" s="729" t="s">
        <v>594</v>
      </c>
      <c r="V6" s="710" t="s">
        <v>593</v>
      </c>
      <c r="W6" s="710" t="s">
        <v>95</v>
      </c>
      <c r="X6" s="711" t="s">
        <v>96</v>
      </c>
      <c r="Y6" s="712" t="s">
        <v>577</v>
      </c>
      <c r="Z6" s="712"/>
      <c r="AA6" s="712"/>
      <c r="AB6" s="712"/>
      <c r="AC6" s="712"/>
      <c r="AD6" s="712"/>
      <c r="AE6" s="712"/>
      <c r="AF6" s="719"/>
      <c r="AG6" s="714" t="s">
        <v>87</v>
      </c>
    </row>
    <row r="7" spans="1:33" s="265" customFormat="1" ht="18.95" customHeight="1">
      <c r="A7" s="705"/>
      <c r="B7" s="708"/>
      <c r="C7" s="701"/>
      <c r="D7" s="299"/>
      <c r="E7" s="720" t="s">
        <v>383</v>
      </c>
      <c r="F7" s="721"/>
      <c r="G7" s="721"/>
      <c r="H7" s="721"/>
      <c r="I7" s="722" t="s">
        <v>383</v>
      </c>
      <c r="J7" s="722"/>
      <c r="K7" s="723"/>
      <c r="L7" s="720" t="s">
        <v>582</v>
      </c>
      <c r="M7" s="721"/>
      <c r="N7" s="721"/>
      <c r="O7" s="715"/>
      <c r="P7" s="705"/>
      <c r="Q7" s="724" t="s">
        <v>581</v>
      </c>
      <c r="R7" s="722"/>
      <c r="S7" s="723"/>
      <c r="T7" s="730"/>
      <c r="U7" s="730"/>
      <c r="V7" s="701"/>
      <c r="W7" s="701"/>
      <c r="X7" s="717"/>
      <c r="Y7" s="300"/>
      <c r="Z7" s="720" t="s">
        <v>578</v>
      </c>
      <c r="AA7" s="721"/>
      <c r="AB7" s="721"/>
      <c r="AC7" s="725"/>
      <c r="AD7" s="721" t="s">
        <v>579</v>
      </c>
      <c r="AE7" s="721"/>
      <c r="AF7" s="726"/>
      <c r="AG7" s="715"/>
    </row>
    <row r="8" spans="1:33" s="265" customFormat="1" ht="17.25" customHeight="1">
      <c r="A8" s="705"/>
      <c r="B8" s="708"/>
      <c r="C8" s="701"/>
      <c r="D8" s="701"/>
      <c r="E8" s="730"/>
      <c r="F8" s="727" t="s">
        <v>384</v>
      </c>
      <c r="G8" s="727" t="s">
        <v>385</v>
      </c>
      <c r="H8" s="721" t="s">
        <v>586</v>
      </c>
      <c r="I8" s="725" t="s">
        <v>576</v>
      </c>
      <c r="J8" s="727" t="s">
        <v>636</v>
      </c>
      <c r="K8" s="727" t="s">
        <v>89</v>
      </c>
      <c r="L8" s="737"/>
      <c r="M8" s="727" t="s">
        <v>386</v>
      </c>
      <c r="N8" s="727" t="s">
        <v>90</v>
      </c>
      <c r="O8" s="715"/>
      <c r="P8" s="705"/>
      <c r="Q8" s="701" t="s">
        <v>637</v>
      </c>
      <c r="R8" s="701" t="s">
        <v>638</v>
      </c>
      <c r="S8" s="701" t="s">
        <v>639</v>
      </c>
      <c r="T8" s="730"/>
      <c r="U8" s="730"/>
      <c r="V8" s="701"/>
      <c r="W8" s="701"/>
      <c r="X8" s="717"/>
      <c r="Y8" s="730"/>
      <c r="Z8" s="701"/>
      <c r="AA8" s="727" t="s">
        <v>640</v>
      </c>
      <c r="AB8" s="725" t="s">
        <v>641</v>
      </c>
      <c r="AC8" s="727" t="s">
        <v>642</v>
      </c>
      <c r="AD8" s="730"/>
      <c r="AE8" s="727" t="s">
        <v>643</v>
      </c>
      <c r="AF8" s="732" t="s">
        <v>678</v>
      </c>
      <c r="AG8" s="715"/>
    </row>
    <row r="9" spans="1:33" s="265" customFormat="1" ht="17.25" customHeight="1">
      <c r="A9" s="705"/>
      <c r="B9" s="708"/>
      <c r="C9" s="701"/>
      <c r="D9" s="701"/>
      <c r="E9" s="730"/>
      <c r="F9" s="701"/>
      <c r="G9" s="701"/>
      <c r="H9" s="735"/>
      <c r="I9" s="730"/>
      <c r="J9" s="701"/>
      <c r="K9" s="701"/>
      <c r="L9" s="737"/>
      <c r="M9" s="701"/>
      <c r="N9" s="701"/>
      <c r="O9" s="715"/>
      <c r="P9" s="705"/>
      <c r="Q9" s="701"/>
      <c r="R9" s="701"/>
      <c r="S9" s="701"/>
      <c r="T9" s="730"/>
      <c r="U9" s="730"/>
      <c r="V9" s="701"/>
      <c r="W9" s="701"/>
      <c r="X9" s="717"/>
      <c r="Y9" s="730"/>
      <c r="Z9" s="701"/>
      <c r="AA9" s="701"/>
      <c r="AB9" s="730"/>
      <c r="AC9" s="701"/>
      <c r="AD9" s="730"/>
      <c r="AE9" s="701"/>
      <c r="AF9" s="733"/>
      <c r="AG9" s="715"/>
    </row>
    <row r="10" spans="1:33" s="265" customFormat="1" ht="17.25" customHeight="1">
      <c r="A10" s="706"/>
      <c r="B10" s="709"/>
      <c r="C10" s="702"/>
      <c r="D10" s="702"/>
      <c r="E10" s="731"/>
      <c r="F10" s="702"/>
      <c r="G10" s="702"/>
      <c r="H10" s="736"/>
      <c r="I10" s="731"/>
      <c r="J10" s="702"/>
      <c r="K10" s="702"/>
      <c r="L10" s="738"/>
      <c r="M10" s="702"/>
      <c r="N10" s="702"/>
      <c r="O10" s="716"/>
      <c r="P10" s="706"/>
      <c r="Q10" s="702"/>
      <c r="R10" s="702"/>
      <c r="S10" s="702"/>
      <c r="T10" s="731"/>
      <c r="U10" s="731"/>
      <c r="V10" s="702"/>
      <c r="W10" s="702"/>
      <c r="X10" s="718"/>
      <c r="Y10" s="731"/>
      <c r="Z10" s="702"/>
      <c r="AA10" s="702"/>
      <c r="AB10" s="731"/>
      <c r="AC10" s="702"/>
      <c r="AD10" s="731"/>
      <c r="AE10" s="702"/>
      <c r="AF10" s="734"/>
      <c r="AG10" s="716"/>
    </row>
    <row r="11" spans="1:33" s="304" customFormat="1" ht="15.95" customHeight="1">
      <c r="A11" s="301" t="s">
        <v>134</v>
      </c>
      <c r="B11" s="258">
        <v>14534894</v>
      </c>
      <c r="C11" s="258">
        <v>2314459</v>
      </c>
      <c r="D11" s="258">
        <v>1159323</v>
      </c>
      <c r="E11" s="258">
        <v>225733</v>
      </c>
      <c r="F11" s="258">
        <v>10014</v>
      </c>
      <c r="G11" s="258">
        <v>43696</v>
      </c>
      <c r="H11" s="258">
        <v>40811</v>
      </c>
      <c r="I11" s="258">
        <v>29525</v>
      </c>
      <c r="J11" s="258">
        <v>29830</v>
      </c>
      <c r="K11" s="258">
        <v>71857</v>
      </c>
      <c r="L11" s="258">
        <v>933590</v>
      </c>
      <c r="M11" s="258">
        <v>43521</v>
      </c>
      <c r="N11" s="305">
        <v>47460</v>
      </c>
      <c r="O11" s="302" t="s">
        <v>134</v>
      </c>
      <c r="P11" s="301" t="s">
        <v>134</v>
      </c>
      <c r="Q11" s="258" t="s">
        <v>644</v>
      </c>
      <c r="R11" s="258">
        <v>64585</v>
      </c>
      <c r="S11" s="258">
        <v>5038</v>
      </c>
      <c r="T11" s="258">
        <v>4783231</v>
      </c>
      <c r="U11" s="258">
        <v>0</v>
      </c>
      <c r="V11" s="193">
        <v>271928</v>
      </c>
      <c r="W11" s="258">
        <v>5822453</v>
      </c>
      <c r="X11" s="258">
        <v>183500</v>
      </c>
      <c r="Y11" s="543" t="s">
        <v>644</v>
      </c>
      <c r="Z11" s="543" t="s">
        <v>644</v>
      </c>
      <c r="AA11" s="543">
        <v>646396</v>
      </c>
      <c r="AB11" s="543">
        <v>43834</v>
      </c>
      <c r="AC11" s="543">
        <v>8329</v>
      </c>
      <c r="AD11" s="543" t="s">
        <v>644</v>
      </c>
      <c r="AE11" s="543">
        <v>74427</v>
      </c>
      <c r="AF11" s="543" t="s">
        <v>91</v>
      </c>
      <c r="AG11" s="303" t="s">
        <v>134</v>
      </c>
    </row>
    <row r="12" spans="1:33" s="304" customFormat="1" ht="15.95" customHeight="1">
      <c r="A12" s="301" t="s">
        <v>463</v>
      </c>
      <c r="B12" s="258">
        <v>16064524</v>
      </c>
      <c r="C12" s="258">
        <v>2386859</v>
      </c>
      <c r="D12" s="258">
        <v>1309044</v>
      </c>
      <c r="E12" s="258">
        <v>232615</v>
      </c>
      <c r="F12" s="258">
        <v>10058</v>
      </c>
      <c r="G12" s="258">
        <v>46089</v>
      </c>
      <c r="H12" s="258">
        <v>44539</v>
      </c>
      <c r="I12" s="258">
        <v>31641</v>
      </c>
      <c r="J12" s="258">
        <v>31513</v>
      </c>
      <c r="K12" s="258">
        <v>68775</v>
      </c>
      <c r="L12" s="258">
        <v>1076429</v>
      </c>
      <c r="M12" s="258">
        <v>51800</v>
      </c>
      <c r="N12" s="305">
        <v>95599</v>
      </c>
      <c r="O12" s="302" t="s">
        <v>463</v>
      </c>
      <c r="P12" s="301" t="s">
        <v>463</v>
      </c>
      <c r="Q12" s="258" t="s">
        <v>644</v>
      </c>
      <c r="R12" s="258">
        <v>121086</v>
      </c>
      <c r="S12" s="258">
        <v>5850</v>
      </c>
      <c r="T12" s="258">
        <v>5373243</v>
      </c>
      <c r="U12" s="258">
        <v>0</v>
      </c>
      <c r="V12" s="193">
        <v>292665</v>
      </c>
      <c r="W12" s="258">
        <v>6637213</v>
      </c>
      <c r="X12" s="258">
        <v>65500</v>
      </c>
      <c r="Y12" s="543" t="s">
        <v>644</v>
      </c>
      <c r="Z12" s="543" t="s">
        <v>644</v>
      </c>
      <c r="AA12" s="543">
        <v>642698</v>
      </c>
      <c r="AB12" s="543">
        <v>51224</v>
      </c>
      <c r="AC12" s="543">
        <v>17403</v>
      </c>
      <c r="AD12" s="543" t="s">
        <v>644</v>
      </c>
      <c r="AE12" s="543">
        <v>90769</v>
      </c>
      <c r="AF12" s="543" t="s">
        <v>91</v>
      </c>
      <c r="AG12" s="303" t="s">
        <v>463</v>
      </c>
    </row>
    <row r="13" spans="1:33" s="304" customFormat="1" ht="15.95" customHeight="1">
      <c r="A13" s="301" t="s">
        <v>555</v>
      </c>
      <c r="B13" s="258">
        <v>16737411</v>
      </c>
      <c r="C13" s="258">
        <v>2408190</v>
      </c>
      <c r="D13" s="258">
        <v>1513451</v>
      </c>
      <c r="E13" s="258">
        <v>245899</v>
      </c>
      <c r="F13" s="258">
        <v>10050</v>
      </c>
      <c r="G13" s="258">
        <v>50275</v>
      </c>
      <c r="H13" s="258">
        <v>46939</v>
      </c>
      <c r="I13" s="258">
        <v>39017</v>
      </c>
      <c r="J13" s="258">
        <v>32577</v>
      </c>
      <c r="K13" s="258">
        <v>67044</v>
      </c>
      <c r="L13" s="258">
        <v>1267555</v>
      </c>
      <c r="M13" s="258">
        <v>37933</v>
      </c>
      <c r="N13" s="305">
        <v>56041</v>
      </c>
      <c r="O13" s="302" t="s">
        <v>555</v>
      </c>
      <c r="P13" s="301" t="s">
        <v>555</v>
      </c>
      <c r="Q13" s="258" t="s">
        <v>644</v>
      </c>
      <c r="R13" s="258">
        <v>254521</v>
      </c>
      <c r="S13" s="258">
        <v>6938</v>
      </c>
      <c r="T13" s="258">
        <v>5577179</v>
      </c>
      <c r="U13" s="258">
        <v>0</v>
      </c>
      <c r="V13" s="193">
        <v>270137</v>
      </c>
      <c r="W13" s="258">
        <v>6584519</v>
      </c>
      <c r="X13" s="258">
        <v>383930</v>
      </c>
      <c r="Y13" s="543" t="s">
        <v>644</v>
      </c>
      <c r="Z13" s="543" t="s">
        <v>644</v>
      </c>
      <c r="AA13" s="543">
        <v>721660</v>
      </c>
      <c r="AB13" s="543">
        <v>51836</v>
      </c>
      <c r="AC13" s="543">
        <v>6402</v>
      </c>
      <c r="AD13" s="543" t="s">
        <v>644</v>
      </c>
      <c r="AE13" s="543">
        <v>127002</v>
      </c>
      <c r="AF13" s="543">
        <v>5227</v>
      </c>
      <c r="AG13" s="303" t="s">
        <v>555</v>
      </c>
    </row>
    <row r="14" spans="1:33" s="304" customFormat="1" ht="15.95" customHeight="1">
      <c r="A14" s="301" t="s">
        <v>587</v>
      </c>
      <c r="B14" s="258">
        <v>17073154</v>
      </c>
      <c r="C14" s="258">
        <v>2694605</v>
      </c>
      <c r="D14" s="258">
        <v>580158</v>
      </c>
      <c r="E14" s="258">
        <v>252587</v>
      </c>
      <c r="F14" s="258">
        <v>7415</v>
      </c>
      <c r="G14" s="258">
        <v>59258</v>
      </c>
      <c r="H14" s="258">
        <v>48523</v>
      </c>
      <c r="I14" s="258">
        <v>38718</v>
      </c>
      <c r="J14" s="258">
        <v>36295</v>
      </c>
      <c r="K14" s="258">
        <v>62377</v>
      </c>
      <c r="L14" s="258">
        <v>327570</v>
      </c>
      <c r="M14" s="258">
        <v>37672</v>
      </c>
      <c r="N14" s="305">
        <v>56694</v>
      </c>
      <c r="O14" s="302" t="s">
        <v>587</v>
      </c>
      <c r="P14" s="301" t="s">
        <v>587</v>
      </c>
      <c r="Q14" s="258" t="s">
        <v>644</v>
      </c>
      <c r="R14" s="258">
        <v>227942</v>
      </c>
      <c r="S14" s="258">
        <v>5261</v>
      </c>
      <c r="T14" s="258">
        <v>5542643</v>
      </c>
      <c r="U14" s="258">
        <v>54075</v>
      </c>
      <c r="V14" s="193">
        <v>241034</v>
      </c>
      <c r="W14" s="258">
        <v>6839023</v>
      </c>
      <c r="X14" s="258">
        <v>43900</v>
      </c>
      <c r="Y14" s="543">
        <v>1077716</v>
      </c>
      <c r="Z14" s="543">
        <v>937947</v>
      </c>
      <c r="AA14" s="543">
        <v>763850</v>
      </c>
      <c r="AB14" s="543">
        <v>162696</v>
      </c>
      <c r="AC14" s="543">
        <v>6400</v>
      </c>
      <c r="AD14" s="543">
        <v>212490</v>
      </c>
      <c r="AE14" s="543">
        <v>207490</v>
      </c>
      <c r="AF14" s="543">
        <v>5000</v>
      </c>
      <c r="AG14" s="303" t="s">
        <v>587</v>
      </c>
    </row>
    <row r="15" spans="1:33" s="304" customFormat="1" ht="15.95" customHeight="1">
      <c r="A15" s="306" t="s">
        <v>629</v>
      </c>
      <c r="B15" s="307">
        <f>SUM(B17:B40)</f>
        <v>18538809</v>
      </c>
      <c r="C15" s="307">
        <f t="shared" ref="C15:N15" si="0">SUM(C17:C40)</f>
        <v>2988123</v>
      </c>
      <c r="D15" s="307">
        <f t="shared" si="0"/>
        <v>553589</v>
      </c>
      <c r="E15" s="307">
        <f t="shared" si="0"/>
        <v>254776</v>
      </c>
      <c r="F15" s="307">
        <f t="shared" si="0"/>
        <v>10973</v>
      </c>
      <c r="G15" s="307">
        <f t="shared" si="0"/>
        <v>60391</v>
      </c>
      <c r="H15" s="307">
        <f t="shared" si="0"/>
        <v>51069</v>
      </c>
      <c r="I15" s="307">
        <f t="shared" si="0"/>
        <v>30444</v>
      </c>
      <c r="J15" s="307">
        <f t="shared" si="0"/>
        <v>41001</v>
      </c>
      <c r="K15" s="307">
        <f t="shared" si="0"/>
        <v>60898</v>
      </c>
      <c r="L15" s="307">
        <f t="shared" si="0"/>
        <v>298813</v>
      </c>
      <c r="M15" s="307">
        <f t="shared" si="0"/>
        <v>45789</v>
      </c>
      <c r="N15" s="308">
        <f t="shared" si="0"/>
        <v>52834</v>
      </c>
      <c r="O15" s="309" t="s">
        <v>629</v>
      </c>
      <c r="P15" s="306" t="s">
        <v>629</v>
      </c>
      <c r="Q15" s="307">
        <f t="shared" ref="Q15:AF15" si="1">SUM(Q17:Q40)</f>
        <v>11753</v>
      </c>
      <c r="R15" s="307">
        <f t="shared" si="1"/>
        <v>181326</v>
      </c>
      <c r="S15" s="307">
        <f t="shared" si="1"/>
        <v>7111</v>
      </c>
      <c r="T15" s="307">
        <f t="shared" si="1"/>
        <v>5310850</v>
      </c>
      <c r="U15" s="307">
        <f t="shared" si="1"/>
        <v>364019</v>
      </c>
      <c r="V15" s="307">
        <f t="shared" si="1"/>
        <v>0</v>
      </c>
      <c r="W15" s="307">
        <f t="shared" si="1"/>
        <v>7845444</v>
      </c>
      <c r="X15" s="307">
        <f t="shared" si="1"/>
        <v>29000</v>
      </c>
      <c r="Y15" s="544">
        <f t="shared" si="1"/>
        <v>1447784</v>
      </c>
      <c r="Z15" s="544">
        <f t="shared" si="1"/>
        <v>1216512</v>
      </c>
      <c r="AA15" s="544">
        <f t="shared" si="1"/>
        <v>1117755</v>
      </c>
      <c r="AB15" s="544">
        <f t="shared" si="1"/>
        <v>92357</v>
      </c>
      <c r="AC15" s="544">
        <f t="shared" si="1"/>
        <v>6400</v>
      </c>
      <c r="AD15" s="544">
        <f t="shared" si="1"/>
        <v>231272</v>
      </c>
      <c r="AE15" s="544">
        <f t="shared" si="1"/>
        <v>146272</v>
      </c>
      <c r="AF15" s="544">
        <f t="shared" si="1"/>
        <v>85000</v>
      </c>
      <c r="AG15" s="310" t="s">
        <v>629</v>
      </c>
    </row>
    <row r="16" spans="1:33" s="265" customFormat="1" ht="15" customHeight="1">
      <c r="A16" s="311"/>
      <c r="B16" s="312"/>
      <c r="C16" s="313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  <c r="O16" s="315"/>
      <c r="P16" s="311"/>
      <c r="R16" s="313"/>
      <c r="S16" s="313"/>
      <c r="T16" s="316"/>
      <c r="U16" s="316"/>
      <c r="V16" s="316"/>
      <c r="W16" s="316"/>
      <c r="X16" s="316"/>
      <c r="Y16" s="545"/>
      <c r="Z16" s="545"/>
      <c r="AA16" s="545"/>
      <c r="AB16" s="545"/>
      <c r="AC16" s="545"/>
      <c r="AD16" s="545"/>
      <c r="AE16" s="545"/>
      <c r="AF16" s="545"/>
      <c r="AG16" s="317"/>
    </row>
    <row r="17" spans="1:33" s="265" customFormat="1" ht="14.45" customHeight="1">
      <c r="A17" s="311" t="s">
        <v>84</v>
      </c>
      <c r="B17" s="424">
        <f>SUM(C17,D17,T17:Y17)</f>
        <v>6883020</v>
      </c>
      <c r="C17" s="436">
        <v>1500000</v>
      </c>
      <c r="D17" s="425">
        <f>SUM(E17,L17)</f>
        <v>87548</v>
      </c>
      <c r="E17" s="425">
        <f>SUM(F17:K17)</f>
        <v>28224</v>
      </c>
      <c r="F17" s="436">
        <v>270</v>
      </c>
      <c r="G17" s="436">
        <v>1791</v>
      </c>
      <c r="H17" s="436">
        <v>4259</v>
      </c>
      <c r="I17" s="436">
        <v>3061</v>
      </c>
      <c r="J17" s="436">
        <v>8764</v>
      </c>
      <c r="K17" s="436">
        <v>10079</v>
      </c>
      <c r="L17" s="425">
        <f>SUM(M17:N17,Q17:S17)</f>
        <v>59324</v>
      </c>
      <c r="M17" s="436">
        <v>0</v>
      </c>
      <c r="N17" s="439">
        <v>28087</v>
      </c>
      <c r="O17" s="318" t="s">
        <v>92</v>
      </c>
      <c r="P17" s="311" t="s">
        <v>84</v>
      </c>
      <c r="Q17" s="440">
        <v>87</v>
      </c>
      <c r="R17" s="436">
        <v>31150</v>
      </c>
      <c r="S17" s="436">
        <v>0</v>
      </c>
      <c r="T17" s="436">
        <v>948970</v>
      </c>
      <c r="U17" s="436">
        <v>0</v>
      </c>
      <c r="V17" s="436">
        <v>0</v>
      </c>
      <c r="W17" s="436">
        <v>3790421</v>
      </c>
      <c r="X17" s="436">
        <v>0</v>
      </c>
      <c r="Y17" s="546">
        <f>SUM(Z17,AD17)</f>
        <v>556081</v>
      </c>
      <c r="Z17" s="546">
        <f>SUM(AA17:AC17)</f>
        <v>368498</v>
      </c>
      <c r="AA17" s="547">
        <v>346879</v>
      </c>
      <c r="AB17" s="547">
        <v>15219</v>
      </c>
      <c r="AC17" s="547">
        <v>6400</v>
      </c>
      <c r="AD17" s="546">
        <f>SUM(AE17:AF17)</f>
        <v>187583</v>
      </c>
      <c r="AE17" s="547">
        <v>107583</v>
      </c>
      <c r="AF17" s="547">
        <v>80000</v>
      </c>
      <c r="AG17" s="319" t="s">
        <v>92</v>
      </c>
    </row>
    <row r="18" spans="1:33" s="265" customFormat="1" ht="14.45" customHeight="1">
      <c r="A18" s="311" t="s">
        <v>41</v>
      </c>
      <c r="B18" s="424">
        <f t="shared" ref="B18:B40" si="2">SUM(C18,D18,T18:Y18)</f>
        <v>1173000</v>
      </c>
      <c r="C18" s="436">
        <v>313300</v>
      </c>
      <c r="D18" s="425">
        <f t="shared" ref="D18:D40" si="3">SUM(E18,L18)</f>
        <v>45971</v>
      </c>
      <c r="E18" s="425">
        <f t="shared" ref="E18:E40" si="4">SUM(F18:K18)</f>
        <v>20229</v>
      </c>
      <c r="F18" s="436">
        <v>1524</v>
      </c>
      <c r="G18" s="436">
        <v>5506</v>
      </c>
      <c r="H18" s="436">
        <v>3117</v>
      </c>
      <c r="I18" s="436">
        <v>1310</v>
      </c>
      <c r="J18" s="436">
        <v>6479</v>
      </c>
      <c r="K18" s="436">
        <v>2293</v>
      </c>
      <c r="L18" s="425">
        <f t="shared" ref="L18:L40" si="5">SUM(M18:N18,Q18:S18)</f>
        <v>25742</v>
      </c>
      <c r="M18" s="436">
        <v>7000</v>
      </c>
      <c r="N18" s="436">
        <v>6303</v>
      </c>
      <c r="O18" s="320" t="s">
        <v>23</v>
      </c>
      <c r="P18" s="311" t="s">
        <v>41</v>
      </c>
      <c r="Q18" s="440">
        <v>2169</v>
      </c>
      <c r="R18" s="436">
        <v>6770</v>
      </c>
      <c r="S18" s="436">
        <v>3500</v>
      </c>
      <c r="T18" s="436">
        <v>291425</v>
      </c>
      <c r="U18" s="436">
        <v>52856</v>
      </c>
      <c r="V18" s="436">
        <v>0</v>
      </c>
      <c r="W18" s="436">
        <v>428294</v>
      </c>
      <c r="X18" s="436">
        <v>0</v>
      </c>
      <c r="Y18" s="546">
        <f t="shared" ref="Y18:Y40" si="6">SUM(Z18,AD18)</f>
        <v>41154</v>
      </c>
      <c r="Z18" s="546">
        <f t="shared" ref="Z18:Z40" si="7">SUM(AA18:AC18)</f>
        <v>36154</v>
      </c>
      <c r="AA18" s="547">
        <v>28462</v>
      </c>
      <c r="AB18" s="547">
        <v>7692</v>
      </c>
      <c r="AC18" s="547">
        <v>0</v>
      </c>
      <c r="AD18" s="546">
        <f t="shared" ref="AD18:AD40" si="8">SUM(AE18:AF18)</f>
        <v>5000</v>
      </c>
      <c r="AE18" s="547">
        <v>0</v>
      </c>
      <c r="AF18" s="547">
        <v>5000</v>
      </c>
      <c r="AG18" s="320" t="s">
        <v>23</v>
      </c>
    </row>
    <row r="19" spans="1:33" s="265" customFormat="1" ht="14.45" customHeight="1">
      <c r="A19" s="311" t="s">
        <v>42</v>
      </c>
      <c r="B19" s="424">
        <f t="shared" si="2"/>
        <v>1004000</v>
      </c>
      <c r="C19" s="436">
        <v>153500</v>
      </c>
      <c r="D19" s="425">
        <f t="shared" si="3"/>
        <v>35710</v>
      </c>
      <c r="E19" s="425">
        <f t="shared" si="4"/>
        <v>21432</v>
      </c>
      <c r="F19" s="436">
        <v>517</v>
      </c>
      <c r="G19" s="436">
        <v>5698</v>
      </c>
      <c r="H19" s="436">
        <v>6097</v>
      </c>
      <c r="I19" s="436">
        <v>1780</v>
      </c>
      <c r="J19" s="436">
        <v>3340</v>
      </c>
      <c r="K19" s="436">
        <v>4000</v>
      </c>
      <c r="L19" s="425">
        <f t="shared" si="5"/>
        <v>14278</v>
      </c>
      <c r="M19" s="436">
        <v>1900</v>
      </c>
      <c r="N19" s="436">
        <v>1152</v>
      </c>
      <c r="O19" s="320" t="s">
        <v>24</v>
      </c>
      <c r="P19" s="311" t="s">
        <v>42</v>
      </c>
      <c r="Q19" s="440">
        <v>296</v>
      </c>
      <c r="R19" s="436">
        <v>10930</v>
      </c>
      <c r="S19" s="436">
        <v>0</v>
      </c>
      <c r="T19" s="436">
        <v>297586</v>
      </c>
      <c r="U19" s="436">
        <v>31627</v>
      </c>
      <c r="V19" s="436">
        <v>0</v>
      </c>
      <c r="W19" s="436">
        <v>387405</v>
      </c>
      <c r="X19" s="436">
        <v>0</v>
      </c>
      <c r="Y19" s="546">
        <f t="shared" si="6"/>
        <v>98172</v>
      </c>
      <c r="Z19" s="546">
        <f t="shared" si="7"/>
        <v>82501</v>
      </c>
      <c r="AA19" s="547">
        <v>74063</v>
      </c>
      <c r="AB19" s="547">
        <v>8438</v>
      </c>
      <c r="AC19" s="547">
        <v>0</v>
      </c>
      <c r="AD19" s="546">
        <f t="shared" si="8"/>
        <v>15671</v>
      </c>
      <c r="AE19" s="547">
        <v>15671</v>
      </c>
      <c r="AF19" s="547">
        <v>0</v>
      </c>
      <c r="AG19" s="320" t="s">
        <v>24</v>
      </c>
    </row>
    <row r="20" spans="1:33" s="265" customFormat="1" ht="14.45" customHeight="1">
      <c r="A20" s="311" t="s">
        <v>43</v>
      </c>
      <c r="B20" s="424">
        <f t="shared" si="2"/>
        <v>692000</v>
      </c>
      <c r="C20" s="436">
        <v>58136</v>
      </c>
      <c r="D20" s="425">
        <f t="shared" si="3"/>
        <v>19280</v>
      </c>
      <c r="E20" s="425">
        <f t="shared" si="4"/>
        <v>11681</v>
      </c>
      <c r="F20" s="436">
        <v>160</v>
      </c>
      <c r="G20" s="436">
        <v>1944</v>
      </c>
      <c r="H20" s="436">
        <v>3734</v>
      </c>
      <c r="I20" s="436">
        <v>214</v>
      </c>
      <c r="J20" s="436">
        <v>1529</v>
      </c>
      <c r="K20" s="436">
        <v>4100</v>
      </c>
      <c r="L20" s="425">
        <f t="shared" si="5"/>
        <v>7599</v>
      </c>
      <c r="M20" s="436">
        <v>70</v>
      </c>
      <c r="N20" s="436">
        <v>403</v>
      </c>
      <c r="O20" s="320" t="s">
        <v>25</v>
      </c>
      <c r="P20" s="311" t="s">
        <v>43</v>
      </c>
      <c r="Q20" s="440">
        <v>235</v>
      </c>
      <c r="R20" s="436">
        <v>6691</v>
      </c>
      <c r="S20" s="436">
        <v>200</v>
      </c>
      <c r="T20" s="436">
        <v>271425</v>
      </c>
      <c r="U20" s="436">
        <v>13947</v>
      </c>
      <c r="V20" s="436">
        <v>0</v>
      </c>
      <c r="W20" s="436">
        <v>223719</v>
      </c>
      <c r="X20" s="436">
        <v>0</v>
      </c>
      <c r="Y20" s="546">
        <f t="shared" si="6"/>
        <v>105493</v>
      </c>
      <c r="Z20" s="546">
        <f t="shared" si="7"/>
        <v>103850</v>
      </c>
      <c r="AA20" s="547">
        <v>99203</v>
      </c>
      <c r="AB20" s="547">
        <v>4647</v>
      </c>
      <c r="AC20" s="547">
        <v>0</v>
      </c>
      <c r="AD20" s="546">
        <f t="shared" si="8"/>
        <v>1643</v>
      </c>
      <c r="AE20" s="547">
        <v>1643</v>
      </c>
      <c r="AF20" s="547">
        <v>0</v>
      </c>
      <c r="AG20" s="320" t="s">
        <v>25</v>
      </c>
    </row>
    <row r="21" spans="1:33" s="265" customFormat="1" ht="14.45" customHeight="1">
      <c r="A21" s="311" t="s">
        <v>44</v>
      </c>
      <c r="B21" s="424">
        <f t="shared" si="2"/>
        <v>795800</v>
      </c>
      <c r="C21" s="436">
        <v>61713</v>
      </c>
      <c r="D21" s="425">
        <f t="shared" si="3"/>
        <v>27168</v>
      </c>
      <c r="E21" s="425">
        <f t="shared" si="4"/>
        <v>17101</v>
      </c>
      <c r="F21" s="436">
        <v>1502</v>
      </c>
      <c r="G21" s="436">
        <v>6762</v>
      </c>
      <c r="H21" s="436">
        <v>2315</v>
      </c>
      <c r="I21" s="436">
        <v>1660</v>
      </c>
      <c r="J21" s="436">
        <v>1509</v>
      </c>
      <c r="K21" s="436">
        <v>3353</v>
      </c>
      <c r="L21" s="425">
        <f t="shared" si="5"/>
        <v>10067</v>
      </c>
      <c r="M21" s="436">
        <v>350</v>
      </c>
      <c r="N21" s="436">
        <v>2165</v>
      </c>
      <c r="O21" s="320" t="s">
        <v>26</v>
      </c>
      <c r="P21" s="311" t="s">
        <v>44</v>
      </c>
      <c r="Q21" s="440">
        <v>304</v>
      </c>
      <c r="R21" s="436">
        <v>7068</v>
      </c>
      <c r="S21" s="436">
        <v>180</v>
      </c>
      <c r="T21" s="436">
        <v>350219</v>
      </c>
      <c r="U21" s="436">
        <v>21943</v>
      </c>
      <c r="V21" s="436">
        <v>0</v>
      </c>
      <c r="W21" s="436">
        <v>283112</v>
      </c>
      <c r="X21" s="436">
        <v>0</v>
      </c>
      <c r="Y21" s="546">
        <f t="shared" si="6"/>
        <v>51645</v>
      </c>
      <c r="Z21" s="546">
        <f t="shared" si="7"/>
        <v>51645</v>
      </c>
      <c r="AA21" s="547">
        <v>46305</v>
      </c>
      <c r="AB21" s="547">
        <v>5340</v>
      </c>
      <c r="AC21" s="547">
        <v>0</v>
      </c>
      <c r="AD21" s="546">
        <f t="shared" si="8"/>
        <v>0</v>
      </c>
      <c r="AE21" s="547">
        <v>0</v>
      </c>
      <c r="AF21" s="547">
        <v>0</v>
      </c>
      <c r="AG21" s="320" t="s">
        <v>26</v>
      </c>
    </row>
    <row r="22" spans="1:33" s="265" customFormat="1" ht="14.45" customHeight="1">
      <c r="A22" s="311" t="s">
        <v>45</v>
      </c>
      <c r="B22" s="424">
        <f t="shared" si="2"/>
        <v>998000</v>
      </c>
      <c r="C22" s="436">
        <v>363311</v>
      </c>
      <c r="D22" s="425">
        <f t="shared" si="3"/>
        <v>54748</v>
      </c>
      <c r="E22" s="425">
        <f t="shared" si="4"/>
        <v>28726</v>
      </c>
      <c r="F22" s="436">
        <v>3878</v>
      </c>
      <c r="G22" s="436">
        <v>5809</v>
      </c>
      <c r="H22" s="436">
        <v>8914</v>
      </c>
      <c r="I22" s="436">
        <v>1091</v>
      </c>
      <c r="J22" s="436">
        <v>5229</v>
      </c>
      <c r="K22" s="436">
        <v>3805</v>
      </c>
      <c r="L22" s="425">
        <f t="shared" si="5"/>
        <v>26022</v>
      </c>
      <c r="M22" s="436">
        <v>17630</v>
      </c>
      <c r="N22" s="436">
        <v>833</v>
      </c>
      <c r="O22" s="320" t="s">
        <v>27</v>
      </c>
      <c r="P22" s="311" t="s">
        <v>45</v>
      </c>
      <c r="Q22" s="440">
        <v>1698</v>
      </c>
      <c r="R22" s="436">
        <v>4961</v>
      </c>
      <c r="S22" s="436">
        <v>900</v>
      </c>
      <c r="T22" s="436">
        <v>134575</v>
      </c>
      <c r="U22" s="436">
        <v>47916</v>
      </c>
      <c r="V22" s="436">
        <v>0</v>
      </c>
      <c r="W22" s="436">
        <v>296277</v>
      </c>
      <c r="X22" s="436">
        <v>20000</v>
      </c>
      <c r="Y22" s="546">
        <f t="shared" si="6"/>
        <v>81173</v>
      </c>
      <c r="Z22" s="546">
        <f t="shared" si="7"/>
        <v>81123</v>
      </c>
      <c r="AA22" s="547">
        <v>65902</v>
      </c>
      <c r="AB22" s="547">
        <v>15221</v>
      </c>
      <c r="AC22" s="547">
        <v>0</v>
      </c>
      <c r="AD22" s="546">
        <f t="shared" si="8"/>
        <v>50</v>
      </c>
      <c r="AE22" s="547">
        <v>50</v>
      </c>
      <c r="AF22" s="547">
        <v>0</v>
      </c>
      <c r="AG22" s="320" t="s">
        <v>27</v>
      </c>
    </row>
    <row r="23" spans="1:33" s="265" customFormat="1" ht="14.45" customHeight="1">
      <c r="A23" s="311" t="s">
        <v>46</v>
      </c>
      <c r="B23" s="424">
        <f t="shared" si="2"/>
        <v>503050</v>
      </c>
      <c r="C23" s="436">
        <v>40079</v>
      </c>
      <c r="D23" s="425">
        <f t="shared" si="3"/>
        <v>17030</v>
      </c>
      <c r="E23" s="425">
        <f t="shared" si="4"/>
        <v>7676</v>
      </c>
      <c r="F23" s="436">
        <v>203</v>
      </c>
      <c r="G23" s="436">
        <v>844</v>
      </c>
      <c r="H23" s="436">
        <v>1757</v>
      </c>
      <c r="I23" s="436">
        <v>1055</v>
      </c>
      <c r="J23" s="436">
        <v>817</v>
      </c>
      <c r="K23" s="436">
        <v>3000</v>
      </c>
      <c r="L23" s="425">
        <f t="shared" si="5"/>
        <v>9354</v>
      </c>
      <c r="M23" s="436">
        <v>190</v>
      </c>
      <c r="N23" s="436">
        <v>4225</v>
      </c>
      <c r="O23" s="320" t="s">
        <v>28</v>
      </c>
      <c r="P23" s="311" t="s">
        <v>46</v>
      </c>
      <c r="Q23" s="440">
        <v>1244</v>
      </c>
      <c r="R23" s="436">
        <v>3445</v>
      </c>
      <c r="S23" s="436">
        <v>250</v>
      </c>
      <c r="T23" s="436">
        <v>208567</v>
      </c>
      <c r="U23" s="436">
        <v>13752</v>
      </c>
      <c r="V23" s="436">
        <v>0</v>
      </c>
      <c r="W23" s="436">
        <v>183706</v>
      </c>
      <c r="X23" s="436">
        <v>4000</v>
      </c>
      <c r="Y23" s="546">
        <f t="shared" si="6"/>
        <v>35916</v>
      </c>
      <c r="Z23" s="546">
        <f t="shared" si="7"/>
        <v>35434</v>
      </c>
      <c r="AA23" s="547">
        <v>27984</v>
      </c>
      <c r="AB23" s="547">
        <v>7450</v>
      </c>
      <c r="AC23" s="547">
        <v>0</v>
      </c>
      <c r="AD23" s="546">
        <f t="shared" si="8"/>
        <v>482</v>
      </c>
      <c r="AE23" s="547">
        <v>482</v>
      </c>
      <c r="AF23" s="547">
        <v>0</v>
      </c>
      <c r="AG23" s="320" t="s">
        <v>28</v>
      </c>
    </row>
    <row r="24" spans="1:33" s="265" customFormat="1" ht="14.45" customHeight="1">
      <c r="A24" s="311" t="s">
        <v>47</v>
      </c>
      <c r="B24" s="424">
        <f t="shared" si="2"/>
        <v>593700</v>
      </c>
      <c r="C24" s="436">
        <v>59159</v>
      </c>
      <c r="D24" s="425">
        <f t="shared" si="3"/>
        <v>28224</v>
      </c>
      <c r="E24" s="425">
        <f t="shared" si="4"/>
        <v>12591</v>
      </c>
      <c r="F24" s="436">
        <v>131</v>
      </c>
      <c r="G24" s="436">
        <v>3896</v>
      </c>
      <c r="H24" s="436">
        <v>1832</v>
      </c>
      <c r="I24" s="436">
        <v>1982</v>
      </c>
      <c r="J24" s="436">
        <v>1950</v>
      </c>
      <c r="K24" s="436">
        <v>2800</v>
      </c>
      <c r="L24" s="425">
        <f t="shared" si="5"/>
        <v>15633</v>
      </c>
      <c r="M24" s="436">
        <v>4005</v>
      </c>
      <c r="N24" s="436">
        <v>3186</v>
      </c>
      <c r="O24" s="320" t="s">
        <v>48</v>
      </c>
      <c r="P24" s="311" t="s">
        <v>47</v>
      </c>
      <c r="Q24" s="440">
        <v>648</v>
      </c>
      <c r="R24" s="436">
        <v>7794</v>
      </c>
      <c r="S24" s="436">
        <v>0</v>
      </c>
      <c r="T24" s="436">
        <v>231541</v>
      </c>
      <c r="U24" s="436">
        <v>18602</v>
      </c>
      <c r="V24" s="436">
        <v>0</v>
      </c>
      <c r="W24" s="436">
        <v>234886</v>
      </c>
      <c r="X24" s="436">
        <v>0</v>
      </c>
      <c r="Y24" s="546">
        <f t="shared" si="6"/>
        <v>21288</v>
      </c>
      <c r="Z24" s="546">
        <f t="shared" si="7"/>
        <v>21288</v>
      </c>
      <c r="AA24" s="547">
        <v>18232</v>
      </c>
      <c r="AB24" s="547">
        <v>3056</v>
      </c>
      <c r="AC24" s="547">
        <v>0</v>
      </c>
      <c r="AD24" s="546">
        <f t="shared" si="8"/>
        <v>0</v>
      </c>
      <c r="AE24" s="547">
        <v>0</v>
      </c>
      <c r="AF24" s="547">
        <v>0</v>
      </c>
      <c r="AG24" s="320" t="s">
        <v>48</v>
      </c>
    </row>
    <row r="25" spans="1:33" s="265" customFormat="1" ht="14.45" customHeight="1">
      <c r="A25" s="311" t="s">
        <v>49</v>
      </c>
      <c r="B25" s="424">
        <f t="shared" si="2"/>
        <v>652201</v>
      </c>
      <c r="C25" s="436">
        <v>36132</v>
      </c>
      <c r="D25" s="425">
        <f t="shared" si="3"/>
        <v>19558</v>
      </c>
      <c r="E25" s="425">
        <f t="shared" si="4"/>
        <v>9834</v>
      </c>
      <c r="F25" s="436">
        <v>182</v>
      </c>
      <c r="G25" s="436">
        <v>2445</v>
      </c>
      <c r="H25" s="436">
        <v>3846</v>
      </c>
      <c r="I25" s="436">
        <v>0</v>
      </c>
      <c r="J25" s="436">
        <v>823</v>
      </c>
      <c r="K25" s="436">
        <v>2538</v>
      </c>
      <c r="L25" s="425">
        <f t="shared" si="5"/>
        <v>9724</v>
      </c>
      <c r="M25" s="436">
        <v>500</v>
      </c>
      <c r="N25" s="436">
        <v>3</v>
      </c>
      <c r="O25" s="320" t="s">
        <v>29</v>
      </c>
      <c r="P25" s="311" t="s">
        <v>49</v>
      </c>
      <c r="Q25" s="440">
        <v>267</v>
      </c>
      <c r="R25" s="436">
        <v>8846</v>
      </c>
      <c r="S25" s="436">
        <v>108</v>
      </c>
      <c r="T25" s="436">
        <v>313678</v>
      </c>
      <c r="U25" s="436">
        <v>13479</v>
      </c>
      <c r="V25" s="436">
        <v>0</v>
      </c>
      <c r="W25" s="436">
        <v>225251</v>
      </c>
      <c r="X25" s="436">
        <v>0</v>
      </c>
      <c r="Y25" s="546">
        <f t="shared" si="6"/>
        <v>44103</v>
      </c>
      <c r="Z25" s="546">
        <f t="shared" si="7"/>
        <v>38745</v>
      </c>
      <c r="AA25" s="547">
        <v>36086</v>
      </c>
      <c r="AB25" s="547">
        <v>2659</v>
      </c>
      <c r="AC25" s="547">
        <v>0</v>
      </c>
      <c r="AD25" s="546">
        <f t="shared" si="8"/>
        <v>5358</v>
      </c>
      <c r="AE25" s="547">
        <v>5358</v>
      </c>
      <c r="AF25" s="547">
        <v>0</v>
      </c>
      <c r="AG25" s="320" t="s">
        <v>29</v>
      </c>
    </row>
    <row r="26" spans="1:33" s="265" customFormat="1" ht="14.45" customHeight="1">
      <c r="A26" s="311" t="s">
        <v>50</v>
      </c>
      <c r="B26" s="424">
        <f t="shared" si="2"/>
        <v>486000</v>
      </c>
      <c r="C26" s="436">
        <v>21660</v>
      </c>
      <c r="D26" s="425">
        <f t="shared" si="3"/>
        <v>47145</v>
      </c>
      <c r="E26" s="425">
        <f t="shared" si="4"/>
        <v>14827</v>
      </c>
      <c r="F26" s="436">
        <v>337</v>
      </c>
      <c r="G26" s="436">
        <v>8081</v>
      </c>
      <c r="H26" s="436">
        <v>1637</v>
      </c>
      <c r="I26" s="436">
        <v>1930</v>
      </c>
      <c r="J26" s="436">
        <v>370</v>
      </c>
      <c r="K26" s="436">
        <v>2472</v>
      </c>
      <c r="L26" s="425">
        <f t="shared" si="5"/>
        <v>32318</v>
      </c>
      <c r="M26" s="436">
        <v>3310</v>
      </c>
      <c r="N26" s="436">
        <v>15</v>
      </c>
      <c r="O26" s="320" t="s">
        <v>51</v>
      </c>
      <c r="P26" s="311" t="s">
        <v>50</v>
      </c>
      <c r="Q26" s="440">
        <v>270</v>
      </c>
      <c r="R26" s="436">
        <v>28563</v>
      </c>
      <c r="S26" s="436">
        <v>160</v>
      </c>
      <c r="T26" s="436">
        <v>212682</v>
      </c>
      <c r="U26" s="436">
        <v>10082</v>
      </c>
      <c r="V26" s="436">
        <v>0</v>
      </c>
      <c r="W26" s="436">
        <v>165093</v>
      </c>
      <c r="X26" s="436">
        <v>5000</v>
      </c>
      <c r="Y26" s="546">
        <f t="shared" si="6"/>
        <v>24338</v>
      </c>
      <c r="Z26" s="546">
        <f t="shared" si="7"/>
        <v>24338</v>
      </c>
      <c r="AA26" s="547">
        <v>18199</v>
      </c>
      <c r="AB26" s="547">
        <v>6139</v>
      </c>
      <c r="AC26" s="547">
        <v>0</v>
      </c>
      <c r="AD26" s="546">
        <f t="shared" si="8"/>
        <v>0</v>
      </c>
      <c r="AE26" s="547">
        <v>0</v>
      </c>
      <c r="AF26" s="547">
        <v>0</v>
      </c>
      <c r="AG26" s="320" t="s">
        <v>51</v>
      </c>
    </row>
    <row r="27" spans="1:33" s="265" customFormat="1" ht="14.45" customHeight="1">
      <c r="A27" s="311" t="s">
        <v>52</v>
      </c>
      <c r="B27" s="424">
        <f t="shared" si="2"/>
        <v>640000</v>
      </c>
      <c r="C27" s="436">
        <v>135160</v>
      </c>
      <c r="D27" s="425">
        <f t="shared" si="3"/>
        <v>25981</v>
      </c>
      <c r="E27" s="425">
        <f t="shared" si="4"/>
        <v>14247</v>
      </c>
      <c r="F27" s="436">
        <v>344</v>
      </c>
      <c r="G27" s="436">
        <v>1988</v>
      </c>
      <c r="H27" s="436">
        <v>5134</v>
      </c>
      <c r="I27" s="436">
        <v>910</v>
      </c>
      <c r="J27" s="436">
        <v>2867</v>
      </c>
      <c r="K27" s="436">
        <v>3004</v>
      </c>
      <c r="L27" s="425">
        <f t="shared" si="5"/>
        <v>11734</v>
      </c>
      <c r="M27" s="436">
        <v>103</v>
      </c>
      <c r="N27" s="436">
        <v>3292</v>
      </c>
      <c r="O27" s="320" t="s">
        <v>30</v>
      </c>
      <c r="P27" s="311" t="s">
        <v>52</v>
      </c>
      <c r="Q27" s="440">
        <v>1079</v>
      </c>
      <c r="R27" s="436">
        <v>6560</v>
      </c>
      <c r="S27" s="436">
        <v>700</v>
      </c>
      <c r="T27" s="436">
        <v>192457</v>
      </c>
      <c r="U27" s="436">
        <v>30124</v>
      </c>
      <c r="V27" s="436">
        <v>0</v>
      </c>
      <c r="W27" s="436">
        <v>210523</v>
      </c>
      <c r="X27" s="436">
        <v>0</v>
      </c>
      <c r="Y27" s="546">
        <f t="shared" si="6"/>
        <v>45755</v>
      </c>
      <c r="Z27" s="546">
        <f t="shared" si="7"/>
        <v>45755</v>
      </c>
      <c r="AA27" s="547">
        <v>42318</v>
      </c>
      <c r="AB27" s="547">
        <v>3437</v>
      </c>
      <c r="AC27" s="547">
        <v>0</v>
      </c>
      <c r="AD27" s="546">
        <f t="shared" si="8"/>
        <v>0</v>
      </c>
      <c r="AE27" s="547">
        <v>0</v>
      </c>
      <c r="AF27" s="547">
        <v>0</v>
      </c>
      <c r="AG27" s="320" t="s">
        <v>30</v>
      </c>
    </row>
    <row r="28" spans="1:33" s="265" customFormat="1" ht="14.45" customHeight="1">
      <c r="A28" s="311" t="s">
        <v>53</v>
      </c>
      <c r="B28" s="424">
        <f t="shared" si="2"/>
        <v>265712</v>
      </c>
      <c r="C28" s="436">
        <v>8150</v>
      </c>
      <c r="D28" s="425">
        <f t="shared" si="3"/>
        <v>7677</v>
      </c>
      <c r="E28" s="425">
        <f t="shared" si="4"/>
        <v>3848</v>
      </c>
      <c r="F28" s="436">
        <v>25</v>
      </c>
      <c r="G28" s="436">
        <v>739</v>
      </c>
      <c r="H28" s="436">
        <v>209</v>
      </c>
      <c r="I28" s="436">
        <v>1127</v>
      </c>
      <c r="J28" s="436">
        <v>242</v>
      </c>
      <c r="K28" s="436">
        <v>1506</v>
      </c>
      <c r="L28" s="425">
        <f t="shared" si="5"/>
        <v>3829</v>
      </c>
      <c r="M28" s="436">
        <v>1140</v>
      </c>
      <c r="N28" s="436">
        <v>820</v>
      </c>
      <c r="O28" s="320" t="s">
        <v>54</v>
      </c>
      <c r="P28" s="311" t="s">
        <v>53</v>
      </c>
      <c r="Q28" s="440">
        <v>52</v>
      </c>
      <c r="R28" s="436">
        <v>1816</v>
      </c>
      <c r="S28" s="436">
        <v>1</v>
      </c>
      <c r="T28" s="436">
        <v>126330</v>
      </c>
      <c r="U28" s="436">
        <v>6821</v>
      </c>
      <c r="V28" s="436">
        <v>0</v>
      </c>
      <c r="W28" s="436">
        <v>94060</v>
      </c>
      <c r="X28" s="436">
        <v>0</v>
      </c>
      <c r="Y28" s="546">
        <f t="shared" si="6"/>
        <v>22674</v>
      </c>
      <c r="Z28" s="546">
        <f t="shared" si="7"/>
        <v>21275</v>
      </c>
      <c r="AA28" s="547">
        <v>21275</v>
      </c>
      <c r="AB28" s="547">
        <v>0</v>
      </c>
      <c r="AC28" s="547">
        <v>0</v>
      </c>
      <c r="AD28" s="546">
        <f t="shared" si="8"/>
        <v>1399</v>
      </c>
      <c r="AE28" s="547">
        <v>1399</v>
      </c>
      <c r="AF28" s="547">
        <v>0</v>
      </c>
      <c r="AG28" s="320" t="s">
        <v>54</v>
      </c>
    </row>
    <row r="29" spans="1:33" s="323" customFormat="1" ht="14.45" customHeight="1">
      <c r="A29" s="321" t="s">
        <v>55</v>
      </c>
      <c r="B29" s="424">
        <f t="shared" si="2"/>
        <v>497600</v>
      </c>
      <c r="C29" s="437">
        <v>18779</v>
      </c>
      <c r="D29" s="425">
        <f t="shared" si="3"/>
        <v>15336</v>
      </c>
      <c r="E29" s="425">
        <f t="shared" si="4"/>
        <v>6749</v>
      </c>
      <c r="F29" s="437">
        <v>88</v>
      </c>
      <c r="G29" s="437">
        <v>1584</v>
      </c>
      <c r="H29" s="437">
        <v>824</v>
      </c>
      <c r="I29" s="437">
        <v>1346</v>
      </c>
      <c r="J29" s="437">
        <v>356</v>
      </c>
      <c r="K29" s="437">
        <v>2551</v>
      </c>
      <c r="L29" s="425">
        <f t="shared" si="5"/>
        <v>8587</v>
      </c>
      <c r="M29" s="437">
        <v>331</v>
      </c>
      <c r="N29" s="437">
        <v>245</v>
      </c>
      <c r="O29" s="322" t="s">
        <v>56</v>
      </c>
      <c r="P29" s="321" t="s">
        <v>55</v>
      </c>
      <c r="Q29" s="441">
        <v>166</v>
      </c>
      <c r="R29" s="437">
        <v>7735</v>
      </c>
      <c r="S29" s="437">
        <v>110</v>
      </c>
      <c r="T29" s="437">
        <v>234004</v>
      </c>
      <c r="U29" s="437">
        <v>10157</v>
      </c>
      <c r="V29" s="437">
        <v>0</v>
      </c>
      <c r="W29" s="437">
        <v>149322</v>
      </c>
      <c r="X29" s="437">
        <v>0</v>
      </c>
      <c r="Y29" s="546">
        <f t="shared" si="6"/>
        <v>70002</v>
      </c>
      <c r="Z29" s="546">
        <f t="shared" si="7"/>
        <v>70002</v>
      </c>
      <c r="AA29" s="548">
        <v>67648</v>
      </c>
      <c r="AB29" s="548">
        <v>2354</v>
      </c>
      <c r="AC29" s="548">
        <v>0</v>
      </c>
      <c r="AD29" s="546">
        <f t="shared" si="8"/>
        <v>0</v>
      </c>
      <c r="AE29" s="548">
        <v>0</v>
      </c>
      <c r="AF29" s="548">
        <v>0</v>
      </c>
      <c r="AG29" s="322" t="s">
        <v>56</v>
      </c>
    </row>
    <row r="30" spans="1:33" s="265" customFormat="1" ht="14.45" customHeight="1">
      <c r="A30" s="311" t="s">
        <v>57</v>
      </c>
      <c r="B30" s="424">
        <f t="shared" si="2"/>
        <v>262577</v>
      </c>
      <c r="C30" s="436">
        <v>7442</v>
      </c>
      <c r="D30" s="425">
        <f t="shared" si="3"/>
        <v>10890</v>
      </c>
      <c r="E30" s="425">
        <f t="shared" si="4"/>
        <v>5030</v>
      </c>
      <c r="F30" s="436">
        <v>401</v>
      </c>
      <c r="G30" s="436">
        <v>638</v>
      </c>
      <c r="H30" s="436">
        <v>241</v>
      </c>
      <c r="I30" s="436">
        <v>2491</v>
      </c>
      <c r="J30" s="436">
        <v>206</v>
      </c>
      <c r="K30" s="436">
        <v>1053</v>
      </c>
      <c r="L30" s="425">
        <f t="shared" si="5"/>
        <v>5860</v>
      </c>
      <c r="M30" s="436">
        <v>4335</v>
      </c>
      <c r="N30" s="436">
        <v>321</v>
      </c>
      <c r="O30" s="320" t="s">
        <v>58</v>
      </c>
      <c r="P30" s="311" t="s">
        <v>57</v>
      </c>
      <c r="Q30" s="440">
        <v>55</v>
      </c>
      <c r="R30" s="436">
        <v>1129</v>
      </c>
      <c r="S30" s="436">
        <v>20</v>
      </c>
      <c r="T30" s="436">
        <v>137657</v>
      </c>
      <c r="U30" s="436">
        <v>6075</v>
      </c>
      <c r="V30" s="436">
        <v>0</v>
      </c>
      <c r="W30" s="436">
        <v>80108</v>
      </c>
      <c r="X30" s="436">
        <v>0</v>
      </c>
      <c r="Y30" s="546">
        <f t="shared" si="6"/>
        <v>20405</v>
      </c>
      <c r="Z30" s="546">
        <f t="shared" si="7"/>
        <v>20405</v>
      </c>
      <c r="AA30" s="547">
        <v>18845</v>
      </c>
      <c r="AB30" s="547">
        <v>1560</v>
      </c>
      <c r="AC30" s="547">
        <v>0</v>
      </c>
      <c r="AD30" s="546">
        <f t="shared" si="8"/>
        <v>0</v>
      </c>
      <c r="AE30" s="547">
        <v>0</v>
      </c>
      <c r="AF30" s="547">
        <v>0</v>
      </c>
      <c r="AG30" s="320" t="s">
        <v>58</v>
      </c>
    </row>
    <row r="31" spans="1:33" s="265" customFormat="1" ht="14.45" customHeight="1">
      <c r="A31" s="311" t="s">
        <v>59</v>
      </c>
      <c r="B31" s="424">
        <f t="shared" si="2"/>
        <v>219900</v>
      </c>
      <c r="C31" s="436">
        <v>4020</v>
      </c>
      <c r="D31" s="425">
        <f t="shared" si="3"/>
        <v>5405</v>
      </c>
      <c r="E31" s="425">
        <f t="shared" si="4"/>
        <v>3609</v>
      </c>
      <c r="F31" s="436">
        <v>91</v>
      </c>
      <c r="G31" s="436">
        <v>730</v>
      </c>
      <c r="H31" s="436">
        <v>204</v>
      </c>
      <c r="I31" s="436">
        <v>922</v>
      </c>
      <c r="J31" s="436">
        <v>79</v>
      </c>
      <c r="K31" s="436">
        <v>1583</v>
      </c>
      <c r="L31" s="425">
        <f t="shared" si="5"/>
        <v>1796</v>
      </c>
      <c r="M31" s="436">
        <v>225</v>
      </c>
      <c r="N31" s="436">
        <v>17</v>
      </c>
      <c r="O31" s="320" t="s">
        <v>60</v>
      </c>
      <c r="P31" s="311" t="s">
        <v>59</v>
      </c>
      <c r="Q31" s="440">
        <v>95</v>
      </c>
      <c r="R31" s="436">
        <v>1451</v>
      </c>
      <c r="S31" s="436">
        <v>8</v>
      </c>
      <c r="T31" s="436">
        <v>118151</v>
      </c>
      <c r="U31" s="436">
        <v>4843</v>
      </c>
      <c r="V31" s="436">
        <v>0</v>
      </c>
      <c r="W31" s="436">
        <v>64329</v>
      </c>
      <c r="X31" s="436">
        <v>0</v>
      </c>
      <c r="Y31" s="546">
        <f t="shared" si="6"/>
        <v>23152</v>
      </c>
      <c r="Z31" s="546">
        <f t="shared" si="7"/>
        <v>23152</v>
      </c>
      <c r="AA31" s="547">
        <v>23152</v>
      </c>
      <c r="AB31" s="547">
        <v>0</v>
      </c>
      <c r="AC31" s="547">
        <v>0</v>
      </c>
      <c r="AD31" s="546">
        <f t="shared" si="8"/>
        <v>0</v>
      </c>
      <c r="AE31" s="547">
        <v>0</v>
      </c>
      <c r="AF31" s="547">
        <v>0</v>
      </c>
      <c r="AG31" s="320" t="s">
        <v>60</v>
      </c>
    </row>
    <row r="32" spans="1:33" s="265" customFormat="1" ht="14.45" customHeight="1">
      <c r="A32" s="311" t="s">
        <v>61</v>
      </c>
      <c r="B32" s="424">
        <f t="shared" si="2"/>
        <v>308296</v>
      </c>
      <c r="C32" s="436">
        <v>11782</v>
      </c>
      <c r="D32" s="425">
        <f t="shared" si="3"/>
        <v>13417</v>
      </c>
      <c r="E32" s="425">
        <f t="shared" si="4"/>
        <v>5116</v>
      </c>
      <c r="F32" s="436">
        <v>248</v>
      </c>
      <c r="G32" s="436">
        <v>799</v>
      </c>
      <c r="H32" s="436">
        <v>678</v>
      </c>
      <c r="I32" s="436">
        <v>1495</v>
      </c>
      <c r="J32" s="436">
        <v>395</v>
      </c>
      <c r="K32" s="436">
        <v>1501</v>
      </c>
      <c r="L32" s="425">
        <f t="shared" si="5"/>
        <v>8301</v>
      </c>
      <c r="M32" s="436">
        <v>1250</v>
      </c>
      <c r="N32" s="436">
        <v>15</v>
      </c>
      <c r="O32" s="320" t="s">
        <v>31</v>
      </c>
      <c r="P32" s="311" t="s">
        <v>61</v>
      </c>
      <c r="Q32" s="440">
        <v>533</v>
      </c>
      <c r="R32" s="436">
        <v>6403</v>
      </c>
      <c r="S32" s="436">
        <v>100</v>
      </c>
      <c r="T32" s="436">
        <v>142012</v>
      </c>
      <c r="U32" s="436">
        <v>7784</v>
      </c>
      <c r="V32" s="436">
        <v>0</v>
      </c>
      <c r="W32" s="436">
        <v>111835</v>
      </c>
      <c r="X32" s="436">
        <v>0</v>
      </c>
      <c r="Y32" s="546">
        <f t="shared" si="6"/>
        <v>21466</v>
      </c>
      <c r="Z32" s="546">
        <f t="shared" si="7"/>
        <v>16366</v>
      </c>
      <c r="AA32" s="547">
        <v>16366</v>
      </c>
      <c r="AB32" s="547">
        <v>0</v>
      </c>
      <c r="AC32" s="547">
        <v>0</v>
      </c>
      <c r="AD32" s="546">
        <f t="shared" si="8"/>
        <v>5100</v>
      </c>
      <c r="AE32" s="547">
        <v>5100</v>
      </c>
      <c r="AF32" s="547">
        <v>0</v>
      </c>
      <c r="AG32" s="320" t="s">
        <v>31</v>
      </c>
    </row>
    <row r="33" spans="1:33" s="265" customFormat="1" ht="14.45" customHeight="1">
      <c r="A33" s="311" t="s">
        <v>62</v>
      </c>
      <c r="B33" s="424">
        <f t="shared" si="2"/>
        <v>335600</v>
      </c>
      <c r="C33" s="436">
        <v>18049</v>
      </c>
      <c r="D33" s="425">
        <f t="shared" si="3"/>
        <v>9224</v>
      </c>
      <c r="E33" s="425">
        <f t="shared" si="4"/>
        <v>4454</v>
      </c>
      <c r="F33" s="436">
        <v>40</v>
      </c>
      <c r="G33" s="436">
        <v>541</v>
      </c>
      <c r="H33" s="436">
        <v>573</v>
      </c>
      <c r="I33" s="436">
        <v>615</v>
      </c>
      <c r="J33" s="436">
        <v>615</v>
      </c>
      <c r="K33" s="436">
        <v>2070</v>
      </c>
      <c r="L33" s="425">
        <f t="shared" si="5"/>
        <v>4770</v>
      </c>
      <c r="M33" s="436">
        <v>29</v>
      </c>
      <c r="N33" s="436">
        <v>0</v>
      </c>
      <c r="O33" s="320" t="s">
        <v>63</v>
      </c>
      <c r="P33" s="311" t="s">
        <v>62</v>
      </c>
      <c r="Q33" s="440">
        <v>134</v>
      </c>
      <c r="R33" s="436">
        <v>4547</v>
      </c>
      <c r="S33" s="436">
        <v>60</v>
      </c>
      <c r="T33" s="436">
        <v>146477</v>
      </c>
      <c r="U33" s="436">
        <v>9000</v>
      </c>
      <c r="V33" s="436">
        <v>0</v>
      </c>
      <c r="W33" s="436">
        <v>129478</v>
      </c>
      <c r="X33" s="436">
        <v>0</v>
      </c>
      <c r="Y33" s="546">
        <f t="shared" si="6"/>
        <v>23372</v>
      </c>
      <c r="Z33" s="546">
        <f t="shared" si="7"/>
        <v>23372</v>
      </c>
      <c r="AA33" s="547">
        <v>21284</v>
      </c>
      <c r="AB33" s="547">
        <v>2088</v>
      </c>
      <c r="AC33" s="547">
        <v>0</v>
      </c>
      <c r="AD33" s="546">
        <f t="shared" si="8"/>
        <v>0</v>
      </c>
      <c r="AE33" s="547">
        <v>0</v>
      </c>
      <c r="AF33" s="547">
        <v>0</v>
      </c>
      <c r="AG33" s="320" t="s">
        <v>63</v>
      </c>
    </row>
    <row r="34" spans="1:33" s="265" customFormat="1" ht="14.45" customHeight="1">
      <c r="A34" s="311" t="s">
        <v>64</v>
      </c>
      <c r="B34" s="424">
        <f t="shared" si="2"/>
        <v>273675</v>
      </c>
      <c r="C34" s="436">
        <v>16324</v>
      </c>
      <c r="D34" s="425">
        <f t="shared" si="3"/>
        <v>11742</v>
      </c>
      <c r="E34" s="425">
        <f t="shared" si="4"/>
        <v>5324</v>
      </c>
      <c r="F34" s="436">
        <v>77</v>
      </c>
      <c r="G34" s="436">
        <v>1720</v>
      </c>
      <c r="H34" s="436">
        <v>1219</v>
      </c>
      <c r="I34" s="436">
        <v>82</v>
      </c>
      <c r="J34" s="436">
        <v>766</v>
      </c>
      <c r="K34" s="436">
        <v>1460</v>
      </c>
      <c r="L34" s="425">
        <f t="shared" si="5"/>
        <v>6418</v>
      </c>
      <c r="M34" s="436">
        <v>0</v>
      </c>
      <c r="N34" s="436">
        <v>893</v>
      </c>
      <c r="O34" s="320" t="s">
        <v>65</v>
      </c>
      <c r="P34" s="311" t="s">
        <v>64</v>
      </c>
      <c r="Q34" s="440">
        <v>237</v>
      </c>
      <c r="R34" s="436">
        <v>5238</v>
      </c>
      <c r="S34" s="436">
        <v>50</v>
      </c>
      <c r="T34" s="436">
        <v>110501</v>
      </c>
      <c r="U34" s="436">
        <v>6488</v>
      </c>
      <c r="V34" s="436">
        <v>0</v>
      </c>
      <c r="W34" s="436">
        <v>101846</v>
      </c>
      <c r="X34" s="436">
        <v>0</v>
      </c>
      <c r="Y34" s="546">
        <f t="shared" si="6"/>
        <v>26774</v>
      </c>
      <c r="Z34" s="546">
        <f t="shared" si="7"/>
        <v>24599</v>
      </c>
      <c r="AA34" s="547">
        <v>24599</v>
      </c>
      <c r="AB34" s="547">
        <v>0</v>
      </c>
      <c r="AC34" s="547">
        <v>0</v>
      </c>
      <c r="AD34" s="546">
        <f t="shared" si="8"/>
        <v>2175</v>
      </c>
      <c r="AE34" s="547">
        <v>2175</v>
      </c>
      <c r="AF34" s="547">
        <v>0</v>
      </c>
      <c r="AG34" s="320" t="s">
        <v>65</v>
      </c>
    </row>
    <row r="35" spans="1:33" s="265" customFormat="1" ht="14.45" customHeight="1">
      <c r="A35" s="311" t="s">
        <v>66</v>
      </c>
      <c r="B35" s="424">
        <f t="shared" si="2"/>
        <v>324150</v>
      </c>
      <c r="C35" s="436">
        <v>25443</v>
      </c>
      <c r="D35" s="425">
        <f t="shared" si="3"/>
        <v>9400</v>
      </c>
      <c r="E35" s="425">
        <f t="shared" si="4"/>
        <v>4122</v>
      </c>
      <c r="F35" s="436">
        <v>142</v>
      </c>
      <c r="G35" s="436">
        <v>642</v>
      </c>
      <c r="H35" s="436">
        <v>594</v>
      </c>
      <c r="I35" s="436">
        <v>872</v>
      </c>
      <c r="J35" s="436">
        <v>815</v>
      </c>
      <c r="K35" s="436">
        <v>1057</v>
      </c>
      <c r="L35" s="425">
        <f t="shared" si="5"/>
        <v>5278</v>
      </c>
      <c r="M35" s="436">
        <v>128</v>
      </c>
      <c r="N35" s="436">
        <v>80</v>
      </c>
      <c r="O35" s="320" t="s">
        <v>67</v>
      </c>
      <c r="P35" s="311" t="s">
        <v>66</v>
      </c>
      <c r="Q35" s="440">
        <v>752</v>
      </c>
      <c r="R35" s="436">
        <v>4135</v>
      </c>
      <c r="S35" s="436">
        <v>183</v>
      </c>
      <c r="T35" s="436">
        <v>143938</v>
      </c>
      <c r="U35" s="436">
        <v>8735</v>
      </c>
      <c r="V35" s="436">
        <v>0</v>
      </c>
      <c r="W35" s="436">
        <v>108529</v>
      </c>
      <c r="X35" s="436">
        <v>0</v>
      </c>
      <c r="Y35" s="546">
        <f t="shared" si="6"/>
        <v>28105</v>
      </c>
      <c r="Z35" s="546">
        <f t="shared" si="7"/>
        <v>28105</v>
      </c>
      <c r="AA35" s="547">
        <v>24852</v>
      </c>
      <c r="AB35" s="547">
        <v>3253</v>
      </c>
      <c r="AC35" s="547">
        <v>0</v>
      </c>
      <c r="AD35" s="546">
        <f t="shared" si="8"/>
        <v>0</v>
      </c>
      <c r="AE35" s="547">
        <v>0</v>
      </c>
      <c r="AF35" s="547">
        <v>0</v>
      </c>
      <c r="AG35" s="320" t="s">
        <v>67</v>
      </c>
    </row>
    <row r="36" spans="1:33" s="265" customFormat="1" ht="14.45" customHeight="1">
      <c r="A36" s="311" t="s">
        <v>68</v>
      </c>
      <c r="B36" s="424">
        <f t="shared" si="2"/>
        <v>401200</v>
      </c>
      <c r="C36" s="436">
        <v>75908</v>
      </c>
      <c r="D36" s="425">
        <f t="shared" si="3"/>
        <v>14270</v>
      </c>
      <c r="E36" s="425">
        <f t="shared" si="4"/>
        <v>7740</v>
      </c>
      <c r="F36" s="436">
        <v>115</v>
      </c>
      <c r="G36" s="436">
        <v>883</v>
      </c>
      <c r="H36" s="436">
        <v>2321</v>
      </c>
      <c r="I36" s="436">
        <v>740</v>
      </c>
      <c r="J36" s="436">
        <v>1986</v>
      </c>
      <c r="K36" s="436">
        <v>1695</v>
      </c>
      <c r="L36" s="425">
        <f t="shared" si="5"/>
        <v>6530</v>
      </c>
      <c r="M36" s="436">
        <v>208</v>
      </c>
      <c r="N36" s="436">
        <v>704</v>
      </c>
      <c r="O36" s="320" t="s">
        <v>69</v>
      </c>
      <c r="P36" s="311" t="s">
        <v>68</v>
      </c>
      <c r="Q36" s="440">
        <v>859</v>
      </c>
      <c r="R36" s="436">
        <v>4419</v>
      </c>
      <c r="S36" s="436">
        <v>340</v>
      </c>
      <c r="T36" s="436">
        <v>128063</v>
      </c>
      <c r="U36" s="436">
        <v>19745</v>
      </c>
      <c r="V36" s="436">
        <v>0</v>
      </c>
      <c r="W36" s="436">
        <v>132532</v>
      </c>
      <c r="X36" s="436">
        <v>0</v>
      </c>
      <c r="Y36" s="546">
        <f t="shared" si="6"/>
        <v>30682</v>
      </c>
      <c r="Z36" s="546">
        <f t="shared" si="7"/>
        <v>26647</v>
      </c>
      <c r="AA36" s="547">
        <v>26647</v>
      </c>
      <c r="AB36" s="547">
        <v>0</v>
      </c>
      <c r="AC36" s="547">
        <v>0</v>
      </c>
      <c r="AD36" s="546">
        <f t="shared" si="8"/>
        <v>4035</v>
      </c>
      <c r="AE36" s="547">
        <v>4035</v>
      </c>
      <c r="AF36" s="547">
        <v>0</v>
      </c>
      <c r="AG36" s="320" t="s">
        <v>69</v>
      </c>
    </row>
    <row r="37" spans="1:33" s="265" customFormat="1" ht="14.45" customHeight="1">
      <c r="A37" s="311" t="s">
        <v>70</v>
      </c>
      <c r="B37" s="424">
        <f t="shared" si="2"/>
        <v>366392</v>
      </c>
      <c r="C37" s="436">
        <v>13500</v>
      </c>
      <c r="D37" s="425">
        <f t="shared" si="3"/>
        <v>10201</v>
      </c>
      <c r="E37" s="425">
        <f t="shared" si="4"/>
        <v>5315</v>
      </c>
      <c r="F37" s="436">
        <v>111</v>
      </c>
      <c r="G37" s="436">
        <v>2226</v>
      </c>
      <c r="H37" s="436">
        <v>475</v>
      </c>
      <c r="I37" s="436">
        <v>936</v>
      </c>
      <c r="J37" s="436">
        <v>448</v>
      </c>
      <c r="K37" s="436">
        <v>1119</v>
      </c>
      <c r="L37" s="425">
        <f t="shared" si="5"/>
        <v>4886</v>
      </c>
      <c r="M37" s="436">
        <v>827</v>
      </c>
      <c r="N37" s="436">
        <v>60</v>
      </c>
      <c r="O37" s="320" t="s">
        <v>71</v>
      </c>
      <c r="P37" s="311" t="s">
        <v>70</v>
      </c>
      <c r="Q37" s="440">
        <v>236</v>
      </c>
      <c r="R37" s="436">
        <v>3663</v>
      </c>
      <c r="S37" s="436">
        <v>100</v>
      </c>
      <c r="T37" s="436">
        <v>166892</v>
      </c>
      <c r="U37" s="436">
        <v>9621</v>
      </c>
      <c r="V37" s="436">
        <v>0</v>
      </c>
      <c r="W37" s="436">
        <v>144669</v>
      </c>
      <c r="X37" s="436">
        <v>0</v>
      </c>
      <c r="Y37" s="546">
        <f t="shared" si="6"/>
        <v>21509</v>
      </c>
      <c r="Z37" s="546">
        <f t="shared" si="7"/>
        <v>18839</v>
      </c>
      <c r="AA37" s="547">
        <v>18839</v>
      </c>
      <c r="AB37" s="547">
        <v>0</v>
      </c>
      <c r="AC37" s="547">
        <v>0</v>
      </c>
      <c r="AD37" s="546">
        <f t="shared" si="8"/>
        <v>2670</v>
      </c>
      <c r="AE37" s="547">
        <v>2670</v>
      </c>
      <c r="AF37" s="547">
        <v>0</v>
      </c>
      <c r="AG37" s="320" t="s">
        <v>71</v>
      </c>
    </row>
    <row r="38" spans="1:33" s="265" customFormat="1" ht="14.45" customHeight="1">
      <c r="A38" s="311" t="s">
        <v>72</v>
      </c>
      <c r="B38" s="424">
        <f t="shared" si="2"/>
        <v>315200</v>
      </c>
      <c r="C38" s="436">
        <v>8930</v>
      </c>
      <c r="D38" s="425">
        <f t="shared" si="3"/>
        <v>6716</v>
      </c>
      <c r="E38" s="425">
        <f t="shared" si="4"/>
        <v>2932</v>
      </c>
      <c r="F38" s="436">
        <v>102</v>
      </c>
      <c r="G38" s="436">
        <v>216</v>
      </c>
      <c r="H38" s="436">
        <v>324</v>
      </c>
      <c r="I38" s="436">
        <v>1057</v>
      </c>
      <c r="J38" s="436">
        <v>315</v>
      </c>
      <c r="K38" s="436">
        <v>918</v>
      </c>
      <c r="L38" s="425">
        <f t="shared" si="5"/>
        <v>3784</v>
      </c>
      <c r="M38" s="436">
        <v>0</v>
      </c>
      <c r="N38" s="436">
        <v>0</v>
      </c>
      <c r="O38" s="320" t="s">
        <v>73</v>
      </c>
      <c r="P38" s="311" t="s">
        <v>72</v>
      </c>
      <c r="Q38" s="440">
        <v>237</v>
      </c>
      <c r="R38" s="436">
        <v>3507</v>
      </c>
      <c r="S38" s="436">
        <v>40</v>
      </c>
      <c r="T38" s="436">
        <v>176230</v>
      </c>
      <c r="U38" s="436">
        <v>7660</v>
      </c>
      <c r="V38" s="436">
        <v>0</v>
      </c>
      <c r="W38" s="436">
        <v>99058</v>
      </c>
      <c r="X38" s="436">
        <v>0</v>
      </c>
      <c r="Y38" s="546">
        <f t="shared" si="6"/>
        <v>16606</v>
      </c>
      <c r="Z38" s="546">
        <f t="shared" si="7"/>
        <v>16606</v>
      </c>
      <c r="AA38" s="547">
        <v>16606</v>
      </c>
      <c r="AB38" s="547">
        <v>0</v>
      </c>
      <c r="AC38" s="547">
        <v>0</v>
      </c>
      <c r="AD38" s="546">
        <f t="shared" si="8"/>
        <v>0</v>
      </c>
      <c r="AE38" s="547">
        <v>0</v>
      </c>
      <c r="AF38" s="547">
        <v>0</v>
      </c>
      <c r="AG38" s="320" t="s">
        <v>73</v>
      </c>
    </row>
    <row r="39" spans="1:33" s="265" customFormat="1" ht="14.45" customHeight="1">
      <c r="A39" s="311" t="s">
        <v>74</v>
      </c>
      <c r="B39" s="424">
        <f t="shared" si="2"/>
        <v>395436</v>
      </c>
      <c r="C39" s="436">
        <v>34360</v>
      </c>
      <c r="D39" s="425">
        <f t="shared" si="3"/>
        <v>16680</v>
      </c>
      <c r="E39" s="425">
        <f t="shared" si="4"/>
        <v>7132</v>
      </c>
      <c r="F39" s="436">
        <v>106</v>
      </c>
      <c r="G39" s="436">
        <v>2852</v>
      </c>
      <c r="H39" s="436">
        <v>621</v>
      </c>
      <c r="I39" s="436">
        <v>1013</v>
      </c>
      <c r="J39" s="436">
        <v>999</v>
      </c>
      <c r="K39" s="436">
        <v>1541</v>
      </c>
      <c r="L39" s="425">
        <f t="shared" si="5"/>
        <v>9548</v>
      </c>
      <c r="M39" s="436">
        <v>928</v>
      </c>
      <c r="N39" s="436">
        <v>14</v>
      </c>
      <c r="O39" s="320" t="s">
        <v>75</v>
      </c>
      <c r="P39" s="311" t="s">
        <v>74</v>
      </c>
      <c r="Q39" s="440">
        <v>52</v>
      </c>
      <c r="R39" s="436">
        <v>8553</v>
      </c>
      <c r="S39" s="436">
        <v>1</v>
      </c>
      <c r="T39" s="436">
        <v>163516</v>
      </c>
      <c r="U39" s="436">
        <v>9234</v>
      </c>
      <c r="V39" s="436">
        <v>0</v>
      </c>
      <c r="W39" s="436">
        <v>145011</v>
      </c>
      <c r="X39" s="436">
        <v>0</v>
      </c>
      <c r="Y39" s="546">
        <f t="shared" si="6"/>
        <v>26635</v>
      </c>
      <c r="Z39" s="546">
        <f t="shared" si="7"/>
        <v>26529</v>
      </c>
      <c r="AA39" s="547">
        <v>24749</v>
      </c>
      <c r="AB39" s="547">
        <v>1780</v>
      </c>
      <c r="AC39" s="547">
        <v>0</v>
      </c>
      <c r="AD39" s="546">
        <f t="shared" si="8"/>
        <v>106</v>
      </c>
      <c r="AE39" s="547">
        <v>106</v>
      </c>
      <c r="AF39" s="547">
        <v>0</v>
      </c>
      <c r="AG39" s="320" t="s">
        <v>75</v>
      </c>
    </row>
    <row r="40" spans="1:33" s="265" customFormat="1" ht="14.45" customHeight="1" thickBot="1">
      <c r="A40" s="507" t="s">
        <v>76</v>
      </c>
      <c r="B40" s="426">
        <f t="shared" si="2"/>
        <v>152300</v>
      </c>
      <c r="C40" s="438">
        <v>3286</v>
      </c>
      <c r="D40" s="427">
        <f t="shared" si="3"/>
        <v>14268</v>
      </c>
      <c r="E40" s="427">
        <f t="shared" si="4"/>
        <v>6837</v>
      </c>
      <c r="F40" s="438">
        <v>379</v>
      </c>
      <c r="G40" s="438">
        <v>2057</v>
      </c>
      <c r="H40" s="438">
        <v>144</v>
      </c>
      <c r="I40" s="438">
        <v>2755</v>
      </c>
      <c r="J40" s="438">
        <v>102</v>
      </c>
      <c r="K40" s="438">
        <v>1400</v>
      </c>
      <c r="L40" s="427">
        <f t="shared" si="5"/>
        <v>7431</v>
      </c>
      <c r="M40" s="438">
        <v>1330</v>
      </c>
      <c r="N40" s="438">
        <v>1</v>
      </c>
      <c r="O40" s="508" t="s">
        <v>77</v>
      </c>
      <c r="P40" s="507" t="s">
        <v>76</v>
      </c>
      <c r="Q40" s="442">
        <v>48</v>
      </c>
      <c r="R40" s="438">
        <v>5952</v>
      </c>
      <c r="S40" s="438">
        <v>100</v>
      </c>
      <c r="T40" s="438">
        <v>63954</v>
      </c>
      <c r="U40" s="438">
        <v>3528</v>
      </c>
      <c r="V40" s="438">
        <v>0</v>
      </c>
      <c r="W40" s="438">
        <v>55980</v>
      </c>
      <c r="X40" s="438">
        <v>0</v>
      </c>
      <c r="Y40" s="549">
        <f t="shared" si="6"/>
        <v>11284</v>
      </c>
      <c r="Z40" s="549">
        <f t="shared" si="7"/>
        <v>11284</v>
      </c>
      <c r="AA40" s="550">
        <v>9260</v>
      </c>
      <c r="AB40" s="550">
        <v>2024</v>
      </c>
      <c r="AC40" s="550">
        <v>0</v>
      </c>
      <c r="AD40" s="549">
        <f t="shared" si="8"/>
        <v>0</v>
      </c>
      <c r="AE40" s="550">
        <v>0</v>
      </c>
      <c r="AF40" s="551">
        <v>0</v>
      </c>
      <c r="AG40" s="508" t="s">
        <v>77</v>
      </c>
    </row>
    <row r="41" spans="1:33" s="325" customFormat="1" ht="10.5" customHeight="1">
      <c r="A41" s="288" t="s">
        <v>556</v>
      </c>
      <c r="B41" s="288"/>
      <c r="C41" s="288"/>
      <c r="G41" s="326"/>
      <c r="M41" s="327"/>
      <c r="O41" s="328" t="s">
        <v>688</v>
      </c>
      <c r="P41" s="288" t="s">
        <v>556</v>
      </c>
      <c r="Q41" s="288"/>
      <c r="T41" s="326"/>
      <c r="U41" s="329"/>
      <c r="V41" s="329"/>
      <c r="X41" s="326"/>
      <c r="AA41" s="435"/>
      <c r="AG41" s="326" t="s">
        <v>689</v>
      </c>
    </row>
    <row r="42" spans="1:33" s="325" customFormat="1" ht="10.5" customHeight="1">
      <c r="A42" s="330" t="s">
        <v>557</v>
      </c>
      <c r="B42" s="288"/>
      <c r="C42" s="288"/>
      <c r="G42" s="326"/>
      <c r="M42" s="288"/>
      <c r="O42" s="326"/>
      <c r="P42" s="330" t="s">
        <v>557</v>
      </c>
      <c r="Q42" s="330"/>
      <c r="T42" s="326"/>
      <c r="U42" s="329"/>
      <c r="V42" s="329"/>
      <c r="X42" s="326"/>
      <c r="AA42" s="288"/>
      <c r="AG42" s="326"/>
    </row>
    <row r="43" spans="1:33" s="331" customFormat="1" ht="10.5" customHeight="1">
      <c r="A43" s="330" t="s">
        <v>558</v>
      </c>
      <c r="I43" s="109"/>
      <c r="J43" s="332"/>
      <c r="K43" s="332"/>
      <c r="L43" s="332"/>
      <c r="M43" s="332"/>
      <c r="O43" s="332"/>
      <c r="P43" s="330" t="s">
        <v>558</v>
      </c>
      <c r="Q43" s="330"/>
      <c r="T43" s="332"/>
      <c r="AA43" s="332"/>
    </row>
    <row r="44" spans="1:33" s="331" customFormat="1" ht="10.5" customHeight="1">
      <c r="A44" s="330" t="s">
        <v>584</v>
      </c>
      <c r="I44" s="109"/>
      <c r="J44" s="332"/>
      <c r="K44" s="332"/>
      <c r="L44" s="332"/>
      <c r="M44" s="332"/>
      <c r="O44" s="332"/>
      <c r="P44" s="330" t="s">
        <v>584</v>
      </c>
      <c r="Q44" s="330"/>
      <c r="T44" s="332"/>
      <c r="AA44" s="332"/>
    </row>
    <row r="45" spans="1:33" s="331" customFormat="1" ht="10.5" customHeight="1">
      <c r="A45" s="330" t="s">
        <v>585</v>
      </c>
      <c r="I45" s="109"/>
      <c r="J45" s="332"/>
      <c r="K45" s="332"/>
      <c r="L45" s="332"/>
      <c r="M45" s="332"/>
      <c r="O45" s="332"/>
      <c r="P45" s="330" t="s">
        <v>585</v>
      </c>
      <c r="Q45" s="330"/>
      <c r="T45" s="332"/>
      <c r="AA45" s="332"/>
    </row>
    <row r="46" spans="1:33" ht="10.5" customHeight="1">
      <c r="A46" s="270" t="s">
        <v>630</v>
      </c>
      <c r="P46" s="270" t="s">
        <v>630</v>
      </c>
    </row>
  </sheetData>
  <sheetProtection selectLockedCells="1"/>
  <mergeCells count="47">
    <mergeCell ref="Z8:Z10"/>
    <mergeCell ref="AA8:AA10"/>
    <mergeCell ref="AB8:AB10"/>
    <mergeCell ref="AC8:AC10"/>
    <mergeCell ref="AD8:AD10"/>
    <mergeCell ref="I8:I10"/>
    <mergeCell ref="K8:K10"/>
    <mergeCell ref="L8:L10"/>
    <mergeCell ref="M8:M10"/>
    <mergeCell ref="N8:N10"/>
    <mergeCell ref="D8:D10"/>
    <mergeCell ref="E8:E10"/>
    <mergeCell ref="F8:F10"/>
    <mergeCell ref="G8:G10"/>
    <mergeCell ref="H8:H10"/>
    <mergeCell ref="L7:N7"/>
    <mergeCell ref="Q7:S7"/>
    <mergeCell ref="Z7:AC7"/>
    <mergeCell ref="AD7:AF7"/>
    <mergeCell ref="J8:J10"/>
    <mergeCell ref="P6:P10"/>
    <mergeCell ref="Q6:S6"/>
    <mergeCell ref="T6:T10"/>
    <mergeCell ref="U6:U10"/>
    <mergeCell ref="V6:V10"/>
    <mergeCell ref="W6:W10"/>
    <mergeCell ref="R8:R10"/>
    <mergeCell ref="Q8:Q10"/>
    <mergeCell ref="AE8:AE10"/>
    <mergeCell ref="AF8:AF10"/>
    <mergeCell ref="Y8:Y10"/>
    <mergeCell ref="S8:S10"/>
    <mergeCell ref="A3:H3"/>
    <mergeCell ref="I3:O3"/>
    <mergeCell ref="P3:X3"/>
    <mergeCell ref="Y3:AG3"/>
    <mergeCell ref="A6:A10"/>
    <mergeCell ref="B6:B10"/>
    <mergeCell ref="C6:C10"/>
    <mergeCell ref="D6:H6"/>
    <mergeCell ref="I6:N6"/>
    <mergeCell ref="O6:O10"/>
    <mergeCell ref="X6:X10"/>
    <mergeCell ref="Y6:AF6"/>
    <mergeCell ref="AG6:AG10"/>
    <mergeCell ref="E7:H7"/>
    <mergeCell ref="I7:K7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5" max="45" man="1"/>
    <brk id="24" max="4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view="pageBreakPreview" topLeftCell="A7" zoomScaleNormal="100" zoomScaleSheetLayoutView="100" workbookViewId="0">
      <selection activeCell="M26" sqref="M26"/>
    </sheetView>
  </sheetViews>
  <sheetFormatPr defaultRowHeight="14.25"/>
  <cols>
    <col min="1" max="2" width="10.625" style="89" customWidth="1"/>
    <col min="3" max="5" width="15.125" style="294" customWidth="1"/>
    <col min="6" max="6" width="15.75" style="295" customWidth="1"/>
    <col min="7" max="7" width="12.625" style="296" customWidth="1"/>
    <col min="8" max="8" width="12.125" style="294" customWidth="1"/>
    <col min="9" max="9" width="12.625" style="297" customWidth="1"/>
    <col min="10" max="10" width="10.625" style="91" customWidth="1"/>
    <col min="11" max="11" width="12.75" style="91" customWidth="1"/>
    <col min="12" max="12" width="10.625" style="91" customWidth="1"/>
    <col min="13" max="13" width="11" style="91" customWidth="1"/>
    <col min="14" max="16384" width="9" style="91"/>
  </cols>
  <sheetData>
    <row r="1" spans="1:14" s="524" customFormat="1" ht="14.1" customHeight="1">
      <c r="A1" s="522" t="s">
        <v>657</v>
      </c>
      <c r="B1" s="522"/>
      <c r="C1" s="529"/>
      <c r="D1" s="529"/>
      <c r="E1" s="529"/>
      <c r="G1" s="522" t="s">
        <v>168</v>
      </c>
      <c r="H1" s="529"/>
      <c r="I1" s="530"/>
      <c r="M1" s="531" t="s">
        <v>628</v>
      </c>
    </row>
    <row r="2" spans="1:14" s="64" customFormat="1" ht="14.1" customHeight="1">
      <c r="A2" s="62"/>
      <c r="B2" s="62"/>
      <c r="C2" s="276"/>
      <c r="D2" s="276"/>
      <c r="E2" s="276"/>
      <c r="G2" s="62"/>
      <c r="H2" s="276"/>
      <c r="I2" s="277"/>
      <c r="K2" s="278"/>
    </row>
    <row r="3" spans="1:14" s="382" customFormat="1" ht="20.100000000000001" customHeight="1">
      <c r="A3" s="748" t="s">
        <v>169</v>
      </c>
      <c r="B3" s="748"/>
      <c r="C3" s="748"/>
      <c r="D3" s="748"/>
      <c r="E3" s="748"/>
      <c r="F3" s="748"/>
      <c r="G3" s="749" t="s">
        <v>93</v>
      </c>
      <c r="H3" s="749"/>
      <c r="I3" s="749"/>
      <c r="J3" s="749"/>
      <c r="K3" s="749"/>
      <c r="L3" s="749"/>
      <c r="M3" s="749"/>
    </row>
    <row r="4" spans="1:14" s="383" customFormat="1" ht="24" customHeight="1">
      <c r="A4" s="771"/>
      <c r="B4" s="771"/>
      <c r="C4" s="771"/>
      <c r="D4" s="771"/>
      <c r="E4" s="771"/>
      <c r="F4" s="771"/>
      <c r="G4" s="771"/>
      <c r="H4" s="771"/>
      <c r="I4" s="771"/>
      <c r="J4" s="771"/>
      <c r="K4" s="771"/>
    </row>
    <row r="5" spans="1:14" s="68" customFormat="1" ht="18" customHeight="1" thickBot="1">
      <c r="A5" s="68" t="s">
        <v>17</v>
      </c>
      <c r="C5" s="129"/>
      <c r="D5" s="129"/>
      <c r="E5" s="129"/>
      <c r="F5" s="131"/>
      <c r="G5" s="68" t="s">
        <v>168</v>
      </c>
      <c r="H5" s="129"/>
      <c r="I5" s="129"/>
      <c r="M5" s="131" t="s">
        <v>85</v>
      </c>
    </row>
    <row r="6" spans="1:14" s="64" customFormat="1" ht="27.95" customHeight="1">
      <c r="A6" s="752" t="s">
        <v>170</v>
      </c>
      <c r="B6" s="753"/>
      <c r="C6" s="758" t="s">
        <v>171</v>
      </c>
      <c r="D6" s="759"/>
      <c r="E6" s="759"/>
      <c r="F6" s="759"/>
      <c r="G6" s="766" t="s">
        <v>172</v>
      </c>
      <c r="H6" s="767"/>
      <c r="I6" s="767"/>
      <c r="J6" s="767"/>
      <c r="K6" s="763" t="s">
        <v>459</v>
      </c>
      <c r="L6" s="772" t="s">
        <v>170</v>
      </c>
      <c r="M6" s="752"/>
    </row>
    <row r="7" spans="1:14" s="64" customFormat="1" ht="27.95" customHeight="1">
      <c r="A7" s="754"/>
      <c r="B7" s="755"/>
      <c r="C7" s="750" t="s">
        <v>173</v>
      </c>
      <c r="D7" s="751"/>
      <c r="E7" s="751"/>
      <c r="F7" s="764" t="s">
        <v>195</v>
      </c>
      <c r="G7" s="770" t="s">
        <v>174</v>
      </c>
      <c r="H7" s="751"/>
      <c r="I7" s="751"/>
      <c r="J7" s="785" t="s">
        <v>195</v>
      </c>
      <c r="K7" s="764"/>
      <c r="L7" s="773"/>
      <c r="M7" s="754"/>
    </row>
    <row r="8" spans="1:14" s="64" customFormat="1" ht="15" customHeight="1">
      <c r="A8" s="754"/>
      <c r="B8" s="755"/>
      <c r="C8" s="775"/>
      <c r="D8" s="760" t="s">
        <v>197</v>
      </c>
      <c r="E8" s="760" t="s">
        <v>460</v>
      </c>
      <c r="F8" s="768"/>
      <c r="G8" s="790"/>
      <c r="H8" s="760" t="s">
        <v>197</v>
      </c>
      <c r="I8" s="760" t="s">
        <v>460</v>
      </c>
      <c r="J8" s="751"/>
      <c r="K8" s="764"/>
      <c r="L8" s="773"/>
      <c r="M8" s="754"/>
    </row>
    <row r="9" spans="1:14" s="64" customFormat="1" ht="12" customHeight="1">
      <c r="A9" s="754"/>
      <c r="B9" s="755"/>
      <c r="C9" s="776"/>
      <c r="D9" s="761"/>
      <c r="E9" s="761"/>
      <c r="F9" s="768"/>
      <c r="G9" s="791"/>
      <c r="H9" s="761"/>
      <c r="I9" s="761"/>
      <c r="J9" s="751"/>
      <c r="K9" s="764"/>
      <c r="L9" s="773"/>
      <c r="M9" s="754"/>
    </row>
    <row r="10" spans="1:14" s="64" customFormat="1" ht="12" customHeight="1">
      <c r="A10" s="756"/>
      <c r="B10" s="757"/>
      <c r="C10" s="777"/>
      <c r="D10" s="762"/>
      <c r="E10" s="762"/>
      <c r="F10" s="769"/>
      <c r="G10" s="792"/>
      <c r="H10" s="762"/>
      <c r="I10" s="762"/>
      <c r="J10" s="786"/>
      <c r="K10" s="765"/>
      <c r="L10" s="774"/>
      <c r="M10" s="756"/>
    </row>
    <row r="11" spans="1:14" s="281" customFormat="1" ht="33" customHeight="1">
      <c r="A11" s="784" t="s">
        <v>134</v>
      </c>
      <c r="B11" s="788"/>
      <c r="C11" s="132">
        <v>14407298</v>
      </c>
      <c r="D11" s="132">
        <v>5200818</v>
      </c>
      <c r="E11" s="132">
        <v>9206480</v>
      </c>
      <c r="F11" s="279">
        <v>100</v>
      </c>
      <c r="G11" s="132">
        <v>15767858</v>
      </c>
      <c r="H11" s="132">
        <v>5288398</v>
      </c>
      <c r="I11" s="132">
        <v>10479460</v>
      </c>
      <c r="J11" s="279">
        <v>100</v>
      </c>
      <c r="K11" s="279">
        <f t="shared" ref="K11:K25" si="0">(G11/C11)*100</f>
        <v>109.44354729110206</v>
      </c>
      <c r="L11" s="783" t="s">
        <v>134</v>
      </c>
      <c r="M11" s="784"/>
      <c r="N11" s="280"/>
    </row>
    <row r="12" spans="1:14" s="281" customFormat="1" ht="33" customHeight="1">
      <c r="A12" s="784" t="s">
        <v>463</v>
      </c>
      <c r="B12" s="788"/>
      <c r="C12" s="132">
        <v>16064524</v>
      </c>
      <c r="D12" s="132">
        <v>5848512</v>
      </c>
      <c r="E12" s="132">
        <v>10216012</v>
      </c>
      <c r="F12" s="279">
        <v>99.999999999999986</v>
      </c>
      <c r="G12" s="132">
        <v>17794546.486170001</v>
      </c>
      <c r="H12" s="132">
        <v>6072569</v>
      </c>
      <c r="I12" s="132">
        <v>11721977.486169999</v>
      </c>
      <c r="J12" s="279">
        <v>99.999999999999972</v>
      </c>
      <c r="K12" s="279">
        <v>101.17651677578077</v>
      </c>
      <c r="L12" s="783" t="s">
        <v>463</v>
      </c>
      <c r="M12" s="784"/>
      <c r="N12" s="280"/>
    </row>
    <row r="13" spans="1:14" s="77" customFormat="1" ht="33" customHeight="1">
      <c r="A13" s="784" t="s">
        <v>555</v>
      </c>
      <c r="B13" s="788"/>
      <c r="C13" s="132">
        <v>16737411</v>
      </c>
      <c r="D13" s="132">
        <v>5947053</v>
      </c>
      <c r="E13" s="132">
        <v>10790358</v>
      </c>
      <c r="F13" s="282">
        <v>100</v>
      </c>
      <c r="G13" s="132">
        <v>18998214</v>
      </c>
      <c r="H13" s="132">
        <v>6290744</v>
      </c>
      <c r="I13" s="132">
        <v>12707470</v>
      </c>
      <c r="J13" s="282">
        <v>99.999999999999986</v>
      </c>
      <c r="K13" s="279">
        <v>101.23575179328017</v>
      </c>
      <c r="L13" s="783" t="s">
        <v>555</v>
      </c>
      <c r="M13" s="784"/>
      <c r="N13" s="283"/>
    </row>
    <row r="14" spans="1:14" s="77" customFormat="1" ht="33" customHeight="1">
      <c r="A14" s="784" t="s">
        <v>587</v>
      </c>
      <c r="B14" s="788"/>
      <c r="C14" s="132">
        <v>17073154</v>
      </c>
      <c r="D14" s="132">
        <v>6235939</v>
      </c>
      <c r="E14" s="132">
        <v>10837215</v>
      </c>
      <c r="F14" s="282">
        <v>99.999999999999986</v>
      </c>
      <c r="G14" s="132">
        <v>19424915</v>
      </c>
      <c r="H14" s="132">
        <v>6704948</v>
      </c>
      <c r="I14" s="132">
        <v>12719967</v>
      </c>
      <c r="J14" s="282">
        <v>100</v>
      </c>
      <c r="K14" s="279">
        <v>113.77461364197852</v>
      </c>
      <c r="L14" s="783" t="s">
        <v>587</v>
      </c>
      <c r="M14" s="784"/>
      <c r="N14" s="283"/>
    </row>
    <row r="15" spans="1:14" s="281" customFormat="1" ht="33" customHeight="1">
      <c r="A15" s="745" t="s">
        <v>629</v>
      </c>
      <c r="B15" s="746"/>
      <c r="C15" s="284">
        <f>SUM(C17:C18,C21:C25)</f>
        <v>20739060</v>
      </c>
      <c r="D15" s="284">
        <f>SUM(D17:D18,D21:D25)</f>
        <v>7260502</v>
      </c>
      <c r="E15" s="284">
        <f t="shared" ref="E15:J15" si="1">SUM(E17:E18,E21:E25)</f>
        <v>13478558</v>
      </c>
      <c r="F15" s="285">
        <f t="shared" si="1"/>
        <v>100.00000000000001</v>
      </c>
      <c r="G15" s="284">
        <f>SUM(G17:G18,G21:G25)</f>
        <v>21107143</v>
      </c>
      <c r="H15" s="284">
        <f t="shared" si="1"/>
        <v>7434689</v>
      </c>
      <c r="I15" s="284">
        <f t="shared" si="1"/>
        <v>13672454</v>
      </c>
      <c r="J15" s="285">
        <f t="shared" si="1"/>
        <v>100</v>
      </c>
      <c r="K15" s="286">
        <f t="shared" si="0"/>
        <v>101.77482971745104</v>
      </c>
      <c r="L15" s="789" t="s">
        <v>629</v>
      </c>
      <c r="M15" s="745"/>
      <c r="N15" s="280"/>
    </row>
    <row r="16" spans="1:14" s="77" customFormat="1" ht="16.149999999999999" customHeight="1">
      <c r="B16" s="133"/>
      <c r="C16" s="132"/>
      <c r="D16" s="132"/>
      <c r="E16" s="132"/>
      <c r="F16" s="279"/>
      <c r="G16" s="132"/>
      <c r="H16" s="132"/>
      <c r="I16" s="132"/>
      <c r="J16" s="279"/>
      <c r="K16" s="279"/>
      <c r="L16" s="287"/>
    </row>
    <row r="17" spans="1:13" s="77" customFormat="1" ht="33" customHeight="1">
      <c r="A17" s="739" t="s">
        <v>175</v>
      </c>
      <c r="B17" s="747"/>
      <c r="C17" s="132">
        <f>SUM(D17:E17)</f>
        <v>2988124</v>
      </c>
      <c r="D17" s="445">
        <v>1500000</v>
      </c>
      <c r="E17" s="445">
        <v>1488124</v>
      </c>
      <c r="F17" s="279">
        <f>(C17/$C$15)*100</f>
        <v>14.408194006864342</v>
      </c>
      <c r="G17" s="132">
        <f>SUM(H17:I17)</f>
        <v>3450733</v>
      </c>
      <c r="H17" s="445">
        <v>1798479</v>
      </c>
      <c r="I17" s="445">
        <v>1652254</v>
      </c>
      <c r="J17" s="279">
        <f>(G17/$G$15)*100</f>
        <v>16.348650312361084</v>
      </c>
      <c r="K17" s="279">
        <f t="shared" si="0"/>
        <v>115.48158644018788</v>
      </c>
      <c r="L17" s="743" t="s">
        <v>127</v>
      </c>
      <c r="M17" s="787"/>
    </row>
    <row r="18" spans="1:13" s="77" customFormat="1" ht="33" customHeight="1">
      <c r="A18" s="739" t="s">
        <v>176</v>
      </c>
      <c r="B18" s="747"/>
      <c r="C18" s="132">
        <f>SUM(C19:C20)</f>
        <v>553588</v>
      </c>
      <c r="D18" s="132">
        <f>SUM(D19:D20)</f>
        <v>87548</v>
      </c>
      <c r="E18" s="132">
        <f>SUM(E19:E20)</f>
        <v>466040</v>
      </c>
      <c r="F18" s="279">
        <f t="shared" ref="F18:F25" si="2">(C18/$C$15)*100</f>
        <v>2.6693013087381976</v>
      </c>
      <c r="G18" s="132">
        <f>SUM(G19:G20)</f>
        <v>668348</v>
      </c>
      <c r="H18" s="132">
        <f>SUM(H19:H20)</f>
        <v>127268</v>
      </c>
      <c r="I18" s="132">
        <f>SUM(I19:I20)</f>
        <v>541080</v>
      </c>
      <c r="J18" s="279">
        <f t="shared" ref="J18:J25" si="3">(G18/$G$15)*100</f>
        <v>3.1664541240849129</v>
      </c>
      <c r="K18" s="279">
        <f t="shared" si="0"/>
        <v>120.73021814056663</v>
      </c>
      <c r="L18" s="743" t="s">
        <v>128</v>
      </c>
      <c r="M18" s="787"/>
    </row>
    <row r="19" spans="1:13" s="77" customFormat="1" ht="33" customHeight="1">
      <c r="A19" s="739" t="s">
        <v>177</v>
      </c>
      <c r="B19" s="740"/>
      <c r="C19" s="132">
        <f t="shared" ref="C19:C25" si="4">SUM(D19:E19)</f>
        <v>254774</v>
      </c>
      <c r="D19" s="445">
        <v>28224</v>
      </c>
      <c r="E19" s="445">
        <v>226550</v>
      </c>
      <c r="F19" s="279">
        <f t="shared" si="2"/>
        <v>1.2284741931408656</v>
      </c>
      <c r="G19" s="132">
        <f t="shared" ref="G19:G25" si="5">SUM(H19:I19)</f>
        <v>279395</v>
      </c>
      <c r="H19" s="445">
        <v>31283</v>
      </c>
      <c r="I19" s="445">
        <v>248112</v>
      </c>
      <c r="J19" s="279">
        <f t="shared" si="3"/>
        <v>1.3236988066077915</v>
      </c>
      <c r="K19" s="279">
        <f t="shared" si="0"/>
        <v>109.66385894950035</v>
      </c>
      <c r="L19" s="743" t="s">
        <v>129</v>
      </c>
      <c r="M19" s="744"/>
    </row>
    <row r="20" spans="1:13" s="77" customFormat="1" ht="33" customHeight="1">
      <c r="A20" s="739" t="s">
        <v>178</v>
      </c>
      <c r="B20" s="740"/>
      <c r="C20" s="132">
        <f t="shared" si="4"/>
        <v>298814</v>
      </c>
      <c r="D20" s="445">
        <v>59324</v>
      </c>
      <c r="E20" s="445">
        <v>239490</v>
      </c>
      <c r="F20" s="279">
        <f t="shared" si="2"/>
        <v>1.4408271155973318</v>
      </c>
      <c r="G20" s="132">
        <f t="shared" si="5"/>
        <v>388953</v>
      </c>
      <c r="H20" s="445">
        <v>95985</v>
      </c>
      <c r="I20" s="445">
        <v>292968</v>
      </c>
      <c r="J20" s="279">
        <f t="shared" si="3"/>
        <v>1.8427553174771214</v>
      </c>
      <c r="K20" s="279">
        <f t="shared" si="0"/>
        <v>130.16558795772622</v>
      </c>
      <c r="L20" s="741" t="s">
        <v>130</v>
      </c>
      <c r="M20" s="742"/>
    </row>
    <row r="21" spans="1:13" s="77" customFormat="1" ht="33" customHeight="1">
      <c r="A21" s="739" t="s">
        <v>179</v>
      </c>
      <c r="B21" s="747"/>
      <c r="C21" s="132">
        <f t="shared" si="4"/>
        <v>5310849</v>
      </c>
      <c r="D21" s="445">
        <v>948970</v>
      </c>
      <c r="E21" s="445">
        <v>4361879</v>
      </c>
      <c r="F21" s="279">
        <f t="shared" si="2"/>
        <v>25.6079542660082</v>
      </c>
      <c r="G21" s="132">
        <f t="shared" si="5"/>
        <v>5377500</v>
      </c>
      <c r="H21" s="445">
        <v>944870</v>
      </c>
      <c r="I21" s="445">
        <v>4432630</v>
      </c>
      <c r="J21" s="279">
        <f t="shared" si="3"/>
        <v>25.477157187971866</v>
      </c>
      <c r="K21" s="279">
        <f t="shared" si="0"/>
        <v>101.25499708238739</v>
      </c>
      <c r="L21" s="741" t="s">
        <v>131</v>
      </c>
      <c r="M21" s="782"/>
    </row>
    <row r="22" spans="1:13" s="77" customFormat="1" ht="33" customHeight="1">
      <c r="A22" s="739" t="s">
        <v>180</v>
      </c>
      <c r="B22" s="747"/>
      <c r="C22" s="132">
        <f t="shared" si="4"/>
        <v>364020</v>
      </c>
      <c r="D22" s="445">
        <v>0</v>
      </c>
      <c r="E22" s="445">
        <v>364020</v>
      </c>
      <c r="F22" s="279">
        <f t="shared" si="2"/>
        <v>1.7552386655904366</v>
      </c>
      <c r="G22" s="132">
        <f t="shared" si="5"/>
        <v>395851</v>
      </c>
      <c r="H22" s="445">
        <v>0</v>
      </c>
      <c r="I22" s="445">
        <v>395851</v>
      </c>
      <c r="J22" s="279">
        <f t="shared" si="3"/>
        <v>1.8754361971205673</v>
      </c>
      <c r="K22" s="279">
        <f t="shared" si="0"/>
        <v>108.74429976374924</v>
      </c>
      <c r="L22" s="741" t="s">
        <v>590</v>
      </c>
      <c r="M22" s="782"/>
    </row>
    <row r="23" spans="1:13" s="77" customFormat="1" ht="33" customHeight="1">
      <c r="A23" s="739" t="s">
        <v>181</v>
      </c>
      <c r="B23" s="747"/>
      <c r="C23" s="132">
        <f t="shared" si="4"/>
        <v>7845442</v>
      </c>
      <c r="D23" s="445">
        <v>3790421</v>
      </c>
      <c r="E23" s="445">
        <v>4055021</v>
      </c>
      <c r="F23" s="279">
        <f t="shared" si="2"/>
        <v>37.829303738935131</v>
      </c>
      <c r="G23" s="132">
        <f t="shared" si="5"/>
        <v>7536470</v>
      </c>
      <c r="H23" s="445">
        <v>3625076</v>
      </c>
      <c r="I23" s="445">
        <v>3911394</v>
      </c>
      <c r="J23" s="279">
        <f t="shared" si="3"/>
        <v>35.705779792177459</v>
      </c>
      <c r="K23" s="279">
        <f t="shared" si="0"/>
        <v>96.061764270260369</v>
      </c>
      <c r="L23" s="741" t="s">
        <v>132</v>
      </c>
      <c r="M23" s="782"/>
    </row>
    <row r="24" spans="1:13" s="77" customFormat="1" ht="33" customHeight="1">
      <c r="A24" s="739" t="s">
        <v>182</v>
      </c>
      <c r="B24" s="747"/>
      <c r="C24" s="132">
        <f t="shared" si="4"/>
        <v>29000</v>
      </c>
      <c r="D24" s="445">
        <v>0</v>
      </c>
      <c r="E24" s="445">
        <v>29000</v>
      </c>
      <c r="F24" s="279">
        <f t="shared" si="2"/>
        <v>0.13983276001901726</v>
      </c>
      <c r="G24" s="132">
        <f t="shared" si="5"/>
        <v>27000</v>
      </c>
      <c r="H24" s="445">
        <v>0</v>
      </c>
      <c r="I24" s="445">
        <v>27000</v>
      </c>
      <c r="J24" s="279">
        <f t="shared" si="3"/>
        <v>0.12791878086010977</v>
      </c>
      <c r="K24" s="279">
        <f t="shared" si="0"/>
        <v>93.103448275862064</v>
      </c>
      <c r="L24" s="741" t="s">
        <v>591</v>
      </c>
      <c r="M24" s="782"/>
    </row>
    <row r="25" spans="1:13" s="77" customFormat="1" ht="33" customHeight="1" thickBot="1">
      <c r="A25" s="778" t="s">
        <v>589</v>
      </c>
      <c r="B25" s="779"/>
      <c r="C25" s="458">
        <f t="shared" si="4"/>
        <v>3648037</v>
      </c>
      <c r="D25" s="459">
        <v>933563</v>
      </c>
      <c r="E25" s="459">
        <v>2714474</v>
      </c>
      <c r="F25" s="407">
        <f t="shared" si="2"/>
        <v>17.590175253844677</v>
      </c>
      <c r="G25" s="552">
        <f t="shared" si="5"/>
        <v>3651241</v>
      </c>
      <c r="H25" s="459">
        <v>938996</v>
      </c>
      <c r="I25" s="459">
        <v>2712245</v>
      </c>
      <c r="J25" s="407">
        <f t="shared" si="3"/>
        <v>17.298603605424002</v>
      </c>
      <c r="K25" s="408">
        <f t="shared" si="0"/>
        <v>100.08782805656851</v>
      </c>
      <c r="L25" s="780" t="s">
        <v>592</v>
      </c>
      <c r="M25" s="781"/>
    </row>
    <row r="26" spans="1:13" s="125" customFormat="1" ht="11.1" customHeight="1">
      <c r="A26" s="288" t="s">
        <v>533</v>
      </c>
      <c r="B26" s="289"/>
      <c r="C26" s="290"/>
      <c r="D26" s="290"/>
      <c r="E26" s="290"/>
      <c r="F26" s="291"/>
      <c r="G26" s="292"/>
      <c r="H26" s="290"/>
      <c r="M26" s="199" t="s">
        <v>687</v>
      </c>
    </row>
    <row r="27" spans="1:13" s="250" customFormat="1" ht="11.25">
      <c r="A27" s="270" t="s">
        <v>595</v>
      </c>
      <c r="B27" s="249"/>
      <c r="C27" s="271"/>
      <c r="D27" s="271"/>
      <c r="E27" s="271"/>
      <c r="F27" s="271"/>
      <c r="G27" s="272"/>
      <c r="H27" s="272"/>
      <c r="I27" s="272"/>
      <c r="J27" s="272"/>
    </row>
    <row r="28" spans="1:13" s="64" customFormat="1" ht="11.25">
      <c r="A28" s="85"/>
      <c r="B28" s="85"/>
      <c r="C28" s="276"/>
      <c r="D28" s="276"/>
      <c r="E28" s="276"/>
      <c r="F28" s="85"/>
      <c r="G28" s="293"/>
      <c r="H28" s="276"/>
      <c r="I28" s="277"/>
    </row>
    <row r="29" spans="1:13" s="64" customFormat="1" ht="11.25">
      <c r="A29" s="85"/>
      <c r="B29" s="85"/>
      <c r="C29" s="276"/>
      <c r="D29" s="276"/>
      <c r="E29" s="276"/>
      <c r="F29" s="85"/>
      <c r="G29" s="293"/>
      <c r="H29" s="276"/>
      <c r="I29" s="277"/>
    </row>
    <row r="30" spans="1:13" s="64" customFormat="1" ht="11.25">
      <c r="A30" s="85"/>
      <c r="B30" s="85"/>
      <c r="C30" s="276"/>
      <c r="D30" s="276"/>
      <c r="E30" s="276"/>
      <c r="F30" s="85"/>
      <c r="G30" s="293"/>
      <c r="H30" s="276"/>
      <c r="I30" s="277"/>
    </row>
    <row r="31" spans="1:13" s="64" customFormat="1" ht="11.25">
      <c r="A31" s="85"/>
      <c r="B31" s="85"/>
      <c r="C31" s="276"/>
      <c r="D31" s="276"/>
      <c r="E31" s="276"/>
      <c r="F31" s="85"/>
      <c r="G31" s="293"/>
      <c r="H31" s="276"/>
      <c r="I31" s="277"/>
    </row>
    <row r="32" spans="1:13" s="64" customFormat="1" ht="11.25">
      <c r="A32" s="85"/>
      <c r="B32" s="85"/>
      <c r="C32" s="276"/>
      <c r="D32" s="276"/>
      <c r="E32" s="276"/>
      <c r="F32" s="85"/>
      <c r="G32" s="293"/>
      <c r="H32" s="276"/>
      <c r="I32" s="277"/>
    </row>
    <row r="33" spans="1:9" s="64" customFormat="1" ht="11.25">
      <c r="A33" s="85"/>
      <c r="B33" s="85"/>
      <c r="C33" s="276"/>
      <c r="D33" s="276"/>
      <c r="E33" s="276"/>
      <c r="F33" s="85"/>
      <c r="G33" s="293"/>
      <c r="H33" s="276"/>
      <c r="I33" s="277"/>
    </row>
    <row r="34" spans="1:9" s="64" customFormat="1" ht="11.25">
      <c r="A34" s="85"/>
      <c r="B34" s="85"/>
      <c r="C34" s="276"/>
      <c r="D34" s="276"/>
      <c r="E34" s="276"/>
      <c r="F34" s="85"/>
      <c r="G34" s="293"/>
      <c r="H34" s="276"/>
      <c r="I34" s="277"/>
    </row>
    <row r="35" spans="1:9" s="64" customFormat="1" ht="11.25">
      <c r="A35" s="85"/>
      <c r="B35" s="85"/>
      <c r="C35" s="276"/>
      <c r="D35" s="276"/>
      <c r="E35" s="276"/>
      <c r="F35" s="85"/>
      <c r="G35" s="293"/>
      <c r="H35" s="276"/>
      <c r="I35" s="277"/>
    </row>
    <row r="36" spans="1:9" s="64" customFormat="1" ht="11.25">
      <c r="A36" s="85"/>
      <c r="B36" s="85"/>
      <c r="C36" s="276"/>
      <c r="D36" s="276"/>
      <c r="E36" s="276"/>
      <c r="F36" s="85"/>
      <c r="G36" s="293"/>
      <c r="H36" s="276"/>
      <c r="I36" s="277"/>
    </row>
    <row r="37" spans="1:9" s="64" customFormat="1" ht="11.25">
      <c r="A37" s="85"/>
      <c r="B37" s="85"/>
      <c r="C37" s="276"/>
      <c r="D37" s="276"/>
      <c r="E37" s="276"/>
      <c r="F37" s="85"/>
      <c r="G37" s="293"/>
      <c r="H37" s="276"/>
      <c r="I37" s="277"/>
    </row>
    <row r="38" spans="1:9" s="64" customFormat="1" ht="11.25">
      <c r="A38" s="85"/>
      <c r="B38" s="85"/>
      <c r="C38" s="276"/>
      <c r="D38" s="276"/>
      <c r="E38" s="276"/>
      <c r="F38" s="85"/>
      <c r="G38" s="293"/>
      <c r="H38" s="276"/>
      <c r="I38" s="277"/>
    </row>
    <row r="39" spans="1:9" s="64" customFormat="1" ht="11.25">
      <c r="A39" s="85"/>
      <c r="B39" s="85"/>
      <c r="C39" s="276"/>
      <c r="D39" s="276"/>
      <c r="E39" s="276"/>
      <c r="F39" s="85"/>
      <c r="G39" s="293"/>
      <c r="H39" s="276"/>
      <c r="I39" s="277"/>
    </row>
    <row r="40" spans="1:9" s="64" customFormat="1" ht="11.25">
      <c r="A40" s="85"/>
      <c r="B40" s="85"/>
      <c r="C40" s="276"/>
      <c r="D40" s="276"/>
      <c r="E40" s="276"/>
      <c r="F40" s="85"/>
      <c r="G40" s="293"/>
      <c r="H40" s="276"/>
      <c r="I40" s="277"/>
    </row>
    <row r="41" spans="1:9" s="64" customFormat="1" ht="11.25">
      <c r="A41" s="85"/>
      <c r="B41" s="85"/>
      <c r="C41" s="276"/>
      <c r="D41" s="276"/>
      <c r="E41" s="276"/>
      <c r="F41" s="85"/>
      <c r="G41" s="293"/>
      <c r="H41" s="276"/>
      <c r="I41" s="277"/>
    </row>
    <row r="42" spans="1:9" s="64" customFormat="1" ht="11.25">
      <c r="A42" s="85"/>
      <c r="B42" s="85"/>
      <c r="C42" s="276"/>
      <c r="D42" s="276"/>
      <c r="E42" s="276"/>
      <c r="F42" s="85"/>
      <c r="G42" s="293"/>
      <c r="H42" s="276"/>
      <c r="I42" s="277"/>
    </row>
    <row r="43" spans="1:9" s="64" customFormat="1" ht="11.25">
      <c r="A43" s="85"/>
      <c r="B43" s="85"/>
      <c r="C43" s="276"/>
      <c r="D43" s="276"/>
      <c r="E43" s="276"/>
      <c r="F43" s="85"/>
      <c r="G43" s="293"/>
      <c r="H43" s="276"/>
      <c r="I43" s="277"/>
    </row>
    <row r="44" spans="1:9" s="64" customFormat="1" ht="11.25">
      <c r="A44" s="85"/>
      <c r="B44" s="85"/>
      <c r="C44" s="276"/>
      <c r="D44" s="276"/>
      <c r="E44" s="276"/>
      <c r="F44" s="85"/>
      <c r="G44" s="293"/>
      <c r="H44" s="276"/>
      <c r="I44" s="277"/>
    </row>
    <row r="45" spans="1:9" s="64" customFormat="1" ht="11.25">
      <c r="A45" s="85"/>
      <c r="B45" s="85"/>
      <c r="C45" s="276"/>
      <c r="D45" s="276"/>
      <c r="E45" s="276"/>
      <c r="F45" s="85"/>
      <c r="G45" s="293"/>
      <c r="H45" s="276"/>
      <c r="I45" s="277"/>
    </row>
    <row r="46" spans="1:9" s="64" customFormat="1" ht="11.25">
      <c r="A46" s="85"/>
      <c r="B46" s="85"/>
      <c r="C46" s="276"/>
      <c r="D46" s="276"/>
      <c r="E46" s="276"/>
      <c r="F46" s="85"/>
      <c r="G46" s="293"/>
      <c r="H46" s="276"/>
      <c r="I46" s="277"/>
    </row>
    <row r="47" spans="1:9" s="64" customFormat="1" ht="11.25">
      <c r="A47" s="85"/>
      <c r="B47" s="85"/>
      <c r="C47" s="276"/>
      <c r="D47" s="276"/>
      <c r="E47" s="276"/>
      <c r="F47" s="85"/>
      <c r="G47" s="293"/>
      <c r="H47" s="276"/>
      <c r="I47" s="277"/>
    </row>
    <row r="48" spans="1:9" s="64" customFormat="1" ht="11.25">
      <c r="A48" s="85"/>
      <c r="B48" s="85"/>
      <c r="C48" s="276"/>
      <c r="D48" s="276"/>
      <c r="E48" s="276"/>
      <c r="F48" s="85"/>
      <c r="G48" s="293"/>
      <c r="H48" s="276"/>
      <c r="I48" s="277"/>
    </row>
    <row r="49" spans="1:9" s="64" customFormat="1" ht="11.25">
      <c r="A49" s="85"/>
      <c r="B49" s="85"/>
      <c r="C49" s="276"/>
      <c r="D49" s="276"/>
      <c r="E49" s="276"/>
      <c r="F49" s="85"/>
      <c r="G49" s="293"/>
      <c r="H49" s="276"/>
      <c r="I49" s="277"/>
    </row>
    <row r="50" spans="1:9" s="64" customFormat="1" ht="11.25">
      <c r="A50" s="85"/>
      <c r="B50" s="85"/>
      <c r="C50" s="276"/>
      <c r="D50" s="276"/>
      <c r="E50" s="276"/>
      <c r="F50" s="85"/>
      <c r="G50" s="293"/>
      <c r="H50" s="276"/>
      <c r="I50" s="277"/>
    </row>
    <row r="51" spans="1:9" s="64" customFormat="1" ht="11.25">
      <c r="A51" s="85"/>
      <c r="B51" s="85"/>
      <c r="C51" s="276"/>
      <c r="D51" s="276"/>
      <c r="E51" s="276"/>
      <c r="F51" s="85"/>
      <c r="G51" s="293"/>
      <c r="H51" s="276"/>
      <c r="I51" s="277"/>
    </row>
    <row r="52" spans="1:9" s="64" customFormat="1" ht="11.25">
      <c r="A52" s="85"/>
      <c r="B52" s="85"/>
      <c r="C52" s="276"/>
      <c r="D52" s="276"/>
      <c r="E52" s="276"/>
      <c r="F52" s="85"/>
      <c r="G52" s="293"/>
      <c r="H52" s="276"/>
      <c r="I52" s="277"/>
    </row>
    <row r="53" spans="1:9" s="64" customFormat="1" ht="11.25">
      <c r="A53" s="85"/>
      <c r="B53" s="85"/>
      <c r="C53" s="276"/>
      <c r="D53" s="276"/>
      <c r="E53" s="276"/>
      <c r="F53" s="85"/>
      <c r="G53" s="293"/>
      <c r="H53" s="276"/>
      <c r="I53" s="277"/>
    </row>
    <row r="54" spans="1:9" s="64" customFormat="1" ht="11.25">
      <c r="A54" s="85"/>
      <c r="B54" s="85"/>
      <c r="C54" s="276"/>
      <c r="D54" s="276"/>
      <c r="E54" s="276"/>
      <c r="F54" s="85"/>
      <c r="G54" s="293"/>
      <c r="H54" s="276"/>
      <c r="I54" s="277"/>
    </row>
    <row r="55" spans="1:9" s="64" customFormat="1" ht="11.25">
      <c r="A55" s="85"/>
      <c r="B55" s="85"/>
      <c r="C55" s="276"/>
      <c r="D55" s="276"/>
      <c r="E55" s="276"/>
      <c r="F55" s="85"/>
      <c r="G55" s="293"/>
      <c r="H55" s="276"/>
      <c r="I55" s="277"/>
    </row>
    <row r="56" spans="1:9" s="64" customFormat="1" ht="11.25">
      <c r="A56" s="85"/>
      <c r="B56" s="85"/>
      <c r="C56" s="276"/>
      <c r="D56" s="276"/>
      <c r="E56" s="276"/>
      <c r="F56" s="85"/>
      <c r="G56" s="293"/>
      <c r="H56" s="276"/>
      <c r="I56" s="277"/>
    </row>
    <row r="57" spans="1:9" s="64" customFormat="1" ht="11.25">
      <c r="A57" s="85"/>
      <c r="B57" s="85"/>
      <c r="C57" s="276"/>
      <c r="D57" s="276"/>
      <c r="E57" s="276"/>
      <c r="F57" s="85"/>
      <c r="G57" s="293"/>
      <c r="H57" s="276"/>
      <c r="I57" s="277"/>
    </row>
    <row r="58" spans="1:9" s="64" customFormat="1" ht="11.25">
      <c r="A58" s="85"/>
      <c r="B58" s="85"/>
      <c r="C58" s="276"/>
      <c r="D58" s="276"/>
      <c r="E58" s="276"/>
      <c r="F58" s="85"/>
      <c r="G58" s="293"/>
      <c r="H58" s="276"/>
      <c r="I58" s="277"/>
    </row>
    <row r="59" spans="1:9" s="64" customFormat="1" ht="11.25">
      <c r="A59" s="85"/>
      <c r="B59" s="85"/>
      <c r="C59" s="276"/>
      <c r="D59" s="276"/>
      <c r="E59" s="276"/>
      <c r="F59" s="85"/>
      <c r="G59" s="293"/>
      <c r="H59" s="276"/>
      <c r="I59" s="277"/>
    </row>
    <row r="60" spans="1:9" s="64" customFormat="1" ht="11.25">
      <c r="A60" s="85"/>
      <c r="B60" s="85"/>
      <c r="C60" s="276"/>
      <c r="D60" s="276"/>
      <c r="E60" s="276"/>
      <c r="F60" s="85"/>
      <c r="G60" s="293"/>
      <c r="H60" s="276"/>
      <c r="I60" s="277"/>
    </row>
    <row r="61" spans="1:9" s="64" customFormat="1" ht="11.25">
      <c r="A61" s="85"/>
      <c r="B61" s="85"/>
      <c r="C61" s="276"/>
      <c r="D61" s="276"/>
      <c r="E61" s="276"/>
      <c r="F61" s="85"/>
      <c r="G61" s="293"/>
      <c r="H61" s="276"/>
      <c r="I61" s="277"/>
    </row>
    <row r="62" spans="1:9" s="64" customFormat="1" ht="11.25">
      <c r="A62" s="85"/>
      <c r="B62" s="85"/>
      <c r="C62" s="276"/>
      <c r="D62" s="276"/>
      <c r="E62" s="276"/>
      <c r="F62" s="85"/>
      <c r="G62" s="293"/>
      <c r="H62" s="276"/>
      <c r="I62" s="277"/>
    </row>
    <row r="63" spans="1:9" s="64" customFormat="1" ht="11.25">
      <c r="A63" s="85"/>
      <c r="B63" s="85"/>
      <c r="C63" s="276"/>
      <c r="D63" s="276"/>
      <c r="E63" s="276"/>
      <c r="F63" s="85"/>
      <c r="G63" s="293"/>
      <c r="H63" s="276"/>
      <c r="I63" s="277"/>
    </row>
    <row r="64" spans="1:9" s="64" customFormat="1" ht="11.25">
      <c r="A64" s="85"/>
      <c r="B64" s="85"/>
      <c r="C64" s="276"/>
      <c r="D64" s="276"/>
      <c r="E64" s="276"/>
      <c r="F64" s="85"/>
      <c r="G64" s="293"/>
      <c r="H64" s="276"/>
      <c r="I64" s="277"/>
    </row>
    <row r="65" spans="1:9" s="64" customFormat="1" ht="11.25">
      <c r="A65" s="85"/>
      <c r="B65" s="85"/>
      <c r="C65" s="276"/>
      <c r="D65" s="276"/>
      <c r="E65" s="276"/>
      <c r="F65" s="85"/>
      <c r="G65" s="293"/>
      <c r="H65" s="276"/>
      <c r="I65" s="277"/>
    </row>
    <row r="66" spans="1:9" s="64" customFormat="1" ht="11.25">
      <c r="A66" s="85"/>
      <c r="B66" s="85"/>
      <c r="C66" s="276"/>
      <c r="D66" s="276"/>
      <c r="E66" s="276"/>
      <c r="F66" s="85"/>
      <c r="G66" s="293"/>
      <c r="H66" s="276"/>
      <c r="I66" s="277"/>
    </row>
    <row r="67" spans="1:9" s="64" customFormat="1" ht="11.25">
      <c r="A67" s="85"/>
      <c r="B67" s="85"/>
      <c r="C67" s="276"/>
      <c r="D67" s="276"/>
      <c r="E67" s="276"/>
      <c r="F67" s="85"/>
      <c r="G67" s="293"/>
      <c r="H67" s="276"/>
      <c r="I67" s="277"/>
    </row>
    <row r="68" spans="1:9" s="64" customFormat="1" ht="11.25">
      <c r="A68" s="85"/>
      <c r="B68" s="85"/>
      <c r="C68" s="276"/>
      <c r="D68" s="276"/>
      <c r="E68" s="276"/>
      <c r="F68" s="85"/>
      <c r="G68" s="293"/>
      <c r="H68" s="276"/>
      <c r="I68" s="277"/>
    </row>
    <row r="69" spans="1:9" s="64" customFormat="1" ht="11.25">
      <c r="A69" s="85"/>
      <c r="B69" s="85"/>
      <c r="C69" s="276"/>
      <c r="D69" s="276"/>
      <c r="E69" s="276"/>
      <c r="F69" s="85"/>
      <c r="G69" s="293"/>
      <c r="H69" s="276"/>
      <c r="I69" s="277"/>
    </row>
    <row r="70" spans="1:9" s="64" customFormat="1" ht="11.25">
      <c r="A70" s="85"/>
      <c r="B70" s="85"/>
      <c r="C70" s="276"/>
      <c r="D70" s="276"/>
      <c r="E70" s="276"/>
      <c r="F70" s="85"/>
      <c r="G70" s="293"/>
      <c r="H70" s="276"/>
      <c r="I70" s="277"/>
    </row>
    <row r="71" spans="1:9" s="64" customFormat="1" ht="11.25">
      <c r="A71" s="85"/>
      <c r="B71" s="85"/>
      <c r="C71" s="276"/>
      <c r="D71" s="276"/>
      <c r="E71" s="276"/>
      <c r="F71" s="85"/>
      <c r="G71" s="293"/>
      <c r="H71" s="276"/>
      <c r="I71" s="277"/>
    </row>
    <row r="72" spans="1:9" s="64" customFormat="1" ht="11.25">
      <c r="A72" s="85"/>
      <c r="B72" s="85"/>
      <c r="C72" s="276"/>
      <c r="D72" s="276"/>
      <c r="E72" s="276"/>
      <c r="F72" s="85"/>
      <c r="G72" s="293"/>
      <c r="H72" s="276"/>
      <c r="I72" s="277"/>
    </row>
    <row r="73" spans="1:9" s="64" customFormat="1" ht="11.25">
      <c r="A73" s="85"/>
      <c r="B73" s="85"/>
      <c r="C73" s="276"/>
      <c r="D73" s="276"/>
      <c r="E73" s="276"/>
      <c r="F73" s="85"/>
      <c r="G73" s="293"/>
      <c r="H73" s="276"/>
      <c r="I73" s="277"/>
    </row>
    <row r="74" spans="1:9" s="64" customFormat="1" ht="11.25">
      <c r="A74" s="85"/>
      <c r="B74" s="85"/>
      <c r="C74" s="276"/>
      <c r="D74" s="276"/>
      <c r="E74" s="276"/>
      <c r="F74" s="85"/>
      <c r="G74" s="293"/>
      <c r="H74" s="276"/>
      <c r="I74" s="277"/>
    </row>
    <row r="75" spans="1:9" s="64" customFormat="1" ht="11.25">
      <c r="A75" s="85"/>
      <c r="B75" s="85"/>
      <c r="C75" s="276"/>
      <c r="D75" s="276"/>
      <c r="E75" s="276"/>
      <c r="F75" s="85"/>
      <c r="G75" s="293"/>
      <c r="H75" s="276"/>
      <c r="I75" s="277"/>
    </row>
    <row r="76" spans="1:9" s="64" customFormat="1" ht="11.25">
      <c r="A76" s="85"/>
      <c r="B76" s="85"/>
      <c r="C76" s="276"/>
      <c r="D76" s="276"/>
      <c r="E76" s="276"/>
      <c r="F76" s="85"/>
      <c r="G76" s="293"/>
      <c r="H76" s="276"/>
      <c r="I76" s="277"/>
    </row>
    <row r="77" spans="1:9" s="64" customFormat="1" ht="11.25">
      <c r="A77" s="85"/>
      <c r="B77" s="85"/>
      <c r="C77" s="276"/>
      <c r="D77" s="276"/>
      <c r="E77" s="276"/>
      <c r="F77" s="85"/>
      <c r="G77" s="293"/>
      <c r="H77" s="276"/>
      <c r="I77" s="277"/>
    </row>
    <row r="78" spans="1:9" s="64" customFormat="1" ht="11.25">
      <c r="A78" s="85"/>
      <c r="B78" s="85"/>
      <c r="C78" s="276"/>
      <c r="D78" s="276"/>
      <c r="E78" s="276"/>
      <c r="F78" s="85"/>
      <c r="G78" s="293"/>
      <c r="H78" s="276"/>
      <c r="I78" s="277"/>
    </row>
    <row r="79" spans="1:9" s="64" customFormat="1" ht="11.25">
      <c r="A79" s="85"/>
      <c r="B79" s="85"/>
      <c r="C79" s="276"/>
      <c r="D79" s="276"/>
      <c r="E79" s="276"/>
      <c r="F79" s="85"/>
      <c r="G79" s="293"/>
      <c r="H79" s="276"/>
      <c r="I79" s="277"/>
    </row>
    <row r="80" spans="1:9" s="64" customFormat="1" ht="11.25">
      <c r="A80" s="85"/>
      <c r="B80" s="85"/>
      <c r="C80" s="276"/>
      <c r="D80" s="276"/>
      <c r="E80" s="276"/>
      <c r="F80" s="85"/>
      <c r="G80" s="293"/>
      <c r="H80" s="276"/>
      <c r="I80" s="277"/>
    </row>
  </sheetData>
  <sheetProtection selectLockedCells="1"/>
  <mergeCells count="47">
    <mergeCell ref="L14:M14"/>
    <mergeCell ref="J7:J10"/>
    <mergeCell ref="L18:M18"/>
    <mergeCell ref="A12:B12"/>
    <mergeCell ref="L12:M12"/>
    <mergeCell ref="A17:B17"/>
    <mergeCell ref="L17:M17"/>
    <mergeCell ref="L15:M15"/>
    <mergeCell ref="G8:G10"/>
    <mergeCell ref="H8:H10"/>
    <mergeCell ref="A13:B13"/>
    <mergeCell ref="L13:M13"/>
    <mergeCell ref="A11:B11"/>
    <mergeCell ref="L11:M11"/>
    <mergeCell ref="A14:B14"/>
    <mergeCell ref="A25:B25"/>
    <mergeCell ref="L25:M25"/>
    <mergeCell ref="A21:B21"/>
    <mergeCell ref="L21:M21"/>
    <mergeCell ref="A22:B22"/>
    <mergeCell ref="L22:M22"/>
    <mergeCell ref="A24:B24"/>
    <mergeCell ref="A23:B23"/>
    <mergeCell ref="L23:M23"/>
    <mergeCell ref="L24:M24"/>
    <mergeCell ref="A3:F3"/>
    <mergeCell ref="G3:M3"/>
    <mergeCell ref="C7:E7"/>
    <mergeCell ref="A6:B10"/>
    <mergeCell ref="C6:F6"/>
    <mergeCell ref="I8:I10"/>
    <mergeCell ref="K6:K10"/>
    <mergeCell ref="G6:J6"/>
    <mergeCell ref="F7:F10"/>
    <mergeCell ref="G7:I7"/>
    <mergeCell ref="A4:F4"/>
    <mergeCell ref="G4:K4"/>
    <mergeCell ref="L6:M10"/>
    <mergeCell ref="C8:C10"/>
    <mergeCell ref="D8:D10"/>
    <mergeCell ref="E8:E10"/>
    <mergeCell ref="A20:B20"/>
    <mergeCell ref="L20:M20"/>
    <mergeCell ref="A19:B19"/>
    <mergeCell ref="L19:M19"/>
    <mergeCell ref="A15:B15"/>
    <mergeCell ref="A18:B1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M15 B15 A11:B13 L11:M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topLeftCell="A7" zoomScaleNormal="100" zoomScaleSheetLayoutView="100" workbookViewId="0">
      <selection activeCell="N42" sqref="N42"/>
    </sheetView>
  </sheetViews>
  <sheetFormatPr defaultRowHeight="14.25"/>
  <cols>
    <col min="1" max="1" width="7.625" style="273" customWidth="1"/>
    <col min="2" max="2" width="7.875" style="273" customWidth="1"/>
    <col min="3" max="3" width="17.125" style="274" customWidth="1"/>
    <col min="4" max="6" width="16.625" style="274" customWidth="1"/>
    <col min="7" max="10" width="16.75" style="275" customWidth="1"/>
    <col min="11" max="12" width="7.375" style="275" customWidth="1"/>
    <col min="13" max="27" width="8.625" style="275" customWidth="1"/>
    <col min="28" max="16384" width="9" style="275"/>
  </cols>
  <sheetData>
    <row r="1" spans="1:12" s="252" customFormat="1" ht="14.1" customHeight="1">
      <c r="A1" s="248" t="s">
        <v>597</v>
      </c>
      <c r="B1" s="253"/>
      <c r="C1" s="253"/>
      <c r="D1" s="253"/>
      <c r="E1" s="253"/>
      <c r="F1" s="253"/>
      <c r="L1" s="251" t="s">
        <v>610</v>
      </c>
    </row>
    <row r="2" spans="1:12" s="252" customFormat="1" ht="14.1" customHeight="1">
      <c r="B2" s="251" t="s">
        <v>168</v>
      </c>
      <c r="C2" s="253"/>
      <c r="D2" s="253"/>
      <c r="E2" s="253"/>
      <c r="G2" s="248" t="s">
        <v>168</v>
      </c>
    </row>
    <row r="3" spans="1:12" s="387" customFormat="1" ht="20.100000000000001" customHeight="1">
      <c r="A3" s="810" t="s">
        <v>183</v>
      </c>
      <c r="B3" s="810"/>
      <c r="C3" s="810"/>
      <c r="D3" s="810"/>
      <c r="E3" s="810"/>
      <c r="F3" s="810"/>
      <c r="G3" s="703" t="s">
        <v>184</v>
      </c>
      <c r="H3" s="703"/>
      <c r="I3" s="703"/>
      <c r="J3" s="703"/>
      <c r="K3" s="703"/>
      <c r="L3" s="703"/>
    </row>
    <row r="4" spans="1:12" s="392" customFormat="1" ht="24" customHeight="1">
      <c r="A4" s="811"/>
      <c r="B4" s="811"/>
      <c r="C4" s="812"/>
      <c r="D4" s="812"/>
      <c r="E4" s="812"/>
      <c r="F4" s="812"/>
      <c r="G4" s="811"/>
      <c r="H4" s="811"/>
      <c r="I4" s="811"/>
      <c r="J4" s="811"/>
      <c r="K4" s="254"/>
    </row>
    <row r="5" spans="1:12" s="255" customFormat="1" ht="18" customHeight="1" thickBot="1">
      <c r="A5" s="255" t="s">
        <v>17</v>
      </c>
      <c r="B5" s="256"/>
      <c r="F5" s="235"/>
      <c r="G5" s="255" t="s">
        <v>168</v>
      </c>
      <c r="J5" s="235"/>
      <c r="L5" s="235" t="s">
        <v>448</v>
      </c>
    </row>
    <row r="6" spans="1:12" s="250" customFormat="1" ht="12.95" customHeight="1">
      <c r="A6" s="796" t="s">
        <v>185</v>
      </c>
      <c r="B6" s="824"/>
      <c r="C6" s="827" t="s">
        <v>98</v>
      </c>
      <c r="D6" s="807" t="s">
        <v>86</v>
      </c>
      <c r="E6" s="807" t="s">
        <v>94</v>
      </c>
      <c r="F6" s="804" t="s">
        <v>88</v>
      </c>
      <c r="G6" s="821" t="s">
        <v>186</v>
      </c>
      <c r="H6" s="807" t="s">
        <v>95</v>
      </c>
      <c r="I6" s="807" t="s">
        <v>96</v>
      </c>
      <c r="J6" s="804" t="s">
        <v>609</v>
      </c>
      <c r="K6" s="795" t="s">
        <v>187</v>
      </c>
      <c r="L6" s="796"/>
    </row>
    <row r="7" spans="1:12" s="250" customFormat="1" ht="12.95" customHeight="1">
      <c r="A7" s="798"/>
      <c r="B7" s="825"/>
      <c r="C7" s="828"/>
      <c r="D7" s="808"/>
      <c r="E7" s="808"/>
      <c r="F7" s="805"/>
      <c r="G7" s="822"/>
      <c r="H7" s="808"/>
      <c r="I7" s="808"/>
      <c r="J7" s="805"/>
      <c r="K7" s="797"/>
      <c r="L7" s="798"/>
    </row>
    <row r="8" spans="1:12" s="250" customFormat="1" ht="12.95" customHeight="1">
      <c r="A8" s="798"/>
      <c r="B8" s="825"/>
      <c r="C8" s="828"/>
      <c r="D8" s="808"/>
      <c r="E8" s="808"/>
      <c r="F8" s="805"/>
      <c r="G8" s="822"/>
      <c r="H8" s="808"/>
      <c r="I8" s="808"/>
      <c r="J8" s="805"/>
      <c r="K8" s="797"/>
      <c r="L8" s="798"/>
    </row>
    <row r="9" spans="1:12" s="250" customFormat="1" ht="12.95" customHeight="1">
      <c r="A9" s="798"/>
      <c r="B9" s="825"/>
      <c r="C9" s="828"/>
      <c r="D9" s="808"/>
      <c r="E9" s="808"/>
      <c r="F9" s="805"/>
      <c r="G9" s="822"/>
      <c r="H9" s="808"/>
      <c r="I9" s="808"/>
      <c r="J9" s="805"/>
      <c r="K9" s="797"/>
      <c r="L9" s="798"/>
    </row>
    <row r="10" spans="1:12" s="250" customFormat="1" ht="12.95" customHeight="1">
      <c r="A10" s="800"/>
      <c r="B10" s="826"/>
      <c r="C10" s="829"/>
      <c r="D10" s="809"/>
      <c r="E10" s="809"/>
      <c r="F10" s="806"/>
      <c r="G10" s="823"/>
      <c r="H10" s="809"/>
      <c r="I10" s="809"/>
      <c r="J10" s="806"/>
      <c r="K10" s="799"/>
      <c r="L10" s="800"/>
    </row>
    <row r="11" spans="1:12" s="259" customFormat="1" ht="18.2" customHeight="1">
      <c r="A11" s="801" t="s">
        <v>134</v>
      </c>
      <c r="B11" s="802"/>
      <c r="C11" s="257">
        <v>10479460</v>
      </c>
      <c r="D11" s="257">
        <v>1233975</v>
      </c>
      <c r="E11" s="257">
        <v>2083302</v>
      </c>
      <c r="F11" s="257">
        <v>3871210</v>
      </c>
      <c r="G11" s="258">
        <v>274614</v>
      </c>
      <c r="H11" s="258">
        <v>2959459</v>
      </c>
      <c r="I11" s="258">
        <v>56900</v>
      </c>
      <c r="J11" s="258" t="s">
        <v>583</v>
      </c>
      <c r="K11" s="803" t="s">
        <v>134</v>
      </c>
      <c r="L11" s="801"/>
    </row>
    <row r="12" spans="1:12" s="259" customFormat="1" ht="18.2" customHeight="1">
      <c r="A12" s="801" t="s">
        <v>463</v>
      </c>
      <c r="B12" s="802"/>
      <c r="C12" s="257">
        <v>11721977.486169999</v>
      </c>
      <c r="D12" s="257">
        <v>1298919.2469800001</v>
      </c>
      <c r="E12" s="257">
        <v>2335577.0061900001</v>
      </c>
      <c r="F12" s="257">
        <v>4300135.3119999999</v>
      </c>
      <c r="G12" s="258">
        <v>262101.57199999999</v>
      </c>
      <c r="H12" s="258">
        <v>3496744.3489999999</v>
      </c>
      <c r="I12" s="258">
        <v>28500</v>
      </c>
      <c r="J12" s="258" t="s">
        <v>583</v>
      </c>
      <c r="K12" s="803" t="s">
        <v>463</v>
      </c>
      <c r="L12" s="801"/>
    </row>
    <row r="13" spans="1:12" s="259" customFormat="1" ht="18.2" customHeight="1">
      <c r="A13" s="801" t="s">
        <v>575</v>
      </c>
      <c r="B13" s="802"/>
      <c r="C13" s="257">
        <v>12707470</v>
      </c>
      <c r="D13" s="257">
        <v>1353313</v>
      </c>
      <c r="E13" s="257">
        <v>3027395</v>
      </c>
      <c r="F13" s="257">
        <v>4463127</v>
      </c>
      <c r="G13" s="258">
        <v>290203</v>
      </c>
      <c r="H13" s="258">
        <v>3389502</v>
      </c>
      <c r="I13" s="258">
        <v>183930</v>
      </c>
      <c r="J13" s="258" t="s">
        <v>583</v>
      </c>
      <c r="K13" s="803" t="s">
        <v>575</v>
      </c>
      <c r="L13" s="801"/>
    </row>
    <row r="14" spans="1:12" s="259" customFormat="1" ht="18.2" customHeight="1">
      <c r="A14" s="801" t="s">
        <v>587</v>
      </c>
      <c r="B14" s="802"/>
      <c r="C14" s="257">
        <v>12719967</v>
      </c>
      <c r="D14" s="257">
        <v>1416244.7847200001</v>
      </c>
      <c r="E14" s="257">
        <v>518529</v>
      </c>
      <c r="F14" s="257">
        <v>4513087</v>
      </c>
      <c r="G14" s="258">
        <v>301519.49900000001</v>
      </c>
      <c r="H14" s="258">
        <v>3459424</v>
      </c>
      <c r="I14" s="258">
        <v>43900</v>
      </c>
      <c r="J14" s="258">
        <v>2467263</v>
      </c>
      <c r="K14" s="803" t="s">
        <v>587</v>
      </c>
      <c r="L14" s="801"/>
    </row>
    <row r="15" spans="1:12" s="259" customFormat="1" ht="18.2" customHeight="1">
      <c r="A15" s="813" t="s">
        <v>629</v>
      </c>
      <c r="B15" s="814"/>
      <c r="C15" s="260">
        <f>SUM(C17:C39)</f>
        <v>13672454</v>
      </c>
      <c r="D15" s="260">
        <f t="shared" ref="D15:J15" si="0">SUM(D17:D39)</f>
        <v>1652254</v>
      </c>
      <c r="E15" s="260">
        <f t="shared" si="0"/>
        <v>541080</v>
      </c>
      <c r="F15" s="260">
        <f t="shared" si="0"/>
        <v>4432630</v>
      </c>
      <c r="G15" s="260">
        <f t="shared" si="0"/>
        <v>395851</v>
      </c>
      <c r="H15" s="260">
        <f t="shared" si="0"/>
        <v>3911394</v>
      </c>
      <c r="I15" s="260">
        <f>SUM(I17:I39)</f>
        <v>27000</v>
      </c>
      <c r="J15" s="260">
        <f t="shared" si="0"/>
        <v>2712245</v>
      </c>
      <c r="K15" s="815" t="s">
        <v>629</v>
      </c>
      <c r="L15" s="813"/>
    </row>
    <row r="16" spans="1:12" s="265" customFormat="1" ht="14.65" customHeight="1">
      <c r="A16" s="261"/>
      <c r="B16" s="262"/>
      <c r="C16" s="257"/>
      <c r="D16" s="257"/>
      <c r="E16" s="257"/>
      <c r="F16" s="257"/>
      <c r="G16" s="258"/>
      <c r="H16" s="258"/>
      <c r="I16" s="258"/>
      <c r="J16" s="258"/>
      <c r="K16" s="263"/>
      <c r="L16" s="264"/>
    </row>
    <row r="17" spans="1:12" s="259" customFormat="1" ht="17.100000000000001" customHeight="1">
      <c r="A17" s="801" t="s">
        <v>41</v>
      </c>
      <c r="B17" s="802"/>
      <c r="C17" s="460">
        <f>SUM(D17:J17)</f>
        <v>1304378</v>
      </c>
      <c r="D17" s="445">
        <v>347548</v>
      </c>
      <c r="E17" s="460">
        <v>46191</v>
      </c>
      <c r="F17" s="445">
        <v>294747</v>
      </c>
      <c r="G17" s="445">
        <v>53763</v>
      </c>
      <c r="H17" s="445">
        <v>432110</v>
      </c>
      <c r="I17" s="445">
        <v>0</v>
      </c>
      <c r="J17" s="462">
        <v>130019</v>
      </c>
      <c r="K17" s="793" t="s">
        <v>23</v>
      </c>
      <c r="L17" s="794"/>
    </row>
    <row r="18" spans="1:12" s="259" customFormat="1" ht="17.100000000000001" customHeight="1">
      <c r="A18" s="801" t="s">
        <v>42</v>
      </c>
      <c r="B18" s="802"/>
      <c r="C18" s="460">
        <f t="shared" ref="C18:C39" si="1">SUM(D18:J18)</f>
        <v>1179793</v>
      </c>
      <c r="D18" s="460">
        <v>178833</v>
      </c>
      <c r="E18" s="460">
        <v>48329</v>
      </c>
      <c r="F18" s="460">
        <v>295400</v>
      </c>
      <c r="G18" s="462">
        <v>39834</v>
      </c>
      <c r="H18" s="462">
        <v>366867</v>
      </c>
      <c r="I18" s="462">
        <v>0</v>
      </c>
      <c r="J18" s="462">
        <v>250530</v>
      </c>
      <c r="K18" s="793" t="s">
        <v>24</v>
      </c>
      <c r="L18" s="794"/>
    </row>
    <row r="19" spans="1:12" s="259" customFormat="1" ht="17.100000000000001" customHeight="1">
      <c r="A19" s="801" t="s">
        <v>43</v>
      </c>
      <c r="B19" s="802"/>
      <c r="C19" s="460">
        <f t="shared" si="1"/>
        <v>816161</v>
      </c>
      <c r="D19" s="445">
        <v>68589</v>
      </c>
      <c r="E19" s="445">
        <v>24597</v>
      </c>
      <c r="F19" s="460">
        <v>276312</v>
      </c>
      <c r="G19" s="462">
        <v>18956</v>
      </c>
      <c r="H19" s="462">
        <v>227863</v>
      </c>
      <c r="I19" s="462">
        <v>0</v>
      </c>
      <c r="J19" s="462">
        <v>199844</v>
      </c>
      <c r="K19" s="793" t="s">
        <v>25</v>
      </c>
      <c r="L19" s="794"/>
    </row>
    <row r="20" spans="1:12" s="259" customFormat="1" ht="17.100000000000001" customHeight="1">
      <c r="A20" s="801" t="s">
        <v>44</v>
      </c>
      <c r="B20" s="802"/>
      <c r="C20" s="460">
        <f t="shared" si="1"/>
        <v>935664</v>
      </c>
      <c r="D20" s="460">
        <v>65599</v>
      </c>
      <c r="E20" s="460">
        <v>35849</v>
      </c>
      <c r="F20" s="460">
        <v>355357</v>
      </c>
      <c r="G20" s="462">
        <v>22949</v>
      </c>
      <c r="H20" s="462">
        <v>272046</v>
      </c>
      <c r="I20" s="462">
        <v>0</v>
      </c>
      <c r="J20" s="462">
        <v>183864</v>
      </c>
      <c r="K20" s="793" t="s">
        <v>26</v>
      </c>
      <c r="L20" s="794"/>
    </row>
    <row r="21" spans="1:12" s="259" customFormat="1" ht="17.100000000000001" customHeight="1">
      <c r="A21" s="801" t="s">
        <v>45</v>
      </c>
      <c r="B21" s="802"/>
      <c r="C21" s="460">
        <f t="shared" si="1"/>
        <v>1192421</v>
      </c>
      <c r="D21" s="460">
        <v>419222</v>
      </c>
      <c r="E21" s="460">
        <v>60582</v>
      </c>
      <c r="F21" s="460">
        <v>136938</v>
      </c>
      <c r="G21" s="462">
        <v>52545</v>
      </c>
      <c r="H21" s="462">
        <v>290312</v>
      </c>
      <c r="I21" s="462">
        <v>20000</v>
      </c>
      <c r="J21" s="462">
        <v>212822</v>
      </c>
      <c r="K21" s="793" t="s">
        <v>27</v>
      </c>
      <c r="L21" s="794"/>
    </row>
    <row r="22" spans="1:12" s="259" customFormat="1" ht="17.100000000000001" customHeight="1">
      <c r="A22" s="801" t="s">
        <v>46</v>
      </c>
      <c r="B22" s="802"/>
      <c r="C22" s="460">
        <f t="shared" si="1"/>
        <v>613675</v>
      </c>
      <c r="D22" s="460">
        <v>43904</v>
      </c>
      <c r="E22" s="460">
        <v>21806</v>
      </c>
      <c r="F22" s="460">
        <v>212192</v>
      </c>
      <c r="G22" s="462">
        <v>14131</v>
      </c>
      <c r="H22" s="462">
        <v>179465</v>
      </c>
      <c r="I22" s="462">
        <v>4000</v>
      </c>
      <c r="J22" s="462">
        <v>138177</v>
      </c>
      <c r="K22" s="793" t="s">
        <v>28</v>
      </c>
      <c r="L22" s="794"/>
    </row>
    <row r="23" spans="1:12" s="259" customFormat="1" ht="17.100000000000001" customHeight="1">
      <c r="A23" s="801" t="s">
        <v>47</v>
      </c>
      <c r="B23" s="802"/>
      <c r="C23" s="460">
        <f t="shared" si="1"/>
        <v>718729</v>
      </c>
      <c r="D23" s="460">
        <v>65526</v>
      </c>
      <c r="E23" s="460">
        <v>27889</v>
      </c>
      <c r="F23" s="460">
        <v>232308</v>
      </c>
      <c r="G23" s="462">
        <v>18762</v>
      </c>
      <c r="H23" s="462">
        <v>225784</v>
      </c>
      <c r="I23" s="462">
        <v>0</v>
      </c>
      <c r="J23" s="462">
        <v>148460</v>
      </c>
      <c r="K23" s="793" t="s">
        <v>48</v>
      </c>
      <c r="L23" s="794"/>
    </row>
    <row r="24" spans="1:12" s="259" customFormat="1" ht="17.100000000000001" customHeight="1">
      <c r="A24" s="801" t="s">
        <v>49</v>
      </c>
      <c r="B24" s="802"/>
      <c r="C24" s="460">
        <f t="shared" si="1"/>
        <v>721435</v>
      </c>
      <c r="D24" s="460">
        <v>37987</v>
      </c>
      <c r="E24" s="460">
        <v>22210</v>
      </c>
      <c r="F24" s="460">
        <v>315084</v>
      </c>
      <c r="G24" s="462">
        <v>12130</v>
      </c>
      <c r="H24" s="462">
        <v>216876</v>
      </c>
      <c r="I24" s="462">
        <v>0</v>
      </c>
      <c r="J24" s="462">
        <v>117148</v>
      </c>
      <c r="K24" s="793" t="s">
        <v>29</v>
      </c>
      <c r="L24" s="794"/>
    </row>
    <row r="25" spans="1:12" s="259" customFormat="1" ht="17.100000000000001" customHeight="1">
      <c r="A25" s="801" t="s">
        <v>50</v>
      </c>
      <c r="B25" s="802"/>
      <c r="C25" s="460">
        <f t="shared" si="1"/>
        <v>545916</v>
      </c>
      <c r="D25" s="460">
        <v>24779</v>
      </c>
      <c r="E25" s="460">
        <v>52443</v>
      </c>
      <c r="F25" s="460">
        <v>214312</v>
      </c>
      <c r="G25" s="462">
        <v>11128</v>
      </c>
      <c r="H25" s="462">
        <v>159138</v>
      </c>
      <c r="I25" s="462">
        <v>3000</v>
      </c>
      <c r="J25" s="462">
        <v>81116</v>
      </c>
      <c r="K25" s="793" t="s">
        <v>51</v>
      </c>
      <c r="L25" s="794"/>
    </row>
    <row r="26" spans="1:12" s="259" customFormat="1" ht="17.100000000000001" customHeight="1">
      <c r="A26" s="801" t="s">
        <v>52</v>
      </c>
      <c r="B26" s="802"/>
      <c r="C26" s="460">
        <f t="shared" si="1"/>
        <v>741626</v>
      </c>
      <c r="D26" s="460">
        <v>136752</v>
      </c>
      <c r="E26" s="460">
        <v>29429</v>
      </c>
      <c r="F26" s="460">
        <v>194074</v>
      </c>
      <c r="G26" s="462">
        <v>32290</v>
      </c>
      <c r="H26" s="462">
        <v>207465</v>
      </c>
      <c r="I26" s="462">
        <v>0</v>
      </c>
      <c r="J26" s="462">
        <v>141616</v>
      </c>
      <c r="K26" s="793" t="s">
        <v>30</v>
      </c>
      <c r="L26" s="794"/>
    </row>
    <row r="27" spans="1:12" s="259" customFormat="1" ht="17.100000000000001" customHeight="1">
      <c r="A27" s="801" t="s">
        <v>53</v>
      </c>
      <c r="B27" s="802"/>
      <c r="C27" s="460">
        <f t="shared" si="1"/>
        <v>353760</v>
      </c>
      <c r="D27" s="460">
        <v>10519</v>
      </c>
      <c r="E27" s="460">
        <v>10219</v>
      </c>
      <c r="F27" s="460">
        <v>130370</v>
      </c>
      <c r="G27" s="462">
        <v>7326</v>
      </c>
      <c r="H27" s="462">
        <v>94496</v>
      </c>
      <c r="I27" s="462">
        <v>0</v>
      </c>
      <c r="J27" s="462">
        <v>100830</v>
      </c>
      <c r="K27" s="793" t="s">
        <v>54</v>
      </c>
      <c r="L27" s="794"/>
    </row>
    <row r="28" spans="1:12" s="259" customFormat="1" ht="17.100000000000001" customHeight="1">
      <c r="A28" s="801" t="s">
        <v>55</v>
      </c>
      <c r="B28" s="802"/>
      <c r="C28" s="460">
        <f t="shared" si="1"/>
        <v>549817</v>
      </c>
      <c r="D28" s="460">
        <v>19994</v>
      </c>
      <c r="E28" s="460">
        <v>15535</v>
      </c>
      <c r="F28" s="460">
        <v>239842</v>
      </c>
      <c r="G28" s="462">
        <v>10932</v>
      </c>
      <c r="H28" s="462">
        <v>140910</v>
      </c>
      <c r="I28" s="462">
        <v>0</v>
      </c>
      <c r="J28" s="462">
        <v>122604</v>
      </c>
      <c r="K28" s="793" t="s">
        <v>56</v>
      </c>
      <c r="L28" s="794"/>
    </row>
    <row r="29" spans="1:12" s="259" customFormat="1" ht="17.100000000000001" customHeight="1">
      <c r="A29" s="801" t="s">
        <v>57</v>
      </c>
      <c r="B29" s="802"/>
      <c r="C29" s="460">
        <f t="shared" si="1"/>
        <v>298584</v>
      </c>
      <c r="D29" s="460">
        <v>8582</v>
      </c>
      <c r="E29" s="460">
        <v>15114</v>
      </c>
      <c r="F29" s="460">
        <v>138985</v>
      </c>
      <c r="G29" s="462">
        <v>6106</v>
      </c>
      <c r="H29" s="462">
        <v>72994</v>
      </c>
      <c r="I29" s="462">
        <v>0</v>
      </c>
      <c r="J29" s="462">
        <v>56803</v>
      </c>
      <c r="K29" s="793" t="s">
        <v>58</v>
      </c>
      <c r="L29" s="794"/>
    </row>
    <row r="30" spans="1:12" s="259" customFormat="1" ht="17.100000000000001" customHeight="1">
      <c r="A30" s="801" t="s">
        <v>59</v>
      </c>
      <c r="B30" s="802"/>
      <c r="C30" s="460">
        <f t="shared" si="1"/>
        <v>271660</v>
      </c>
      <c r="D30" s="445">
        <v>4321</v>
      </c>
      <c r="E30" s="460">
        <v>8239</v>
      </c>
      <c r="F30" s="460">
        <v>122709</v>
      </c>
      <c r="G30" s="460">
        <v>5087</v>
      </c>
      <c r="H30" s="445">
        <v>58562</v>
      </c>
      <c r="I30" s="445">
        <v>0</v>
      </c>
      <c r="J30" s="462">
        <v>72742</v>
      </c>
      <c r="K30" s="793" t="s">
        <v>60</v>
      </c>
      <c r="L30" s="794"/>
    </row>
    <row r="31" spans="1:12" s="259" customFormat="1" ht="17.100000000000001" customHeight="1">
      <c r="A31" s="801" t="s">
        <v>61</v>
      </c>
      <c r="B31" s="802"/>
      <c r="C31" s="460">
        <f t="shared" si="1"/>
        <v>371086</v>
      </c>
      <c r="D31" s="460">
        <v>12967</v>
      </c>
      <c r="E31" s="460">
        <v>14399</v>
      </c>
      <c r="F31" s="460">
        <v>147848</v>
      </c>
      <c r="G31" s="462">
        <v>8244</v>
      </c>
      <c r="H31" s="462">
        <v>108602</v>
      </c>
      <c r="I31" s="462">
        <v>0</v>
      </c>
      <c r="J31" s="462">
        <v>79026</v>
      </c>
      <c r="K31" s="793" t="s">
        <v>31</v>
      </c>
      <c r="L31" s="794"/>
    </row>
    <row r="32" spans="1:12" s="259" customFormat="1" ht="17.100000000000001" customHeight="1">
      <c r="A32" s="801" t="s">
        <v>62</v>
      </c>
      <c r="B32" s="802"/>
      <c r="C32" s="460">
        <f t="shared" si="1"/>
        <v>424942</v>
      </c>
      <c r="D32" s="460">
        <v>19579</v>
      </c>
      <c r="E32" s="460">
        <v>10195</v>
      </c>
      <c r="F32" s="460">
        <v>150045</v>
      </c>
      <c r="G32" s="462">
        <v>9207</v>
      </c>
      <c r="H32" s="462">
        <v>117684</v>
      </c>
      <c r="I32" s="462">
        <v>0</v>
      </c>
      <c r="J32" s="462">
        <v>118232</v>
      </c>
      <c r="K32" s="793" t="s">
        <v>63</v>
      </c>
      <c r="L32" s="794"/>
    </row>
    <row r="33" spans="1:12" s="259" customFormat="1" ht="17.100000000000001" customHeight="1">
      <c r="A33" s="801" t="s">
        <v>64</v>
      </c>
      <c r="B33" s="802"/>
      <c r="C33" s="460">
        <f t="shared" si="1"/>
        <v>331092</v>
      </c>
      <c r="D33" s="460">
        <v>18539</v>
      </c>
      <c r="E33" s="460">
        <v>13586</v>
      </c>
      <c r="F33" s="460">
        <v>115178</v>
      </c>
      <c r="G33" s="462">
        <v>7092</v>
      </c>
      <c r="H33" s="462">
        <v>96857</v>
      </c>
      <c r="I33" s="462">
        <v>0</v>
      </c>
      <c r="J33" s="462">
        <v>79840</v>
      </c>
      <c r="K33" s="793" t="s">
        <v>65</v>
      </c>
      <c r="L33" s="794"/>
    </row>
    <row r="34" spans="1:12" s="259" customFormat="1" ht="17.100000000000001" customHeight="1">
      <c r="A34" s="801" t="s">
        <v>66</v>
      </c>
      <c r="B34" s="802"/>
      <c r="C34" s="460">
        <f t="shared" si="1"/>
        <v>381022</v>
      </c>
      <c r="D34" s="460">
        <v>27573</v>
      </c>
      <c r="E34" s="460">
        <v>10728</v>
      </c>
      <c r="F34" s="460">
        <v>147428</v>
      </c>
      <c r="G34" s="462">
        <v>10098</v>
      </c>
      <c r="H34" s="462">
        <v>101227</v>
      </c>
      <c r="I34" s="462">
        <v>0</v>
      </c>
      <c r="J34" s="462">
        <v>83968</v>
      </c>
      <c r="K34" s="793" t="s">
        <v>67</v>
      </c>
      <c r="L34" s="794"/>
    </row>
    <row r="35" spans="1:12" s="259" customFormat="1" ht="17.100000000000001" customHeight="1">
      <c r="A35" s="801" t="s">
        <v>68</v>
      </c>
      <c r="B35" s="802"/>
      <c r="C35" s="460">
        <f t="shared" si="1"/>
        <v>464718</v>
      </c>
      <c r="D35" s="460">
        <v>77991</v>
      </c>
      <c r="E35" s="460">
        <v>16016</v>
      </c>
      <c r="F35" s="460">
        <v>129769</v>
      </c>
      <c r="G35" s="462">
        <v>19844</v>
      </c>
      <c r="H35" s="462">
        <v>124356</v>
      </c>
      <c r="I35" s="462">
        <v>0</v>
      </c>
      <c r="J35" s="462">
        <v>96742</v>
      </c>
      <c r="K35" s="793" t="s">
        <v>69</v>
      </c>
      <c r="L35" s="794"/>
    </row>
    <row r="36" spans="1:12" s="259" customFormat="1" ht="17.100000000000001" customHeight="1">
      <c r="A36" s="801" t="s">
        <v>70</v>
      </c>
      <c r="B36" s="802"/>
      <c r="C36" s="460">
        <f t="shared" si="1"/>
        <v>418930</v>
      </c>
      <c r="D36" s="460">
        <v>15134</v>
      </c>
      <c r="E36" s="460">
        <v>14420</v>
      </c>
      <c r="F36" s="460">
        <v>172580</v>
      </c>
      <c r="G36" s="462">
        <v>11070</v>
      </c>
      <c r="H36" s="462">
        <v>137433</v>
      </c>
      <c r="I36" s="462">
        <v>0</v>
      </c>
      <c r="J36" s="462">
        <v>68293</v>
      </c>
      <c r="K36" s="793" t="s">
        <v>71</v>
      </c>
      <c r="L36" s="794"/>
    </row>
    <row r="37" spans="1:12" s="259" customFormat="1" ht="17.100000000000001" customHeight="1">
      <c r="A37" s="801" t="s">
        <v>72</v>
      </c>
      <c r="B37" s="802"/>
      <c r="C37" s="460">
        <f t="shared" si="1"/>
        <v>361690</v>
      </c>
      <c r="D37" s="460">
        <v>9457</v>
      </c>
      <c r="E37" s="460">
        <v>8303</v>
      </c>
      <c r="F37" s="460">
        <v>179497</v>
      </c>
      <c r="G37" s="462">
        <v>7787</v>
      </c>
      <c r="H37" s="462">
        <v>93185</v>
      </c>
      <c r="I37" s="462">
        <v>0</v>
      </c>
      <c r="J37" s="462">
        <v>63461</v>
      </c>
      <c r="K37" s="793" t="s">
        <v>73</v>
      </c>
      <c r="L37" s="794"/>
    </row>
    <row r="38" spans="1:12" s="259" customFormat="1" ht="17.100000000000001" customHeight="1">
      <c r="A38" s="801" t="s">
        <v>74</v>
      </c>
      <c r="B38" s="802"/>
      <c r="C38" s="460">
        <f t="shared" si="1"/>
        <v>481160</v>
      </c>
      <c r="D38" s="460">
        <v>35658</v>
      </c>
      <c r="E38" s="460">
        <v>22345</v>
      </c>
      <c r="F38" s="460">
        <v>168109</v>
      </c>
      <c r="G38" s="462">
        <v>12872</v>
      </c>
      <c r="H38" s="462">
        <v>135376</v>
      </c>
      <c r="I38" s="462">
        <v>0</v>
      </c>
      <c r="J38" s="462">
        <v>106800</v>
      </c>
      <c r="K38" s="793" t="s">
        <v>75</v>
      </c>
      <c r="L38" s="794"/>
    </row>
    <row r="39" spans="1:12" s="259" customFormat="1" ht="17.100000000000001" customHeight="1" thickBot="1">
      <c r="A39" s="817" t="s">
        <v>76</v>
      </c>
      <c r="B39" s="818"/>
      <c r="C39" s="461">
        <f t="shared" si="1"/>
        <v>194195</v>
      </c>
      <c r="D39" s="463">
        <v>3201</v>
      </c>
      <c r="E39" s="463">
        <v>12656</v>
      </c>
      <c r="F39" s="463">
        <v>63546</v>
      </c>
      <c r="G39" s="463">
        <v>3698</v>
      </c>
      <c r="H39" s="463">
        <v>51786</v>
      </c>
      <c r="I39" s="463">
        <v>0</v>
      </c>
      <c r="J39" s="464">
        <v>59308</v>
      </c>
      <c r="K39" s="819" t="s">
        <v>77</v>
      </c>
      <c r="L39" s="820"/>
    </row>
    <row r="40" spans="1:12" s="269" customFormat="1" ht="12" customHeight="1">
      <c r="A40" s="816" t="s">
        <v>533</v>
      </c>
      <c r="B40" s="816"/>
      <c r="C40" s="266"/>
      <c r="D40" s="266"/>
      <c r="E40" s="266"/>
      <c r="F40" s="266"/>
      <c r="G40" s="267"/>
      <c r="H40" s="267"/>
      <c r="I40" s="267"/>
      <c r="J40" s="267"/>
      <c r="K40" s="268"/>
      <c r="L40" s="199" t="s">
        <v>687</v>
      </c>
    </row>
    <row r="41" spans="1:12" s="250" customFormat="1" ht="11.25">
      <c r="A41" s="270" t="s">
        <v>559</v>
      </c>
      <c r="B41" s="249"/>
      <c r="C41" s="271"/>
      <c r="D41" s="271"/>
      <c r="E41" s="271"/>
      <c r="F41" s="271"/>
      <c r="G41" s="272"/>
      <c r="H41" s="272"/>
      <c r="I41" s="272"/>
      <c r="J41" s="272"/>
    </row>
    <row r="42" spans="1:12" s="250" customFormat="1" ht="11.25">
      <c r="A42" s="270" t="s">
        <v>588</v>
      </c>
      <c r="B42" s="249"/>
      <c r="C42" s="271"/>
      <c r="D42" s="271"/>
      <c r="E42" s="271"/>
      <c r="F42" s="271"/>
      <c r="G42" s="272"/>
      <c r="H42" s="272"/>
      <c r="I42" s="272"/>
      <c r="J42" s="272"/>
    </row>
    <row r="43" spans="1:12" s="250" customFormat="1" ht="11.25">
      <c r="A43" s="249"/>
      <c r="B43" s="249"/>
      <c r="C43" s="249"/>
      <c r="D43" s="249"/>
      <c r="E43" s="249"/>
      <c r="F43" s="249"/>
    </row>
    <row r="44" spans="1:12" s="250" customFormat="1" ht="11.25">
      <c r="A44" s="249"/>
      <c r="B44" s="249"/>
      <c r="C44" s="249"/>
      <c r="D44" s="249"/>
      <c r="E44" s="249"/>
      <c r="F44" s="249"/>
    </row>
    <row r="45" spans="1:12" s="250" customFormat="1" ht="11.25">
      <c r="A45" s="249"/>
      <c r="B45" s="249"/>
      <c r="C45" s="249"/>
      <c r="D45" s="249"/>
      <c r="E45" s="249"/>
      <c r="F45" s="249"/>
    </row>
    <row r="46" spans="1:12" s="250" customFormat="1" ht="11.25">
      <c r="A46" s="249"/>
      <c r="B46" s="249"/>
      <c r="C46" s="249"/>
      <c r="D46" s="249"/>
      <c r="E46" s="249"/>
      <c r="F46" s="249"/>
    </row>
    <row r="47" spans="1:12" s="250" customFormat="1" ht="11.25">
      <c r="A47" s="249"/>
      <c r="B47" s="249"/>
      <c r="C47" s="249"/>
      <c r="D47" s="249"/>
      <c r="E47" s="249"/>
      <c r="F47" s="249"/>
    </row>
    <row r="48" spans="1:12" s="250" customFormat="1" ht="11.25">
      <c r="A48" s="249"/>
      <c r="B48" s="249"/>
      <c r="C48" s="249"/>
      <c r="D48" s="249"/>
      <c r="E48" s="249"/>
      <c r="F48" s="249"/>
    </row>
    <row r="49" spans="1:6" s="250" customFormat="1" ht="11.25">
      <c r="A49" s="249"/>
      <c r="B49" s="249"/>
      <c r="C49" s="249"/>
      <c r="D49" s="249"/>
      <c r="E49" s="249"/>
      <c r="F49" s="249"/>
    </row>
    <row r="50" spans="1:6" s="250" customFormat="1" ht="11.25">
      <c r="A50" s="249"/>
      <c r="B50" s="249"/>
      <c r="C50" s="249"/>
      <c r="D50" s="249"/>
      <c r="E50" s="249"/>
      <c r="F50" s="249"/>
    </row>
    <row r="51" spans="1:6" s="250" customFormat="1" ht="11.25">
      <c r="A51" s="249"/>
      <c r="B51" s="249"/>
      <c r="C51" s="249"/>
      <c r="D51" s="249"/>
      <c r="E51" s="249"/>
      <c r="F51" s="249"/>
    </row>
    <row r="52" spans="1:6" s="250" customFormat="1" ht="11.25">
      <c r="A52" s="249"/>
      <c r="B52" s="249"/>
      <c r="C52" s="249"/>
      <c r="D52" s="249"/>
      <c r="E52" s="249"/>
      <c r="F52" s="249"/>
    </row>
    <row r="53" spans="1:6" s="250" customFormat="1" ht="11.25">
      <c r="A53" s="249"/>
      <c r="B53" s="249"/>
      <c r="C53" s="249"/>
      <c r="D53" s="249"/>
      <c r="E53" s="249"/>
      <c r="F53" s="249"/>
    </row>
    <row r="54" spans="1:6" s="250" customFormat="1" ht="11.25">
      <c r="A54" s="249"/>
      <c r="B54" s="249"/>
      <c r="C54" s="249"/>
      <c r="D54" s="249"/>
      <c r="E54" s="249"/>
      <c r="F54" s="249"/>
    </row>
    <row r="55" spans="1:6" s="250" customFormat="1" ht="11.25">
      <c r="A55" s="249"/>
      <c r="B55" s="249"/>
      <c r="C55" s="249"/>
      <c r="D55" s="249"/>
      <c r="E55" s="249"/>
      <c r="F55" s="249"/>
    </row>
    <row r="56" spans="1:6" s="250" customFormat="1" ht="11.25">
      <c r="A56" s="249"/>
      <c r="B56" s="249"/>
      <c r="C56" s="249"/>
      <c r="D56" s="249"/>
      <c r="E56" s="249"/>
      <c r="F56" s="249"/>
    </row>
    <row r="57" spans="1:6" s="250" customFormat="1" ht="11.25">
      <c r="A57" s="249"/>
      <c r="B57" s="249"/>
      <c r="C57" s="249"/>
      <c r="D57" s="249"/>
      <c r="E57" s="249"/>
      <c r="F57" s="249"/>
    </row>
    <row r="58" spans="1:6" s="250" customFormat="1" ht="11.25">
      <c r="A58" s="249"/>
      <c r="B58" s="249"/>
      <c r="C58" s="249"/>
      <c r="D58" s="249"/>
      <c r="E58" s="249"/>
      <c r="F58" s="249"/>
    </row>
    <row r="59" spans="1:6" s="250" customFormat="1" ht="11.25">
      <c r="A59" s="249"/>
      <c r="B59" s="249"/>
      <c r="C59" s="249"/>
      <c r="D59" s="249"/>
      <c r="E59" s="249"/>
      <c r="F59" s="249"/>
    </row>
    <row r="60" spans="1:6" s="250" customFormat="1" ht="11.25">
      <c r="A60" s="249"/>
      <c r="B60" s="249"/>
      <c r="C60" s="249"/>
      <c r="D60" s="249"/>
      <c r="E60" s="249"/>
      <c r="F60" s="249"/>
    </row>
    <row r="61" spans="1:6" s="250" customFormat="1" ht="11.25">
      <c r="A61" s="249"/>
      <c r="B61" s="249"/>
      <c r="C61" s="249"/>
      <c r="D61" s="249"/>
      <c r="E61" s="249"/>
      <c r="F61" s="249"/>
    </row>
    <row r="62" spans="1:6" s="250" customFormat="1" ht="11.25">
      <c r="A62" s="249"/>
      <c r="B62" s="249"/>
      <c r="C62" s="249"/>
      <c r="D62" s="249"/>
      <c r="E62" s="249"/>
      <c r="F62" s="249"/>
    </row>
    <row r="63" spans="1:6" s="250" customFormat="1" ht="11.25">
      <c r="A63" s="249"/>
      <c r="B63" s="249"/>
      <c r="C63" s="249"/>
      <c r="D63" s="249"/>
      <c r="E63" s="249"/>
      <c r="F63" s="249"/>
    </row>
    <row r="64" spans="1:6" s="250" customFormat="1" ht="11.25">
      <c r="A64" s="249"/>
      <c r="B64" s="249"/>
      <c r="C64" s="249"/>
      <c r="D64" s="249"/>
      <c r="E64" s="249"/>
      <c r="F64" s="249"/>
    </row>
    <row r="65" spans="1:6" s="250" customFormat="1" ht="11.25">
      <c r="A65" s="249"/>
      <c r="B65" s="249"/>
      <c r="C65" s="249"/>
      <c r="D65" s="249"/>
      <c r="E65" s="249"/>
      <c r="F65" s="249"/>
    </row>
    <row r="66" spans="1:6" s="250" customFormat="1" ht="11.25">
      <c r="A66" s="249"/>
      <c r="B66" s="249"/>
      <c r="C66" s="249"/>
      <c r="D66" s="249"/>
      <c r="E66" s="249"/>
      <c r="F66" s="249"/>
    </row>
    <row r="67" spans="1:6" s="250" customFormat="1" ht="11.25">
      <c r="A67" s="249"/>
      <c r="B67" s="249"/>
      <c r="C67" s="249"/>
      <c r="D67" s="249"/>
      <c r="E67" s="249"/>
      <c r="F67" s="249"/>
    </row>
    <row r="68" spans="1:6" s="250" customFormat="1" ht="11.25">
      <c r="A68" s="249"/>
      <c r="B68" s="249"/>
      <c r="C68" s="249"/>
      <c r="D68" s="249"/>
      <c r="E68" s="249"/>
      <c r="F68" s="249"/>
    </row>
    <row r="69" spans="1:6" s="250" customFormat="1" ht="11.25">
      <c r="A69" s="249"/>
      <c r="B69" s="249"/>
      <c r="C69" s="249"/>
      <c r="D69" s="249"/>
      <c r="E69" s="249"/>
      <c r="F69" s="249"/>
    </row>
    <row r="70" spans="1:6" s="250" customFormat="1" ht="11.25">
      <c r="A70" s="249"/>
      <c r="B70" s="249"/>
      <c r="C70" s="249"/>
      <c r="D70" s="249"/>
      <c r="E70" s="249"/>
      <c r="F70" s="249"/>
    </row>
    <row r="71" spans="1:6" s="250" customFormat="1" ht="11.25">
      <c r="A71" s="249"/>
      <c r="B71" s="249"/>
      <c r="C71" s="249"/>
      <c r="D71" s="249"/>
      <c r="E71" s="249"/>
      <c r="F71" s="249"/>
    </row>
    <row r="72" spans="1:6" s="250" customFormat="1" ht="11.25">
      <c r="A72" s="249"/>
      <c r="B72" s="249"/>
      <c r="C72" s="249"/>
      <c r="D72" s="249"/>
      <c r="E72" s="249"/>
      <c r="F72" s="249"/>
    </row>
    <row r="73" spans="1:6" s="250" customFormat="1" ht="11.25">
      <c r="A73" s="249"/>
      <c r="B73" s="249"/>
      <c r="C73" s="249"/>
      <c r="D73" s="249"/>
      <c r="E73" s="249"/>
      <c r="F73" s="249"/>
    </row>
    <row r="74" spans="1:6" s="250" customFormat="1" ht="11.25">
      <c r="A74" s="249"/>
      <c r="B74" s="249"/>
      <c r="C74" s="249"/>
      <c r="D74" s="249"/>
      <c r="E74" s="249"/>
      <c r="F74" s="249"/>
    </row>
    <row r="75" spans="1:6" s="250" customFormat="1" ht="11.25">
      <c r="A75" s="249"/>
      <c r="B75" s="249"/>
      <c r="C75" s="249"/>
      <c r="D75" s="249"/>
      <c r="E75" s="249"/>
      <c r="F75" s="249"/>
    </row>
    <row r="76" spans="1:6" s="250" customFormat="1" ht="11.25">
      <c r="A76" s="249"/>
      <c r="B76" s="249"/>
      <c r="C76" s="249"/>
      <c r="D76" s="249"/>
      <c r="E76" s="249"/>
      <c r="F76" s="249"/>
    </row>
    <row r="77" spans="1:6" s="250" customFormat="1" ht="11.25">
      <c r="A77" s="249"/>
      <c r="B77" s="249"/>
      <c r="C77" s="249"/>
      <c r="D77" s="249"/>
      <c r="E77" s="249"/>
      <c r="F77" s="249"/>
    </row>
    <row r="78" spans="1:6" s="250" customFormat="1" ht="11.25">
      <c r="A78" s="249"/>
      <c r="B78" s="249"/>
      <c r="C78" s="249"/>
      <c r="D78" s="249"/>
      <c r="E78" s="249"/>
      <c r="F78" s="249"/>
    </row>
    <row r="79" spans="1:6" s="250" customFormat="1" ht="11.25">
      <c r="A79" s="249"/>
      <c r="B79" s="249"/>
      <c r="C79" s="249"/>
      <c r="D79" s="249"/>
      <c r="E79" s="249"/>
      <c r="F79" s="249"/>
    </row>
    <row r="80" spans="1:6" s="250" customFormat="1" ht="11.25">
      <c r="A80" s="249"/>
      <c r="B80" s="249"/>
      <c r="C80" s="249"/>
      <c r="D80" s="249"/>
      <c r="E80" s="249"/>
      <c r="F80" s="249"/>
    </row>
    <row r="81" spans="1:6" s="250" customFormat="1" ht="11.25">
      <c r="A81" s="249"/>
      <c r="B81" s="249"/>
      <c r="C81" s="249"/>
      <c r="D81" s="249"/>
      <c r="E81" s="249"/>
      <c r="F81" s="249"/>
    </row>
    <row r="82" spans="1:6" s="250" customFormat="1" ht="11.25">
      <c r="A82" s="249"/>
      <c r="B82" s="249"/>
      <c r="C82" s="249"/>
      <c r="D82" s="249"/>
      <c r="E82" s="249"/>
      <c r="F82" s="249"/>
    </row>
    <row r="83" spans="1:6" s="250" customFormat="1" ht="11.25">
      <c r="A83" s="249"/>
      <c r="B83" s="249"/>
      <c r="C83" s="249"/>
      <c r="D83" s="249"/>
      <c r="E83" s="249"/>
      <c r="F83" s="249"/>
    </row>
    <row r="84" spans="1:6" s="250" customFormat="1" ht="11.25">
      <c r="A84" s="249"/>
      <c r="B84" s="249"/>
      <c r="C84" s="249"/>
      <c r="D84" s="249"/>
      <c r="E84" s="249"/>
      <c r="F84" s="249"/>
    </row>
    <row r="85" spans="1:6" s="250" customFormat="1" ht="11.25">
      <c r="A85" s="249"/>
      <c r="B85" s="249"/>
      <c r="C85" s="249"/>
      <c r="D85" s="249"/>
      <c r="E85" s="249"/>
      <c r="F85" s="249"/>
    </row>
    <row r="86" spans="1:6" s="250" customFormat="1" ht="11.25">
      <c r="A86" s="249"/>
      <c r="B86" s="249"/>
      <c r="C86" s="249"/>
      <c r="D86" s="249"/>
      <c r="E86" s="249"/>
      <c r="F86" s="249"/>
    </row>
    <row r="87" spans="1:6" s="250" customFormat="1" ht="11.25">
      <c r="A87" s="249"/>
      <c r="B87" s="249"/>
      <c r="C87" s="249"/>
      <c r="D87" s="249"/>
      <c r="E87" s="249"/>
      <c r="F87" s="249"/>
    </row>
    <row r="88" spans="1:6" s="250" customFormat="1" ht="11.25">
      <c r="A88" s="249"/>
      <c r="B88" s="249"/>
      <c r="C88" s="249"/>
      <c r="D88" s="249"/>
      <c r="E88" s="249"/>
      <c r="F88" s="249"/>
    </row>
    <row r="89" spans="1:6" s="250" customFormat="1" ht="11.25">
      <c r="A89" s="249"/>
      <c r="B89" s="249"/>
      <c r="C89" s="249"/>
      <c r="D89" s="249"/>
      <c r="E89" s="249"/>
      <c r="F89" s="249"/>
    </row>
    <row r="90" spans="1:6" s="250" customFormat="1" ht="11.25">
      <c r="A90" s="249"/>
      <c r="B90" s="249"/>
      <c r="C90" s="249"/>
      <c r="D90" s="249"/>
      <c r="E90" s="249"/>
      <c r="F90" s="249"/>
    </row>
    <row r="91" spans="1:6" s="250" customFormat="1" ht="11.25">
      <c r="A91" s="249"/>
      <c r="B91" s="249"/>
      <c r="C91" s="249"/>
      <c r="D91" s="249"/>
      <c r="E91" s="249"/>
      <c r="F91" s="249"/>
    </row>
    <row r="92" spans="1:6" s="250" customFormat="1" ht="11.25">
      <c r="A92" s="249"/>
      <c r="B92" s="249"/>
      <c r="C92" s="249"/>
      <c r="D92" s="249"/>
      <c r="E92" s="249"/>
      <c r="F92" s="249"/>
    </row>
    <row r="93" spans="1:6" s="250" customFormat="1" ht="11.25">
      <c r="A93" s="249"/>
      <c r="B93" s="249"/>
      <c r="C93" s="249"/>
      <c r="D93" s="249"/>
      <c r="E93" s="249"/>
      <c r="F93" s="249"/>
    </row>
    <row r="94" spans="1:6" s="250" customFormat="1" ht="11.25">
      <c r="A94" s="249"/>
      <c r="B94" s="249"/>
      <c r="C94" s="249"/>
      <c r="D94" s="249"/>
      <c r="E94" s="249"/>
      <c r="F94" s="249"/>
    </row>
    <row r="95" spans="1:6" s="250" customFormat="1" ht="11.25">
      <c r="A95" s="249"/>
      <c r="B95" s="249"/>
      <c r="C95" s="249"/>
      <c r="D95" s="249"/>
      <c r="E95" s="249"/>
      <c r="F95" s="249"/>
    </row>
    <row r="96" spans="1:6" s="250" customFormat="1" ht="11.25">
      <c r="A96" s="249"/>
      <c r="B96" s="249"/>
      <c r="C96" s="249"/>
      <c r="D96" s="249"/>
      <c r="E96" s="249"/>
      <c r="F96" s="249"/>
    </row>
    <row r="97" spans="1:6" s="250" customFormat="1" ht="11.25">
      <c r="A97" s="249"/>
      <c r="B97" s="249"/>
      <c r="C97" s="249"/>
      <c r="D97" s="249"/>
      <c r="E97" s="249"/>
      <c r="F97" s="249"/>
    </row>
    <row r="98" spans="1:6" s="250" customFormat="1" ht="11.25">
      <c r="A98" s="249"/>
      <c r="B98" s="249"/>
      <c r="C98" s="249"/>
      <c r="D98" s="249"/>
      <c r="E98" s="249"/>
      <c r="F98" s="249"/>
    </row>
    <row r="99" spans="1:6" s="250" customFormat="1" ht="11.25">
      <c r="A99" s="249"/>
      <c r="B99" s="249"/>
      <c r="C99" s="249"/>
      <c r="D99" s="249"/>
      <c r="E99" s="249"/>
      <c r="F99" s="249"/>
    </row>
    <row r="100" spans="1:6" s="250" customFormat="1" ht="11.25">
      <c r="A100" s="249"/>
      <c r="B100" s="249"/>
      <c r="C100" s="249"/>
      <c r="D100" s="249"/>
      <c r="E100" s="249"/>
      <c r="F100" s="249"/>
    </row>
    <row r="101" spans="1:6" s="250" customFormat="1" ht="11.25">
      <c r="A101" s="249"/>
      <c r="B101" s="249"/>
      <c r="C101" s="249"/>
      <c r="D101" s="249"/>
      <c r="E101" s="249"/>
      <c r="F101" s="249"/>
    </row>
    <row r="102" spans="1:6" s="250" customFormat="1" ht="11.25">
      <c r="A102" s="249"/>
      <c r="B102" s="249"/>
      <c r="C102" s="249"/>
      <c r="D102" s="249"/>
      <c r="E102" s="249"/>
      <c r="F102" s="249"/>
    </row>
    <row r="103" spans="1:6" s="250" customFormat="1" ht="11.25">
      <c r="A103" s="249"/>
      <c r="B103" s="249"/>
      <c r="C103" s="249"/>
      <c r="D103" s="249"/>
      <c r="E103" s="249"/>
      <c r="F103" s="249"/>
    </row>
    <row r="104" spans="1:6" s="250" customFormat="1" ht="11.25">
      <c r="A104" s="249"/>
      <c r="B104" s="249"/>
      <c r="C104" s="249"/>
      <c r="D104" s="249"/>
      <c r="E104" s="249"/>
      <c r="F104" s="249"/>
    </row>
  </sheetData>
  <sheetProtection selectLockedCells="1"/>
  <mergeCells count="71">
    <mergeCell ref="A35:B35"/>
    <mergeCell ref="A28:B28"/>
    <mergeCell ref="E6:E10"/>
    <mergeCell ref="H6:H10"/>
    <mergeCell ref="A36:B36"/>
    <mergeCell ref="A30:B30"/>
    <mergeCell ref="A31:B31"/>
    <mergeCell ref="A24:B24"/>
    <mergeCell ref="A23:B23"/>
    <mergeCell ref="F6:F10"/>
    <mergeCell ref="G6:G10"/>
    <mergeCell ref="D6:D10"/>
    <mergeCell ref="A13:B13"/>
    <mergeCell ref="A20:B20"/>
    <mergeCell ref="A6:B10"/>
    <mergeCell ref="C6:C10"/>
    <mergeCell ref="K30:L30"/>
    <mergeCell ref="A25:B25"/>
    <mergeCell ref="K25:L25"/>
    <mergeCell ref="K26:L26"/>
    <mergeCell ref="A29:B29"/>
    <mergeCell ref="A26:B26"/>
    <mergeCell ref="A27:B27"/>
    <mergeCell ref="K27:L27"/>
    <mergeCell ref="K28:L28"/>
    <mergeCell ref="K29:L29"/>
    <mergeCell ref="K31:L31"/>
    <mergeCell ref="A40:B40"/>
    <mergeCell ref="A37:B37"/>
    <mergeCell ref="K37:L37"/>
    <mergeCell ref="A38:B38"/>
    <mergeCell ref="K38:L38"/>
    <mergeCell ref="A39:B39"/>
    <mergeCell ref="K39:L39"/>
    <mergeCell ref="K36:L36"/>
    <mergeCell ref="K35:L35"/>
    <mergeCell ref="A32:B32"/>
    <mergeCell ref="A33:B33"/>
    <mergeCell ref="A34:B34"/>
    <mergeCell ref="K34:L34"/>
    <mergeCell ref="K33:L33"/>
    <mergeCell ref="K32:L32"/>
    <mergeCell ref="A3:F3"/>
    <mergeCell ref="G3:L3"/>
    <mergeCell ref="A4:F4"/>
    <mergeCell ref="G4:J4"/>
    <mergeCell ref="K23:L23"/>
    <mergeCell ref="A22:B22"/>
    <mergeCell ref="K18:L18"/>
    <mergeCell ref="A18:B18"/>
    <mergeCell ref="K19:L19"/>
    <mergeCell ref="A15:B15"/>
    <mergeCell ref="K15:L15"/>
    <mergeCell ref="A12:B12"/>
    <mergeCell ref="K13:L13"/>
    <mergeCell ref="A14:B14"/>
    <mergeCell ref="K24:L24"/>
    <mergeCell ref="K6:L10"/>
    <mergeCell ref="K22:L22"/>
    <mergeCell ref="A17:B17"/>
    <mergeCell ref="K17:L17"/>
    <mergeCell ref="A11:B11"/>
    <mergeCell ref="K11:L11"/>
    <mergeCell ref="K20:L20"/>
    <mergeCell ref="K21:L21"/>
    <mergeCell ref="A19:B19"/>
    <mergeCell ref="J6:J10"/>
    <mergeCell ref="A21:B21"/>
    <mergeCell ref="K12:L12"/>
    <mergeCell ref="I6:I10"/>
    <mergeCell ref="K14:L1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view="pageBreakPreview" topLeftCell="A7" zoomScaleSheetLayoutView="100" workbookViewId="0">
      <selection activeCell="U27" sqref="U27"/>
    </sheetView>
  </sheetViews>
  <sheetFormatPr defaultRowHeight="14.25"/>
  <cols>
    <col min="1" max="1" width="4.5" style="203" customWidth="1"/>
    <col min="2" max="2" width="5.75" style="203" customWidth="1"/>
    <col min="3" max="3" width="10.875" style="204" customWidth="1"/>
    <col min="4" max="4" width="11.75" style="204" customWidth="1"/>
    <col min="5" max="9" width="9.875" style="204" customWidth="1"/>
    <col min="10" max="12" width="8.875" style="204" customWidth="1"/>
    <col min="13" max="13" width="9.125" style="204" customWidth="1"/>
    <col min="14" max="16" width="8.875" style="204" customWidth="1"/>
    <col min="17" max="17" width="9.625" style="204" customWidth="1"/>
    <col min="18" max="18" width="3.625" style="203" customWidth="1"/>
    <col min="19" max="19" width="6.625" style="203" customWidth="1"/>
    <col min="20" max="20" width="16.125" style="203" customWidth="1"/>
    <col min="21" max="16384" width="9" style="205"/>
  </cols>
  <sheetData>
    <row r="1" spans="1:21" s="527" customFormat="1" ht="14.1" customHeight="1">
      <c r="A1" s="248" t="s">
        <v>658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R1" s="248"/>
      <c r="S1" s="251" t="s">
        <v>659</v>
      </c>
      <c r="U1" s="528"/>
    </row>
    <row r="2" spans="1:21" s="505" customFormat="1" ht="14.1" customHeight="1">
      <c r="A2" s="92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37"/>
      <c r="R2" s="92"/>
      <c r="S2" s="184"/>
      <c r="U2" s="232"/>
    </row>
    <row r="3" spans="1:21" s="506" customFormat="1" ht="24" customHeight="1">
      <c r="A3" s="836" t="s">
        <v>602</v>
      </c>
      <c r="B3" s="836"/>
      <c r="C3" s="836"/>
      <c r="D3" s="836"/>
      <c r="E3" s="836"/>
      <c r="F3" s="836"/>
      <c r="G3" s="836"/>
      <c r="H3" s="836"/>
      <c r="I3" s="836"/>
      <c r="J3" s="836" t="s">
        <v>97</v>
      </c>
      <c r="K3" s="836"/>
      <c r="L3" s="836"/>
      <c r="M3" s="836"/>
      <c r="N3" s="836"/>
      <c r="O3" s="836"/>
      <c r="P3" s="836"/>
      <c r="Q3" s="836"/>
      <c r="R3" s="836"/>
      <c r="S3" s="836"/>
      <c r="U3" s="233"/>
    </row>
    <row r="4" spans="1:21" s="187" customFormat="1" ht="20.100000000000001" customHeight="1">
      <c r="A4" s="185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U4" s="234"/>
    </row>
    <row r="5" spans="1:21" s="504" customFormat="1" ht="18" customHeight="1" thickBot="1">
      <c r="A5" s="837" t="s">
        <v>17</v>
      </c>
      <c r="B5" s="837"/>
      <c r="C5" s="837"/>
      <c r="D5" s="837"/>
      <c r="E5" s="837"/>
      <c r="F5" s="837"/>
      <c r="R5" s="235"/>
      <c r="S5" s="235" t="s">
        <v>85</v>
      </c>
      <c r="T5" s="188"/>
      <c r="U5" s="234"/>
    </row>
    <row r="6" spans="1:21" s="505" customFormat="1" ht="17.100000000000001" customHeight="1">
      <c r="A6" s="831" t="s">
        <v>387</v>
      </c>
      <c r="B6" s="838"/>
      <c r="C6" s="841" t="s">
        <v>98</v>
      </c>
      <c r="D6" s="844" t="s">
        <v>105</v>
      </c>
      <c r="E6" s="844" t="s">
        <v>388</v>
      </c>
      <c r="F6" s="844" t="s">
        <v>389</v>
      </c>
      <c r="G6" s="844" t="s">
        <v>99</v>
      </c>
      <c r="H6" s="844" t="s">
        <v>314</v>
      </c>
      <c r="I6" s="851" t="s">
        <v>100</v>
      </c>
      <c r="J6" s="854" t="s">
        <v>316</v>
      </c>
      <c r="K6" s="844" t="s">
        <v>603</v>
      </c>
      <c r="L6" s="857" t="s">
        <v>317</v>
      </c>
      <c r="M6" s="844" t="s">
        <v>604</v>
      </c>
      <c r="N6" s="844" t="s">
        <v>605</v>
      </c>
      <c r="O6" s="844" t="s">
        <v>606</v>
      </c>
      <c r="P6" s="851" t="s">
        <v>607</v>
      </c>
      <c r="Q6" s="851" t="s">
        <v>390</v>
      </c>
      <c r="R6" s="830" t="s">
        <v>391</v>
      </c>
      <c r="S6" s="831"/>
      <c r="T6" s="847"/>
      <c r="U6" s="234"/>
    </row>
    <row r="7" spans="1:21" s="505" customFormat="1" ht="17.100000000000001" customHeight="1">
      <c r="A7" s="833"/>
      <c r="B7" s="839"/>
      <c r="C7" s="842"/>
      <c r="D7" s="845"/>
      <c r="E7" s="845"/>
      <c r="F7" s="845"/>
      <c r="G7" s="845"/>
      <c r="H7" s="845"/>
      <c r="I7" s="852"/>
      <c r="J7" s="855"/>
      <c r="K7" s="845"/>
      <c r="L7" s="858"/>
      <c r="M7" s="845"/>
      <c r="N7" s="845"/>
      <c r="O7" s="845"/>
      <c r="P7" s="852"/>
      <c r="Q7" s="852"/>
      <c r="R7" s="832"/>
      <c r="S7" s="833"/>
      <c r="T7" s="847"/>
      <c r="U7" s="234"/>
    </row>
    <row r="8" spans="1:21" s="505" customFormat="1" ht="17.100000000000001" customHeight="1">
      <c r="A8" s="833"/>
      <c r="B8" s="839"/>
      <c r="C8" s="842"/>
      <c r="D8" s="845"/>
      <c r="E8" s="845"/>
      <c r="F8" s="845"/>
      <c r="G8" s="845"/>
      <c r="H8" s="845"/>
      <c r="I8" s="852"/>
      <c r="J8" s="855"/>
      <c r="K8" s="845"/>
      <c r="L8" s="858"/>
      <c r="M8" s="845"/>
      <c r="N8" s="845"/>
      <c r="O8" s="845"/>
      <c r="P8" s="852"/>
      <c r="Q8" s="852"/>
      <c r="R8" s="832"/>
      <c r="S8" s="833"/>
      <c r="T8" s="847"/>
      <c r="U8" s="234"/>
    </row>
    <row r="9" spans="1:21" s="505" customFormat="1" ht="17.100000000000001" customHeight="1">
      <c r="A9" s="835"/>
      <c r="B9" s="840"/>
      <c r="C9" s="843"/>
      <c r="D9" s="846"/>
      <c r="E9" s="846"/>
      <c r="F9" s="846"/>
      <c r="G9" s="846"/>
      <c r="H9" s="846"/>
      <c r="I9" s="853"/>
      <c r="J9" s="856"/>
      <c r="K9" s="846"/>
      <c r="L9" s="859"/>
      <c r="M9" s="846"/>
      <c r="N9" s="846"/>
      <c r="O9" s="846"/>
      <c r="P9" s="853"/>
      <c r="Q9" s="853"/>
      <c r="R9" s="834"/>
      <c r="S9" s="835"/>
      <c r="T9" s="847"/>
      <c r="U9" s="234"/>
    </row>
    <row r="10" spans="1:21" s="236" customFormat="1" ht="17.100000000000001" customHeight="1">
      <c r="A10" s="848" t="s">
        <v>134</v>
      </c>
      <c r="B10" s="849"/>
      <c r="C10" s="409">
        <v>14534894</v>
      </c>
      <c r="D10" s="409">
        <v>1411384</v>
      </c>
      <c r="E10" s="409">
        <v>552750</v>
      </c>
      <c r="F10" s="409">
        <v>52983</v>
      </c>
      <c r="G10" s="409">
        <v>1186149</v>
      </c>
      <c r="H10" s="409">
        <v>1255861</v>
      </c>
      <c r="I10" s="409">
        <v>2938565</v>
      </c>
      <c r="J10" s="410">
        <v>231176</v>
      </c>
      <c r="K10" s="411">
        <v>2516265</v>
      </c>
      <c r="L10" s="411">
        <v>333327</v>
      </c>
      <c r="M10" s="411">
        <v>993326</v>
      </c>
      <c r="N10" s="411">
        <v>1242055</v>
      </c>
      <c r="O10" s="411">
        <v>19206</v>
      </c>
      <c r="P10" s="411">
        <v>200333</v>
      </c>
      <c r="Q10" s="410">
        <v>1601514</v>
      </c>
      <c r="R10" s="850" t="s">
        <v>134</v>
      </c>
      <c r="S10" s="848"/>
      <c r="U10" s="234"/>
    </row>
    <row r="11" spans="1:21" s="236" customFormat="1" ht="17.100000000000001" customHeight="1">
      <c r="A11" s="848" t="s">
        <v>463</v>
      </c>
      <c r="B11" s="849"/>
      <c r="C11" s="409">
        <v>16064524</v>
      </c>
      <c r="D11" s="409">
        <v>1425931</v>
      </c>
      <c r="E11" s="409">
        <v>961956</v>
      </c>
      <c r="F11" s="409">
        <v>62025</v>
      </c>
      <c r="G11" s="409">
        <v>1383528</v>
      </c>
      <c r="H11" s="409">
        <v>1326715</v>
      </c>
      <c r="I11" s="409">
        <v>3200737</v>
      </c>
      <c r="J11" s="410">
        <v>246956</v>
      </c>
      <c r="K11" s="411">
        <v>2638732</v>
      </c>
      <c r="L11" s="411">
        <v>405062</v>
      </c>
      <c r="M11" s="411">
        <v>1124892</v>
      </c>
      <c r="N11" s="411">
        <v>1310442</v>
      </c>
      <c r="O11" s="411">
        <v>19852</v>
      </c>
      <c r="P11" s="411">
        <v>233492</v>
      </c>
      <c r="Q11" s="410">
        <v>1724204</v>
      </c>
      <c r="R11" s="850" t="s">
        <v>463</v>
      </c>
      <c r="S11" s="848"/>
      <c r="U11" s="234"/>
    </row>
    <row r="12" spans="1:21" s="236" customFormat="1" ht="17.100000000000001" customHeight="1">
      <c r="A12" s="848" t="s">
        <v>575</v>
      </c>
      <c r="B12" s="849"/>
      <c r="C12" s="409">
        <v>16737411</v>
      </c>
      <c r="D12" s="409">
        <v>1859054</v>
      </c>
      <c r="E12" s="409">
        <v>721259</v>
      </c>
      <c r="F12" s="409">
        <v>70055</v>
      </c>
      <c r="G12" s="409">
        <v>1450121</v>
      </c>
      <c r="H12" s="409">
        <v>1256303</v>
      </c>
      <c r="I12" s="409">
        <v>3611215</v>
      </c>
      <c r="J12" s="410">
        <v>288409</v>
      </c>
      <c r="K12" s="411">
        <v>2727081</v>
      </c>
      <c r="L12" s="411">
        <v>372983</v>
      </c>
      <c r="M12" s="411">
        <v>1113807</v>
      </c>
      <c r="N12" s="411">
        <v>1257161</v>
      </c>
      <c r="O12" s="411">
        <v>19424</v>
      </c>
      <c r="P12" s="411">
        <v>179728</v>
      </c>
      <c r="Q12" s="410">
        <v>1810812</v>
      </c>
      <c r="R12" s="850" t="s">
        <v>575</v>
      </c>
      <c r="S12" s="848"/>
      <c r="U12" s="234"/>
    </row>
    <row r="13" spans="1:21" s="236" customFormat="1" ht="17.100000000000001" customHeight="1">
      <c r="A13" s="848">
        <v>2014</v>
      </c>
      <c r="B13" s="849"/>
      <c r="C13" s="409">
        <v>17073154</v>
      </c>
      <c r="D13" s="409">
        <v>1671856</v>
      </c>
      <c r="E13" s="409">
        <v>650718</v>
      </c>
      <c r="F13" s="409">
        <v>77052</v>
      </c>
      <c r="G13" s="409">
        <v>1338837</v>
      </c>
      <c r="H13" s="409">
        <v>1261553</v>
      </c>
      <c r="I13" s="409">
        <v>3990457</v>
      </c>
      <c r="J13" s="410">
        <v>294881</v>
      </c>
      <c r="K13" s="411">
        <v>2819046</v>
      </c>
      <c r="L13" s="411">
        <v>406654</v>
      </c>
      <c r="M13" s="411">
        <v>1078032</v>
      </c>
      <c r="N13" s="411">
        <v>1239697</v>
      </c>
      <c r="O13" s="411">
        <v>31817</v>
      </c>
      <c r="P13" s="411">
        <v>300887</v>
      </c>
      <c r="Q13" s="410">
        <v>1911667</v>
      </c>
      <c r="R13" s="850" t="s">
        <v>587</v>
      </c>
      <c r="S13" s="848"/>
      <c r="U13" s="234"/>
    </row>
    <row r="14" spans="1:21" s="236" customFormat="1" ht="17.100000000000001" customHeight="1">
      <c r="A14" s="860">
        <v>2015</v>
      </c>
      <c r="B14" s="861"/>
      <c r="C14" s="412">
        <f>SUM(C16:C39)</f>
        <v>18538809</v>
      </c>
      <c r="D14" s="412">
        <f>SUM(D16:D39)</f>
        <v>1694582</v>
      </c>
      <c r="E14" s="412">
        <f t="shared" ref="E14:Q14" si="0">SUM(E16:E39)</f>
        <v>567046</v>
      </c>
      <c r="F14" s="412">
        <f t="shared" si="0"/>
        <v>127326</v>
      </c>
      <c r="G14" s="412">
        <f t="shared" si="0"/>
        <v>1656380</v>
      </c>
      <c r="H14" s="412">
        <f t="shared" si="0"/>
        <v>1335301</v>
      </c>
      <c r="I14" s="412">
        <f t="shared" si="0"/>
        <v>4514973</v>
      </c>
      <c r="J14" s="423">
        <f t="shared" si="0"/>
        <v>324131</v>
      </c>
      <c r="K14" s="423">
        <f t="shared" si="0"/>
        <v>3087092</v>
      </c>
      <c r="L14" s="423">
        <f t="shared" si="0"/>
        <v>380227</v>
      </c>
      <c r="M14" s="423">
        <f t="shared" si="0"/>
        <v>1151432</v>
      </c>
      <c r="N14" s="423">
        <f t="shared" si="0"/>
        <v>1353867</v>
      </c>
      <c r="O14" s="423">
        <f t="shared" si="0"/>
        <v>46838</v>
      </c>
      <c r="P14" s="423">
        <f t="shared" si="0"/>
        <v>295056</v>
      </c>
      <c r="Q14" s="423">
        <f t="shared" si="0"/>
        <v>2004558</v>
      </c>
      <c r="R14" s="862" t="s">
        <v>629</v>
      </c>
      <c r="S14" s="860"/>
      <c r="T14" s="237"/>
      <c r="U14" s="234"/>
    </row>
    <row r="15" spans="1:21" s="236" customFormat="1" ht="12.95" customHeight="1">
      <c r="A15" s="503"/>
      <c r="B15" s="238"/>
      <c r="C15" s="412"/>
      <c r="D15" s="413"/>
      <c r="E15" s="413"/>
      <c r="F15" s="413"/>
      <c r="G15" s="413"/>
      <c r="H15" s="413"/>
      <c r="I15" s="413"/>
      <c r="J15" s="413"/>
      <c r="K15" s="413"/>
      <c r="L15" s="413"/>
      <c r="M15" s="413"/>
      <c r="N15" s="413"/>
      <c r="O15" s="413"/>
      <c r="P15" s="413"/>
      <c r="Q15" s="413"/>
      <c r="R15" s="502"/>
      <c r="S15" s="239"/>
      <c r="T15" s="237"/>
      <c r="U15" s="234"/>
    </row>
    <row r="16" spans="1:21" s="505" customFormat="1" ht="16.5" customHeight="1">
      <c r="A16" s="863" t="s">
        <v>84</v>
      </c>
      <c r="B16" s="864"/>
      <c r="C16" s="413">
        <f>SUM(D16:Q16)</f>
        <v>6883020</v>
      </c>
      <c r="D16" s="465">
        <v>976835</v>
      </c>
      <c r="E16" s="465">
        <v>215238</v>
      </c>
      <c r="F16" s="465">
        <v>59810</v>
      </c>
      <c r="G16" s="465">
        <v>561789</v>
      </c>
      <c r="H16" s="465">
        <v>538562</v>
      </c>
      <c r="I16" s="465">
        <v>1877634</v>
      </c>
      <c r="J16" s="466">
        <v>111156</v>
      </c>
      <c r="K16" s="467">
        <v>1120997</v>
      </c>
      <c r="L16" s="467">
        <v>121483</v>
      </c>
      <c r="M16" s="467">
        <v>358990</v>
      </c>
      <c r="N16" s="467">
        <v>455741</v>
      </c>
      <c r="O16" s="467">
        <v>34640</v>
      </c>
      <c r="P16" s="467">
        <v>36419</v>
      </c>
      <c r="Q16" s="468">
        <v>413726</v>
      </c>
      <c r="R16" s="865" t="s">
        <v>92</v>
      </c>
      <c r="S16" s="866"/>
      <c r="T16" s="195"/>
    </row>
    <row r="17" spans="1:20" s="505" customFormat="1" ht="16.5" customHeight="1">
      <c r="A17" s="867" t="s">
        <v>41</v>
      </c>
      <c r="B17" s="868"/>
      <c r="C17" s="413">
        <f t="shared" ref="C17:C39" si="1">SUM(D17:Q17)</f>
        <v>1173000</v>
      </c>
      <c r="D17" s="465">
        <v>80301</v>
      </c>
      <c r="E17" s="465">
        <v>24205</v>
      </c>
      <c r="F17" s="465">
        <v>3812</v>
      </c>
      <c r="G17" s="465">
        <v>57028</v>
      </c>
      <c r="H17" s="465">
        <v>72023</v>
      </c>
      <c r="I17" s="465">
        <v>408085</v>
      </c>
      <c r="J17" s="466">
        <v>19804</v>
      </c>
      <c r="K17" s="467">
        <v>151154</v>
      </c>
      <c r="L17" s="467">
        <v>29809</v>
      </c>
      <c r="M17" s="467">
        <v>130149</v>
      </c>
      <c r="N17" s="467">
        <v>35728</v>
      </c>
      <c r="O17" s="467">
        <v>10764</v>
      </c>
      <c r="P17" s="467">
        <v>3518</v>
      </c>
      <c r="Q17" s="468">
        <v>146620</v>
      </c>
      <c r="R17" s="865" t="s">
        <v>23</v>
      </c>
      <c r="S17" s="866"/>
      <c r="T17" s="504"/>
    </row>
    <row r="18" spans="1:20" s="505" customFormat="1" ht="16.5" customHeight="1">
      <c r="A18" s="867" t="s">
        <v>42</v>
      </c>
      <c r="B18" s="868"/>
      <c r="C18" s="413">
        <f t="shared" si="1"/>
        <v>1004000</v>
      </c>
      <c r="D18" s="465">
        <v>53858</v>
      </c>
      <c r="E18" s="465">
        <v>10943</v>
      </c>
      <c r="F18" s="465">
        <v>7997</v>
      </c>
      <c r="G18" s="465">
        <v>182183</v>
      </c>
      <c r="H18" s="465">
        <v>66832</v>
      </c>
      <c r="I18" s="465">
        <v>231210</v>
      </c>
      <c r="J18" s="466">
        <v>13323</v>
      </c>
      <c r="K18" s="467">
        <v>141545</v>
      </c>
      <c r="L18" s="467">
        <v>20486</v>
      </c>
      <c r="M18" s="467">
        <v>50432</v>
      </c>
      <c r="N18" s="467">
        <v>85391</v>
      </c>
      <c r="O18" s="467">
        <v>0</v>
      </c>
      <c r="P18" s="467">
        <v>15984</v>
      </c>
      <c r="Q18" s="468">
        <v>123816</v>
      </c>
      <c r="R18" s="865" t="s">
        <v>24</v>
      </c>
      <c r="S18" s="866"/>
      <c r="T18" s="504"/>
    </row>
    <row r="19" spans="1:20" s="505" customFormat="1" ht="16.5" customHeight="1">
      <c r="A19" s="867" t="s">
        <v>43</v>
      </c>
      <c r="B19" s="868"/>
      <c r="C19" s="413">
        <f>SUM(D19:Q19)</f>
        <v>692000</v>
      </c>
      <c r="D19" s="465">
        <v>39650</v>
      </c>
      <c r="E19" s="465">
        <v>11470</v>
      </c>
      <c r="F19" s="465">
        <v>6937</v>
      </c>
      <c r="G19" s="465">
        <v>64026</v>
      </c>
      <c r="H19" s="465">
        <v>35966</v>
      </c>
      <c r="I19" s="465">
        <v>154623</v>
      </c>
      <c r="J19" s="466">
        <v>13220</v>
      </c>
      <c r="K19" s="467">
        <v>131812</v>
      </c>
      <c r="L19" s="467">
        <v>5711</v>
      </c>
      <c r="M19" s="467">
        <v>51717</v>
      </c>
      <c r="N19" s="467">
        <v>35662</v>
      </c>
      <c r="O19" s="467">
        <v>0</v>
      </c>
      <c r="P19" s="467">
        <v>56831</v>
      </c>
      <c r="Q19" s="468">
        <v>84375</v>
      </c>
      <c r="R19" s="865" t="s">
        <v>25</v>
      </c>
      <c r="S19" s="866"/>
      <c r="T19" s="504"/>
    </row>
    <row r="20" spans="1:20" s="505" customFormat="1" ht="16.5" customHeight="1">
      <c r="A20" s="867" t="s">
        <v>44</v>
      </c>
      <c r="B20" s="868"/>
      <c r="C20" s="413">
        <f t="shared" si="1"/>
        <v>795800</v>
      </c>
      <c r="D20" s="465">
        <v>36512</v>
      </c>
      <c r="E20" s="465">
        <v>5994</v>
      </c>
      <c r="F20" s="465">
        <v>4859</v>
      </c>
      <c r="G20" s="465">
        <v>110159</v>
      </c>
      <c r="H20" s="465">
        <v>50841</v>
      </c>
      <c r="I20" s="465">
        <v>201406</v>
      </c>
      <c r="J20" s="466">
        <v>15711</v>
      </c>
      <c r="K20" s="467">
        <v>121993</v>
      </c>
      <c r="L20" s="467">
        <v>17221</v>
      </c>
      <c r="M20" s="467">
        <v>35417</v>
      </c>
      <c r="N20" s="467">
        <v>82253</v>
      </c>
      <c r="O20" s="467">
        <v>0</v>
      </c>
      <c r="P20" s="467">
        <v>8768</v>
      </c>
      <c r="Q20" s="468">
        <v>104666</v>
      </c>
      <c r="R20" s="865" t="s">
        <v>26</v>
      </c>
      <c r="S20" s="866"/>
      <c r="T20" s="504"/>
    </row>
    <row r="21" spans="1:20" s="505" customFormat="1" ht="16.5" customHeight="1">
      <c r="A21" s="867" t="s">
        <v>45</v>
      </c>
      <c r="B21" s="868"/>
      <c r="C21" s="413">
        <f t="shared" si="1"/>
        <v>998000</v>
      </c>
      <c r="D21" s="465">
        <v>88046</v>
      </c>
      <c r="E21" s="465">
        <v>16933</v>
      </c>
      <c r="F21" s="465">
        <v>0</v>
      </c>
      <c r="G21" s="465">
        <v>63876</v>
      </c>
      <c r="H21" s="465">
        <v>63440</v>
      </c>
      <c r="I21" s="465">
        <v>271485</v>
      </c>
      <c r="J21" s="466">
        <v>17719</v>
      </c>
      <c r="K21" s="467">
        <v>90510</v>
      </c>
      <c r="L21" s="467">
        <v>46257</v>
      </c>
      <c r="M21" s="467">
        <v>124886</v>
      </c>
      <c r="N21" s="467">
        <v>52002</v>
      </c>
      <c r="O21" s="467">
        <v>0</v>
      </c>
      <c r="P21" s="467">
        <v>26881</v>
      </c>
      <c r="Q21" s="468">
        <v>135965</v>
      </c>
      <c r="R21" s="865" t="s">
        <v>27</v>
      </c>
      <c r="S21" s="866"/>
      <c r="T21" s="504"/>
    </row>
    <row r="22" spans="1:20" s="505" customFormat="1" ht="16.5" customHeight="1">
      <c r="A22" s="867" t="s">
        <v>46</v>
      </c>
      <c r="B22" s="868"/>
      <c r="C22" s="413">
        <f t="shared" si="1"/>
        <v>503050</v>
      </c>
      <c r="D22" s="465">
        <v>34921</v>
      </c>
      <c r="E22" s="465">
        <v>16633</v>
      </c>
      <c r="F22" s="465">
        <v>4189</v>
      </c>
      <c r="G22" s="465">
        <v>54941</v>
      </c>
      <c r="H22" s="465">
        <v>26197</v>
      </c>
      <c r="I22" s="465">
        <v>131927</v>
      </c>
      <c r="J22" s="466">
        <v>7301</v>
      </c>
      <c r="K22" s="467">
        <v>81831</v>
      </c>
      <c r="L22" s="467">
        <v>8519</v>
      </c>
      <c r="M22" s="467">
        <v>26121</v>
      </c>
      <c r="N22" s="467">
        <v>30486</v>
      </c>
      <c r="O22" s="467">
        <v>0</v>
      </c>
      <c r="P22" s="467">
        <v>6897</v>
      </c>
      <c r="Q22" s="468">
        <v>73087</v>
      </c>
      <c r="R22" s="865" t="s">
        <v>28</v>
      </c>
      <c r="S22" s="866"/>
      <c r="T22" s="504"/>
    </row>
    <row r="23" spans="1:20" s="505" customFormat="1" ht="16.5" customHeight="1">
      <c r="A23" s="867" t="s">
        <v>47</v>
      </c>
      <c r="B23" s="868"/>
      <c r="C23" s="413">
        <f t="shared" si="1"/>
        <v>593700</v>
      </c>
      <c r="D23" s="465">
        <v>52086</v>
      </c>
      <c r="E23" s="465">
        <v>20574</v>
      </c>
      <c r="F23" s="465">
        <v>368</v>
      </c>
      <c r="G23" s="465">
        <v>45008</v>
      </c>
      <c r="H23" s="465">
        <v>36211</v>
      </c>
      <c r="I23" s="465">
        <v>111729</v>
      </c>
      <c r="J23" s="466">
        <v>9509</v>
      </c>
      <c r="K23" s="467">
        <v>127727</v>
      </c>
      <c r="L23" s="467">
        <v>23237</v>
      </c>
      <c r="M23" s="467">
        <v>49401</v>
      </c>
      <c r="N23" s="467">
        <v>43620</v>
      </c>
      <c r="O23" s="467">
        <v>0</v>
      </c>
      <c r="P23" s="467">
        <v>1773</v>
      </c>
      <c r="Q23" s="468">
        <v>72457</v>
      </c>
      <c r="R23" s="865" t="s">
        <v>48</v>
      </c>
      <c r="S23" s="866"/>
      <c r="T23" s="504"/>
    </row>
    <row r="24" spans="1:20" s="505" customFormat="1" ht="16.5" customHeight="1">
      <c r="A24" s="867" t="s">
        <v>49</v>
      </c>
      <c r="B24" s="868"/>
      <c r="C24" s="413">
        <f t="shared" si="1"/>
        <v>652201</v>
      </c>
      <c r="D24" s="465">
        <v>31039</v>
      </c>
      <c r="E24" s="465">
        <v>21672</v>
      </c>
      <c r="F24" s="465">
        <v>0</v>
      </c>
      <c r="G24" s="465">
        <v>63564</v>
      </c>
      <c r="H24" s="465">
        <v>48182</v>
      </c>
      <c r="I24" s="465">
        <v>120512</v>
      </c>
      <c r="J24" s="466">
        <v>10449</v>
      </c>
      <c r="K24" s="467">
        <v>137247</v>
      </c>
      <c r="L24" s="467">
        <v>5932</v>
      </c>
      <c r="M24" s="467">
        <v>40911</v>
      </c>
      <c r="N24" s="467">
        <v>57799</v>
      </c>
      <c r="O24" s="467">
        <v>0</v>
      </c>
      <c r="P24" s="467">
        <v>22827</v>
      </c>
      <c r="Q24" s="468">
        <v>92067</v>
      </c>
      <c r="R24" s="865" t="s">
        <v>29</v>
      </c>
      <c r="S24" s="866"/>
      <c r="T24" s="504"/>
    </row>
    <row r="25" spans="1:20" s="505" customFormat="1" ht="16.5" customHeight="1">
      <c r="A25" s="867" t="s">
        <v>50</v>
      </c>
      <c r="B25" s="868"/>
      <c r="C25" s="413">
        <f t="shared" si="1"/>
        <v>486000</v>
      </c>
      <c r="D25" s="465">
        <v>24939</v>
      </c>
      <c r="E25" s="465">
        <v>4451</v>
      </c>
      <c r="F25" s="465">
        <v>3452</v>
      </c>
      <c r="G25" s="465">
        <v>82439</v>
      </c>
      <c r="H25" s="465">
        <v>31823</v>
      </c>
      <c r="I25" s="465">
        <v>94870</v>
      </c>
      <c r="J25" s="466">
        <v>7584</v>
      </c>
      <c r="K25" s="467">
        <v>84119</v>
      </c>
      <c r="L25" s="467">
        <v>6203</v>
      </c>
      <c r="M25" s="467">
        <v>34252</v>
      </c>
      <c r="N25" s="467">
        <v>37047</v>
      </c>
      <c r="O25" s="467">
        <v>0</v>
      </c>
      <c r="P25" s="467">
        <v>2316</v>
      </c>
      <c r="Q25" s="468">
        <v>72505</v>
      </c>
      <c r="R25" s="865" t="s">
        <v>51</v>
      </c>
      <c r="S25" s="866"/>
      <c r="T25" s="504"/>
    </row>
    <row r="26" spans="1:20" s="505" customFormat="1" ht="16.5" customHeight="1">
      <c r="A26" s="867" t="s">
        <v>52</v>
      </c>
      <c r="B26" s="868"/>
      <c r="C26" s="413">
        <f t="shared" si="1"/>
        <v>640000</v>
      </c>
      <c r="D26" s="465">
        <v>30851</v>
      </c>
      <c r="E26" s="465">
        <v>12295</v>
      </c>
      <c r="F26" s="465">
        <v>10107</v>
      </c>
      <c r="G26" s="465">
        <v>34091</v>
      </c>
      <c r="H26" s="465">
        <v>24281</v>
      </c>
      <c r="I26" s="465">
        <v>199323</v>
      </c>
      <c r="J26" s="466">
        <v>13399</v>
      </c>
      <c r="K26" s="467">
        <v>58752</v>
      </c>
      <c r="L26" s="467">
        <v>32312</v>
      </c>
      <c r="M26" s="467">
        <v>53606</v>
      </c>
      <c r="N26" s="467">
        <v>50931</v>
      </c>
      <c r="O26" s="467">
        <v>1434</v>
      </c>
      <c r="P26" s="467">
        <v>15944</v>
      </c>
      <c r="Q26" s="468">
        <v>102674</v>
      </c>
      <c r="R26" s="865" t="s">
        <v>30</v>
      </c>
      <c r="S26" s="866"/>
      <c r="T26" s="504"/>
    </row>
    <row r="27" spans="1:20" s="505" customFormat="1" ht="16.5" customHeight="1">
      <c r="A27" s="867" t="s">
        <v>53</v>
      </c>
      <c r="B27" s="868"/>
      <c r="C27" s="413">
        <f t="shared" si="1"/>
        <v>265712</v>
      </c>
      <c r="D27" s="465">
        <v>21296</v>
      </c>
      <c r="E27" s="465">
        <v>18746</v>
      </c>
      <c r="F27" s="465">
        <v>1564</v>
      </c>
      <c r="G27" s="465">
        <v>28574</v>
      </c>
      <c r="H27" s="465">
        <v>25104</v>
      </c>
      <c r="I27" s="465">
        <v>35416</v>
      </c>
      <c r="J27" s="466">
        <v>4479</v>
      </c>
      <c r="K27" s="467">
        <v>73252</v>
      </c>
      <c r="L27" s="467">
        <v>1288</v>
      </c>
      <c r="M27" s="467">
        <v>11467</v>
      </c>
      <c r="N27" s="467">
        <v>6924</v>
      </c>
      <c r="O27" s="467">
        <v>0</v>
      </c>
      <c r="P27" s="467">
        <v>1664</v>
      </c>
      <c r="Q27" s="468">
        <v>35938</v>
      </c>
      <c r="R27" s="865" t="s">
        <v>54</v>
      </c>
      <c r="S27" s="866"/>
      <c r="T27" s="504"/>
    </row>
    <row r="28" spans="1:20" s="505" customFormat="1" ht="16.5" customHeight="1">
      <c r="A28" s="867" t="s">
        <v>55</v>
      </c>
      <c r="B28" s="868"/>
      <c r="C28" s="413">
        <f t="shared" si="1"/>
        <v>497600</v>
      </c>
      <c r="D28" s="465">
        <v>24242</v>
      </c>
      <c r="E28" s="465">
        <v>22162</v>
      </c>
      <c r="F28" s="465">
        <v>2745</v>
      </c>
      <c r="G28" s="465">
        <v>24690</v>
      </c>
      <c r="H28" s="465">
        <v>39235</v>
      </c>
      <c r="I28" s="465">
        <v>86599</v>
      </c>
      <c r="J28" s="466">
        <v>6838</v>
      </c>
      <c r="K28" s="467">
        <v>113159</v>
      </c>
      <c r="L28" s="467">
        <v>1747</v>
      </c>
      <c r="M28" s="467">
        <v>25131</v>
      </c>
      <c r="N28" s="467">
        <v>48534</v>
      </c>
      <c r="O28" s="467">
        <v>0</v>
      </c>
      <c r="P28" s="467">
        <v>39019</v>
      </c>
      <c r="Q28" s="468">
        <v>63499</v>
      </c>
      <c r="R28" s="865" t="s">
        <v>56</v>
      </c>
      <c r="S28" s="866"/>
      <c r="T28" s="504"/>
    </row>
    <row r="29" spans="1:20" s="505" customFormat="1" ht="16.5" customHeight="1">
      <c r="A29" s="867" t="s">
        <v>57</v>
      </c>
      <c r="B29" s="868"/>
      <c r="C29" s="413">
        <f t="shared" si="1"/>
        <v>262577</v>
      </c>
      <c r="D29" s="465">
        <v>17798</v>
      </c>
      <c r="E29" s="465">
        <v>13648</v>
      </c>
      <c r="F29" s="465">
        <v>2868</v>
      </c>
      <c r="G29" s="465">
        <v>28944</v>
      </c>
      <c r="H29" s="465">
        <v>13952</v>
      </c>
      <c r="I29" s="465">
        <v>44021</v>
      </c>
      <c r="J29" s="466">
        <v>8665</v>
      </c>
      <c r="K29" s="467">
        <v>68712</v>
      </c>
      <c r="L29" s="467">
        <v>1332</v>
      </c>
      <c r="M29" s="467">
        <v>11511</v>
      </c>
      <c r="N29" s="467">
        <v>11028</v>
      </c>
      <c r="O29" s="467">
        <v>0</v>
      </c>
      <c r="P29" s="467">
        <v>2968</v>
      </c>
      <c r="Q29" s="468">
        <v>37130</v>
      </c>
      <c r="R29" s="865" t="s">
        <v>58</v>
      </c>
      <c r="S29" s="866"/>
      <c r="T29" s="504"/>
    </row>
    <row r="30" spans="1:20" s="505" customFormat="1" ht="16.5" customHeight="1">
      <c r="A30" s="867" t="s">
        <v>59</v>
      </c>
      <c r="B30" s="868"/>
      <c r="C30" s="413">
        <f t="shared" si="1"/>
        <v>219900</v>
      </c>
      <c r="D30" s="465">
        <v>15513</v>
      </c>
      <c r="E30" s="465">
        <v>18548</v>
      </c>
      <c r="F30" s="465">
        <v>497</v>
      </c>
      <c r="G30" s="465">
        <v>16728</v>
      </c>
      <c r="H30" s="465">
        <v>10908</v>
      </c>
      <c r="I30" s="465">
        <v>31457</v>
      </c>
      <c r="J30" s="466">
        <v>4475</v>
      </c>
      <c r="K30" s="467">
        <v>55414</v>
      </c>
      <c r="L30" s="467">
        <v>1061</v>
      </c>
      <c r="M30" s="467">
        <v>8288</v>
      </c>
      <c r="N30" s="467">
        <v>15601</v>
      </c>
      <c r="O30" s="467">
        <v>0</v>
      </c>
      <c r="P30" s="467">
        <v>4847</v>
      </c>
      <c r="Q30" s="468">
        <v>36563</v>
      </c>
      <c r="R30" s="865" t="s">
        <v>60</v>
      </c>
      <c r="S30" s="866"/>
      <c r="T30" s="504"/>
    </row>
    <row r="31" spans="1:20" s="505" customFormat="1" ht="16.5" customHeight="1">
      <c r="A31" s="867" t="s">
        <v>61</v>
      </c>
      <c r="B31" s="868"/>
      <c r="C31" s="413">
        <f t="shared" si="1"/>
        <v>308296</v>
      </c>
      <c r="D31" s="465">
        <v>13277</v>
      </c>
      <c r="E31" s="465">
        <v>18472</v>
      </c>
      <c r="F31" s="465">
        <v>1171</v>
      </c>
      <c r="G31" s="465">
        <v>27800</v>
      </c>
      <c r="H31" s="465">
        <v>26115</v>
      </c>
      <c r="I31" s="465">
        <v>61410</v>
      </c>
      <c r="J31" s="466">
        <v>5533</v>
      </c>
      <c r="K31" s="467">
        <v>69840</v>
      </c>
      <c r="L31" s="467">
        <v>5036</v>
      </c>
      <c r="M31" s="467">
        <v>6856</v>
      </c>
      <c r="N31" s="467">
        <v>25092</v>
      </c>
      <c r="O31" s="467">
        <v>0</v>
      </c>
      <c r="P31" s="467">
        <v>3351</v>
      </c>
      <c r="Q31" s="468">
        <v>44343</v>
      </c>
      <c r="R31" s="865" t="s">
        <v>31</v>
      </c>
      <c r="S31" s="866"/>
      <c r="T31" s="504"/>
    </row>
    <row r="32" spans="1:20" s="505" customFormat="1" ht="16.5" customHeight="1">
      <c r="A32" s="867" t="s">
        <v>62</v>
      </c>
      <c r="B32" s="868"/>
      <c r="C32" s="413">
        <f t="shared" si="1"/>
        <v>335600</v>
      </c>
      <c r="D32" s="465">
        <v>11399</v>
      </c>
      <c r="E32" s="465">
        <v>33838</v>
      </c>
      <c r="F32" s="465">
        <v>878</v>
      </c>
      <c r="G32" s="465">
        <v>40693</v>
      </c>
      <c r="H32" s="465">
        <v>27247</v>
      </c>
      <c r="I32" s="465">
        <v>55861</v>
      </c>
      <c r="J32" s="466">
        <v>5539</v>
      </c>
      <c r="K32" s="467">
        <v>57627</v>
      </c>
      <c r="L32" s="467">
        <v>4778</v>
      </c>
      <c r="M32" s="467">
        <v>11610</v>
      </c>
      <c r="N32" s="467">
        <v>31155</v>
      </c>
      <c r="O32" s="467">
        <v>0</v>
      </c>
      <c r="P32" s="467">
        <v>3010</v>
      </c>
      <c r="Q32" s="468">
        <v>51965</v>
      </c>
      <c r="R32" s="865" t="s">
        <v>63</v>
      </c>
      <c r="S32" s="866"/>
      <c r="T32" s="504"/>
    </row>
    <row r="33" spans="1:21" s="505" customFormat="1" ht="16.5" customHeight="1">
      <c r="A33" s="867" t="s">
        <v>64</v>
      </c>
      <c r="B33" s="868"/>
      <c r="C33" s="413">
        <f t="shared" si="1"/>
        <v>273675</v>
      </c>
      <c r="D33" s="465">
        <v>14994</v>
      </c>
      <c r="E33" s="465">
        <v>3533</v>
      </c>
      <c r="F33" s="465">
        <v>2124</v>
      </c>
      <c r="G33" s="465">
        <v>29440</v>
      </c>
      <c r="H33" s="465">
        <v>22058</v>
      </c>
      <c r="I33" s="465">
        <v>44015</v>
      </c>
      <c r="J33" s="466">
        <v>4244</v>
      </c>
      <c r="K33" s="467">
        <v>49179</v>
      </c>
      <c r="L33" s="467">
        <v>4171</v>
      </c>
      <c r="M33" s="467">
        <v>13205</v>
      </c>
      <c r="N33" s="467">
        <v>36818</v>
      </c>
      <c r="O33" s="467">
        <v>0</v>
      </c>
      <c r="P33" s="467">
        <v>8259</v>
      </c>
      <c r="Q33" s="468">
        <v>41635</v>
      </c>
      <c r="R33" s="865" t="s">
        <v>65</v>
      </c>
      <c r="S33" s="866"/>
      <c r="T33" s="504"/>
    </row>
    <row r="34" spans="1:21" s="505" customFormat="1" ht="16.5" customHeight="1">
      <c r="A34" s="867" t="s">
        <v>66</v>
      </c>
      <c r="B34" s="868"/>
      <c r="C34" s="413">
        <f t="shared" si="1"/>
        <v>324150</v>
      </c>
      <c r="D34" s="465">
        <v>20782</v>
      </c>
      <c r="E34" s="465">
        <v>13397</v>
      </c>
      <c r="F34" s="465">
        <v>78</v>
      </c>
      <c r="G34" s="465">
        <v>23063</v>
      </c>
      <c r="H34" s="465">
        <v>26996</v>
      </c>
      <c r="I34" s="465">
        <v>49912</v>
      </c>
      <c r="J34" s="466">
        <v>5763</v>
      </c>
      <c r="K34" s="467">
        <v>48291</v>
      </c>
      <c r="L34" s="467">
        <v>12201</v>
      </c>
      <c r="M34" s="467">
        <v>19376</v>
      </c>
      <c r="N34" s="467">
        <v>53598</v>
      </c>
      <c r="O34" s="467">
        <v>0</v>
      </c>
      <c r="P34" s="467">
        <v>3181</v>
      </c>
      <c r="Q34" s="468">
        <v>47512</v>
      </c>
      <c r="R34" s="865" t="s">
        <v>67</v>
      </c>
      <c r="S34" s="866"/>
      <c r="T34" s="504"/>
    </row>
    <row r="35" spans="1:21" s="505" customFormat="1" ht="16.5" customHeight="1">
      <c r="A35" s="867" t="s">
        <v>68</v>
      </c>
      <c r="B35" s="868"/>
      <c r="C35" s="413">
        <f t="shared" si="1"/>
        <v>401200</v>
      </c>
      <c r="D35" s="465">
        <v>42414</v>
      </c>
      <c r="E35" s="465">
        <v>6374</v>
      </c>
      <c r="F35" s="465">
        <v>7537</v>
      </c>
      <c r="G35" s="465">
        <v>18954</v>
      </c>
      <c r="H35" s="465">
        <v>22196</v>
      </c>
      <c r="I35" s="465">
        <v>112188</v>
      </c>
      <c r="J35" s="466">
        <v>7899</v>
      </c>
      <c r="K35" s="467">
        <v>51381</v>
      </c>
      <c r="L35" s="467">
        <v>4641</v>
      </c>
      <c r="M35" s="467">
        <v>30784</v>
      </c>
      <c r="N35" s="467">
        <v>32264</v>
      </c>
      <c r="O35" s="467">
        <v>0</v>
      </c>
      <c r="P35" s="467">
        <v>10568</v>
      </c>
      <c r="Q35" s="468">
        <v>54000</v>
      </c>
      <c r="R35" s="865" t="s">
        <v>69</v>
      </c>
      <c r="S35" s="866"/>
      <c r="T35" s="504"/>
    </row>
    <row r="36" spans="1:21" s="505" customFormat="1" ht="16.5" customHeight="1">
      <c r="A36" s="867" t="s">
        <v>70</v>
      </c>
      <c r="B36" s="868"/>
      <c r="C36" s="413">
        <f t="shared" si="1"/>
        <v>366392</v>
      </c>
      <c r="D36" s="465">
        <v>19504</v>
      </c>
      <c r="E36" s="465">
        <v>17199</v>
      </c>
      <c r="F36" s="465">
        <v>2298</v>
      </c>
      <c r="G36" s="465">
        <v>32932</v>
      </c>
      <c r="H36" s="465">
        <v>34241</v>
      </c>
      <c r="I36" s="465">
        <v>62714</v>
      </c>
      <c r="J36" s="466">
        <v>6227</v>
      </c>
      <c r="K36" s="467">
        <v>74254</v>
      </c>
      <c r="L36" s="467">
        <v>7250</v>
      </c>
      <c r="M36" s="467">
        <v>14256</v>
      </c>
      <c r="N36" s="467">
        <v>39826</v>
      </c>
      <c r="O36" s="467">
        <v>0</v>
      </c>
      <c r="P36" s="467">
        <v>3503</v>
      </c>
      <c r="Q36" s="468">
        <v>52188</v>
      </c>
      <c r="R36" s="865" t="s">
        <v>71</v>
      </c>
      <c r="S36" s="866"/>
      <c r="T36" s="504"/>
    </row>
    <row r="37" spans="1:21" s="505" customFormat="1" ht="16.5" customHeight="1">
      <c r="A37" s="867" t="s">
        <v>72</v>
      </c>
      <c r="B37" s="868"/>
      <c r="C37" s="413">
        <f t="shared" si="1"/>
        <v>315200</v>
      </c>
      <c r="D37" s="465">
        <v>12250</v>
      </c>
      <c r="E37" s="465">
        <v>17965</v>
      </c>
      <c r="F37" s="465">
        <v>1076</v>
      </c>
      <c r="G37" s="465">
        <v>24269</v>
      </c>
      <c r="H37" s="465">
        <v>22311</v>
      </c>
      <c r="I37" s="465">
        <v>45577</v>
      </c>
      <c r="J37" s="466">
        <v>5847</v>
      </c>
      <c r="K37" s="467">
        <v>80629</v>
      </c>
      <c r="L37" s="467">
        <v>2479</v>
      </c>
      <c r="M37" s="467">
        <v>21433</v>
      </c>
      <c r="N37" s="467">
        <v>36334</v>
      </c>
      <c r="O37" s="467">
        <v>0</v>
      </c>
      <c r="P37" s="467">
        <v>2983</v>
      </c>
      <c r="Q37" s="468">
        <v>42047</v>
      </c>
      <c r="R37" s="865" t="s">
        <v>73</v>
      </c>
      <c r="S37" s="866"/>
      <c r="T37" s="504"/>
    </row>
    <row r="38" spans="1:21" s="505" customFormat="1" ht="16.5" customHeight="1">
      <c r="A38" s="867" t="s">
        <v>74</v>
      </c>
      <c r="B38" s="868"/>
      <c r="C38" s="413">
        <f t="shared" si="1"/>
        <v>395436</v>
      </c>
      <c r="D38" s="465">
        <v>22083</v>
      </c>
      <c r="E38" s="465">
        <v>12582</v>
      </c>
      <c r="F38" s="465">
        <v>2288</v>
      </c>
      <c r="G38" s="465">
        <v>23585</v>
      </c>
      <c r="H38" s="465">
        <v>56895</v>
      </c>
      <c r="I38" s="465">
        <v>71216</v>
      </c>
      <c r="J38" s="466">
        <v>14245</v>
      </c>
      <c r="K38" s="467">
        <v>79204</v>
      </c>
      <c r="L38" s="467">
        <v>4504</v>
      </c>
      <c r="M38" s="467">
        <v>17427</v>
      </c>
      <c r="N38" s="467">
        <v>30475</v>
      </c>
      <c r="O38" s="467">
        <v>0</v>
      </c>
      <c r="P38" s="467">
        <v>12185</v>
      </c>
      <c r="Q38" s="468">
        <v>48747</v>
      </c>
      <c r="R38" s="865" t="s">
        <v>75</v>
      </c>
      <c r="S38" s="866"/>
      <c r="T38" s="504"/>
    </row>
    <row r="39" spans="1:21" s="505" customFormat="1" ht="16.5" customHeight="1" thickBot="1">
      <c r="A39" s="869" t="s">
        <v>76</v>
      </c>
      <c r="B39" s="870"/>
      <c r="C39" s="413">
        <f t="shared" si="1"/>
        <v>152300</v>
      </c>
      <c r="D39" s="465">
        <v>9992</v>
      </c>
      <c r="E39" s="465">
        <v>10174</v>
      </c>
      <c r="F39" s="465">
        <v>671</v>
      </c>
      <c r="G39" s="465">
        <v>17604</v>
      </c>
      <c r="H39" s="465">
        <v>13685</v>
      </c>
      <c r="I39" s="465">
        <v>11783</v>
      </c>
      <c r="J39" s="469">
        <v>5202</v>
      </c>
      <c r="K39" s="467">
        <v>18463</v>
      </c>
      <c r="L39" s="467">
        <v>12569</v>
      </c>
      <c r="M39" s="467">
        <v>4206</v>
      </c>
      <c r="N39" s="467">
        <v>19558</v>
      </c>
      <c r="O39" s="467">
        <v>0</v>
      </c>
      <c r="P39" s="467">
        <v>1360</v>
      </c>
      <c r="Q39" s="470">
        <v>27033</v>
      </c>
      <c r="R39" s="871" t="s">
        <v>77</v>
      </c>
      <c r="S39" s="872"/>
      <c r="T39" s="504"/>
    </row>
    <row r="40" spans="1:21" s="241" customFormat="1" ht="11.1" customHeight="1">
      <c r="A40" s="196" t="s">
        <v>392</v>
      </c>
      <c r="B40" s="196"/>
      <c r="C40" s="240"/>
      <c r="D40" s="196"/>
      <c r="E40" s="197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7"/>
      <c r="Q40" s="183"/>
      <c r="R40" s="196"/>
      <c r="S40" s="198" t="s">
        <v>689</v>
      </c>
      <c r="U40" s="242"/>
    </row>
    <row r="41" spans="1:21" s="202" customFormat="1" ht="11.1" customHeight="1">
      <c r="A41" s="243" t="s">
        <v>101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5"/>
      <c r="S41" s="246"/>
    </row>
    <row r="42" spans="1:21" s="246" customFormat="1" ht="12.75" customHeight="1">
      <c r="A42" s="247" t="s">
        <v>561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5"/>
    </row>
    <row r="43" spans="1:21" s="202" customFormat="1" ht="24.75" customHeight="1">
      <c r="A43" s="20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</row>
    <row r="44" spans="1:21" s="505" customFormat="1" ht="11.25" customHeight="1">
      <c r="A44" s="184"/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</row>
    <row r="45" spans="1:21" s="505" customFormat="1" ht="15" customHeight="1">
      <c r="A45" s="184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</row>
    <row r="46" spans="1:21" s="505" customFormat="1" ht="11.25" customHeight="1">
      <c r="A46" s="184"/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</row>
    <row r="47" spans="1:21" s="505" customFormat="1" ht="11.25" customHeight="1">
      <c r="A47" s="184"/>
      <c r="B47" s="184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</row>
    <row r="48" spans="1:21" s="505" customFormat="1" ht="11.25" customHeight="1">
      <c r="A48" s="184"/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</row>
    <row r="49" spans="1:20" s="505" customFormat="1" ht="11.25" customHeight="1">
      <c r="A49" s="184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</row>
    <row r="50" spans="1:20" s="505" customFormat="1" ht="11.25" customHeight="1">
      <c r="A50" s="184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</row>
    <row r="51" spans="1:20" s="505" customFormat="1" ht="11.25" customHeight="1">
      <c r="A51" s="184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</row>
    <row r="52" spans="1:20" s="505" customFormat="1" ht="11.25" customHeight="1">
      <c r="A52" s="184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</row>
    <row r="53" spans="1:20" s="505" customFormat="1" ht="11.25" customHeight="1">
      <c r="A53" s="184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</row>
    <row r="54" spans="1:20" s="505" customFormat="1" ht="11.25" customHeight="1">
      <c r="A54" s="184"/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</row>
    <row r="55" spans="1:20" s="505" customFormat="1" ht="11.25" customHeight="1">
      <c r="A55" s="184"/>
      <c r="B55" s="184"/>
      <c r="C55" s="184"/>
      <c r="D55" s="184"/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</row>
    <row r="56" spans="1:20" s="505" customFormat="1" ht="11.25" customHeight="1">
      <c r="A56" s="184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</row>
    <row r="57" spans="1:20" s="505" customFormat="1" ht="11.25" customHeight="1">
      <c r="A57" s="184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</row>
    <row r="58" spans="1:20">
      <c r="A58" s="204"/>
      <c r="B58" s="204"/>
      <c r="M58" s="203"/>
      <c r="N58" s="203"/>
      <c r="O58" s="203"/>
      <c r="P58" s="205"/>
      <c r="Q58" s="205"/>
      <c r="R58" s="205"/>
      <c r="S58" s="205"/>
      <c r="T58" s="205"/>
    </row>
    <row r="59" spans="1:20">
      <c r="A59" s="204"/>
      <c r="B59" s="204"/>
      <c r="M59" s="203"/>
      <c r="N59" s="203"/>
      <c r="O59" s="203"/>
      <c r="P59" s="205"/>
      <c r="Q59" s="205"/>
      <c r="R59" s="205"/>
      <c r="S59" s="205"/>
      <c r="T59" s="205"/>
    </row>
    <row r="60" spans="1:20">
      <c r="A60" s="204"/>
      <c r="B60" s="204"/>
      <c r="M60" s="203"/>
      <c r="N60" s="203"/>
      <c r="O60" s="203"/>
      <c r="P60" s="205"/>
      <c r="Q60" s="205"/>
      <c r="R60" s="205"/>
      <c r="S60" s="205"/>
      <c r="T60" s="205"/>
    </row>
  </sheetData>
  <sheetProtection selectLockedCells="1"/>
  <mergeCells count="79">
    <mergeCell ref="A35:B35"/>
    <mergeCell ref="R35:S35"/>
    <mergeCell ref="A39:B39"/>
    <mergeCell ref="R39:S39"/>
    <mergeCell ref="A36:B36"/>
    <mergeCell ref="R36:S36"/>
    <mergeCell ref="A37:B37"/>
    <mergeCell ref="R37:S37"/>
    <mergeCell ref="A38:B38"/>
    <mergeCell ref="R38:S38"/>
    <mergeCell ref="A32:B32"/>
    <mergeCell ref="R32:S32"/>
    <mergeCell ref="A33:B33"/>
    <mergeCell ref="R33:S33"/>
    <mergeCell ref="A34:B34"/>
    <mergeCell ref="R34:S34"/>
    <mergeCell ref="A29:B29"/>
    <mergeCell ref="R29:S29"/>
    <mergeCell ref="A30:B30"/>
    <mergeCell ref="R30:S30"/>
    <mergeCell ref="A31:B31"/>
    <mergeCell ref="R31:S31"/>
    <mergeCell ref="A26:B26"/>
    <mergeCell ref="R26:S26"/>
    <mergeCell ref="A27:B27"/>
    <mergeCell ref="R27:S27"/>
    <mergeCell ref="A28:B28"/>
    <mergeCell ref="R28:S28"/>
    <mergeCell ref="A23:B23"/>
    <mergeCell ref="R23:S23"/>
    <mergeCell ref="A24:B24"/>
    <mergeCell ref="R24:S24"/>
    <mergeCell ref="A25:B25"/>
    <mergeCell ref="R25:S25"/>
    <mergeCell ref="A20:B20"/>
    <mergeCell ref="R20:S20"/>
    <mergeCell ref="A21:B21"/>
    <mergeCell ref="R21:S21"/>
    <mergeCell ref="A22:B22"/>
    <mergeCell ref="R22:S22"/>
    <mergeCell ref="A17:B17"/>
    <mergeCell ref="R17:S17"/>
    <mergeCell ref="A18:B18"/>
    <mergeCell ref="R18:S18"/>
    <mergeCell ref="A19:B19"/>
    <mergeCell ref="R19:S19"/>
    <mergeCell ref="A13:B13"/>
    <mergeCell ref="R13:S13"/>
    <mergeCell ref="A14:B14"/>
    <mergeCell ref="R14:S14"/>
    <mergeCell ref="A16:B16"/>
    <mergeCell ref="R16:S16"/>
    <mergeCell ref="T6:T9"/>
    <mergeCell ref="A11:B11"/>
    <mergeCell ref="R11:S11"/>
    <mergeCell ref="A12:B12"/>
    <mergeCell ref="R12:S12"/>
    <mergeCell ref="A10:B10"/>
    <mergeCell ref="R10:S10"/>
    <mergeCell ref="I6:I9"/>
    <mergeCell ref="J6:J9"/>
    <mergeCell ref="K6:K9"/>
    <mergeCell ref="L6:L9"/>
    <mergeCell ref="M6:M9"/>
    <mergeCell ref="N6:N9"/>
    <mergeCell ref="O6:O9"/>
    <mergeCell ref="P6:P9"/>
    <mergeCell ref="Q6:Q9"/>
    <mergeCell ref="R6:S9"/>
    <mergeCell ref="A3:I3"/>
    <mergeCell ref="J3:S3"/>
    <mergeCell ref="A5:F5"/>
    <mergeCell ref="A6:B9"/>
    <mergeCell ref="C6:C9"/>
    <mergeCell ref="D6:D9"/>
    <mergeCell ref="E6:E9"/>
    <mergeCell ref="F6:F9"/>
    <mergeCell ref="G6:G9"/>
    <mergeCell ref="H6:H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view="pageBreakPreview" topLeftCell="A22" zoomScaleNormal="100" zoomScaleSheetLayoutView="100" workbookViewId="0">
      <selection activeCell="I16" sqref="I16"/>
    </sheetView>
  </sheetViews>
  <sheetFormatPr defaultRowHeight="14.25"/>
  <cols>
    <col min="1" max="1" width="20.125" style="55" customWidth="1"/>
    <col min="2" max="2" width="12.5" style="148" customWidth="1"/>
    <col min="3" max="3" width="11.625" style="148" customWidth="1"/>
    <col min="4" max="4" width="12.5" style="148" customWidth="1"/>
    <col min="5" max="5" width="12.125" style="173" customWidth="1"/>
    <col min="6" max="6" width="13.625" style="231" customWidth="1"/>
    <col min="7" max="7" width="12.875" style="148" customWidth="1"/>
    <col min="8" max="8" width="12.875" style="149" customWidth="1"/>
    <col min="9" max="9" width="12.875" style="60" customWidth="1"/>
    <col min="10" max="10" width="13.125" style="60" customWidth="1"/>
    <col min="11" max="11" width="30.625" style="55" customWidth="1"/>
    <col min="12" max="16384" width="9" style="60"/>
  </cols>
  <sheetData>
    <row r="1" spans="1:12" s="516" customFormat="1" ht="14.1" customHeight="1">
      <c r="A1" s="248" t="s">
        <v>660</v>
      </c>
      <c r="B1" s="512"/>
      <c r="C1" s="512"/>
      <c r="D1" s="512"/>
      <c r="E1" s="513"/>
      <c r="F1" s="514"/>
      <c r="G1" s="512"/>
      <c r="H1" s="515"/>
      <c r="K1" s="251" t="s">
        <v>661</v>
      </c>
    </row>
    <row r="2" spans="1:12" s="40" customFormat="1" ht="14.1" customHeight="1">
      <c r="A2" s="92"/>
      <c r="B2" s="127"/>
      <c r="C2" s="127"/>
      <c r="D2" s="127"/>
      <c r="E2" s="34"/>
      <c r="F2" s="206"/>
      <c r="G2" s="127"/>
      <c r="H2" s="128"/>
      <c r="K2" s="37"/>
    </row>
    <row r="3" spans="1:12" s="41" customFormat="1" ht="20.100000000000001" customHeight="1">
      <c r="A3" s="636" t="s">
        <v>188</v>
      </c>
      <c r="B3" s="636"/>
      <c r="C3" s="636"/>
      <c r="D3" s="636"/>
      <c r="E3" s="636"/>
      <c r="F3" s="636"/>
      <c r="G3" s="749" t="s">
        <v>189</v>
      </c>
      <c r="H3" s="749"/>
      <c r="I3" s="749"/>
      <c r="J3" s="749"/>
      <c r="K3" s="749"/>
    </row>
    <row r="4" spans="1:12" s="45" customFormat="1" ht="24" customHeight="1">
      <c r="A4" s="398"/>
      <c r="B4" s="398"/>
      <c r="C4" s="398"/>
      <c r="D4" s="398"/>
      <c r="E4" s="398"/>
      <c r="F4" s="207"/>
      <c r="G4" s="398"/>
      <c r="H4" s="398"/>
      <c r="I4" s="398"/>
      <c r="J4" s="398"/>
      <c r="K4" s="398"/>
    </row>
    <row r="5" spans="1:12" s="46" customFormat="1" ht="18" customHeight="1" thickBot="1">
      <c r="A5" s="46" t="s">
        <v>17</v>
      </c>
      <c r="B5" s="147"/>
      <c r="C5" s="147"/>
      <c r="D5" s="147"/>
      <c r="F5" s="208"/>
      <c r="G5" s="147"/>
      <c r="H5" s="147"/>
      <c r="K5" s="209" t="s">
        <v>190</v>
      </c>
    </row>
    <row r="6" spans="1:12" s="40" customFormat="1" ht="15" customHeight="1">
      <c r="A6" s="879" t="s">
        <v>102</v>
      </c>
      <c r="B6" s="880" t="s">
        <v>80</v>
      </c>
      <c r="C6" s="881"/>
      <c r="D6" s="881"/>
      <c r="E6" s="881"/>
      <c r="F6" s="210" t="s">
        <v>191</v>
      </c>
      <c r="G6" s="882" t="s">
        <v>192</v>
      </c>
      <c r="H6" s="882"/>
      <c r="I6" s="883"/>
      <c r="J6" s="878" t="s">
        <v>193</v>
      </c>
      <c r="K6" s="873" t="s">
        <v>103</v>
      </c>
    </row>
    <row r="7" spans="1:12" s="40" customFormat="1" ht="15" customHeight="1">
      <c r="A7" s="582"/>
      <c r="B7" s="770" t="s">
        <v>194</v>
      </c>
      <c r="C7" s="570"/>
      <c r="D7" s="570"/>
      <c r="E7" s="577" t="s">
        <v>195</v>
      </c>
      <c r="F7" s="874" t="s">
        <v>196</v>
      </c>
      <c r="G7" s="877" t="s">
        <v>194</v>
      </c>
      <c r="H7" s="791"/>
      <c r="I7" s="577" t="s">
        <v>195</v>
      </c>
      <c r="J7" s="662"/>
      <c r="K7" s="585"/>
    </row>
    <row r="8" spans="1:12" s="40" customFormat="1" ht="11.1" customHeight="1">
      <c r="A8" s="582"/>
      <c r="B8" s="790"/>
      <c r="C8" s="760" t="s">
        <v>197</v>
      </c>
      <c r="D8" s="760" t="s">
        <v>198</v>
      </c>
      <c r="E8" s="570"/>
      <c r="F8" s="875"/>
      <c r="G8" s="884" t="s">
        <v>197</v>
      </c>
      <c r="H8" s="760" t="s">
        <v>461</v>
      </c>
      <c r="I8" s="570"/>
      <c r="J8" s="662"/>
      <c r="K8" s="585"/>
    </row>
    <row r="9" spans="1:12" s="40" customFormat="1" ht="11.1" customHeight="1">
      <c r="A9" s="582"/>
      <c r="B9" s="791"/>
      <c r="C9" s="761"/>
      <c r="D9" s="761"/>
      <c r="E9" s="570"/>
      <c r="F9" s="875"/>
      <c r="G9" s="791"/>
      <c r="H9" s="761"/>
      <c r="I9" s="570"/>
      <c r="J9" s="662"/>
      <c r="K9" s="585"/>
    </row>
    <row r="10" spans="1:12" s="40" customFormat="1" ht="11.1" customHeight="1">
      <c r="A10" s="583"/>
      <c r="B10" s="792"/>
      <c r="C10" s="762"/>
      <c r="D10" s="762"/>
      <c r="E10" s="571"/>
      <c r="F10" s="876"/>
      <c r="G10" s="792"/>
      <c r="H10" s="762"/>
      <c r="I10" s="571"/>
      <c r="J10" s="663"/>
      <c r="K10" s="586"/>
    </row>
    <row r="11" spans="1:12" s="153" customFormat="1" ht="15.6" customHeight="1">
      <c r="A11" s="152" t="s">
        <v>134</v>
      </c>
      <c r="B11" s="10">
        <v>14407298</v>
      </c>
      <c r="C11" s="10">
        <v>5200818</v>
      </c>
      <c r="D11" s="10">
        <v>9206480</v>
      </c>
      <c r="E11" s="211">
        <v>100</v>
      </c>
      <c r="F11" s="10">
        <v>13692229</v>
      </c>
      <c r="G11" s="10">
        <v>5035825</v>
      </c>
      <c r="H11" s="190">
        <v>8656404</v>
      </c>
      <c r="I11" s="211">
        <v>100</v>
      </c>
      <c r="J11" s="211">
        <f>(F11/B11)*100</f>
        <v>95.036758453944657</v>
      </c>
      <c r="K11" s="95" t="s">
        <v>134</v>
      </c>
      <c r="L11" s="96"/>
    </row>
    <row r="12" spans="1:12" s="153" customFormat="1" ht="15.6" customHeight="1">
      <c r="A12" s="152" t="s">
        <v>463</v>
      </c>
      <c r="B12" s="10">
        <v>16064524</v>
      </c>
      <c r="C12" s="10">
        <v>5848512</v>
      </c>
      <c r="D12" s="10">
        <v>10216012</v>
      </c>
      <c r="E12" s="211">
        <v>100</v>
      </c>
      <c r="F12" s="10">
        <v>14994228.097149998</v>
      </c>
      <c r="G12" s="10">
        <v>5718624</v>
      </c>
      <c r="H12" s="190">
        <v>9275604.0971499998</v>
      </c>
      <c r="I12" s="211">
        <v>100</v>
      </c>
      <c r="J12" s="211">
        <v>85.254421729165671</v>
      </c>
      <c r="K12" s="95" t="s">
        <v>463</v>
      </c>
      <c r="L12" s="96"/>
    </row>
    <row r="13" spans="1:12" s="153" customFormat="1" ht="15.6" customHeight="1">
      <c r="A13" s="152" t="s">
        <v>555</v>
      </c>
      <c r="B13" s="10">
        <v>16737411</v>
      </c>
      <c r="C13" s="10">
        <v>5947053</v>
      </c>
      <c r="D13" s="10">
        <v>10790358</v>
      </c>
      <c r="E13" s="211">
        <v>100</v>
      </c>
      <c r="F13" s="10">
        <v>16118826</v>
      </c>
      <c r="G13" s="10">
        <v>5856913</v>
      </c>
      <c r="H13" s="190">
        <v>10261913</v>
      </c>
      <c r="I13" s="211">
        <v>100</v>
      </c>
      <c r="J13" s="211">
        <v>85.892361678580485</v>
      </c>
      <c r="K13" s="95" t="s">
        <v>555</v>
      </c>
      <c r="L13" s="96"/>
    </row>
    <row r="14" spans="1:12" s="153" customFormat="1" ht="15.6" customHeight="1">
      <c r="A14" s="152" t="s">
        <v>587</v>
      </c>
      <c r="B14" s="10">
        <v>17073154</v>
      </c>
      <c r="C14" s="10">
        <v>6235939</v>
      </c>
      <c r="D14" s="10">
        <v>10838216</v>
      </c>
      <c r="E14" s="211">
        <v>100</v>
      </c>
      <c r="F14" s="10">
        <v>16063078</v>
      </c>
      <c r="G14" s="10">
        <v>5999393</v>
      </c>
      <c r="H14" s="190">
        <v>10063685</v>
      </c>
      <c r="I14" s="211">
        <v>100.00000000000003</v>
      </c>
      <c r="J14" s="211">
        <v>94.083834773586645</v>
      </c>
      <c r="K14" s="95" t="s">
        <v>587</v>
      </c>
      <c r="L14" s="96"/>
    </row>
    <row r="15" spans="1:12" s="153" customFormat="1" ht="15.6" customHeight="1">
      <c r="A15" s="154" t="s">
        <v>629</v>
      </c>
      <c r="B15" s="14">
        <f t="shared" ref="B15:I15" si="0">SUM(B17,B22,B24,B28,B34,B41,B61,B64,B68,B75,B80,B84,B87,B89)</f>
        <v>20739060</v>
      </c>
      <c r="C15" s="14">
        <f t="shared" si="0"/>
        <v>7260502</v>
      </c>
      <c r="D15" s="14">
        <f t="shared" si="0"/>
        <v>13478558</v>
      </c>
      <c r="E15" s="212">
        <f t="shared" si="0"/>
        <v>100</v>
      </c>
      <c r="F15" s="14">
        <f t="shared" si="0"/>
        <v>17504298</v>
      </c>
      <c r="G15" s="14">
        <f t="shared" si="0"/>
        <v>6785895</v>
      </c>
      <c r="H15" s="14">
        <f t="shared" si="0"/>
        <v>10718403</v>
      </c>
      <c r="I15" s="212">
        <f t="shared" si="0"/>
        <v>100</v>
      </c>
      <c r="J15" s="213">
        <f>(F15/B15)*100</f>
        <v>84.402562121909099</v>
      </c>
      <c r="K15" s="156" t="s">
        <v>629</v>
      </c>
      <c r="L15" s="96"/>
    </row>
    <row r="16" spans="1:12" s="158" customFormat="1" ht="9" customHeight="1">
      <c r="A16" s="399"/>
      <c r="B16" s="10"/>
      <c r="C16" s="10"/>
      <c r="D16" s="10"/>
      <c r="E16" s="211"/>
      <c r="F16" s="10"/>
      <c r="G16" s="10"/>
      <c r="H16" s="10"/>
      <c r="I16" s="214"/>
      <c r="J16" s="215"/>
      <c r="K16" s="99"/>
    </row>
    <row r="17" spans="1:12" s="158" customFormat="1" ht="15.6" customHeight="1">
      <c r="A17" s="76" t="s">
        <v>199</v>
      </c>
      <c r="B17" s="422">
        <f>SUM(B18:B21)</f>
        <v>1761249</v>
      </c>
      <c r="C17" s="422">
        <f>SUM(C18:C21)</f>
        <v>989442</v>
      </c>
      <c r="D17" s="422">
        <f>SUM(D18:D21)</f>
        <v>771807</v>
      </c>
      <c r="E17" s="215">
        <f t="shared" ref="E17:E27" si="1">(B17/$B$15)*100</f>
        <v>8.4924244396804873</v>
      </c>
      <c r="F17" s="422">
        <f>SUM(F18:F21)</f>
        <v>1662915</v>
      </c>
      <c r="G17" s="422">
        <f>SUM(G18:G21)</f>
        <v>973877</v>
      </c>
      <c r="H17" s="422">
        <f>SUM(H18:H21)</f>
        <v>689038</v>
      </c>
      <c r="I17" s="211">
        <f t="shared" ref="I17:I44" si="2">(F17/$F$15)*100</f>
        <v>9.5000382191847965</v>
      </c>
      <c r="J17" s="215">
        <f t="shared" ref="J17:J44" si="3">(F17/B17)*100</f>
        <v>94.416803075544692</v>
      </c>
      <c r="K17" s="562" t="s">
        <v>200</v>
      </c>
      <c r="L17" s="476"/>
    </row>
    <row r="18" spans="1:12" s="158" customFormat="1" ht="15.6" customHeight="1">
      <c r="A18" s="76" t="s">
        <v>627</v>
      </c>
      <c r="B18" s="422">
        <f>SUM(C18:D18)</f>
        <v>33838</v>
      </c>
      <c r="C18" s="471">
        <v>10355</v>
      </c>
      <c r="D18" s="472">
        <v>23483</v>
      </c>
      <c r="E18" s="215">
        <f t="shared" si="1"/>
        <v>0.16316072184563815</v>
      </c>
      <c r="F18" s="422">
        <f>SUM(G18:H18)</f>
        <v>31577</v>
      </c>
      <c r="G18" s="471">
        <v>10019</v>
      </c>
      <c r="H18" s="472">
        <v>21558</v>
      </c>
      <c r="I18" s="211">
        <f t="shared" si="2"/>
        <v>0.18039569481735288</v>
      </c>
      <c r="J18" s="215">
        <f t="shared" si="3"/>
        <v>93.318163011998351</v>
      </c>
      <c r="K18" s="217" t="s">
        <v>682</v>
      </c>
      <c r="L18" s="476"/>
    </row>
    <row r="19" spans="1:12" s="158" customFormat="1" ht="15.6" customHeight="1">
      <c r="A19" s="76" t="s">
        <v>201</v>
      </c>
      <c r="B19" s="422">
        <f t="shared" ref="B19:B44" si="4">SUM(C19:D19)</f>
        <v>900425</v>
      </c>
      <c r="C19" s="471">
        <v>809528</v>
      </c>
      <c r="D19" s="472">
        <v>90897</v>
      </c>
      <c r="E19" s="215">
        <f t="shared" si="1"/>
        <v>4.3416866531077103</v>
      </c>
      <c r="F19" s="422">
        <f>SUM(G19:H19)</f>
        <v>983986</v>
      </c>
      <c r="G19" s="471">
        <v>805058</v>
      </c>
      <c r="H19" s="472">
        <v>178928</v>
      </c>
      <c r="I19" s="211">
        <f t="shared" si="2"/>
        <v>5.6213965278698979</v>
      </c>
      <c r="J19" s="215">
        <f t="shared" si="3"/>
        <v>109.28017325152011</v>
      </c>
      <c r="K19" s="217" t="s">
        <v>202</v>
      </c>
      <c r="L19" s="476"/>
    </row>
    <row r="20" spans="1:12" s="158" customFormat="1" ht="15.6" customHeight="1">
      <c r="A20" s="76" t="s">
        <v>203</v>
      </c>
      <c r="B20" s="422">
        <f t="shared" si="4"/>
        <v>46675</v>
      </c>
      <c r="C20" s="471">
        <v>20250</v>
      </c>
      <c r="D20" s="472">
        <v>26425</v>
      </c>
      <c r="E20" s="215">
        <f t="shared" si="1"/>
        <v>0.22505841634095275</v>
      </c>
      <c r="F20" s="422">
        <f>SUM(G20:H20)</f>
        <v>45900</v>
      </c>
      <c r="G20" s="471">
        <v>20250</v>
      </c>
      <c r="H20" s="472">
        <v>25650</v>
      </c>
      <c r="I20" s="211">
        <f t="shared" si="2"/>
        <v>0.26222131273130744</v>
      </c>
      <c r="J20" s="215">
        <f t="shared" si="3"/>
        <v>98.339582217461157</v>
      </c>
      <c r="K20" s="218" t="s">
        <v>204</v>
      </c>
      <c r="L20" s="476"/>
    </row>
    <row r="21" spans="1:12" s="158" customFormat="1" ht="15.6" customHeight="1">
      <c r="A21" s="76" t="s">
        <v>205</v>
      </c>
      <c r="B21" s="422">
        <f t="shared" si="4"/>
        <v>780311</v>
      </c>
      <c r="C21" s="471">
        <v>149309</v>
      </c>
      <c r="D21" s="472">
        <v>631002</v>
      </c>
      <c r="E21" s="215">
        <f t="shared" si="1"/>
        <v>3.7625186483861852</v>
      </c>
      <c r="F21" s="422">
        <f>SUM(G21:H21)</f>
        <v>601452</v>
      </c>
      <c r="G21" s="471">
        <v>138550</v>
      </c>
      <c r="H21" s="472">
        <v>462902</v>
      </c>
      <c r="I21" s="211">
        <f t="shared" si="2"/>
        <v>3.436024683766238</v>
      </c>
      <c r="J21" s="215">
        <f t="shared" si="3"/>
        <v>77.078498188542781</v>
      </c>
      <c r="K21" s="217" t="s">
        <v>206</v>
      </c>
      <c r="L21" s="476"/>
    </row>
    <row r="22" spans="1:12" s="158" customFormat="1" ht="15.6" customHeight="1">
      <c r="A22" s="76" t="s">
        <v>626</v>
      </c>
      <c r="B22" s="422">
        <f>SUM(B23)</f>
        <v>680714</v>
      </c>
      <c r="C22" s="422">
        <f>SUM(C23)</f>
        <v>221135</v>
      </c>
      <c r="D22" s="422">
        <f>SUM(D23)</f>
        <v>459579</v>
      </c>
      <c r="E22" s="215">
        <f t="shared" si="1"/>
        <v>3.2822799104684588</v>
      </c>
      <c r="F22" s="422">
        <f>SUM(F23)</f>
        <v>500289</v>
      </c>
      <c r="G22" s="422">
        <f>SUM(G23)</f>
        <v>202633</v>
      </c>
      <c r="H22" s="422">
        <f>SUM(H23)</f>
        <v>297656</v>
      </c>
      <c r="I22" s="211">
        <f t="shared" si="2"/>
        <v>2.8580923382360148</v>
      </c>
      <c r="J22" s="215">
        <f t="shared" si="3"/>
        <v>73.494742285306316</v>
      </c>
      <c r="K22" s="562" t="s">
        <v>207</v>
      </c>
      <c r="L22" s="476"/>
    </row>
    <row r="23" spans="1:12" s="158" customFormat="1" ht="15.6" customHeight="1">
      <c r="A23" s="76" t="s">
        <v>625</v>
      </c>
      <c r="B23" s="422">
        <f t="shared" si="4"/>
        <v>680714</v>
      </c>
      <c r="C23" s="471">
        <v>221135</v>
      </c>
      <c r="D23" s="472">
        <v>459579</v>
      </c>
      <c r="E23" s="215">
        <f t="shared" si="1"/>
        <v>3.2822799104684588</v>
      </c>
      <c r="F23" s="422">
        <f>SUM(G23:H23)</f>
        <v>500289</v>
      </c>
      <c r="G23" s="471">
        <v>202633</v>
      </c>
      <c r="H23" s="472">
        <v>297656</v>
      </c>
      <c r="I23" s="211">
        <f t="shared" si="2"/>
        <v>2.8580923382360148</v>
      </c>
      <c r="J23" s="215">
        <f t="shared" si="3"/>
        <v>73.494742285306316</v>
      </c>
      <c r="K23" s="217" t="s">
        <v>208</v>
      </c>
      <c r="L23" s="476"/>
    </row>
    <row r="24" spans="1:12" s="158" customFormat="1" ht="15.6" customHeight="1">
      <c r="A24" s="76" t="s">
        <v>209</v>
      </c>
      <c r="B24" s="422">
        <f>SUM(B25:B27)</f>
        <v>127406</v>
      </c>
      <c r="C24" s="422">
        <f>SUM(C25:C27)</f>
        <v>59810</v>
      </c>
      <c r="D24" s="422">
        <f>SUM(D25:D27)</f>
        <v>67596</v>
      </c>
      <c r="E24" s="215">
        <f t="shared" si="1"/>
        <v>0.61432871113734178</v>
      </c>
      <c r="F24" s="422">
        <f>SUM(F25:F27)</f>
        <v>124831</v>
      </c>
      <c r="G24" s="422">
        <f>SUM(G25:G27)</f>
        <v>59767</v>
      </c>
      <c r="H24" s="422">
        <f>SUM(H25:H27)</f>
        <v>65064</v>
      </c>
      <c r="I24" s="211">
        <f t="shared" si="2"/>
        <v>0.71314485162444108</v>
      </c>
      <c r="J24" s="215">
        <f t="shared" si="3"/>
        <v>97.978902092523114</v>
      </c>
      <c r="K24" s="562" t="s">
        <v>210</v>
      </c>
      <c r="L24" s="476"/>
    </row>
    <row r="25" spans="1:12" s="158" customFormat="1" ht="15.6" customHeight="1">
      <c r="A25" s="76" t="s">
        <v>624</v>
      </c>
      <c r="B25" s="422">
        <f t="shared" si="4"/>
        <v>102478</v>
      </c>
      <c r="C25" s="471">
        <v>59810</v>
      </c>
      <c r="D25" s="472">
        <v>42668</v>
      </c>
      <c r="E25" s="215">
        <f t="shared" si="1"/>
        <v>0.49413039935271896</v>
      </c>
      <c r="F25" s="422">
        <f>SUM(G25:H25)</f>
        <v>100594</v>
      </c>
      <c r="G25" s="471">
        <v>59767</v>
      </c>
      <c r="H25" s="472">
        <v>40827</v>
      </c>
      <c r="I25" s="211">
        <f t="shared" si="2"/>
        <v>0.57468171531357615</v>
      </c>
      <c r="J25" s="215">
        <f t="shared" si="3"/>
        <v>98.161556626788197</v>
      </c>
      <c r="K25" s="216" t="s">
        <v>211</v>
      </c>
      <c r="L25" s="476"/>
    </row>
    <row r="26" spans="1:12" s="158" customFormat="1" ht="15.6" customHeight="1">
      <c r="A26" s="76" t="s">
        <v>212</v>
      </c>
      <c r="B26" s="422">
        <f t="shared" si="4"/>
        <v>3135</v>
      </c>
      <c r="C26" s="471">
        <v>0</v>
      </c>
      <c r="D26" s="472">
        <v>3135</v>
      </c>
      <c r="E26" s="215">
        <f t="shared" si="1"/>
        <v>1.5116403539986865E-2</v>
      </c>
      <c r="F26" s="422">
        <f>SUM(G26:H26)</f>
        <v>3080</v>
      </c>
      <c r="G26" s="471">
        <v>0</v>
      </c>
      <c r="H26" s="472">
        <v>3080</v>
      </c>
      <c r="I26" s="211">
        <f t="shared" si="2"/>
        <v>1.7595678501360065E-2</v>
      </c>
      <c r="J26" s="215">
        <f t="shared" si="3"/>
        <v>98.245614035087712</v>
      </c>
      <c r="K26" s="216" t="s">
        <v>213</v>
      </c>
      <c r="L26" s="476"/>
    </row>
    <row r="27" spans="1:12" s="40" customFormat="1" ht="15.6" customHeight="1">
      <c r="A27" s="76" t="s">
        <v>214</v>
      </c>
      <c r="B27" s="422">
        <f t="shared" si="4"/>
        <v>21793</v>
      </c>
      <c r="C27" s="471">
        <v>0</v>
      </c>
      <c r="D27" s="472">
        <v>21793</v>
      </c>
      <c r="E27" s="215">
        <f t="shared" si="1"/>
        <v>0.10508190824463595</v>
      </c>
      <c r="F27" s="422">
        <f>SUM(G27:H27)</f>
        <v>21157</v>
      </c>
      <c r="G27" s="471">
        <v>0</v>
      </c>
      <c r="H27" s="472">
        <v>21157</v>
      </c>
      <c r="I27" s="211">
        <f t="shared" si="2"/>
        <v>0.12086745780950485</v>
      </c>
      <c r="J27" s="215">
        <f t="shared" si="3"/>
        <v>97.081631716606253</v>
      </c>
      <c r="K27" s="216" t="s">
        <v>215</v>
      </c>
      <c r="L27" s="476"/>
    </row>
    <row r="28" spans="1:12" s="40" customFormat="1" ht="15.6" customHeight="1">
      <c r="A28" s="76" t="s">
        <v>623</v>
      </c>
      <c r="B28" s="422">
        <f>SUM(B29:B33)</f>
        <v>2229858</v>
      </c>
      <c r="C28" s="422">
        <f>SUM(C29:C33)</f>
        <v>613948</v>
      </c>
      <c r="D28" s="422">
        <f>SUM(D29:D33)</f>
        <v>1615910</v>
      </c>
      <c r="E28" s="215">
        <f t="shared" ref="E28:E44" si="5">(B28/$B$15)*100</f>
        <v>10.751972365189165</v>
      </c>
      <c r="F28" s="422">
        <f>SUM(F29:F33)</f>
        <v>1564547</v>
      </c>
      <c r="G28" s="422">
        <f>SUM(G29:G33)</f>
        <v>564793</v>
      </c>
      <c r="H28" s="422">
        <f>SUM(H29:H33)</f>
        <v>999754</v>
      </c>
      <c r="I28" s="211">
        <f t="shared" si="2"/>
        <v>8.9380733806062942</v>
      </c>
      <c r="J28" s="215">
        <f t="shared" si="3"/>
        <v>70.163526107940513</v>
      </c>
      <c r="K28" s="562" t="s">
        <v>216</v>
      </c>
      <c r="L28" s="476"/>
    </row>
    <row r="29" spans="1:12" s="40" customFormat="1" ht="15.6" customHeight="1">
      <c r="A29" s="76" t="s">
        <v>217</v>
      </c>
      <c r="B29" s="422">
        <f t="shared" si="4"/>
        <v>343624</v>
      </c>
      <c r="C29" s="471">
        <v>57357</v>
      </c>
      <c r="D29" s="472">
        <v>286267</v>
      </c>
      <c r="E29" s="215">
        <f t="shared" si="5"/>
        <v>1.6568928389232684</v>
      </c>
      <c r="F29" s="422">
        <f>SUM(G29:H29)</f>
        <v>278252</v>
      </c>
      <c r="G29" s="471">
        <v>56780</v>
      </c>
      <c r="H29" s="472">
        <v>221472</v>
      </c>
      <c r="I29" s="211">
        <f t="shared" si="2"/>
        <v>1.5896210176494938</v>
      </c>
      <c r="J29" s="215">
        <f t="shared" si="3"/>
        <v>80.975717644867657</v>
      </c>
      <c r="K29" s="216" t="s">
        <v>218</v>
      </c>
      <c r="L29" s="476"/>
    </row>
    <row r="30" spans="1:12" s="40" customFormat="1" ht="15.6" customHeight="1">
      <c r="A30" s="76" t="s">
        <v>219</v>
      </c>
      <c r="B30" s="422">
        <f t="shared" si="4"/>
        <v>844690</v>
      </c>
      <c r="C30" s="471">
        <v>294745</v>
      </c>
      <c r="D30" s="472">
        <v>549945</v>
      </c>
      <c r="E30" s="215">
        <f t="shared" si="5"/>
        <v>4.0729425538090922</v>
      </c>
      <c r="F30" s="422">
        <f>SUM(G30:H30)</f>
        <v>575968</v>
      </c>
      <c r="G30" s="471">
        <v>272496</v>
      </c>
      <c r="H30" s="472">
        <v>303472</v>
      </c>
      <c r="I30" s="211">
        <f t="shared" si="2"/>
        <v>3.2904375828153745</v>
      </c>
      <c r="J30" s="215">
        <f t="shared" si="3"/>
        <v>68.18690880678119</v>
      </c>
      <c r="K30" s="216" t="s">
        <v>220</v>
      </c>
      <c r="L30" s="476"/>
    </row>
    <row r="31" spans="1:12" s="40" customFormat="1" ht="15.6" customHeight="1">
      <c r="A31" s="76" t="s">
        <v>221</v>
      </c>
      <c r="B31" s="422">
        <f t="shared" si="4"/>
        <v>377585</v>
      </c>
      <c r="C31" s="471">
        <v>77478</v>
      </c>
      <c r="D31" s="472">
        <v>300107</v>
      </c>
      <c r="E31" s="215">
        <f t="shared" si="5"/>
        <v>1.8206466445441598</v>
      </c>
      <c r="F31" s="422">
        <f>SUM(G31:H31)</f>
        <v>300566</v>
      </c>
      <c r="G31" s="471">
        <v>67619</v>
      </c>
      <c r="H31" s="472">
        <v>232947</v>
      </c>
      <c r="I31" s="211">
        <f t="shared" si="2"/>
        <v>1.7170982806622694</v>
      </c>
      <c r="J31" s="215">
        <f t="shared" si="3"/>
        <v>79.602208774183296</v>
      </c>
      <c r="K31" s="216" t="s">
        <v>222</v>
      </c>
      <c r="L31" s="476"/>
    </row>
    <row r="32" spans="1:12" s="40" customFormat="1" ht="15.6" customHeight="1">
      <c r="A32" s="76" t="s">
        <v>223</v>
      </c>
      <c r="B32" s="422">
        <f t="shared" si="4"/>
        <v>355756</v>
      </c>
      <c r="C32" s="471">
        <v>119774</v>
      </c>
      <c r="D32" s="472">
        <v>235982</v>
      </c>
      <c r="E32" s="215">
        <f t="shared" si="5"/>
        <v>1.7153911508043278</v>
      </c>
      <c r="F32" s="422">
        <f>SUM(G32:H32)</f>
        <v>231739</v>
      </c>
      <c r="G32" s="471">
        <v>110530</v>
      </c>
      <c r="H32" s="472">
        <v>121209</v>
      </c>
      <c r="I32" s="211">
        <f t="shared" si="2"/>
        <v>1.3238977078658054</v>
      </c>
      <c r="J32" s="215">
        <f t="shared" si="3"/>
        <v>65.13987114764052</v>
      </c>
      <c r="K32" s="216" t="s">
        <v>224</v>
      </c>
      <c r="L32" s="476"/>
    </row>
    <row r="33" spans="1:12" s="40" customFormat="1" ht="15.6" customHeight="1">
      <c r="A33" s="76" t="s">
        <v>622</v>
      </c>
      <c r="B33" s="422">
        <f t="shared" si="4"/>
        <v>308203</v>
      </c>
      <c r="C33" s="471">
        <v>64594</v>
      </c>
      <c r="D33" s="472">
        <v>243609</v>
      </c>
      <c r="E33" s="215">
        <f t="shared" si="5"/>
        <v>1.4860991771083163</v>
      </c>
      <c r="F33" s="422">
        <f>SUM(G33:H33)</f>
        <v>178022</v>
      </c>
      <c r="G33" s="471">
        <v>57368</v>
      </c>
      <c r="H33" s="472">
        <v>120654</v>
      </c>
      <c r="I33" s="211">
        <f t="shared" si="2"/>
        <v>1.0170187916133511</v>
      </c>
      <c r="J33" s="215">
        <f t="shared" si="3"/>
        <v>57.761280714334383</v>
      </c>
      <c r="K33" s="216" t="s">
        <v>225</v>
      </c>
      <c r="L33" s="476"/>
    </row>
    <row r="34" spans="1:12" s="40" customFormat="1" ht="15.6" customHeight="1">
      <c r="A34" s="76" t="s">
        <v>226</v>
      </c>
      <c r="B34" s="422">
        <f>SUM(B35:B40)</f>
        <v>1430155</v>
      </c>
      <c r="C34" s="422">
        <f>SUM(C35:C40)</f>
        <v>539094</v>
      </c>
      <c r="D34" s="422">
        <f>SUM(D35:D40)</f>
        <v>891061</v>
      </c>
      <c r="E34" s="215">
        <f t="shared" si="5"/>
        <v>6.8959489967240568</v>
      </c>
      <c r="F34" s="422">
        <f>SUM(F35:F40)</f>
        <v>1292071</v>
      </c>
      <c r="G34" s="422">
        <f>SUM(G35:G40)</f>
        <v>526762</v>
      </c>
      <c r="H34" s="422">
        <f>SUM(H35:H40)</f>
        <v>765309</v>
      </c>
      <c r="I34" s="211">
        <f t="shared" si="2"/>
        <v>7.3814499730294818</v>
      </c>
      <c r="J34" s="215">
        <f t="shared" si="3"/>
        <v>90.34482276396615</v>
      </c>
      <c r="K34" s="562" t="s">
        <v>227</v>
      </c>
      <c r="L34" s="476"/>
    </row>
    <row r="35" spans="1:12" s="40" customFormat="1" ht="15.6" customHeight="1">
      <c r="A35" s="76" t="s">
        <v>228</v>
      </c>
      <c r="B35" s="422">
        <f t="shared" si="4"/>
        <v>1016860</v>
      </c>
      <c r="C35" s="471">
        <v>458918</v>
      </c>
      <c r="D35" s="472">
        <v>557942</v>
      </c>
      <c r="E35" s="215">
        <f t="shared" si="5"/>
        <v>4.903115184584065</v>
      </c>
      <c r="F35" s="422">
        <f t="shared" ref="F35:F40" si="6">SUM(G35:H35)</f>
        <v>926769</v>
      </c>
      <c r="G35" s="471">
        <v>446916</v>
      </c>
      <c r="H35" s="472">
        <v>479853</v>
      </c>
      <c r="I35" s="211">
        <f t="shared" si="2"/>
        <v>5.294522522411353</v>
      </c>
      <c r="J35" s="215">
        <f t="shared" si="3"/>
        <v>91.140274964105188</v>
      </c>
      <c r="K35" s="562" t="s">
        <v>681</v>
      </c>
      <c r="L35" s="476"/>
    </row>
    <row r="36" spans="1:12" s="40" customFormat="1" ht="15.6" customHeight="1">
      <c r="A36" s="76" t="s">
        <v>229</v>
      </c>
      <c r="B36" s="422">
        <f t="shared" si="4"/>
        <v>265484</v>
      </c>
      <c r="C36" s="471">
        <v>41385</v>
      </c>
      <c r="D36" s="472">
        <v>224099</v>
      </c>
      <c r="E36" s="215">
        <f t="shared" si="5"/>
        <v>1.2801158779616819</v>
      </c>
      <c r="F36" s="422">
        <f t="shared" si="6"/>
        <v>248205</v>
      </c>
      <c r="G36" s="471">
        <v>41383</v>
      </c>
      <c r="H36" s="472">
        <v>206822</v>
      </c>
      <c r="I36" s="211">
        <f t="shared" si="2"/>
        <v>1.4179660332565178</v>
      </c>
      <c r="J36" s="215">
        <f t="shared" si="3"/>
        <v>93.491509846167759</v>
      </c>
      <c r="K36" s="562" t="s">
        <v>230</v>
      </c>
      <c r="L36" s="476"/>
    </row>
    <row r="37" spans="1:12" s="40" customFormat="1" ht="15.6" customHeight="1">
      <c r="A37" s="76" t="s">
        <v>231</v>
      </c>
      <c r="B37" s="422">
        <f t="shared" si="4"/>
        <v>32386</v>
      </c>
      <c r="C37" s="471">
        <v>12829</v>
      </c>
      <c r="D37" s="472">
        <v>19557</v>
      </c>
      <c r="E37" s="215">
        <f t="shared" si="5"/>
        <v>0.15615944020606526</v>
      </c>
      <c r="F37" s="422">
        <f t="shared" si="6"/>
        <v>28123</v>
      </c>
      <c r="G37" s="471">
        <v>12776</v>
      </c>
      <c r="H37" s="472">
        <v>15347</v>
      </c>
      <c r="I37" s="211">
        <f t="shared" si="2"/>
        <v>0.16066339821225623</v>
      </c>
      <c r="J37" s="215">
        <f t="shared" si="3"/>
        <v>86.836904835422715</v>
      </c>
      <c r="K37" s="216" t="s">
        <v>232</v>
      </c>
      <c r="L37" s="476"/>
    </row>
    <row r="38" spans="1:12" s="40" customFormat="1" ht="15.6" customHeight="1">
      <c r="A38" s="76" t="s">
        <v>233</v>
      </c>
      <c r="B38" s="422">
        <f t="shared" si="4"/>
        <v>53960</v>
      </c>
      <c r="C38" s="471">
        <v>10399</v>
      </c>
      <c r="D38" s="472">
        <v>43561</v>
      </c>
      <c r="E38" s="215">
        <f t="shared" si="5"/>
        <v>0.26018537002159214</v>
      </c>
      <c r="F38" s="422">
        <f t="shared" si="6"/>
        <v>37275</v>
      </c>
      <c r="G38" s="471">
        <v>10365</v>
      </c>
      <c r="H38" s="472">
        <v>26910</v>
      </c>
      <c r="I38" s="211">
        <f t="shared" si="2"/>
        <v>0.21294770004486899</v>
      </c>
      <c r="J38" s="215">
        <f t="shared" si="3"/>
        <v>69.078947368421055</v>
      </c>
      <c r="K38" s="216" t="s">
        <v>234</v>
      </c>
      <c r="L38" s="476"/>
    </row>
    <row r="39" spans="1:12" s="40" customFormat="1" ht="15.6" customHeight="1">
      <c r="A39" s="76" t="s">
        <v>235</v>
      </c>
      <c r="B39" s="422">
        <f t="shared" si="4"/>
        <v>7758</v>
      </c>
      <c r="C39" s="471">
        <v>7758</v>
      </c>
      <c r="D39" s="472">
        <v>0</v>
      </c>
      <c r="E39" s="215">
        <f t="shared" si="5"/>
        <v>3.7407674214742621E-2</v>
      </c>
      <c r="F39" s="422">
        <f t="shared" si="6"/>
        <v>7525</v>
      </c>
      <c r="G39" s="471">
        <v>7525</v>
      </c>
      <c r="H39" s="472">
        <v>0</v>
      </c>
      <c r="I39" s="211">
        <f t="shared" si="2"/>
        <v>4.298944179309562E-2</v>
      </c>
      <c r="J39" s="215">
        <f t="shared" si="3"/>
        <v>96.996648620778544</v>
      </c>
      <c r="K39" s="216" t="s">
        <v>236</v>
      </c>
      <c r="L39" s="476"/>
    </row>
    <row r="40" spans="1:12" s="40" customFormat="1" ht="15.6" customHeight="1">
      <c r="A40" s="76" t="s">
        <v>237</v>
      </c>
      <c r="B40" s="422">
        <f t="shared" si="4"/>
        <v>53707</v>
      </c>
      <c r="C40" s="471">
        <v>7805</v>
      </c>
      <c r="D40" s="472">
        <v>45902</v>
      </c>
      <c r="E40" s="215">
        <f t="shared" si="5"/>
        <v>0.25896544973590896</v>
      </c>
      <c r="F40" s="422">
        <f t="shared" si="6"/>
        <v>44174</v>
      </c>
      <c r="G40" s="471">
        <v>7797</v>
      </c>
      <c r="H40" s="472">
        <v>36377</v>
      </c>
      <c r="I40" s="211">
        <f t="shared" si="2"/>
        <v>0.25236087731138945</v>
      </c>
      <c r="J40" s="215">
        <f t="shared" si="3"/>
        <v>82.249986035339901</v>
      </c>
      <c r="K40" s="216" t="s">
        <v>238</v>
      </c>
      <c r="L40" s="476"/>
    </row>
    <row r="41" spans="1:12" s="40" customFormat="1" ht="15.6" customHeight="1">
      <c r="A41" s="76" t="s">
        <v>239</v>
      </c>
      <c r="B41" s="422">
        <f>SUM(B42:B44,B56:B60)</f>
        <v>4627166</v>
      </c>
      <c r="C41" s="422">
        <f>SUM(C42:C44,C56:C60)</f>
        <v>1879339</v>
      </c>
      <c r="D41" s="422">
        <f>SUM(D42:D44,D56:D60)</f>
        <v>2747827</v>
      </c>
      <c r="E41" s="215">
        <f t="shared" si="5"/>
        <v>22.31135837400538</v>
      </c>
      <c r="F41" s="422">
        <f>SUM(F42:F44,F56:F60)</f>
        <v>4463143</v>
      </c>
      <c r="G41" s="422">
        <f>SUM(G42:G44,G56:G60)</f>
        <v>1872722</v>
      </c>
      <c r="H41" s="422">
        <f>SUM(H42:H44,H56:H60)</f>
        <v>2590421</v>
      </c>
      <c r="I41" s="211">
        <f t="shared" si="2"/>
        <v>25.497412121297298</v>
      </c>
      <c r="J41" s="215">
        <f t="shared" si="3"/>
        <v>96.455216864923372</v>
      </c>
      <c r="K41" s="562" t="s">
        <v>240</v>
      </c>
      <c r="L41" s="476"/>
    </row>
    <row r="42" spans="1:12" s="40" customFormat="1" ht="15.6" customHeight="1">
      <c r="A42" s="76" t="s">
        <v>241</v>
      </c>
      <c r="B42" s="422">
        <f t="shared" si="4"/>
        <v>646209</v>
      </c>
      <c r="C42" s="471">
        <v>275401</v>
      </c>
      <c r="D42" s="472">
        <v>370808</v>
      </c>
      <c r="E42" s="215">
        <f t="shared" si="5"/>
        <v>3.1159030351423835</v>
      </c>
      <c r="F42" s="422">
        <f>SUM(G42:H42)</f>
        <v>635445</v>
      </c>
      <c r="G42" s="471">
        <v>275356</v>
      </c>
      <c r="H42" s="472">
        <v>360089</v>
      </c>
      <c r="I42" s="211">
        <f t="shared" si="2"/>
        <v>3.6302227030184242</v>
      </c>
      <c r="J42" s="215">
        <f t="shared" si="3"/>
        <v>98.334285037812847</v>
      </c>
      <c r="K42" s="216" t="s">
        <v>242</v>
      </c>
      <c r="L42" s="476"/>
    </row>
    <row r="43" spans="1:12" s="40" customFormat="1" ht="15.6" customHeight="1">
      <c r="A43" s="76" t="s">
        <v>243</v>
      </c>
      <c r="B43" s="422">
        <f t="shared" si="4"/>
        <v>547758</v>
      </c>
      <c r="C43" s="471">
        <v>251259</v>
      </c>
      <c r="D43" s="472">
        <v>296499</v>
      </c>
      <c r="E43" s="215">
        <f t="shared" si="5"/>
        <v>2.6411901021550639</v>
      </c>
      <c r="F43" s="422">
        <f>SUM(G43:H43)</f>
        <v>517034</v>
      </c>
      <c r="G43" s="471">
        <v>248688</v>
      </c>
      <c r="H43" s="472">
        <v>268346</v>
      </c>
      <c r="I43" s="211">
        <f t="shared" si="2"/>
        <v>2.9537545578805844</v>
      </c>
      <c r="J43" s="215">
        <f t="shared" si="3"/>
        <v>94.390953669321121</v>
      </c>
      <c r="K43" s="216" t="s">
        <v>244</v>
      </c>
      <c r="L43" s="476"/>
    </row>
    <row r="44" spans="1:12" s="40" customFormat="1" ht="15.6" customHeight="1" thickBot="1">
      <c r="A44" s="76" t="s">
        <v>621</v>
      </c>
      <c r="B44" s="422">
        <f t="shared" si="4"/>
        <v>1165139</v>
      </c>
      <c r="C44" s="471">
        <v>467493</v>
      </c>
      <c r="D44" s="472">
        <v>697646</v>
      </c>
      <c r="E44" s="215">
        <f t="shared" si="5"/>
        <v>5.6180897301999222</v>
      </c>
      <c r="F44" s="422">
        <f>SUM(G44:H44)</f>
        <v>1130755</v>
      </c>
      <c r="G44" s="471">
        <v>466869</v>
      </c>
      <c r="H44" s="472">
        <v>663886</v>
      </c>
      <c r="I44" s="211">
        <f t="shared" si="2"/>
        <v>6.4598705986381173</v>
      </c>
      <c r="J44" s="215">
        <f t="shared" si="3"/>
        <v>97.048935792210202</v>
      </c>
      <c r="K44" s="216" t="s">
        <v>245</v>
      </c>
      <c r="L44" s="476"/>
    </row>
    <row r="45" spans="1:12" s="224" customFormat="1" ht="11.1" customHeight="1">
      <c r="A45" s="219" t="s">
        <v>613</v>
      </c>
      <c r="B45" s="220"/>
      <c r="C45" s="220"/>
      <c r="D45" s="221"/>
      <c r="E45" s="219"/>
      <c r="F45" s="222"/>
      <c r="G45" s="220"/>
      <c r="H45" s="221"/>
      <c r="I45" s="223"/>
      <c r="J45" s="223"/>
      <c r="K45" s="199" t="s">
        <v>687</v>
      </c>
    </row>
    <row r="46" spans="1:12" s="516" customFormat="1" ht="14.1" customHeight="1">
      <c r="A46" s="248" t="s">
        <v>662</v>
      </c>
      <c r="B46" s="512"/>
      <c r="C46" s="512"/>
      <c r="D46" s="512"/>
      <c r="E46" s="513"/>
      <c r="F46" s="514"/>
      <c r="G46" s="512"/>
      <c r="H46" s="515"/>
      <c r="K46" s="251" t="s">
        <v>663</v>
      </c>
    </row>
    <row r="47" spans="1:12" s="40" customFormat="1" ht="14.1" customHeight="1">
      <c r="A47" s="92"/>
      <c r="B47" s="127"/>
      <c r="C47" s="127"/>
      <c r="D47" s="127"/>
      <c r="E47" s="34"/>
      <c r="F47" s="206"/>
      <c r="G47" s="127"/>
      <c r="H47" s="128"/>
      <c r="K47" s="37"/>
    </row>
    <row r="48" spans="1:12" s="225" customFormat="1" ht="20.100000000000001" customHeight="1">
      <c r="A48" s="636" t="s">
        <v>246</v>
      </c>
      <c r="B48" s="636"/>
      <c r="C48" s="636"/>
      <c r="D48" s="636"/>
      <c r="E48" s="636"/>
      <c r="F48" s="636"/>
      <c r="G48" s="749" t="s">
        <v>247</v>
      </c>
      <c r="H48" s="749"/>
      <c r="I48" s="749"/>
      <c r="J48" s="749"/>
      <c r="K48" s="749"/>
    </row>
    <row r="49" spans="1:12" s="40" customFormat="1" ht="24" customHeight="1">
      <c r="A49" s="398"/>
      <c r="B49" s="398"/>
      <c r="C49" s="398"/>
      <c r="D49" s="398"/>
      <c r="E49" s="398"/>
      <c r="F49" s="207"/>
      <c r="G49" s="398"/>
      <c r="H49" s="398"/>
      <c r="I49" s="398"/>
      <c r="J49" s="398"/>
      <c r="K49" s="398"/>
    </row>
    <row r="50" spans="1:12" s="40" customFormat="1" ht="18" customHeight="1" thickBot="1">
      <c r="A50" s="46" t="s">
        <v>17</v>
      </c>
      <c r="B50" s="147"/>
      <c r="C50" s="147"/>
      <c r="D50" s="147"/>
      <c r="E50" s="46"/>
      <c r="F50" s="208"/>
      <c r="G50" s="147"/>
      <c r="H50" s="147"/>
      <c r="I50" s="46"/>
      <c r="J50" s="46"/>
      <c r="K50" s="209" t="s">
        <v>190</v>
      </c>
    </row>
    <row r="51" spans="1:12" s="40" customFormat="1" ht="15" customHeight="1">
      <c r="A51" s="879" t="s">
        <v>102</v>
      </c>
      <c r="B51" s="880" t="s">
        <v>80</v>
      </c>
      <c r="C51" s="881"/>
      <c r="D51" s="881"/>
      <c r="E51" s="881"/>
      <c r="F51" s="210" t="s">
        <v>191</v>
      </c>
      <c r="G51" s="882" t="s">
        <v>192</v>
      </c>
      <c r="H51" s="882"/>
      <c r="I51" s="883"/>
      <c r="J51" s="878" t="s">
        <v>193</v>
      </c>
      <c r="K51" s="873" t="s">
        <v>103</v>
      </c>
    </row>
    <row r="52" spans="1:12" s="40" customFormat="1" ht="15" customHeight="1">
      <c r="A52" s="582"/>
      <c r="B52" s="770" t="s">
        <v>194</v>
      </c>
      <c r="C52" s="570"/>
      <c r="D52" s="570"/>
      <c r="E52" s="577" t="s">
        <v>195</v>
      </c>
      <c r="F52" s="874" t="s">
        <v>196</v>
      </c>
      <c r="G52" s="877" t="s">
        <v>194</v>
      </c>
      <c r="H52" s="791"/>
      <c r="I52" s="577" t="s">
        <v>195</v>
      </c>
      <c r="J52" s="662"/>
      <c r="K52" s="585"/>
    </row>
    <row r="53" spans="1:12" s="40" customFormat="1" ht="10.5" customHeight="1">
      <c r="A53" s="582"/>
      <c r="B53" s="790"/>
      <c r="C53" s="760" t="s">
        <v>197</v>
      </c>
      <c r="D53" s="760" t="s">
        <v>198</v>
      </c>
      <c r="E53" s="570"/>
      <c r="F53" s="875"/>
      <c r="G53" s="884" t="s">
        <v>197</v>
      </c>
      <c r="H53" s="760" t="s">
        <v>461</v>
      </c>
      <c r="I53" s="570"/>
      <c r="J53" s="662"/>
      <c r="K53" s="585"/>
    </row>
    <row r="54" spans="1:12" s="40" customFormat="1" ht="10.5" customHeight="1">
      <c r="A54" s="582"/>
      <c r="B54" s="791"/>
      <c r="C54" s="761"/>
      <c r="D54" s="761"/>
      <c r="E54" s="570"/>
      <c r="F54" s="875"/>
      <c r="G54" s="791"/>
      <c r="H54" s="761"/>
      <c r="I54" s="570"/>
      <c r="J54" s="662"/>
      <c r="K54" s="585"/>
    </row>
    <row r="55" spans="1:12" s="40" customFormat="1" ht="10.5" customHeight="1">
      <c r="A55" s="583"/>
      <c r="B55" s="792"/>
      <c r="C55" s="762"/>
      <c r="D55" s="762"/>
      <c r="E55" s="571"/>
      <c r="F55" s="876"/>
      <c r="G55" s="792"/>
      <c r="H55" s="762"/>
      <c r="I55" s="571"/>
      <c r="J55" s="663"/>
      <c r="K55" s="586"/>
    </row>
    <row r="56" spans="1:12" s="40" customFormat="1" ht="14.85" customHeight="1">
      <c r="A56" s="76" t="s">
        <v>248</v>
      </c>
      <c r="B56" s="422">
        <f>SUM(C56:D56)</f>
        <v>2059278</v>
      </c>
      <c r="C56" s="471">
        <v>846558</v>
      </c>
      <c r="D56" s="472">
        <v>1212720</v>
      </c>
      <c r="E56" s="211">
        <f>(B56/$B$15)*100</f>
        <v>9.9294664271186832</v>
      </c>
      <c r="F56" s="422">
        <f>SUM(G56:H56)</f>
        <v>1989591</v>
      </c>
      <c r="G56" s="471">
        <v>843377</v>
      </c>
      <c r="H56" s="472">
        <v>1146214</v>
      </c>
      <c r="I56" s="215">
        <f t="shared" ref="I56:I86" si="7">(F56/$F$15)*100</f>
        <v>11.366299865324505</v>
      </c>
      <c r="J56" s="215">
        <f t="shared" ref="J56:J71" si="8">(F56/B56)*100</f>
        <v>96.615949862039031</v>
      </c>
      <c r="K56" s="216" t="s">
        <v>249</v>
      </c>
      <c r="L56" s="476"/>
    </row>
    <row r="57" spans="1:12" s="40" customFormat="1" ht="14.85" customHeight="1">
      <c r="A57" s="76" t="s">
        <v>250</v>
      </c>
      <c r="B57" s="422">
        <f>SUM(C57:D57)</f>
        <v>77833</v>
      </c>
      <c r="C57" s="471">
        <v>28280</v>
      </c>
      <c r="D57" s="472">
        <v>49553</v>
      </c>
      <c r="E57" s="211">
        <f>(B57/$B$15)*100</f>
        <v>0.37529666243310933</v>
      </c>
      <c r="F57" s="422">
        <f>SUM(G57:H57)</f>
        <v>73276</v>
      </c>
      <c r="G57" s="471">
        <v>28130</v>
      </c>
      <c r="H57" s="472">
        <v>45146</v>
      </c>
      <c r="I57" s="215">
        <f t="shared" si="7"/>
        <v>0.41861718761872085</v>
      </c>
      <c r="J57" s="215">
        <f t="shared" si="8"/>
        <v>94.145156938573621</v>
      </c>
      <c r="K57" s="216" t="s">
        <v>251</v>
      </c>
      <c r="L57" s="476"/>
    </row>
    <row r="58" spans="1:12" s="40" customFormat="1" ht="14.85" customHeight="1">
      <c r="A58" s="76" t="s">
        <v>252</v>
      </c>
      <c r="B58" s="422">
        <f>SUM(C58:D58)</f>
        <v>68676</v>
      </c>
      <c r="C58" s="473">
        <v>10348</v>
      </c>
      <c r="D58" s="472">
        <v>58328</v>
      </c>
      <c r="E58" s="211">
        <f>(B58/$B$15)*100</f>
        <v>0.33114326300227687</v>
      </c>
      <c r="F58" s="422">
        <f>SUM(G58:H58)</f>
        <v>65000</v>
      </c>
      <c r="G58" s="473">
        <v>10302</v>
      </c>
      <c r="H58" s="472">
        <v>54698</v>
      </c>
      <c r="I58" s="215">
        <f t="shared" si="7"/>
        <v>0.37133737097026109</v>
      </c>
      <c r="J58" s="215">
        <f t="shared" si="8"/>
        <v>94.647329489195641</v>
      </c>
      <c r="K58" s="216" t="s">
        <v>253</v>
      </c>
      <c r="L58" s="476"/>
    </row>
    <row r="59" spans="1:12" s="40" customFormat="1" ht="14.85" customHeight="1">
      <c r="A59" s="76" t="s">
        <v>254</v>
      </c>
      <c r="B59" s="422">
        <f>SUM(C59:D59)</f>
        <v>29412</v>
      </c>
      <c r="C59" s="473">
        <v>0</v>
      </c>
      <c r="D59" s="472">
        <v>29412</v>
      </c>
      <c r="E59" s="211">
        <f t="shared" ref="E59:E87" si="9">(B59/$B$15)*100</f>
        <v>0.14181934957514949</v>
      </c>
      <c r="F59" s="422">
        <f>SUM(G59:H59)</f>
        <v>21634</v>
      </c>
      <c r="G59" s="473">
        <v>0</v>
      </c>
      <c r="H59" s="472">
        <v>21634</v>
      </c>
      <c r="I59" s="215">
        <f t="shared" si="7"/>
        <v>0.12359250282416354</v>
      </c>
      <c r="J59" s="215">
        <f t="shared" si="8"/>
        <v>73.555011559907527</v>
      </c>
      <c r="K59" s="216" t="s">
        <v>255</v>
      </c>
      <c r="L59" s="476"/>
    </row>
    <row r="60" spans="1:12" s="40" customFormat="1" ht="14.85" customHeight="1">
      <c r="A60" s="76" t="s">
        <v>256</v>
      </c>
      <c r="B60" s="422">
        <f>SUM(C60:D60)</f>
        <v>32861</v>
      </c>
      <c r="C60" s="473">
        <v>0</v>
      </c>
      <c r="D60" s="472">
        <v>32861</v>
      </c>
      <c r="E60" s="211">
        <f t="shared" si="9"/>
        <v>0.15844980437879055</v>
      </c>
      <c r="F60" s="422">
        <f>SUM(G60:H60)</f>
        <v>30408</v>
      </c>
      <c r="G60" s="473">
        <v>0</v>
      </c>
      <c r="H60" s="472">
        <v>30408</v>
      </c>
      <c r="I60" s="215">
        <f t="shared" si="7"/>
        <v>0.17371733502251846</v>
      </c>
      <c r="J60" s="215">
        <f t="shared" si="8"/>
        <v>92.535224125863493</v>
      </c>
      <c r="K60" s="216" t="s">
        <v>257</v>
      </c>
      <c r="L60" s="476"/>
    </row>
    <row r="61" spans="1:12" s="40" customFormat="1" ht="14.85" customHeight="1">
      <c r="A61" s="76" t="s">
        <v>258</v>
      </c>
      <c r="B61" s="421">
        <f>SUM(B62:B63)</f>
        <v>333431</v>
      </c>
      <c r="C61" s="421">
        <f>SUM(C62:C63)</f>
        <v>112418</v>
      </c>
      <c r="D61" s="421">
        <f>SUM(D62:D63)</f>
        <v>221013</v>
      </c>
      <c r="E61" s="211">
        <f t="shared" si="9"/>
        <v>1.6077440346862395</v>
      </c>
      <c r="F61" s="421">
        <f>SUM(F62:F63)</f>
        <v>314724</v>
      </c>
      <c r="G61" s="421">
        <f>SUM(G62:G63)</f>
        <v>111940</v>
      </c>
      <c r="H61" s="421">
        <f>SUM(H62:H63)</f>
        <v>202784</v>
      </c>
      <c r="I61" s="215">
        <f t="shared" si="7"/>
        <v>1.7979812729422224</v>
      </c>
      <c r="J61" s="215">
        <f t="shared" si="8"/>
        <v>94.389543863647958</v>
      </c>
      <c r="K61" s="562" t="s">
        <v>259</v>
      </c>
      <c r="L61" s="476"/>
    </row>
    <row r="62" spans="1:12" s="40" customFormat="1" ht="14.85" customHeight="1">
      <c r="A62" s="76" t="s">
        <v>260</v>
      </c>
      <c r="B62" s="422">
        <f>SUM(C62:D62)</f>
        <v>317792</v>
      </c>
      <c r="C62" s="471">
        <v>107833</v>
      </c>
      <c r="D62" s="472">
        <v>209959</v>
      </c>
      <c r="E62" s="211">
        <f t="shared" si="9"/>
        <v>1.5323356024815011</v>
      </c>
      <c r="F62" s="422">
        <f>SUM(G62:H62)</f>
        <v>299892</v>
      </c>
      <c r="G62" s="471">
        <v>107371</v>
      </c>
      <c r="H62" s="472">
        <v>192521</v>
      </c>
      <c r="I62" s="215">
        <f t="shared" si="7"/>
        <v>1.7132477977694391</v>
      </c>
      <c r="J62" s="215">
        <f t="shared" si="8"/>
        <v>94.367384956197768</v>
      </c>
      <c r="K62" s="216" t="s">
        <v>261</v>
      </c>
      <c r="L62" s="476"/>
    </row>
    <row r="63" spans="1:12" s="40" customFormat="1" ht="14.85" customHeight="1">
      <c r="A63" s="76" t="s">
        <v>262</v>
      </c>
      <c r="B63" s="422">
        <f>SUM(C63:D63)</f>
        <v>15639</v>
      </c>
      <c r="C63" s="471">
        <v>4585</v>
      </c>
      <c r="D63" s="472">
        <v>11054</v>
      </c>
      <c r="E63" s="211">
        <f t="shared" si="9"/>
        <v>7.5408432204738307E-2</v>
      </c>
      <c r="F63" s="422">
        <f>SUM(G63:H63)</f>
        <v>14832</v>
      </c>
      <c r="G63" s="471">
        <v>4569</v>
      </c>
      <c r="H63" s="472">
        <v>10263</v>
      </c>
      <c r="I63" s="215">
        <f t="shared" si="7"/>
        <v>8.4733475172783276E-2</v>
      </c>
      <c r="J63" s="215">
        <f t="shared" si="8"/>
        <v>94.839823518127758</v>
      </c>
      <c r="K63" s="216" t="s">
        <v>263</v>
      </c>
      <c r="L63" s="476"/>
    </row>
    <row r="64" spans="1:12" s="40" customFormat="1" ht="14.85" customHeight="1">
      <c r="A64" s="76" t="s">
        <v>264</v>
      </c>
      <c r="B64" s="421">
        <f>SUM(B65:B67)</f>
        <v>3464714</v>
      </c>
      <c r="C64" s="421">
        <f>SUM(C65:C67)</f>
        <v>1140498</v>
      </c>
      <c r="D64" s="421">
        <f>SUM(D65:D67)</f>
        <v>2324216</v>
      </c>
      <c r="E64" s="211">
        <f t="shared" si="9"/>
        <v>16.706224872294115</v>
      </c>
      <c r="F64" s="421">
        <f>SUM(F65:F67)</f>
        <v>2782260</v>
      </c>
      <c r="G64" s="421">
        <f>SUM(G65:G67)</f>
        <v>1028456</v>
      </c>
      <c r="H64" s="421">
        <f>SUM(H65:H67)</f>
        <v>1753804</v>
      </c>
      <c r="I64" s="215">
        <f t="shared" si="7"/>
        <v>15.894724827011059</v>
      </c>
      <c r="J64" s="215">
        <f t="shared" si="8"/>
        <v>80.302732058115041</v>
      </c>
      <c r="K64" s="562" t="s">
        <v>265</v>
      </c>
      <c r="L64" s="476"/>
    </row>
    <row r="65" spans="1:12" s="40" customFormat="1" ht="14.85" customHeight="1">
      <c r="A65" s="76" t="s">
        <v>266</v>
      </c>
      <c r="B65" s="422">
        <f>SUM(C65:D65)</f>
        <v>2669330</v>
      </c>
      <c r="C65" s="471">
        <v>824936</v>
      </c>
      <c r="D65" s="472">
        <v>1844394</v>
      </c>
      <c r="E65" s="211">
        <f t="shared" si="9"/>
        <v>12.87102694143322</v>
      </c>
      <c r="F65" s="422">
        <f>SUM(G65:H65)</f>
        <v>2128523</v>
      </c>
      <c r="G65" s="471">
        <v>726508</v>
      </c>
      <c r="H65" s="472">
        <v>1402015</v>
      </c>
      <c r="I65" s="215">
        <f t="shared" si="7"/>
        <v>12.160002074918971</v>
      </c>
      <c r="J65" s="215">
        <f t="shared" si="8"/>
        <v>79.739972202762488</v>
      </c>
      <c r="K65" s="216" t="s">
        <v>267</v>
      </c>
      <c r="L65" s="476"/>
    </row>
    <row r="66" spans="1:12" s="40" customFormat="1" ht="14.85" customHeight="1">
      <c r="A66" s="76" t="s">
        <v>268</v>
      </c>
      <c r="B66" s="422">
        <f>SUM(C66:D66)</f>
        <v>517122</v>
      </c>
      <c r="C66" s="471">
        <v>223968</v>
      </c>
      <c r="D66" s="472">
        <v>293154</v>
      </c>
      <c r="E66" s="211">
        <f t="shared" si="9"/>
        <v>2.4934688457432497</v>
      </c>
      <c r="F66" s="422">
        <f>SUM(G66:H66)</f>
        <v>452775</v>
      </c>
      <c r="G66" s="471">
        <v>214087</v>
      </c>
      <c r="H66" s="472">
        <v>238688</v>
      </c>
      <c r="I66" s="215">
        <f t="shared" si="7"/>
        <v>2.5866504329393845</v>
      </c>
      <c r="J66" s="215">
        <f t="shared" si="8"/>
        <v>87.55670808822677</v>
      </c>
      <c r="K66" s="216" t="s">
        <v>269</v>
      </c>
      <c r="L66" s="476"/>
    </row>
    <row r="67" spans="1:12" s="40" customFormat="1" ht="14.85" customHeight="1">
      <c r="A67" s="76" t="s">
        <v>270</v>
      </c>
      <c r="B67" s="422">
        <f>SUM(C67:D67)</f>
        <v>278262</v>
      </c>
      <c r="C67" s="471">
        <v>91594</v>
      </c>
      <c r="D67" s="472">
        <v>186668</v>
      </c>
      <c r="E67" s="211">
        <f t="shared" si="9"/>
        <v>1.3417290851176475</v>
      </c>
      <c r="F67" s="422">
        <f>SUM(G67:H67)</f>
        <v>200962</v>
      </c>
      <c r="G67" s="471">
        <v>87861</v>
      </c>
      <c r="H67" s="472">
        <v>113101</v>
      </c>
      <c r="I67" s="215">
        <f t="shared" si="7"/>
        <v>1.1480723191527018</v>
      </c>
      <c r="J67" s="215">
        <f t="shared" si="8"/>
        <v>72.220425354522007</v>
      </c>
      <c r="K67" s="216" t="s">
        <v>271</v>
      </c>
      <c r="L67" s="476"/>
    </row>
    <row r="68" spans="1:12" s="40" customFormat="1" ht="14.85" customHeight="1">
      <c r="A68" s="76" t="s">
        <v>272</v>
      </c>
      <c r="B68" s="421">
        <f>SUM(B69:B74)</f>
        <v>459493</v>
      </c>
      <c r="C68" s="421">
        <f>SUM(C69:C74)</f>
        <v>124051</v>
      </c>
      <c r="D68" s="421">
        <f>SUM(D69:D74)</f>
        <v>335442</v>
      </c>
      <c r="E68" s="211">
        <f t="shared" si="9"/>
        <v>2.2155922206695964</v>
      </c>
      <c r="F68" s="421">
        <f>SUM(F69:F74)</f>
        <v>401057</v>
      </c>
      <c r="G68" s="421">
        <f>SUM(G69:G74)</f>
        <v>123097</v>
      </c>
      <c r="H68" s="421">
        <f>SUM(H69:H74)</f>
        <v>277960</v>
      </c>
      <c r="I68" s="215">
        <f t="shared" si="7"/>
        <v>2.2911915690649232</v>
      </c>
      <c r="J68" s="215">
        <f t="shared" si="8"/>
        <v>87.282504847734359</v>
      </c>
      <c r="K68" s="563" t="s">
        <v>273</v>
      </c>
      <c r="L68" s="476"/>
    </row>
    <row r="69" spans="1:12" s="40" customFormat="1" ht="14.85" customHeight="1">
      <c r="A69" s="76" t="s">
        <v>274</v>
      </c>
      <c r="B69" s="422">
        <f t="shared" ref="B69:B74" si="10">SUM(C69:D69)</f>
        <v>31655</v>
      </c>
      <c r="C69" s="471">
        <v>22076</v>
      </c>
      <c r="D69" s="472">
        <v>9579</v>
      </c>
      <c r="E69" s="211">
        <f t="shared" si="9"/>
        <v>0.15263469028972385</v>
      </c>
      <c r="F69" s="422">
        <f t="shared" ref="F69:F74" si="11">SUM(G69:H69)</f>
        <v>30251</v>
      </c>
      <c r="G69" s="471">
        <v>22068</v>
      </c>
      <c r="H69" s="472">
        <v>8183</v>
      </c>
      <c r="I69" s="215">
        <f t="shared" si="7"/>
        <v>0.17282041244955954</v>
      </c>
      <c r="J69" s="215">
        <f t="shared" si="8"/>
        <v>95.564681724845997</v>
      </c>
      <c r="K69" s="216" t="s">
        <v>275</v>
      </c>
      <c r="L69" s="476"/>
    </row>
    <row r="70" spans="1:12" s="40" customFormat="1" ht="14.85" customHeight="1">
      <c r="A70" s="76" t="s">
        <v>620</v>
      </c>
      <c r="B70" s="422">
        <f t="shared" si="10"/>
        <v>2782</v>
      </c>
      <c r="C70" s="471">
        <v>0</v>
      </c>
      <c r="D70" s="472">
        <v>2782</v>
      </c>
      <c r="E70" s="211">
        <f t="shared" si="9"/>
        <v>1.3414301323203657E-2</v>
      </c>
      <c r="F70" s="422">
        <f t="shared" si="11"/>
        <v>1559</v>
      </c>
      <c r="G70" s="471">
        <v>0</v>
      </c>
      <c r="H70" s="472">
        <v>1559</v>
      </c>
      <c r="I70" s="215">
        <f t="shared" si="7"/>
        <v>8.9063840206559559E-3</v>
      </c>
      <c r="J70" s="215">
        <f t="shared" si="8"/>
        <v>56.03882099209202</v>
      </c>
      <c r="K70" s="475"/>
      <c r="L70" s="476"/>
    </row>
    <row r="71" spans="1:12" s="40" customFormat="1" ht="14.85" customHeight="1">
      <c r="A71" s="76" t="s">
        <v>619</v>
      </c>
      <c r="B71" s="422">
        <f t="shared" si="10"/>
        <v>43883</v>
      </c>
      <c r="C71" s="471">
        <v>35853</v>
      </c>
      <c r="D71" s="472">
        <v>8030</v>
      </c>
      <c r="E71" s="211">
        <f t="shared" si="9"/>
        <v>0.21159589682463914</v>
      </c>
      <c r="F71" s="422">
        <f t="shared" si="11"/>
        <v>40888</v>
      </c>
      <c r="G71" s="471">
        <v>35597</v>
      </c>
      <c r="H71" s="472">
        <v>5291</v>
      </c>
      <c r="I71" s="215">
        <f t="shared" si="7"/>
        <v>0.23358834498818518</v>
      </c>
      <c r="J71" s="215">
        <f t="shared" si="8"/>
        <v>93.175033612104912</v>
      </c>
      <c r="K71" s="226" t="s">
        <v>276</v>
      </c>
      <c r="L71" s="476"/>
    </row>
    <row r="72" spans="1:12" s="40" customFormat="1" ht="14.85" customHeight="1">
      <c r="A72" s="76" t="s">
        <v>277</v>
      </c>
      <c r="B72" s="422">
        <f t="shared" si="10"/>
        <v>233597</v>
      </c>
      <c r="C72" s="471">
        <v>51968</v>
      </c>
      <c r="D72" s="472">
        <v>181629</v>
      </c>
      <c r="E72" s="211">
        <f t="shared" si="9"/>
        <v>1.1263625255918059</v>
      </c>
      <c r="F72" s="422">
        <f t="shared" si="11"/>
        <v>197376</v>
      </c>
      <c r="G72" s="471">
        <v>51923</v>
      </c>
      <c r="H72" s="472">
        <v>145453</v>
      </c>
      <c r="I72" s="215">
        <f t="shared" si="7"/>
        <v>1.1275859220404039</v>
      </c>
      <c r="J72" s="215">
        <f t="shared" ref="J72:J90" si="12">(F72/B72)*100</f>
        <v>84.494235799261119</v>
      </c>
      <c r="K72" s="216" t="s">
        <v>278</v>
      </c>
      <c r="L72" s="476"/>
    </row>
    <row r="73" spans="1:12" s="40" customFormat="1" ht="14.85" customHeight="1">
      <c r="A73" s="76" t="s">
        <v>618</v>
      </c>
      <c r="B73" s="422">
        <f t="shared" si="10"/>
        <v>50728</v>
      </c>
      <c r="C73" s="471">
        <v>14154</v>
      </c>
      <c r="D73" s="472">
        <v>36574</v>
      </c>
      <c r="E73" s="211">
        <f t="shared" si="9"/>
        <v>0.24460125000843819</v>
      </c>
      <c r="F73" s="422">
        <f t="shared" si="11"/>
        <v>43035</v>
      </c>
      <c r="G73" s="471">
        <v>13509</v>
      </c>
      <c r="H73" s="472">
        <v>29526</v>
      </c>
      <c r="I73" s="215">
        <f t="shared" si="7"/>
        <v>0.24585390399546442</v>
      </c>
      <c r="J73" s="215">
        <f t="shared" si="12"/>
        <v>84.834805235767234</v>
      </c>
      <c r="K73" s="216" t="s">
        <v>279</v>
      </c>
      <c r="L73" s="476"/>
    </row>
    <row r="74" spans="1:12" s="40" customFormat="1" ht="14.85" customHeight="1">
      <c r="A74" s="76" t="s">
        <v>280</v>
      </c>
      <c r="B74" s="422">
        <f t="shared" si="10"/>
        <v>96848</v>
      </c>
      <c r="C74" s="474">
        <v>0</v>
      </c>
      <c r="D74" s="472">
        <v>96848</v>
      </c>
      <c r="E74" s="211">
        <f t="shared" si="9"/>
        <v>0.46698355663178559</v>
      </c>
      <c r="F74" s="422">
        <f t="shared" si="11"/>
        <v>87948</v>
      </c>
      <c r="G74" s="474">
        <v>0</v>
      </c>
      <c r="H74" s="472">
        <v>87948</v>
      </c>
      <c r="I74" s="215">
        <f t="shared" si="7"/>
        <v>0.50243660157065428</v>
      </c>
      <c r="J74" s="215">
        <f t="shared" si="12"/>
        <v>90.810341979183875</v>
      </c>
      <c r="K74" s="216" t="s">
        <v>281</v>
      </c>
      <c r="L74" s="476"/>
    </row>
    <row r="75" spans="1:12" s="122" customFormat="1" ht="14.85" customHeight="1">
      <c r="A75" s="76" t="s">
        <v>617</v>
      </c>
      <c r="B75" s="421">
        <f>SUM(B76:B79)</f>
        <v>1463172</v>
      </c>
      <c r="C75" s="421">
        <f>SUM(C76:C79)</f>
        <v>464927</v>
      </c>
      <c r="D75" s="421">
        <f>SUM(D76:D79)</f>
        <v>998245</v>
      </c>
      <c r="E75" s="211">
        <f t="shared" si="9"/>
        <v>7.0551510049153627</v>
      </c>
      <c r="F75" s="421">
        <f>SUM(F76:F79)</f>
        <v>1041832</v>
      </c>
      <c r="G75" s="421">
        <f>SUM(G76:G79)</f>
        <v>343074</v>
      </c>
      <c r="H75" s="421">
        <f>SUM(H76:H79)</f>
        <v>698758</v>
      </c>
      <c r="I75" s="215">
        <f t="shared" si="7"/>
        <v>5.9518639365029085</v>
      </c>
      <c r="J75" s="215">
        <f t="shared" si="12"/>
        <v>71.203658899978947</v>
      </c>
      <c r="K75" s="562" t="s">
        <v>282</v>
      </c>
      <c r="L75" s="477"/>
    </row>
    <row r="76" spans="1:12" ht="14.85" customHeight="1">
      <c r="A76" s="76" t="s">
        <v>283</v>
      </c>
      <c r="B76" s="422">
        <f>SUM(C76:D76)</f>
        <v>1080688</v>
      </c>
      <c r="C76" s="471">
        <v>426169</v>
      </c>
      <c r="D76" s="472">
        <v>654519</v>
      </c>
      <c r="E76" s="211">
        <f t="shared" si="9"/>
        <v>5.2108822675666113</v>
      </c>
      <c r="F76" s="422">
        <f>SUM(G76:H76)</f>
        <v>692195</v>
      </c>
      <c r="G76" s="471">
        <v>304721</v>
      </c>
      <c r="H76" s="472">
        <v>387474</v>
      </c>
      <c r="I76" s="215">
        <f t="shared" si="7"/>
        <v>3.9544287922886139</v>
      </c>
      <c r="J76" s="215">
        <f t="shared" si="12"/>
        <v>64.051326562338062</v>
      </c>
      <c r="K76" s="216" t="s">
        <v>284</v>
      </c>
      <c r="L76" s="478"/>
    </row>
    <row r="77" spans="1:12" ht="14.85" customHeight="1">
      <c r="A77" s="76" t="s">
        <v>285</v>
      </c>
      <c r="B77" s="422">
        <f>SUM(C77:D77)</f>
        <v>3398</v>
      </c>
      <c r="C77" s="471">
        <v>50</v>
      </c>
      <c r="D77" s="472">
        <v>3348</v>
      </c>
      <c r="E77" s="211">
        <f t="shared" si="9"/>
        <v>1.6384542018780021E-2</v>
      </c>
      <c r="F77" s="422">
        <f>SUM(G77:H77)</f>
        <v>174</v>
      </c>
      <c r="G77" s="471">
        <v>50</v>
      </c>
      <c r="H77" s="472">
        <v>124</v>
      </c>
      <c r="I77" s="215">
        <f t="shared" si="7"/>
        <v>9.9404157767423763E-4</v>
      </c>
      <c r="J77" s="215">
        <f t="shared" si="12"/>
        <v>5.1206592113007652</v>
      </c>
      <c r="K77" s="216" t="s">
        <v>286</v>
      </c>
      <c r="L77" s="478"/>
    </row>
    <row r="78" spans="1:12" ht="14.85" customHeight="1">
      <c r="A78" s="76" t="s">
        <v>287</v>
      </c>
      <c r="B78" s="422">
        <f>SUM(C78:D78)</f>
        <v>2248</v>
      </c>
      <c r="C78" s="474">
        <v>0</v>
      </c>
      <c r="D78" s="472">
        <v>2248</v>
      </c>
      <c r="E78" s="211">
        <f t="shared" si="9"/>
        <v>1.0839449811129338E-2</v>
      </c>
      <c r="F78" s="422">
        <f>SUM(G78:H78)</f>
        <v>26598</v>
      </c>
      <c r="G78" s="474">
        <v>0</v>
      </c>
      <c r="H78" s="472">
        <v>26598</v>
      </c>
      <c r="I78" s="215">
        <f t="shared" si="7"/>
        <v>0.15195125220103084</v>
      </c>
      <c r="J78" s="215">
        <f t="shared" si="12"/>
        <v>1183.1850533807828</v>
      </c>
      <c r="K78" s="216" t="s">
        <v>288</v>
      </c>
      <c r="L78" s="478"/>
    </row>
    <row r="79" spans="1:12" ht="14.85" customHeight="1">
      <c r="A79" s="76" t="s">
        <v>616</v>
      </c>
      <c r="B79" s="422">
        <f>SUM(C79:D79)</f>
        <v>376838</v>
      </c>
      <c r="C79" s="471">
        <v>38708</v>
      </c>
      <c r="D79" s="472">
        <v>338130</v>
      </c>
      <c r="E79" s="211">
        <f t="shared" si="9"/>
        <v>1.8170447455188421</v>
      </c>
      <c r="F79" s="422">
        <f>SUM(G79:H79)</f>
        <v>322865</v>
      </c>
      <c r="G79" s="471">
        <v>38303</v>
      </c>
      <c r="H79" s="472">
        <v>284562</v>
      </c>
      <c r="I79" s="215">
        <f t="shared" si="7"/>
        <v>1.8444898504355902</v>
      </c>
      <c r="J79" s="215">
        <f t="shared" si="12"/>
        <v>85.677399837595985</v>
      </c>
      <c r="K79" s="216" t="s">
        <v>289</v>
      </c>
      <c r="L79" s="478"/>
    </row>
    <row r="80" spans="1:12" ht="14.85" customHeight="1">
      <c r="A80" s="76" t="s">
        <v>615</v>
      </c>
      <c r="B80" s="421">
        <f>SUM(B81:B83)</f>
        <v>1854505</v>
      </c>
      <c r="C80" s="421">
        <f>SUM(C81:C83)</f>
        <v>641808</v>
      </c>
      <c r="D80" s="421">
        <f>SUM(D81:D83)</f>
        <v>1212697</v>
      </c>
      <c r="E80" s="211">
        <f t="shared" si="9"/>
        <v>8.9420880213471587</v>
      </c>
      <c r="F80" s="421">
        <f>SUM(F81:F83)</f>
        <v>1369211</v>
      </c>
      <c r="G80" s="421">
        <f>SUM(G81:G83)</f>
        <v>535635</v>
      </c>
      <c r="H80" s="421">
        <f>SUM(H81:H83)</f>
        <v>833576</v>
      </c>
      <c r="I80" s="215">
        <f t="shared" si="7"/>
        <v>7.8221417391317258</v>
      </c>
      <c r="J80" s="215">
        <f t="shared" si="12"/>
        <v>73.831615444552597</v>
      </c>
      <c r="K80" s="562" t="s">
        <v>290</v>
      </c>
      <c r="L80" s="478"/>
    </row>
    <row r="81" spans="1:12" ht="14.85" customHeight="1">
      <c r="A81" s="76" t="s">
        <v>291</v>
      </c>
      <c r="B81" s="422">
        <f>SUM(C81:D81)</f>
        <v>526287</v>
      </c>
      <c r="C81" s="471">
        <v>243256</v>
      </c>
      <c r="D81" s="472">
        <v>283031</v>
      </c>
      <c r="E81" s="211">
        <f t="shared" si="9"/>
        <v>2.5376608197285702</v>
      </c>
      <c r="F81" s="422">
        <f>SUM(G81:H81)</f>
        <v>371501</v>
      </c>
      <c r="G81" s="471">
        <v>197597</v>
      </c>
      <c r="H81" s="472">
        <v>173904</v>
      </c>
      <c r="I81" s="215">
        <f t="shared" si="7"/>
        <v>2.1223416100434305</v>
      </c>
      <c r="J81" s="215">
        <f t="shared" si="12"/>
        <v>70.589051221101798</v>
      </c>
      <c r="K81" s="216" t="s">
        <v>292</v>
      </c>
      <c r="L81" s="478"/>
    </row>
    <row r="82" spans="1:12" ht="14.85" customHeight="1">
      <c r="A82" s="76" t="s">
        <v>614</v>
      </c>
      <c r="B82" s="422">
        <f>SUM(C82:D82)</f>
        <v>1250799</v>
      </c>
      <c r="C82" s="471">
        <v>381015</v>
      </c>
      <c r="D82" s="472">
        <v>869784</v>
      </c>
      <c r="E82" s="211">
        <f t="shared" si="9"/>
        <v>6.0311267723802331</v>
      </c>
      <c r="F82" s="422">
        <f>SUM(G82:H82)</f>
        <v>938414</v>
      </c>
      <c r="G82" s="471">
        <v>323773</v>
      </c>
      <c r="H82" s="472">
        <v>614641</v>
      </c>
      <c r="I82" s="215">
        <f t="shared" si="7"/>
        <v>5.3610490406413334</v>
      </c>
      <c r="J82" s="215">
        <f t="shared" si="12"/>
        <v>75.025163915225392</v>
      </c>
      <c r="K82" s="216" t="s">
        <v>293</v>
      </c>
      <c r="L82" s="478"/>
    </row>
    <row r="83" spans="1:12" ht="14.85" customHeight="1">
      <c r="A83" s="76" t="s">
        <v>294</v>
      </c>
      <c r="B83" s="422">
        <f>SUM(C83:D83)</f>
        <v>77419</v>
      </c>
      <c r="C83" s="471">
        <v>17537</v>
      </c>
      <c r="D83" s="472">
        <v>59882</v>
      </c>
      <c r="E83" s="211">
        <f t="shared" si="9"/>
        <v>0.3733004292383551</v>
      </c>
      <c r="F83" s="422">
        <f>SUM(G83:H83)</f>
        <v>59296</v>
      </c>
      <c r="G83" s="471">
        <v>14265</v>
      </c>
      <c r="H83" s="472">
        <v>45031</v>
      </c>
      <c r="I83" s="215">
        <f t="shared" si="7"/>
        <v>0.33875108844696317</v>
      </c>
      <c r="J83" s="215">
        <f t="shared" si="12"/>
        <v>76.59101770883116</v>
      </c>
      <c r="K83" s="216" t="s">
        <v>295</v>
      </c>
      <c r="L83" s="478"/>
    </row>
    <row r="84" spans="1:12" ht="14.85" customHeight="1">
      <c r="A84" s="76" t="s">
        <v>296</v>
      </c>
      <c r="B84" s="421">
        <f>SUM(B85:B86)</f>
        <v>47255</v>
      </c>
      <c r="C84" s="421">
        <f>SUM(C85:C86)</f>
        <v>35057</v>
      </c>
      <c r="D84" s="421">
        <f>SUM(D85:D86)</f>
        <v>12198</v>
      </c>
      <c r="E84" s="211">
        <f t="shared" si="9"/>
        <v>0.22785507154133314</v>
      </c>
      <c r="F84" s="421">
        <f>SUM(F85:F86)</f>
        <v>46610</v>
      </c>
      <c r="G84" s="421">
        <f>SUM(G85:G86)</f>
        <v>34451</v>
      </c>
      <c r="H84" s="421">
        <f>SUM(H85:H86)</f>
        <v>12159</v>
      </c>
      <c r="I84" s="215">
        <f t="shared" si="7"/>
        <v>0.2662774593988288</v>
      </c>
      <c r="J84" s="215">
        <f t="shared" si="12"/>
        <v>98.635065072479094</v>
      </c>
      <c r="K84" s="562" t="s">
        <v>297</v>
      </c>
      <c r="L84" s="478"/>
    </row>
    <row r="85" spans="1:12" ht="14.85" customHeight="1">
      <c r="A85" s="76" t="s">
        <v>298</v>
      </c>
      <c r="B85" s="422">
        <f>SUM(C85:D85)</f>
        <v>38344</v>
      </c>
      <c r="C85" s="471">
        <v>35057</v>
      </c>
      <c r="D85" s="472">
        <v>3287</v>
      </c>
      <c r="E85" s="211">
        <f t="shared" si="9"/>
        <v>0.1848878396610068</v>
      </c>
      <c r="F85" s="422">
        <f>SUM(G85:H85)</f>
        <v>37737</v>
      </c>
      <c r="G85" s="471">
        <v>34451</v>
      </c>
      <c r="H85" s="472">
        <v>3286</v>
      </c>
      <c r="I85" s="215">
        <f t="shared" si="7"/>
        <v>0.21558705182007301</v>
      </c>
      <c r="J85" s="215">
        <f t="shared" si="12"/>
        <v>98.416962236595026</v>
      </c>
      <c r="K85" s="216" t="s">
        <v>299</v>
      </c>
      <c r="L85" s="478"/>
    </row>
    <row r="86" spans="1:12" ht="14.85" customHeight="1">
      <c r="A86" s="76" t="s">
        <v>300</v>
      </c>
      <c r="B86" s="422">
        <f>SUM(C86:D86)</f>
        <v>8911</v>
      </c>
      <c r="C86" s="474">
        <v>0</v>
      </c>
      <c r="D86" s="472">
        <v>8911</v>
      </c>
      <c r="E86" s="211">
        <f t="shared" si="9"/>
        <v>4.29672318803263E-2</v>
      </c>
      <c r="F86" s="422">
        <f>SUM(G86:H86)</f>
        <v>8873</v>
      </c>
      <c r="G86" s="474">
        <v>0</v>
      </c>
      <c r="H86" s="472">
        <v>8873</v>
      </c>
      <c r="I86" s="215">
        <f t="shared" si="7"/>
        <v>5.0690407578755807E-2</v>
      </c>
      <c r="J86" s="215">
        <f t="shared" si="12"/>
        <v>99.573560767590621</v>
      </c>
      <c r="K86" s="216" t="s">
        <v>301</v>
      </c>
      <c r="L86" s="478"/>
    </row>
    <row r="87" spans="1:12" ht="14.85" customHeight="1">
      <c r="A87" s="76" t="s">
        <v>302</v>
      </c>
      <c r="B87" s="421">
        <f>SUM(B88)</f>
        <v>253488</v>
      </c>
      <c r="C87" s="421">
        <f>SUM(C88)</f>
        <v>25249</v>
      </c>
      <c r="D87" s="421">
        <f>SUM(D88)</f>
        <v>228239</v>
      </c>
      <c r="E87" s="211">
        <f t="shared" si="9"/>
        <v>1.2222733335069189</v>
      </c>
      <c r="F87" s="421">
        <f>SUM(F88)</f>
        <v>0</v>
      </c>
      <c r="G87" s="421">
        <f>SUM(G88)</f>
        <v>0</v>
      </c>
      <c r="H87" s="421">
        <f>SUM(H88)</f>
        <v>0</v>
      </c>
      <c r="I87" s="415">
        <f>(F87/$F$15)*100</f>
        <v>0</v>
      </c>
      <c r="J87" s="415">
        <f t="shared" si="12"/>
        <v>0</v>
      </c>
      <c r="K87" s="562" t="s">
        <v>303</v>
      </c>
      <c r="L87" s="478"/>
    </row>
    <row r="88" spans="1:12" ht="14.85" customHeight="1">
      <c r="A88" s="76" t="s">
        <v>304</v>
      </c>
      <c r="B88" s="422">
        <f>SUM(C88:D88)</f>
        <v>253488</v>
      </c>
      <c r="C88" s="471">
        <v>25249</v>
      </c>
      <c r="D88" s="472">
        <v>228239</v>
      </c>
      <c r="E88" s="211">
        <f>(B88/$B$15)*100</f>
        <v>1.2222733335069189</v>
      </c>
      <c r="F88" s="422">
        <f>SUM(G88:H88)</f>
        <v>0</v>
      </c>
      <c r="G88" s="471">
        <v>0</v>
      </c>
      <c r="H88" s="472">
        <v>0</v>
      </c>
      <c r="I88" s="415">
        <f>(F88/$F$15)*100</f>
        <v>0</v>
      </c>
      <c r="J88" s="415">
        <f t="shared" si="12"/>
        <v>0</v>
      </c>
      <c r="K88" s="216" t="s">
        <v>305</v>
      </c>
      <c r="L88" s="478"/>
    </row>
    <row r="89" spans="1:12" ht="14.85" customHeight="1">
      <c r="A89" s="76" t="s">
        <v>306</v>
      </c>
      <c r="B89" s="421">
        <f>SUM(B90)</f>
        <v>2006454</v>
      </c>
      <c r="C89" s="421">
        <f>SUM(C90)</f>
        <v>413726</v>
      </c>
      <c r="D89" s="421">
        <f>SUM(D90)</f>
        <v>1592728</v>
      </c>
      <c r="E89" s="211">
        <f>(B89/$B$15)*100</f>
        <v>9.6747586438343891</v>
      </c>
      <c r="F89" s="421">
        <f>SUM(F90)</f>
        <v>1940808</v>
      </c>
      <c r="G89" s="421">
        <f>SUM(G90)</f>
        <v>408688</v>
      </c>
      <c r="H89" s="421">
        <f>SUM(H90)</f>
        <v>1532120</v>
      </c>
      <c r="I89" s="215">
        <f>(F89/$F$15)*100</f>
        <v>11.087608311970008</v>
      </c>
      <c r="J89" s="215">
        <f t="shared" si="12"/>
        <v>96.728257911718885</v>
      </c>
      <c r="K89" s="562" t="s">
        <v>307</v>
      </c>
      <c r="L89" s="478"/>
    </row>
    <row r="90" spans="1:12" ht="14.85" customHeight="1" thickBot="1">
      <c r="A90" s="76" t="s">
        <v>308</v>
      </c>
      <c r="B90" s="422">
        <f>SUM(C90:D90)</f>
        <v>2006454</v>
      </c>
      <c r="C90" s="471">
        <v>413726</v>
      </c>
      <c r="D90" s="472">
        <v>1592728</v>
      </c>
      <c r="E90" s="211">
        <f>(B90/$B$15)*100</f>
        <v>9.6747586438343891</v>
      </c>
      <c r="F90" s="422">
        <f>SUM(G90:H90)</f>
        <v>1940808</v>
      </c>
      <c r="G90" s="471">
        <v>408688</v>
      </c>
      <c r="H90" s="472">
        <v>1532120</v>
      </c>
      <c r="I90" s="215">
        <f>(F90/$F$15)*100</f>
        <v>11.087608311970008</v>
      </c>
      <c r="J90" s="215">
        <f t="shared" si="12"/>
        <v>96.728257911718885</v>
      </c>
      <c r="K90" s="414" t="s">
        <v>309</v>
      </c>
      <c r="L90" s="478"/>
    </row>
    <row r="91" spans="1:12" s="230" customFormat="1" ht="12.95" customHeight="1">
      <c r="A91" s="227" t="s">
        <v>613</v>
      </c>
      <c r="B91" s="228"/>
      <c r="C91" s="228"/>
      <c r="D91" s="228"/>
      <c r="E91" s="227"/>
      <c r="F91" s="229"/>
      <c r="G91" s="228"/>
      <c r="H91" s="228"/>
      <c r="I91" s="227"/>
      <c r="J91" s="227"/>
      <c r="K91" s="199" t="s">
        <v>687</v>
      </c>
    </row>
  </sheetData>
  <sheetProtection selectLockedCells="1"/>
  <mergeCells count="34">
    <mergeCell ref="A3:F3"/>
    <mergeCell ref="G3:K3"/>
    <mergeCell ref="A6:A10"/>
    <mergeCell ref="B6:E6"/>
    <mergeCell ref="G6:I6"/>
    <mergeCell ref="B8:B10"/>
    <mergeCell ref="C8:C10"/>
    <mergeCell ref="A51:A55"/>
    <mergeCell ref="B51:E51"/>
    <mergeCell ref="G51:I51"/>
    <mergeCell ref="H53:H55"/>
    <mergeCell ref="H8:H10"/>
    <mergeCell ref="E7:E10"/>
    <mergeCell ref="F7:F10"/>
    <mergeCell ref="D8:D10"/>
    <mergeCell ref="G8:G10"/>
    <mergeCell ref="G52:H52"/>
    <mergeCell ref="I52:I55"/>
    <mergeCell ref="B53:B55"/>
    <mergeCell ref="C53:C55"/>
    <mergeCell ref="D53:D55"/>
    <mergeCell ref="G53:G55"/>
    <mergeCell ref="A48:F48"/>
    <mergeCell ref="K51:K55"/>
    <mergeCell ref="B52:D52"/>
    <mergeCell ref="E52:E55"/>
    <mergeCell ref="F52:F55"/>
    <mergeCell ref="G7:H7"/>
    <mergeCell ref="I7:I10"/>
    <mergeCell ref="J51:J55"/>
    <mergeCell ref="K6:K10"/>
    <mergeCell ref="B7:D7"/>
    <mergeCell ref="G48:K48"/>
    <mergeCell ref="J6:J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5" max="10" man="1"/>
  </rowBreaks>
  <colBreaks count="1" manualBreakCount="1">
    <brk id="6" max="8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"/>
  <sheetViews>
    <sheetView view="pageBreakPreview" topLeftCell="E10" zoomScaleNormal="100" zoomScaleSheetLayoutView="100" workbookViewId="0">
      <selection activeCell="W39" sqref="W39"/>
    </sheetView>
  </sheetViews>
  <sheetFormatPr defaultRowHeight="14.25"/>
  <cols>
    <col min="1" max="1" width="4.625" style="203" customWidth="1"/>
    <col min="2" max="2" width="8.375" style="203" customWidth="1"/>
    <col min="3" max="7" width="13.875" style="204" customWidth="1"/>
    <col min="8" max="12" width="13.625" style="204" customWidth="1"/>
    <col min="13" max="13" width="6.875" style="203" customWidth="1"/>
    <col min="14" max="14" width="7.375" style="203" customWidth="1"/>
    <col min="15" max="15" width="5.125" style="203" customWidth="1"/>
    <col min="16" max="16" width="2.75" style="203" customWidth="1"/>
    <col min="17" max="17" width="2.5" style="203" customWidth="1"/>
    <col min="18" max="18" width="7.625" style="203" customWidth="1"/>
    <col min="19" max="23" width="12.875" style="204" customWidth="1"/>
    <col min="24" max="24" width="16.125" style="203" customWidth="1"/>
    <col min="25" max="16384" width="9" style="205"/>
  </cols>
  <sheetData>
    <row r="1" spans="1:24" s="527" customFormat="1" ht="14.1" customHeight="1">
      <c r="A1" s="248" t="s">
        <v>598</v>
      </c>
      <c r="B1" s="526"/>
      <c r="C1" s="526"/>
      <c r="D1" s="526"/>
      <c r="E1" s="526"/>
      <c r="F1" s="526"/>
      <c r="G1" s="526"/>
      <c r="M1" s="520"/>
      <c r="N1" s="525" t="s">
        <v>664</v>
      </c>
      <c r="O1" s="248" t="s">
        <v>611</v>
      </c>
      <c r="P1" s="526"/>
      <c r="Q1" s="526"/>
      <c r="R1" s="526"/>
      <c r="S1" s="526"/>
      <c r="T1" s="526"/>
      <c r="U1" s="526"/>
      <c r="V1" s="526"/>
    </row>
    <row r="2" spans="1:24" s="396" customFormat="1" ht="14.1" customHeight="1">
      <c r="A2" s="92"/>
      <c r="B2" s="184"/>
      <c r="C2" s="184"/>
      <c r="D2" s="184"/>
      <c r="E2" s="184"/>
      <c r="F2" s="184"/>
      <c r="G2" s="184"/>
      <c r="M2" s="38"/>
      <c r="N2" s="93"/>
      <c r="O2" s="92"/>
      <c r="P2" s="184"/>
      <c r="Q2" s="184"/>
      <c r="R2" s="184"/>
      <c r="S2" s="184"/>
      <c r="T2" s="184"/>
      <c r="U2" s="184"/>
      <c r="V2" s="184"/>
    </row>
    <row r="3" spans="1:24" s="397" customFormat="1" ht="20.100000000000001" customHeight="1">
      <c r="A3" s="836" t="s">
        <v>683</v>
      </c>
      <c r="B3" s="836"/>
      <c r="C3" s="836"/>
      <c r="D3" s="836"/>
      <c r="E3" s="836"/>
      <c r="F3" s="836"/>
      <c r="G3" s="836"/>
      <c r="H3" s="892" t="s">
        <v>104</v>
      </c>
      <c r="I3" s="892"/>
      <c r="J3" s="892"/>
      <c r="K3" s="892"/>
      <c r="L3" s="892"/>
      <c r="M3" s="892"/>
      <c r="N3" s="892"/>
      <c r="O3" s="836" t="s">
        <v>684</v>
      </c>
      <c r="P3" s="836"/>
      <c r="Q3" s="836"/>
      <c r="R3" s="836"/>
      <c r="S3" s="836"/>
      <c r="T3" s="836"/>
      <c r="U3" s="836"/>
      <c r="V3" s="836"/>
      <c r="W3" s="836"/>
    </row>
    <row r="4" spans="1:24" s="187" customFormat="1" ht="24" customHeight="1">
      <c r="A4" s="185"/>
      <c r="B4" s="185"/>
      <c r="C4" s="185"/>
      <c r="D4" s="185"/>
      <c r="E4" s="185"/>
      <c r="F4" s="185"/>
      <c r="G4" s="185"/>
      <c r="H4" s="186"/>
      <c r="I4" s="186"/>
      <c r="J4" s="186"/>
      <c r="K4" s="186"/>
      <c r="L4" s="186"/>
      <c r="M4" s="186"/>
      <c r="N4" s="186"/>
      <c r="O4" s="893" t="s">
        <v>310</v>
      </c>
      <c r="P4" s="893"/>
      <c r="Q4" s="893"/>
      <c r="R4" s="893"/>
      <c r="S4" s="893"/>
      <c r="T4" s="893"/>
      <c r="U4" s="893"/>
      <c r="V4" s="893"/>
      <c r="W4" s="893"/>
    </row>
    <row r="5" spans="1:24" s="395" customFormat="1" ht="18" customHeight="1" thickBot="1">
      <c r="A5" s="395" t="s">
        <v>17</v>
      </c>
      <c r="M5" s="188"/>
      <c r="N5" s="189" t="s">
        <v>85</v>
      </c>
      <c r="O5" s="395" t="s">
        <v>17</v>
      </c>
      <c r="P5" s="188"/>
      <c r="Q5" s="188"/>
      <c r="R5" s="188"/>
      <c r="W5" s="189" t="s">
        <v>85</v>
      </c>
      <c r="X5" s="188"/>
    </row>
    <row r="6" spans="1:24" s="396" customFormat="1" ht="18" customHeight="1">
      <c r="A6" s="831" t="s">
        <v>311</v>
      </c>
      <c r="B6" s="838"/>
      <c r="C6" s="841" t="s">
        <v>98</v>
      </c>
      <c r="D6" s="844" t="s">
        <v>105</v>
      </c>
      <c r="E6" s="844" t="s">
        <v>312</v>
      </c>
      <c r="F6" s="844" t="s">
        <v>313</v>
      </c>
      <c r="G6" s="851" t="s">
        <v>99</v>
      </c>
      <c r="H6" s="854" t="s">
        <v>314</v>
      </c>
      <c r="I6" s="844" t="s">
        <v>315</v>
      </c>
      <c r="J6" s="844" t="s">
        <v>316</v>
      </c>
      <c r="K6" s="844" t="s">
        <v>106</v>
      </c>
      <c r="L6" s="851" t="s">
        <v>317</v>
      </c>
      <c r="M6" s="830" t="s">
        <v>311</v>
      </c>
      <c r="N6" s="831"/>
      <c r="O6" s="831" t="s">
        <v>311</v>
      </c>
      <c r="P6" s="831"/>
      <c r="Q6" s="831"/>
      <c r="R6" s="838"/>
      <c r="S6" s="854" t="s">
        <v>107</v>
      </c>
      <c r="T6" s="844" t="s">
        <v>318</v>
      </c>
      <c r="U6" s="844" t="s">
        <v>319</v>
      </c>
      <c r="V6" s="844" t="s">
        <v>108</v>
      </c>
      <c r="W6" s="851" t="s">
        <v>320</v>
      </c>
      <c r="X6" s="847"/>
    </row>
    <row r="7" spans="1:24" s="396" customFormat="1" ht="18" customHeight="1">
      <c r="A7" s="833"/>
      <c r="B7" s="839"/>
      <c r="C7" s="842"/>
      <c r="D7" s="845"/>
      <c r="E7" s="845"/>
      <c r="F7" s="845"/>
      <c r="G7" s="852"/>
      <c r="H7" s="855"/>
      <c r="I7" s="845"/>
      <c r="J7" s="845"/>
      <c r="K7" s="845"/>
      <c r="L7" s="852"/>
      <c r="M7" s="832"/>
      <c r="N7" s="833"/>
      <c r="O7" s="833"/>
      <c r="P7" s="833"/>
      <c r="Q7" s="833"/>
      <c r="R7" s="839"/>
      <c r="S7" s="855"/>
      <c r="T7" s="845"/>
      <c r="U7" s="845"/>
      <c r="V7" s="845"/>
      <c r="W7" s="852"/>
      <c r="X7" s="894"/>
    </row>
    <row r="8" spans="1:24" s="396" customFormat="1" ht="18" customHeight="1">
      <c r="A8" s="833"/>
      <c r="B8" s="839"/>
      <c r="C8" s="842"/>
      <c r="D8" s="845"/>
      <c r="E8" s="845"/>
      <c r="F8" s="845"/>
      <c r="G8" s="852"/>
      <c r="H8" s="855"/>
      <c r="I8" s="845"/>
      <c r="J8" s="845"/>
      <c r="K8" s="845"/>
      <c r="L8" s="852"/>
      <c r="M8" s="832"/>
      <c r="N8" s="833"/>
      <c r="O8" s="833"/>
      <c r="P8" s="833"/>
      <c r="Q8" s="833"/>
      <c r="R8" s="839"/>
      <c r="S8" s="855"/>
      <c r="T8" s="845"/>
      <c r="U8" s="845"/>
      <c r="V8" s="845"/>
      <c r="W8" s="852"/>
      <c r="X8" s="894"/>
    </row>
    <row r="9" spans="1:24" s="396" customFormat="1" ht="18" customHeight="1">
      <c r="A9" s="835"/>
      <c r="B9" s="840"/>
      <c r="C9" s="843"/>
      <c r="D9" s="846"/>
      <c r="E9" s="846"/>
      <c r="F9" s="846"/>
      <c r="G9" s="853"/>
      <c r="H9" s="856"/>
      <c r="I9" s="846"/>
      <c r="J9" s="846"/>
      <c r="K9" s="846"/>
      <c r="L9" s="853"/>
      <c r="M9" s="834"/>
      <c r="N9" s="835"/>
      <c r="O9" s="835"/>
      <c r="P9" s="835"/>
      <c r="Q9" s="835"/>
      <c r="R9" s="840"/>
      <c r="S9" s="856"/>
      <c r="T9" s="846"/>
      <c r="U9" s="846"/>
      <c r="V9" s="846"/>
      <c r="W9" s="853"/>
      <c r="X9" s="894"/>
    </row>
    <row r="10" spans="1:24" s="396" customFormat="1" ht="18.95" customHeight="1">
      <c r="A10" s="848" t="s">
        <v>134</v>
      </c>
      <c r="B10" s="849"/>
      <c r="C10" s="190">
        <v>8656404</v>
      </c>
      <c r="D10" s="190">
        <v>587692</v>
      </c>
      <c r="E10" s="190">
        <v>268893</v>
      </c>
      <c r="F10" s="190">
        <v>49285</v>
      </c>
      <c r="G10" s="190">
        <v>718199</v>
      </c>
      <c r="H10" s="190">
        <v>704399</v>
      </c>
      <c r="I10" s="190">
        <v>1703229</v>
      </c>
      <c r="J10" s="190">
        <v>161269</v>
      </c>
      <c r="K10" s="190">
        <v>1484440</v>
      </c>
      <c r="L10" s="190">
        <v>194873</v>
      </c>
      <c r="M10" s="850" t="s">
        <v>134</v>
      </c>
      <c r="N10" s="848"/>
      <c r="O10" s="848" t="s">
        <v>134</v>
      </c>
      <c r="P10" s="848"/>
      <c r="Q10" s="848"/>
      <c r="R10" s="849"/>
      <c r="S10" s="190">
        <v>667659</v>
      </c>
      <c r="T10" s="190">
        <v>868892</v>
      </c>
      <c r="U10" s="190">
        <v>1034</v>
      </c>
      <c r="V10" s="190">
        <v>582</v>
      </c>
      <c r="W10" s="190">
        <v>1245958</v>
      </c>
    </row>
    <row r="11" spans="1:24" s="396" customFormat="1" ht="18.95" customHeight="1">
      <c r="A11" s="848" t="s">
        <v>463</v>
      </c>
      <c r="B11" s="849"/>
      <c r="C11" s="190">
        <v>9275604.0971499998</v>
      </c>
      <c r="D11" s="190">
        <v>681524.55802999996</v>
      </c>
      <c r="E11" s="190">
        <v>323844.53963000001</v>
      </c>
      <c r="F11" s="190">
        <v>57334.381840000002</v>
      </c>
      <c r="G11" s="190">
        <v>833973.02801000001</v>
      </c>
      <c r="H11" s="190">
        <v>711769.97085000004</v>
      </c>
      <c r="I11" s="190">
        <v>1839691.5799</v>
      </c>
      <c r="J11" s="190">
        <v>159976.90307999999</v>
      </c>
      <c r="K11" s="190">
        <v>1573067.8352600001</v>
      </c>
      <c r="L11" s="190">
        <v>222430.94545999999</v>
      </c>
      <c r="M11" s="850" t="s">
        <v>463</v>
      </c>
      <c r="N11" s="848"/>
      <c r="O11" s="848" t="s">
        <v>463</v>
      </c>
      <c r="P11" s="848"/>
      <c r="Q11" s="848"/>
      <c r="R11" s="849"/>
      <c r="S11" s="190">
        <v>718036.11662999995</v>
      </c>
      <c r="T11" s="190">
        <v>826992.90991000005</v>
      </c>
      <c r="U11" s="190">
        <v>571</v>
      </c>
      <c r="V11" s="190">
        <v>0</v>
      </c>
      <c r="W11" s="190">
        <v>1326390.32855</v>
      </c>
    </row>
    <row r="12" spans="1:24" s="396" customFormat="1" ht="18.95" customHeight="1">
      <c r="A12" s="848" t="s">
        <v>575</v>
      </c>
      <c r="B12" s="849"/>
      <c r="C12" s="190">
        <v>10261913</v>
      </c>
      <c r="D12" s="190">
        <v>937148</v>
      </c>
      <c r="E12" s="190">
        <v>383807</v>
      </c>
      <c r="F12" s="190">
        <v>62319</v>
      </c>
      <c r="G12" s="190">
        <v>904081</v>
      </c>
      <c r="H12" s="190">
        <v>759424</v>
      </c>
      <c r="I12" s="190">
        <v>2058594</v>
      </c>
      <c r="J12" s="190">
        <v>185822</v>
      </c>
      <c r="K12" s="190">
        <v>1654137</v>
      </c>
      <c r="L12" s="190">
        <v>242134</v>
      </c>
      <c r="M12" s="850" t="s">
        <v>575</v>
      </c>
      <c r="N12" s="848"/>
      <c r="O12" s="848" t="s">
        <v>575</v>
      </c>
      <c r="P12" s="848"/>
      <c r="Q12" s="848"/>
      <c r="R12" s="849"/>
      <c r="S12" s="190">
        <v>749423</v>
      </c>
      <c r="T12" s="190">
        <v>929777</v>
      </c>
      <c r="U12" s="190">
        <v>1459</v>
      </c>
      <c r="V12" s="190">
        <v>13</v>
      </c>
      <c r="W12" s="190">
        <v>1393775</v>
      </c>
    </row>
    <row r="13" spans="1:24" s="396" customFormat="1" ht="18.95" customHeight="1">
      <c r="A13" s="848" t="s">
        <v>587</v>
      </c>
      <c r="B13" s="849"/>
      <c r="C13" s="190">
        <v>10063685</v>
      </c>
      <c r="D13" s="190">
        <v>737907</v>
      </c>
      <c r="E13" s="190">
        <v>281202</v>
      </c>
      <c r="F13" s="190">
        <v>67001</v>
      </c>
      <c r="G13" s="190">
        <v>825992</v>
      </c>
      <c r="H13" s="190">
        <v>753921</v>
      </c>
      <c r="I13" s="190">
        <v>2287866</v>
      </c>
      <c r="J13" s="190">
        <v>199541</v>
      </c>
      <c r="K13" s="190">
        <v>1695541</v>
      </c>
      <c r="L13" s="190">
        <v>233172</v>
      </c>
      <c r="M13" s="850" t="s">
        <v>587</v>
      </c>
      <c r="N13" s="848"/>
      <c r="O13" s="848" t="s">
        <v>587</v>
      </c>
      <c r="P13" s="848"/>
      <c r="Q13" s="848"/>
      <c r="R13" s="849"/>
      <c r="S13" s="190">
        <v>678591</v>
      </c>
      <c r="T13" s="190">
        <v>826148</v>
      </c>
      <c r="U13" s="190">
        <v>8117</v>
      </c>
      <c r="V13" s="190">
        <v>0</v>
      </c>
      <c r="W13" s="190">
        <v>1468686</v>
      </c>
    </row>
    <row r="14" spans="1:24" s="396" customFormat="1" ht="18.95" customHeight="1">
      <c r="A14" s="860" t="s">
        <v>629</v>
      </c>
      <c r="B14" s="861"/>
      <c r="C14" s="191">
        <f>SUM(C16:C38)</f>
        <v>10718403</v>
      </c>
      <c r="D14" s="191">
        <f t="shared" ref="D14:L14" si="0">SUM(D16:D38)</f>
        <v>689038</v>
      </c>
      <c r="E14" s="191">
        <f t="shared" si="0"/>
        <v>297656</v>
      </c>
      <c r="F14" s="191">
        <f t="shared" si="0"/>
        <v>65064</v>
      </c>
      <c r="G14" s="191">
        <f t="shared" si="0"/>
        <v>999754</v>
      </c>
      <c r="H14" s="191">
        <f t="shared" si="0"/>
        <v>765308</v>
      </c>
      <c r="I14" s="191">
        <f t="shared" si="0"/>
        <v>2590424</v>
      </c>
      <c r="J14" s="191">
        <f t="shared" si="0"/>
        <v>202784</v>
      </c>
      <c r="K14" s="191">
        <f t="shared" si="0"/>
        <v>1753804</v>
      </c>
      <c r="L14" s="191">
        <f t="shared" si="0"/>
        <v>277959</v>
      </c>
      <c r="M14" s="862" t="s">
        <v>629</v>
      </c>
      <c r="N14" s="860"/>
      <c r="O14" s="860" t="s">
        <v>629</v>
      </c>
      <c r="P14" s="860"/>
      <c r="Q14" s="860"/>
      <c r="R14" s="861"/>
      <c r="S14" s="191">
        <f>SUM(S16:S38)</f>
        <v>698757</v>
      </c>
      <c r="T14" s="191">
        <f>SUM(T16:T38)</f>
        <v>833576</v>
      </c>
      <c r="U14" s="191">
        <f>SUM(U16:U38)</f>
        <v>12159</v>
      </c>
      <c r="V14" s="191">
        <f>SUM(V16:V38)</f>
        <v>0</v>
      </c>
      <c r="W14" s="191">
        <f>SUM(W16:W38)</f>
        <v>1532120</v>
      </c>
      <c r="X14" s="192"/>
    </row>
    <row r="15" spans="1:24" s="396" customFormat="1" ht="17.45" customHeight="1">
      <c r="A15" s="393"/>
      <c r="B15" s="394"/>
      <c r="C15" s="190"/>
      <c r="D15" s="190"/>
      <c r="E15" s="190"/>
      <c r="F15" s="190"/>
      <c r="G15" s="190"/>
      <c r="H15" s="193"/>
      <c r="I15" s="193"/>
      <c r="J15" s="193"/>
      <c r="K15" s="193"/>
      <c r="L15" s="193"/>
      <c r="M15" s="194"/>
      <c r="N15" s="393"/>
      <c r="O15" s="393"/>
      <c r="P15" s="393"/>
      <c r="Q15" s="393"/>
      <c r="R15" s="394"/>
      <c r="S15" s="190"/>
      <c r="T15" s="190"/>
      <c r="U15" s="190"/>
      <c r="V15" s="190"/>
      <c r="W15" s="190"/>
      <c r="X15" s="195"/>
    </row>
    <row r="16" spans="1:24" s="396" customFormat="1" ht="17.45" customHeight="1">
      <c r="A16" s="848" t="s">
        <v>41</v>
      </c>
      <c r="B16" s="849"/>
      <c r="C16" s="190">
        <f>SUM(D16:L16,S16:W16)</f>
        <v>1096647</v>
      </c>
      <c r="D16" s="471">
        <v>76283</v>
      </c>
      <c r="E16" s="471">
        <v>20226</v>
      </c>
      <c r="F16" s="471">
        <v>3783</v>
      </c>
      <c r="G16" s="471">
        <v>60016</v>
      </c>
      <c r="H16" s="471">
        <v>67064</v>
      </c>
      <c r="I16" s="471">
        <v>401371</v>
      </c>
      <c r="J16" s="471">
        <v>19525</v>
      </c>
      <c r="K16" s="471">
        <v>129296</v>
      </c>
      <c r="L16" s="471">
        <v>27786</v>
      </c>
      <c r="M16" s="885" t="s">
        <v>23</v>
      </c>
      <c r="N16" s="886"/>
      <c r="O16" s="848" t="s">
        <v>41</v>
      </c>
      <c r="P16" s="848" t="s">
        <v>23</v>
      </c>
      <c r="Q16" s="888" t="s">
        <v>23</v>
      </c>
      <c r="R16" s="889"/>
      <c r="S16" s="471">
        <v>107655</v>
      </c>
      <c r="T16" s="471">
        <v>28203</v>
      </c>
      <c r="U16" s="471">
        <v>10760</v>
      </c>
      <c r="V16" s="479">
        <v>0</v>
      </c>
      <c r="W16" s="471">
        <v>144679</v>
      </c>
    </row>
    <row r="17" spans="1:23" s="396" customFormat="1" ht="17.45" customHeight="1">
      <c r="A17" s="848" t="s">
        <v>42</v>
      </c>
      <c r="B17" s="849"/>
      <c r="C17" s="190">
        <f t="shared" ref="C17:C38" si="1">SUM(D17:L17,S17:W17)</f>
        <v>881551</v>
      </c>
      <c r="D17" s="479">
        <v>49709</v>
      </c>
      <c r="E17" s="479">
        <v>13397</v>
      </c>
      <c r="F17" s="479">
        <v>7852</v>
      </c>
      <c r="G17" s="479">
        <v>144153</v>
      </c>
      <c r="H17" s="479">
        <v>67175</v>
      </c>
      <c r="I17" s="479">
        <v>221003</v>
      </c>
      <c r="J17" s="479">
        <v>12514</v>
      </c>
      <c r="K17" s="479">
        <v>123409</v>
      </c>
      <c r="L17" s="479">
        <v>18304</v>
      </c>
      <c r="M17" s="885" t="s">
        <v>24</v>
      </c>
      <c r="N17" s="886"/>
      <c r="O17" s="848" t="s">
        <v>42</v>
      </c>
      <c r="P17" s="848" t="s">
        <v>24</v>
      </c>
      <c r="Q17" s="888" t="s">
        <v>24</v>
      </c>
      <c r="R17" s="889"/>
      <c r="S17" s="479">
        <v>49440</v>
      </c>
      <c r="T17" s="479">
        <v>55563</v>
      </c>
      <c r="U17" s="479">
        <v>0</v>
      </c>
      <c r="V17" s="479">
        <v>0</v>
      </c>
      <c r="W17" s="479">
        <v>119032</v>
      </c>
    </row>
    <row r="18" spans="1:23" s="396" customFormat="1" ht="17.45" customHeight="1">
      <c r="A18" s="848" t="s">
        <v>43</v>
      </c>
      <c r="B18" s="849"/>
      <c r="C18" s="190">
        <f t="shared" si="1"/>
        <v>574370</v>
      </c>
      <c r="D18" s="479">
        <v>38984</v>
      </c>
      <c r="E18" s="479">
        <v>8314</v>
      </c>
      <c r="F18" s="479">
        <v>6836</v>
      </c>
      <c r="G18" s="479">
        <v>44417</v>
      </c>
      <c r="H18" s="479">
        <v>37447</v>
      </c>
      <c r="I18" s="479">
        <v>145468</v>
      </c>
      <c r="J18" s="479">
        <v>11891</v>
      </c>
      <c r="K18" s="479">
        <v>119111</v>
      </c>
      <c r="L18" s="479">
        <v>4820</v>
      </c>
      <c r="M18" s="885" t="s">
        <v>25</v>
      </c>
      <c r="N18" s="886"/>
      <c r="O18" s="848" t="s">
        <v>43</v>
      </c>
      <c r="P18" s="848" t="s">
        <v>25</v>
      </c>
      <c r="Q18" s="888" t="s">
        <v>25</v>
      </c>
      <c r="R18" s="889"/>
      <c r="S18" s="479">
        <v>41426</v>
      </c>
      <c r="T18" s="479">
        <v>36963</v>
      </c>
      <c r="U18" s="479">
        <v>0</v>
      </c>
      <c r="V18" s="479">
        <v>0</v>
      </c>
      <c r="W18" s="479">
        <v>78693</v>
      </c>
    </row>
    <row r="19" spans="1:23" s="396" customFormat="1" ht="17.45" customHeight="1">
      <c r="A19" s="848" t="s">
        <v>44</v>
      </c>
      <c r="B19" s="849"/>
      <c r="C19" s="190">
        <f t="shared" si="1"/>
        <v>765054</v>
      </c>
      <c r="D19" s="471">
        <v>38851</v>
      </c>
      <c r="E19" s="471">
        <v>6350</v>
      </c>
      <c r="F19" s="479">
        <v>4814</v>
      </c>
      <c r="G19" s="479">
        <v>107082</v>
      </c>
      <c r="H19" s="479">
        <v>52004</v>
      </c>
      <c r="I19" s="471">
        <v>198457</v>
      </c>
      <c r="J19" s="471">
        <v>15077</v>
      </c>
      <c r="K19" s="471">
        <v>112492</v>
      </c>
      <c r="L19" s="471">
        <v>17153</v>
      </c>
      <c r="M19" s="885" t="s">
        <v>26</v>
      </c>
      <c r="N19" s="886"/>
      <c r="O19" s="848" t="s">
        <v>44</v>
      </c>
      <c r="P19" s="848" t="s">
        <v>26</v>
      </c>
      <c r="Q19" s="888" t="s">
        <v>26</v>
      </c>
      <c r="R19" s="889"/>
      <c r="S19" s="471">
        <v>30777</v>
      </c>
      <c r="T19" s="471">
        <v>83422</v>
      </c>
      <c r="U19" s="479">
        <v>0</v>
      </c>
      <c r="V19" s="479">
        <v>0</v>
      </c>
      <c r="W19" s="471">
        <v>98575</v>
      </c>
    </row>
    <row r="20" spans="1:23" s="396" customFormat="1" ht="17.45" customHeight="1">
      <c r="A20" s="848" t="s">
        <v>45</v>
      </c>
      <c r="B20" s="849"/>
      <c r="C20" s="190">
        <f t="shared" si="1"/>
        <v>946340</v>
      </c>
      <c r="D20" s="479">
        <v>94826</v>
      </c>
      <c r="E20" s="479">
        <v>14373</v>
      </c>
      <c r="F20" s="479">
        <v>0</v>
      </c>
      <c r="G20" s="479">
        <v>56233</v>
      </c>
      <c r="H20" s="479">
        <v>56530</v>
      </c>
      <c r="I20" s="479">
        <v>275196</v>
      </c>
      <c r="J20" s="479">
        <v>17369</v>
      </c>
      <c r="K20" s="479">
        <v>85599</v>
      </c>
      <c r="L20" s="479">
        <v>53554</v>
      </c>
      <c r="M20" s="885" t="s">
        <v>27</v>
      </c>
      <c r="N20" s="886"/>
      <c r="O20" s="848" t="s">
        <v>45</v>
      </c>
      <c r="P20" s="848" t="s">
        <v>27</v>
      </c>
      <c r="Q20" s="888" t="s">
        <v>27</v>
      </c>
      <c r="R20" s="889"/>
      <c r="S20" s="479">
        <v>104774</v>
      </c>
      <c r="T20" s="479">
        <v>51858</v>
      </c>
      <c r="U20" s="479">
        <v>0</v>
      </c>
      <c r="V20" s="479">
        <v>0</v>
      </c>
      <c r="W20" s="479">
        <v>136028</v>
      </c>
    </row>
    <row r="21" spans="1:23" s="396" customFormat="1" ht="17.45" customHeight="1">
      <c r="A21" s="848" t="s">
        <v>46</v>
      </c>
      <c r="B21" s="849"/>
      <c r="C21" s="190">
        <f t="shared" si="1"/>
        <v>480452</v>
      </c>
      <c r="D21" s="479">
        <v>34067</v>
      </c>
      <c r="E21" s="479">
        <v>12793</v>
      </c>
      <c r="F21" s="479">
        <v>4105</v>
      </c>
      <c r="G21" s="479">
        <v>55275</v>
      </c>
      <c r="H21" s="479">
        <v>26784</v>
      </c>
      <c r="I21" s="479">
        <v>130021</v>
      </c>
      <c r="J21" s="479">
        <v>7660</v>
      </c>
      <c r="K21" s="479">
        <v>74164</v>
      </c>
      <c r="L21" s="479">
        <v>5850</v>
      </c>
      <c r="M21" s="885" t="s">
        <v>28</v>
      </c>
      <c r="N21" s="886"/>
      <c r="O21" s="848" t="s">
        <v>46</v>
      </c>
      <c r="P21" s="848" t="s">
        <v>28</v>
      </c>
      <c r="Q21" s="888" t="s">
        <v>28</v>
      </c>
      <c r="R21" s="889"/>
      <c r="S21" s="479">
        <v>27213</v>
      </c>
      <c r="T21" s="479">
        <v>30824</v>
      </c>
      <c r="U21" s="479">
        <v>0</v>
      </c>
      <c r="V21" s="479">
        <v>0</v>
      </c>
      <c r="W21" s="479">
        <v>71696</v>
      </c>
    </row>
    <row r="22" spans="1:23" s="396" customFormat="1" ht="17.45" customHeight="1">
      <c r="A22" s="848" t="s">
        <v>47</v>
      </c>
      <c r="B22" s="849"/>
      <c r="C22" s="190">
        <f t="shared" si="1"/>
        <v>527366</v>
      </c>
      <c r="D22" s="479">
        <v>52001</v>
      </c>
      <c r="E22" s="479">
        <v>11568</v>
      </c>
      <c r="F22" s="479">
        <v>314</v>
      </c>
      <c r="G22" s="479">
        <v>36211</v>
      </c>
      <c r="H22" s="479">
        <v>32213</v>
      </c>
      <c r="I22" s="479">
        <v>108725</v>
      </c>
      <c r="J22" s="479">
        <v>10894</v>
      </c>
      <c r="K22" s="479">
        <v>96303</v>
      </c>
      <c r="L22" s="479">
        <v>21891</v>
      </c>
      <c r="M22" s="885" t="s">
        <v>48</v>
      </c>
      <c r="N22" s="886"/>
      <c r="O22" s="848" t="s">
        <v>47</v>
      </c>
      <c r="P22" s="848" t="s">
        <v>48</v>
      </c>
      <c r="Q22" s="888" t="s">
        <v>48</v>
      </c>
      <c r="R22" s="889"/>
      <c r="S22" s="479">
        <v>39562</v>
      </c>
      <c r="T22" s="479">
        <v>47700</v>
      </c>
      <c r="U22" s="479">
        <v>0</v>
      </c>
      <c r="V22" s="479">
        <v>0</v>
      </c>
      <c r="W22" s="479">
        <v>69984</v>
      </c>
    </row>
    <row r="23" spans="1:23" s="396" customFormat="1" ht="17.45" customHeight="1">
      <c r="A23" s="848" t="s">
        <v>49</v>
      </c>
      <c r="B23" s="849"/>
      <c r="C23" s="190">
        <f t="shared" si="1"/>
        <v>564633</v>
      </c>
      <c r="D23" s="479">
        <v>29284</v>
      </c>
      <c r="E23" s="479">
        <v>15221</v>
      </c>
      <c r="F23" s="479">
        <v>0</v>
      </c>
      <c r="G23" s="479">
        <v>51189</v>
      </c>
      <c r="H23" s="479">
        <v>42582</v>
      </c>
      <c r="I23" s="479">
        <v>114967</v>
      </c>
      <c r="J23" s="479">
        <v>8680</v>
      </c>
      <c r="K23" s="479">
        <v>115849</v>
      </c>
      <c r="L23" s="479">
        <v>5797</v>
      </c>
      <c r="M23" s="885" t="s">
        <v>29</v>
      </c>
      <c r="N23" s="886"/>
      <c r="O23" s="848" t="s">
        <v>49</v>
      </c>
      <c r="P23" s="848" t="s">
        <v>29</v>
      </c>
      <c r="Q23" s="888" t="s">
        <v>29</v>
      </c>
      <c r="R23" s="889"/>
      <c r="S23" s="479">
        <v>40473</v>
      </c>
      <c r="T23" s="479">
        <v>50150</v>
      </c>
      <c r="U23" s="479">
        <v>0</v>
      </c>
      <c r="V23" s="479">
        <v>0</v>
      </c>
      <c r="W23" s="479">
        <v>90441</v>
      </c>
    </row>
    <row r="24" spans="1:23" s="396" customFormat="1" ht="17.45" customHeight="1">
      <c r="A24" s="848" t="s">
        <v>50</v>
      </c>
      <c r="B24" s="849"/>
      <c r="C24" s="190">
        <f t="shared" si="1"/>
        <v>461178</v>
      </c>
      <c r="D24" s="479">
        <v>24110</v>
      </c>
      <c r="E24" s="479">
        <v>5614</v>
      </c>
      <c r="F24" s="479">
        <v>3447</v>
      </c>
      <c r="G24" s="479">
        <v>76956</v>
      </c>
      <c r="H24" s="479">
        <v>31572</v>
      </c>
      <c r="I24" s="479">
        <v>93233</v>
      </c>
      <c r="J24" s="479">
        <v>8397</v>
      </c>
      <c r="K24" s="479">
        <v>78114</v>
      </c>
      <c r="L24" s="479">
        <v>7442</v>
      </c>
      <c r="M24" s="885" t="s">
        <v>51</v>
      </c>
      <c r="N24" s="886"/>
      <c r="O24" s="848" t="s">
        <v>50</v>
      </c>
      <c r="P24" s="848" t="s">
        <v>51</v>
      </c>
      <c r="Q24" s="888" t="s">
        <v>51</v>
      </c>
      <c r="R24" s="889"/>
      <c r="S24" s="479">
        <v>29359</v>
      </c>
      <c r="T24" s="479">
        <v>33464</v>
      </c>
      <c r="U24" s="479">
        <v>0</v>
      </c>
      <c r="V24" s="479">
        <v>0</v>
      </c>
      <c r="W24" s="479">
        <v>69470</v>
      </c>
    </row>
    <row r="25" spans="1:23" s="396" customFormat="1" ht="17.45" customHeight="1">
      <c r="A25" s="848" t="s">
        <v>52</v>
      </c>
      <c r="B25" s="849"/>
      <c r="C25" s="190">
        <f t="shared" si="1"/>
        <v>596164</v>
      </c>
      <c r="D25" s="479">
        <v>28139</v>
      </c>
      <c r="E25" s="479">
        <v>11675</v>
      </c>
      <c r="F25" s="479">
        <v>8691</v>
      </c>
      <c r="G25" s="479">
        <v>27882</v>
      </c>
      <c r="H25" s="479">
        <v>22552</v>
      </c>
      <c r="I25" s="479">
        <v>189227</v>
      </c>
      <c r="J25" s="479">
        <v>12682</v>
      </c>
      <c r="K25" s="479">
        <v>50306</v>
      </c>
      <c r="L25" s="479">
        <v>50917</v>
      </c>
      <c r="M25" s="885" t="s">
        <v>30</v>
      </c>
      <c r="N25" s="886"/>
      <c r="O25" s="848" t="s">
        <v>52</v>
      </c>
      <c r="P25" s="848" t="s">
        <v>30</v>
      </c>
      <c r="Q25" s="888" t="s">
        <v>30</v>
      </c>
      <c r="R25" s="889"/>
      <c r="S25" s="479">
        <v>50645</v>
      </c>
      <c r="T25" s="479">
        <v>42394</v>
      </c>
      <c r="U25" s="479">
        <v>1399</v>
      </c>
      <c r="V25" s="479">
        <v>0</v>
      </c>
      <c r="W25" s="479">
        <v>99655</v>
      </c>
    </row>
    <row r="26" spans="1:23" s="396" customFormat="1" ht="17.45" customHeight="1">
      <c r="A26" s="848" t="s">
        <v>53</v>
      </c>
      <c r="B26" s="849"/>
      <c r="C26" s="190">
        <f t="shared" si="1"/>
        <v>245144</v>
      </c>
      <c r="D26" s="479">
        <v>19222</v>
      </c>
      <c r="E26" s="479">
        <v>18092</v>
      </c>
      <c r="F26" s="479">
        <v>1530</v>
      </c>
      <c r="G26" s="479">
        <v>28191</v>
      </c>
      <c r="H26" s="479">
        <v>20823</v>
      </c>
      <c r="I26" s="479">
        <v>34232</v>
      </c>
      <c r="J26" s="479">
        <v>4427</v>
      </c>
      <c r="K26" s="479">
        <v>59575</v>
      </c>
      <c r="L26" s="479">
        <v>1470</v>
      </c>
      <c r="M26" s="885" t="s">
        <v>54</v>
      </c>
      <c r="N26" s="886"/>
      <c r="O26" s="848" t="s">
        <v>53</v>
      </c>
      <c r="P26" s="848" t="s">
        <v>54</v>
      </c>
      <c r="Q26" s="888" t="s">
        <v>54</v>
      </c>
      <c r="R26" s="889"/>
      <c r="S26" s="479">
        <v>10135</v>
      </c>
      <c r="T26" s="479">
        <v>12623</v>
      </c>
      <c r="U26" s="479">
        <v>0</v>
      </c>
      <c r="V26" s="479">
        <v>0</v>
      </c>
      <c r="W26" s="479">
        <v>34824</v>
      </c>
    </row>
    <row r="27" spans="1:23" s="396" customFormat="1" ht="17.45" customHeight="1">
      <c r="A27" s="848" t="s">
        <v>55</v>
      </c>
      <c r="B27" s="849"/>
      <c r="C27" s="190">
        <f t="shared" si="1"/>
        <v>416608</v>
      </c>
      <c r="D27" s="479">
        <v>18225</v>
      </c>
      <c r="E27" s="479">
        <v>18780</v>
      </c>
      <c r="F27" s="479">
        <v>2735</v>
      </c>
      <c r="G27" s="479">
        <v>21160</v>
      </c>
      <c r="H27" s="479">
        <v>38540</v>
      </c>
      <c r="I27" s="479">
        <v>82701</v>
      </c>
      <c r="J27" s="479">
        <v>6461</v>
      </c>
      <c r="K27" s="479">
        <v>94536</v>
      </c>
      <c r="L27" s="479">
        <v>2239</v>
      </c>
      <c r="M27" s="885" t="s">
        <v>56</v>
      </c>
      <c r="N27" s="886"/>
      <c r="O27" s="848" t="s">
        <v>55</v>
      </c>
      <c r="P27" s="848" t="s">
        <v>56</v>
      </c>
      <c r="Q27" s="888" t="s">
        <v>56</v>
      </c>
      <c r="R27" s="889"/>
      <c r="S27" s="479">
        <v>24504</v>
      </c>
      <c r="T27" s="479">
        <v>47278</v>
      </c>
      <c r="U27" s="479">
        <v>0</v>
      </c>
      <c r="V27" s="479">
        <v>0</v>
      </c>
      <c r="W27" s="479">
        <v>59449</v>
      </c>
    </row>
    <row r="28" spans="1:23" s="396" customFormat="1" ht="17.45" customHeight="1">
      <c r="A28" s="848" t="s">
        <v>57</v>
      </c>
      <c r="B28" s="849"/>
      <c r="C28" s="190">
        <f t="shared" si="1"/>
        <v>247638</v>
      </c>
      <c r="D28" s="479">
        <v>16689</v>
      </c>
      <c r="E28" s="479">
        <v>11203</v>
      </c>
      <c r="F28" s="479">
        <v>2826</v>
      </c>
      <c r="G28" s="479">
        <v>31035</v>
      </c>
      <c r="H28" s="479">
        <v>13239</v>
      </c>
      <c r="I28" s="479">
        <v>41385</v>
      </c>
      <c r="J28" s="479">
        <v>8598</v>
      </c>
      <c r="K28" s="479">
        <v>64215</v>
      </c>
      <c r="L28" s="479">
        <v>1276</v>
      </c>
      <c r="M28" s="885" t="s">
        <v>58</v>
      </c>
      <c r="N28" s="886"/>
      <c r="O28" s="848" t="s">
        <v>57</v>
      </c>
      <c r="P28" s="848" t="s">
        <v>58</v>
      </c>
      <c r="Q28" s="888" t="s">
        <v>58</v>
      </c>
      <c r="R28" s="889"/>
      <c r="S28" s="479">
        <v>11071</v>
      </c>
      <c r="T28" s="479">
        <v>10322</v>
      </c>
      <c r="U28" s="479">
        <v>0</v>
      </c>
      <c r="V28" s="479">
        <v>0</v>
      </c>
      <c r="W28" s="479">
        <v>35779</v>
      </c>
    </row>
    <row r="29" spans="1:23" s="396" customFormat="1" ht="17.45" customHeight="1">
      <c r="A29" s="848" t="s">
        <v>59</v>
      </c>
      <c r="B29" s="849"/>
      <c r="C29" s="190">
        <f t="shared" si="1"/>
        <v>205431</v>
      </c>
      <c r="D29" s="479">
        <v>14649</v>
      </c>
      <c r="E29" s="479">
        <v>18351</v>
      </c>
      <c r="F29" s="479">
        <v>487</v>
      </c>
      <c r="G29" s="479">
        <v>16353</v>
      </c>
      <c r="H29" s="479">
        <v>10930</v>
      </c>
      <c r="I29" s="479">
        <v>29921</v>
      </c>
      <c r="J29" s="479">
        <v>3707</v>
      </c>
      <c r="K29" s="479">
        <v>56557</v>
      </c>
      <c r="L29" s="479">
        <v>1234</v>
      </c>
      <c r="M29" s="885" t="s">
        <v>60</v>
      </c>
      <c r="N29" s="886"/>
      <c r="O29" s="848" t="s">
        <v>59</v>
      </c>
      <c r="P29" s="848" t="s">
        <v>60</v>
      </c>
      <c r="Q29" s="888" t="s">
        <v>60</v>
      </c>
      <c r="R29" s="889"/>
      <c r="S29" s="479">
        <v>5766</v>
      </c>
      <c r="T29" s="479">
        <v>13565</v>
      </c>
      <c r="U29" s="479">
        <v>0</v>
      </c>
      <c r="V29" s="479">
        <v>0</v>
      </c>
      <c r="W29" s="479">
        <v>33911</v>
      </c>
    </row>
    <row r="30" spans="1:23" s="396" customFormat="1" ht="17.45" customHeight="1">
      <c r="A30" s="848" t="s">
        <v>61</v>
      </c>
      <c r="B30" s="849"/>
      <c r="C30" s="190">
        <f t="shared" si="1"/>
        <v>294637</v>
      </c>
      <c r="D30" s="479">
        <v>12313</v>
      </c>
      <c r="E30" s="479">
        <v>10888</v>
      </c>
      <c r="F30" s="479">
        <v>1167</v>
      </c>
      <c r="G30" s="479">
        <v>31371</v>
      </c>
      <c r="H30" s="479">
        <v>26296</v>
      </c>
      <c r="I30" s="479">
        <v>59307</v>
      </c>
      <c r="J30" s="479">
        <v>5121</v>
      </c>
      <c r="K30" s="479">
        <v>66667</v>
      </c>
      <c r="L30" s="479">
        <v>3590</v>
      </c>
      <c r="M30" s="885" t="s">
        <v>31</v>
      </c>
      <c r="N30" s="886"/>
      <c r="O30" s="848" t="s">
        <v>61</v>
      </c>
      <c r="P30" s="848" t="s">
        <v>31</v>
      </c>
      <c r="Q30" s="888" t="s">
        <v>31</v>
      </c>
      <c r="R30" s="889"/>
      <c r="S30" s="479">
        <v>9734</v>
      </c>
      <c r="T30" s="479">
        <v>24819</v>
      </c>
      <c r="U30" s="479">
        <v>0</v>
      </c>
      <c r="V30" s="479">
        <v>0</v>
      </c>
      <c r="W30" s="479">
        <v>43364</v>
      </c>
    </row>
    <row r="31" spans="1:23" s="396" customFormat="1" ht="17.45" customHeight="1">
      <c r="A31" s="848" t="s">
        <v>62</v>
      </c>
      <c r="B31" s="849"/>
      <c r="C31" s="190">
        <f t="shared" si="1"/>
        <v>307694</v>
      </c>
      <c r="D31" s="479">
        <v>10319</v>
      </c>
      <c r="E31" s="479">
        <v>33811</v>
      </c>
      <c r="F31" s="479">
        <v>725</v>
      </c>
      <c r="G31" s="479">
        <v>29560</v>
      </c>
      <c r="H31" s="479">
        <v>30251</v>
      </c>
      <c r="I31" s="479">
        <v>54216</v>
      </c>
      <c r="J31" s="479">
        <v>5092</v>
      </c>
      <c r="K31" s="479">
        <v>48124</v>
      </c>
      <c r="L31" s="479">
        <v>5608</v>
      </c>
      <c r="M31" s="885" t="s">
        <v>63</v>
      </c>
      <c r="N31" s="886"/>
      <c r="O31" s="848" t="s">
        <v>62</v>
      </c>
      <c r="P31" s="848" t="s">
        <v>63</v>
      </c>
      <c r="Q31" s="888" t="s">
        <v>63</v>
      </c>
      <c r="R31" s="889"/>
      <c r="S31" s="479">
        <v>9767</v>
      </c>
      <c r="T31" s="479">
        <v>33845</v>
      </c>
      <c r="U31" s="479">
        <v>0</v>
      </c>
      <c r="V31" s="479">
        <v>0</v>
      </c>
      <c r="W31" s="479">
        <v>46376</v>
      </c>
    </row>
    <row r="32" spans="1:23" s="396" customFormat="1" ht="17.45" customHeight="1">
      <c r="A32" s="848" t="s">
        <v>64</v>
      </c>
      <c r="B32" s="849"/>
      <c r="C32" s="190">
        <f t="shared" si="1"/>
        <v>253738</v>
      </c>
      <c r="D32" s="479">
        <v>14359</v>
      </c>
      <c r="E32" s="479">
        <v>3511</v>
      </c>
      <c r="F32" s="479">
        <v>2116</v>
      </c>
      <c r="G32" s="479">
        <v>43120</v>
      </c>
      <c r="H32" s="479">
        <v>19831</v>
      </c>
      <c r="I32" s="479">
        <v>42739</v>
      </c>
      <c r="J32" s="479">
        <v>4738</v>
      </c>
      <c r="K32" s="479">
        <v>40443</v>
      </c>
      <c r="L32" s="479">
        <v>3747</v>
      </c>
      <c r="M32" s="885" t="s">
        <v>65</v>
      </c>
      <c r="N32" s="886"/>
      <c r="O32" s="848" t="s">
        <v>64</v>
      </c>
      <c r="P32" s="848" t="s">
        <v>65</v>
      </c>
      <c r="Q32" s="888" t="s">
        <v>65</v>
      </c>
      <c r="R32" s="889"/>
      <c r="S32" s="479">
        <v>15745</v>
      </c>
      <c r="T32" s="479">
        <v>24535</v>
      </c>
      <c r="U32" s="479">
        <v>0</v>
      </c>
      <c r="V32" s="479">
        <v>0</v>
      </c>
      <c r="W32" s="479">
        <v>38854</v>
      </c>
    </row>
    <row r="33" spans="1:25" s="396" customFormat="1" ht="17.45" customHeight="1">
      <c r="A33" s="848" t="s">
        <v>66</v>
      </c>
      <c r="B33" s="849"/>
      <c r="C33" s="190">
        <f t="shared" si="1"/>
        <v>311381</v>
      </c>
      <c r="D33" s="479">
        <v>18867</v>
      </c>
      <c r="E33" s="479">
        <v>12713</v>
      </c>
      <c r="F33" s="479">
        <v>63</v>
      </c>
      <c r="G33" s="479">
        <v>23877</v>
      </c>
      <c r="H33" s="479">
        <v>26731</v>
      </c>
      <c r="I33" s="479">
        <v>47426</v>
      </c>
      <c r="J33" s="479">
        <v>4778</v>
      </c>
      <c r="K33" s="479">
        <v>48164</v>
      </c>
      <c r="L33" s="479">
        <v>13117</v>
      </c>
      <c r="M33" s="885" t="s">
        <v>67</v>
      </c>
      <c r="N33" s="886"/>
      <c r="O33" s="848" t="s">
        <v>66</v>
      </c>
      <c r="P33" s="848" t="s">
        <v>67</v>
      </c>
      <c r="Q33" s="888" t="s">
        <v>67</v>
      </c>
      <c r="R33" s="889"/>
      <c r="S33" s="479">
        <v>21089</v>
      </c>
      <c r="T33" s="479">
        <v>50230</v>
      </c>
      <c r="U33" s="479">
        <v>0</v>
      </c>
      <c r="V33" s="479">
        <v>0</v>
      </c>
      <c r="W33" s="479">
        <v>44326</v>
      </c>
    </row>
    <row r="34" spans="1:25" s="396" customFormat="1" ht="17.45" customHeight="1">
      <c r="A34" s="848" t="s">
        <v>68</v>
      </c>
      <c r="B34" s="849"/>
      <c r="C34" s="190">
        <f t="shared" si="1"/>
        <v>392709</v>
      </c>
      <c r="D34" s="479">
        <v>35350</v>
      </c>
      <c r="E34" s="479">
        <v>4141</v>
      </c>
      <c r="F34" s="479">
        <v>7416</v>
      </c>
      <c r="G34" s="479">
        <v>20294</v>
      </c>
      <c r="H34" s="479">
        <v>20583</v>
      </c>
      <c r="I34" s="479">
        <v>131968</v>
      </c>
      <c r="J34" s="479">
        <v>6939</v>
      </c>
      <c r="K34" s="479">
        <v>49559</v>
      </c>
      <c r="L34" s="479">
        <v>4900</v>
      </c>
      <c r="M34" s="885" t="s">
        <v>69</v>
      </c>
      <c r="N34" s="886"/>
      <c r="O34" s="848" t="s">
        <v>68</v>
      </c>
      <c r="P34" s="848" t="s">
        <v>69</v>
      </c>
      <c r="Q34" s="888" t="s">
        <v>69</v>
      </c>
      <c r="R34" s="889"/>
      <c r="S34" s="479">
        <v>24917</v>
      </c>
      <c r="T34" s="479">
        <v>34792</v>
      </c>
      <c r="U34" s="479">
        <v>0</v>
      </c>
      <c r="V34" s="479">
        <v>0</v>
      </c>
      <c r="W34" s="479">
        <v>51850</v>
      </c>
    </row>
    <row r="35" spans="1:25" s="396" customFormat="1" ht="17.45" customHeight="1">
      <c r="A35" s="848" t="s">
        <v>70</v>
      </c>
      <c r="B35" s="849"/>
      <c r="C35" s="190">
        <f t="shared" si="1"/>
        <v>349673</v>
      </c>
      <c r="D35" s="471">
        <v>19965</v>
      </c>
      <c r="E35" s="479">
        <v>16040</v>
      </c>
      <c r="F35" s="479">
        <v>2275</v>
      </c>
      <c r="G35" s="479">
        <v>31915</v>
      </c>
      <c r="H35" s="479">
        <v>32956</v>
      </c>
      <c r="I35" s="479">
        <v>60545</v>
      </c>
      <c r="J35" s="479">
        <v>5840</v>
      </c>
      <c r="K35" s="479">
        <v>71866</v>
      </c>
      <c r="L35" s="479">
        <v>5814</v>
      </c>
      <c r="M35" s="885" t="s">
        <v>71</v>
      </c>
      <c r="N35" s="886"/>
      <c r="O35" s="848" t="s">
        <v>70</v>
      </c>
      <c r="P35" s="848" t="s">
        <v>71</v>
      </c>
      <c r="Q35" s="888" t="s">
        <v>71</v>
      </c>
      <c r="R35" s="889"/>
      <c r="S35" s="479">
        <v>13602</v>
      </c>
      <c r="T35" s="479">
        <v>37474</v>
      </c>
      <c r="U35" s="479">
        <v>0</v>
      </c>
      <c r="V35" s="479">
        <v>0</v>
      </c>
      <c r="W35" s="479">
        <v>51381</v>
      </c>
    </row>
    <row r="36" spans="1:25" s="396" customFormat="1" ht="17.45" customHeight="1">
      <c r="A36" s="848" t="s">
        <v>72</v>
      </c>
      <c r="B36" s="849"/>
      <c r="C36" s="190">
        <f t="shared" si="1"/>
        <v>286337</v>
      </c>
      <c r="D36" s="479">
        <v>11332</v>
      </c>
      <c r="E36" s="479">
        <v>14695</v>
      </c>
      <c r="F36" s="479">
        <v>1060</v>
      </c>
      <c r="G36" s="479">
        <v>20612</v>
      </c>
      <c r="H36" s="479">
        <v>21456</v>
      </c>
      <c r="I36" s="479">
        <v>45409</v>
      </c>
      <c r="J36" s="479">
        <v>5430</v>
      </c>
      <c r="K36" s="479">
        <v>79579</v>
      </c>
      <c r="L36" s="479">
        <v>2393</v>
      </c>
      <c r="M36" s="885" t="s">
        <v>73</v>
      </c>
      <c r="N36" s="886"/>
      <c r="O36" s="848" t="s">
        <v>72</v>
      </c>
      <c r="P36" s="848" t="s">
        <v>73</v>
      </c>
      <c r="Q36" s="888" t="s">
        <v>73</v>
      </c>
      <c r="R36" s="889"/>
      <c r="S36" s="479">
        <v>13279</v>
      </c>
      <c r="T36" s="479">
        <v>30559</v>
      </c>
      <c r="U36" s="479">
        <v>0</v>
      </c>
      <c r="V36" s="479">
        <v>0</v>
      </c>
      <c r="W36" s="479">
        <v>40533</v>
      </c>
    </row>
    <row r="37" spans="1:25" s="396" customFormat="1" ht="17.45" customHeight="1">
      <c r="A37" s="848" t="s">
        <v>74</v>
      </c>
      <c r="B37" s="849"/>
      <c r="C37" s="190">
        <f t="shared" si="1"/>
        <v>369082</v>
      </c>
      <c r="D37" s="479">
        <v>21927</v>
      </c>
      <c r="E37" s="479">
        <v>7775</v>
      </c>
      <c r="F37" s="479">
        <v>2240</v>
      </c>
      <c r="G37" s="479">
        <v>23669</v>
      </c>
      <c r="H37" s="479">
        <v>56983</v>
      </c>
      <c r="I37" s="479">
        <v>71776</v>
      </c>
      <c r="J37" s="479">
        <v>13490</v>
      </c>
      <c r="K37" s="479">
        <v>71052</v>
      </c>
      <c r="L37" s="479">
        <v>6976</v>
      </c>
      <c r="M37" s="885" t="s">
        <v>75</v>
      </c>
      <c r="N37" s="886"/>
      <c r="O37" s="848" t="s">
        <v>74</v>
      </c>
      <c r="P37" s="848" t="s">
        <v>75</v>
      </c>
      <c r="Q37" s="888" t="s">
        <v>75</v>
      </c>
      <c r="R37" s="889"/>
      <c r="S37" s="479">
        <v>14366</v>
      </c>
      <c r="T37" s="479">
        <v>31713</v>
      </c>
      <c r="U37" s="479">
        <v>0</v>
      </c>
      <c r="V37" s="479">
        <v>0</v>
      </c>
      <c r="W37" s="479">
        <v>47115</v>
      </c>
    </row>
    <row r="38" spans="1:25" s="396" customFormat="1" ht="17.45" customHeight="1" thickBot="1">
      <c r="A38" s="848" t="s">
        <v>76</v>
      </c>
      <c r="B38" s="849"/>
      <c r="C38" s="190">
        <f t="shared" si="1"/>
        <v>144576</v>
      </c>
      <c r="D38" s="479">
        <v>9567</v>
      </c>
      <c r="E38" s="479">
        <v>8125</v>
      </c>
      <c r="F38" s="479">
        <v>582</v>
      </c>
      <c r="G38" s="479">
        <v>19183</v>
      </c>
      <c r="H38" s="479">
        <v>10766</v>
      </c>
      <c r="I38" s="479">
        <v>11131</v>
      </c>
      <c r="J38" s="479">
        <v>3474</v>
      </c>
      <c r="K38" s="479">
        <v>18824</v>
      </c>
      <c r="L38" s="479">
        <v>12081</v>
      </c>
      <c r="M38" s="885" t="s">
        <v>77</v>
      </c>
      <c r="N38" s="886"/>
      <c r="O38" s="887" t="s">
        <v>76</v>
      </c>
      <c r="P38" s="887" t="s">
        <v>77</v>
      </c>
      <c r="Q38" s="890" t="s">
        <v>77</v>
      </c>
      <c r="R38" s="891"/>
      <c r="S38" s="479">
        <v>3458</v>
      </c>
      <c r="T38" s="479">
        <v>21280</v>
      </c>
      <c r="U38" s="479">
        <v>0</v>
      </c>
      <c r="V38" s="479">
        <v>0</v>
      </c>
      <c r="W38" s="479">
        <v>26105</v>
      </c>
    </row>
    <row r="39" spans="1:25" s="183" customFormat="1" ht="11.1" customHeight="1">
      <c r="A39" s="196" t="s">
        <v>534</v>
      </c>
      <c r="B39" s="196"/>
      <c r="C39" s="196"/>
      <c r="D39" s="196"/>
      <c r="E39" s="197"/>
      <c r="F39" s="196"/>
      <c r="G39" s="196"/>
      <c r="H39" s="196"/>
      <c r="I39" s="196"/>
      <c r="J39" s="196"/>
      <c r="K39" s="196"/>
      <c r="L39" s="196"/>
      <c r="M39" s="196"/>
      <c r="N39" s="199" t="s">
        <v>687</v>
      </c>
      <c r="O39" s="196" t="s">
        <v>534</v>
      </c>
      <c r="P39" s="196"/>
      <c r="Q39" s="196"/>
      <c r="R39" s="196"/>
      <c r="S39" s="196"/>
      <c r="T39" s="196"/>
      <c r="U39" s="196"/>
      <c r="V39" s="197"/>
      <c r="W39" s="199" t="s">
        <v>687</v>
      </c>
      <c r="Y39" s="200"/>
    </row>
    <row r="40" spans="1:25" s="202" customFormat="1" ht="10.5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</row>
    <row r="41" spans="1:25" s="202" customFormat="1" ht="10.5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</row>
    <row r="42" spans="1:25" s="396" customFormat="1" ht="11.25">
      <c r="A42" s="184"/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</row>
    <row r="43" spans="1:25" s="396" customFormat="1" ht="11.25">
      <c r="A43" s="184"/>
      <c r="B43" s="184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</row>
    <row r="44" spans="1:25" s="396" customFormat="1" ht="11.25">
      <c r="A44" s="184"/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</row>
    <row r="45" spans="1:25" s="396" customFormat="1" ht="11.25">
      <c r="A45" s="184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</row>
    <row r="46" spans="1:25" s="396" customFormat="1" ht="11.25">
      <c r="A46" s="184"/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</row>
    <row r="47" spans="1:25" s="396" customFormat="1" ht="11.25">
      <c r="A47" s="184"/>
      <c r="B47" s="184"/>
      <c r="C47" s="184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</row>
    <row r="48" spans="1:25" s="396" customFormat="1" ht="11.25">
      <c r="A48" s="184"/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</row>
    <row r="49" spans="1:24" s="396" customFormat="1" ht="11.25">
      <c r="A49" s="184"/>
      <c r="B49" s="184"/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</row>
    <row r="50" spans="1:24" s="396" customFormat="1" ht="11.25">
      <c r="A50" s="184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</row>
    <row r="51" spans="1:24" s="396" customFormat="1" ht="11.25">
      <c r="A51" s="184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</row>
    <row r="52" spans="1:24" s="396" customFormat="1" ht="11.25">
      <c r="A52" s="184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</row>
    <row r="53" spans="1:24" s="396" customFormat="1" ht="11.25">
      <c r="A53" s="184"/>
      <c r="B53" s="184"/>
      <c r="C53" s="184"/>
      <c r="D53" s="184"/>
      <c r="E53" s="184"/>
      <c r="F53" s="184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</row>
    <row r="54" spans="1:24" s="396" customFormat="1" ht="11.25">
      <c r="A54" s="184"/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</row>
    <row r="55" spans="1:24" s="396" customFormat="1" ht="11.25">
      <c r="A55" s="184"/>
      <c r="B55" s="184"/>
      <c r="C55" s="184"/>
      <c r="D55" s="184"/>
      <c r="E55" s="184"/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</row>
    <row r="56" spans="1:24" s="396" customFormat="1" ht="11.25">
      <c r="A56" s="184"/>
      <c r="B56" s="184"/>
      <c r="C56" s="184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</row>
    <row r="57" spans="1:24" s="396" customFormat="1" ht="11.25">
      <c r="A57" s="184"/>
      <c r="B57" s="184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</row>
    <row r="58" spans="1:24" s="396" customFormat="1" ht="11.25">
      <c r="A58" s="184"/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</row>
    <row r="59" spans="1:24" s="396" customFormat="1" ht="11.25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</row>
    <row r="60" spans="1:24" s="396" customFormat="1" ht="11.25">
      <c r="A60" s="184"/>
      <c r="B60" s="184"/>
      <c r="C60" s="184"/>
      <c r="D60" s="184"/>
      <c r="E60" s="184"/>
      <c r="F60" s="184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</row>
    <row r="61" spans="1:24" s="396" customFormat="1" ht="11.25">
      <c r="A61" s="184"/>
      <c r="B61" s="184"/>
      <c r="C61" s="184"/>
      <c r="D61" s="184"/>
      <c r="E61" s="184"/>
      <c r="F61" s="184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</row>
    <row r="62" spans="1:24" s="396" customFormat="1" ht="11.25">
      <c r="A62" s="184"/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</row>
    <row r="63" spans="1:24" s="396" customFormat="1" ht="11.25">
      <c r="A63" s="184"/>
      <c r="B63" s="184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</row>
    <row r="64" spans="1:24" s="396" customFormat="1" ht="11.25">
      <c r="A64" s="184"/>
      <c r="B64" s="184"/>
      <c r="C64" s="184"/>
      <c r="D64" s="184"/>
      <c r="E64" s="184"/>
      <c r="F64" s="184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</row>
    <row r="65" spans="1:24" s="396" customFormat="1" ht="11.25">
      <c r="A65" s="184"/>
      <c r="B65" s="184"/>
      <c r="C65" s="184"/>
      <c r="D65" s="184"/>
      <c r="E65" s="184"/>
      <c r="F65" s="184"/>
      <c r="G65" s="184"/>
      <c r="H65" s="184"/>
      <c r="I65" s="184"/>
      <c r="J65" s="184"/>
      <c r="K65" s="184"/>
      <c r="L65" s="184"/>
      <c r="M65" s="184"/>
      <c r="N65" s="184"/>
      <c r="O65" s="184"/>
      <c r="P65" s="184"/>
      <c r="Q65" s="184"/>
      <c r="R65" s="184"/>
      <c r="S65" s="184"/>
      <c r="T65" s="184"/>
      <c r="U65" s="184"/>
      <c r="V65" s="184"/>
      <c r="W65" s="184"/>
      <c r="X65" s="184"/>
    </row>
    <row r="66" spans="1:24" s="396" customFormat="1" ht="11.25">
      <c r="A66" s="184"/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  <c r="Q66" s="184"/>
      <c r="R66" s="184"/>
      <c r="S66" s="184"/>
      <c r="T66" s="184"/>
      <c r="U66" s="184"/>
      <c r="V66" s="184"/>
      <c r="W66" s="184"/>
      <c r="X66" s="184"/>
    </row>
    <row r="67" spans="1:24" s="396" customFormat="1" ht="11.25">
      <c r="A67" s="184"/>
      <c r="B67" s="184"/>
      <c r="C67" s="184"/>
      <c r="D67" s="184"/>
      <c r="E67" s="184"/>
      <c r="F67" s="184"/>
      <c r="G67" s="184"/>
      <c r="H67" s="184"/>
      <c r="I67" s="184"/>
      <c r="J67" s="184"/>
      <c r="K67" s="184"/>
      <c r="L67" s="184"/>
      <c r="M67" s="184"/>
      <c r="N67" s="184"/>
      <c r="O67" s="184"/>
      <c r="P67" s="184"/>
      <c r="Q67" s="184"/>
      <c r="R67" s="184"/>
      <c r="S67" s="184"/>
      <c r="T67" s="184"/>
      <c r="U67" s="184"/>
      <c r="V67" s="184"/>
      <c r="W67" s="184"/>
      <c r="X67" s="184"/>
    </row>
    <row r="68" spans="1:24" s="396" customFormat="1" ht="11.25">
      <c r="A68" s="184"/>
      <c r="B68" s="184"/>
      <c r="C68" s="184"/>
      <c r="D68" s="184"/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</row>
    <row r="69" spans="1:24" s="396" customFormat="1" ht="11.25">
      <c r="A69" s="184"/>
      <c r="B69" s="184"/>
      <c r="C69" s="184"/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  <c r="V69" s="184"/>
      <c r="W69" s="184"/>
      <c r="X69" s="184"/>
    </row>
    <row r="70" spans="1:24" s="396" customFormat="1" ht="11.25">
      <c r="A70" s="184"/>
      <c r="B70" s="184"/>
      <c r="C70" s="184"/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  <c r="V70" s="184"/>
      <c r="W70" s="184"/>
      <c r="X70" s="184"/>
    </row>
    <row r="71" spans="1:24" s="396" customFormat="1" ht="11.25">
      <c r="A71" s="184"/>
      <c r="B71" s="184"/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</row>
    <row r="72" spans="1:24" s="396" customFormat="1" ht="11.25">
      <c r="A72" s="184"/>
      <c r="B72" s="184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4"/>
      <c r="S72" s="184"/>
      <c r="T72" s="184"/>
      <c r="U72" s="184"/>
      <c r="V72" s="184"/>
      <c r="W72" s="184"/>
      <c r="X72" s="184"/>
    </row>
    <row r="73" spans="1:24" s="396" customFormat="1" ht="11.25">
      <c r="A73" s="184"/>
      <c r="B73" s="184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</row>
    <row r="74" spans="1:24" s="396" customFormat="1" ht="11.25">
      <c r="A74" s="184"/>
      <c r="B74" s="184"/>
      <c r="C74" s="184"/>
      <c r="D74" s="184"/>
      <c r="E74" s="184"/>
      <c r="F74" s="184"/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</row>
    <row r="75" spans="1:24" s="396" customFormat="1" ht="11.25">
      <c r="A75" s="184"/>
      <c r="B75" s="184"/>
      <c r="C75" s="184"/>
      <c r="D75" s="184"/>
      <c r="E75" s="184"/>
      <c r="F75" s="184"/>
      <c r="G75" s="184"/>
      <c r="H75" s="184"/>
      <c r="I75" s="184"/>
      <c r="J75" s="184"/>
      <c r="K75" s="184"/>
      <c r="L75" s="184"/>
      <c r="M75" s="184"/>
      <c r="N75" s="184"/>
      <c r="O75" s="184"/>
      <c r="P75" s="184"/>
      <c r="Q75" s="184"/>
      <c r="R75" s="184"/>
      <c r="S75" s="184"/>
      <c r="T75" s="184"/>
      <c r="U75" s="184"/>
      <c r="V75" s="184"/>
      <c r="W75" s="184"/>
      <c r="X75" s="184"/>
    </row>
    <row r="76" spans="1:24" s="396" customFormat="1" ht="11.25">
      <c r="A76" s="184"/>
      <c r="B76" s="184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184"/>
      <c r="U76" s="184"/>
      <c r="V76" s="184"/>
      <c r="W76" s="184"/>
      <c r="X76" s="184"/>
    </row>
    <row r="77" spans="1:24" s="396" customFormat="1" ht="11.25">
      <c r="A77" s="184"/>
      <c r="B77" s="184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184"/>
      <c r="O77" s="184"/>
      <c r="P77" s="184"/>
      <c r="Q77" s="184"/>
      <c r="R77" s="184"/>
      <c r="S77" s="184"/>
      <c r="T77" s="184"/>
      <c r="U77" s="184"/>
      <c r="V77" s="184"/>
      <c r="W77" s="184"/>
      <c r="X77" s="184"/>
    </row>
    <row r="78" spans="1:24" s="396" customFormat="1" ht="11.25">
      <c r="A78" s="184"/>
      <c r="B78" s="184"/>
      <c r="C78" s="184"/>
      <c r="D78" s="184"/>
      <c r="E78" s="184"/>
      <c r="F78" s="184"/>
      <c r="G78" s="184"/>
      <c r="H78" s="184"/>
      <c r="I78" s="184"/>
      <c r="J78" s="184"/>
      <c r="K78" s="184"/>
      <c r="L78" s="184"/>
      <c r="M78" s="184"/>
      <c r="N78" s="184"/>
      <c r="O78" s="184"/>
      <c r="P78" s="184"/>
      <c r="Q78" s="184"/>
      <c r="R78" s="184"/>
      <c r="S78" s="184"/>
      <c r="T78" s="184"/>
      <c r="U78" s="184"/>
      <c r="V78" s="184"/>
      <c r="W78" s="184"/>
      <c r="X78" s="184"/>
    </row>
    <row r="79" spans="1:24" s="396" customFormat="1" ht="11.25">
      <c r="A79" s="184"/>
      <c r="B79" s="184"/>
      <c r="C79" s="184"/>
      <c r="D79" s="184"/>
      <c r="E79" s="184"/>
      <c r="F79" s="184"/>
      <c r="G79" s="184"/>
      <c r="H79" s="184"/>
      <c r="I79" s="184"/>
      <c r="J79" s="184"/>
      <c r="K79" s="184"/>
      <c r="L79" s="184"/>
      <c r="M79" s="184"/>
      <c r="N79" s="184"/>
      <c r="O79" s="184"/>
      <c r="P79" s="184"/>
      <c r="Q79" s="184"/>
      <c r="R79" s="184"/>
      <c r="S79" s="184"/>
      <c r="T79" s="184"/>
      <c r="U79" s="184"/>
      <c r="V79" s="184"/>
      <c r="W79" s="184"/>
      <c r="X79" s="184"/>
    </row>
    <row r="80" spans="1:24" s="396" customFormat="1" ht="11.25">
      <c r="A80" s="184"/>
      <c r="B80" s="184"/>
      <c r="C80" s="184"/>
      <c r="D80" s="184"/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184"/>
      <c r="P80" s="184"/>
      <c r="Q80" s="184"/>
      <c r="R80" s="184"/>
      <c r="S80" s="184"/>
      <c r="T80" s="184"/>
      <c r="U80" s="184"/>
      <c r="V80" s="184"/>
      <c r="W80" s="184"/>
      <c r="X80" s="184"/>
    </row>
    <row r="81" spans="1:24" s="396" customFormat="1" ht="11.25">
      <c r="A81" s="184"/>
      <c r="B81" s="184"/>
      <c r="C81" s="184"/>
      <c r="D81" s="184"/>
      <c r="E81" s="184"/>
      <c r="F81" s="184"/>
      <c r="G81" s="184"/>
      <c r="H81" s="184"/>
      <c r="I81" s="184"/>
      <c r="J81" s="184"/>
      <c r="K81" s="184"/>
      <c r="L81" s="184"/>
      <c r="M81" s="184"/>
      <c r="N81" s="184"/>
      <c r="O81" s="184"/>
      <c r="P81" s="184"/>
      <c r="Q81" s="184"/>
      <c r="R81" s="184"/>
      <c r="S81" s="184"/>
      <c r="T81" s="184"/>
      <c r="U81" s="184"/>
      <c r="V81" s="184"/>
      <c r="W81" s="184"/>
      <c r="X81" s="184"/>
    </row>
    <row r="82" spans="1:24" s="396" customFormat="1" ht="11.25">
      <c r="A82" s="184"/>
      <c r="B82" s="184"/>
      <c r="C82" s="184"/>
      <c r="D82" s="184"/>
      <c r="E82" s="184"/>
      <c r="F82" s="184"/>
      <c r="G82" s="184"/>
      <c r="H82" s="184"/>
      <c r="I82" s="184"/>
      <c r="J82" s="184"/>
      <c r="K82" s="184"/>
      <c r="L82" s="184"/>
      <c r="M82" s="184"/>
      <c r="N82" s="184"/>
      <c r="O82" s="184"/>
      <c r="P82" s="184"/>
      <c r="Q82" s="184"/>
      <c r="R82" s="184"/>
      <c r="S82" s="184"/>
      <c r="T82" s="184"/>
      <c r="U82" s="184"/>
      <c r="V82" s="184"/>
      <c r="W82" s="184"/>
      <c r="X82" s="184"/>
    </row>
    <row r="83" spans="1:24" s="396" customFormat="1" ht="11.25">
      <c r="A83" s="184"/>
      <c r="B83" s="184"/>
      <c r="C83" s="184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4"/>
      <c r="Q83" s="184"/>
      <c r="R83" s="184"/>
      <c r="S83" s="184"/>
      <c r="T83" s="184"/>
      <c r="U83" s="184"/>
      <c r="V83" s="184"/>
      <c r="W83" s="184"/>
      <c r="X83" s="184"/>
    </row>
    <row r="84" spans="1:24" s="396" customFormat="1" ht="11.25">
      <c r="A84" s="184"/>
      <c r="B84" s="184"/>
      <c r="C84" s="184"/>
      <c r="D84" s="184"/>
      <c r="E84" s="184"/>
      <c r="F84" s="184"/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</row>
    <row r="85" spans="1:24" s="396" customFormat="1" ht="11.25">
      <c r="A85" s="184"/>
      <c r="B85" s="184"/>
      <c r="C85" s="184"/>
      <c r="D85" s="184"/>
      <c r="E85" s="184"/>
      <c r="F85" s="184"/>
      <c r="G85" s="184"/>
      <c r="H85" s="184"/>
      <c r="I85" s="184"/>
      <c r="J85" s="184"/>
      <c r="K85" s="184"/>
      <c r="L85" s="184"/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</row>
    <row r="86" spans="1:24" s="396" customFormat="1" ht="11.25">
      <c r="A86" s="184"/>
      <c r="B86" s="184"/>
      <c r="C86" s="184"/>
      <c r="D86" s="184"/>
      <c r="E86" s="184"/>
      <c r="F86" s="184"/>
      <c r="G86" s="184"/>
      <c r="H86" s="184"/>
      <c r="I86" s="184"/>
      <c r="J86" s="184"/>
      <c r="K86" s="184"/>
      <c r="L86" s="184"/>
      <c r="M86" s="184"/>
      <c r="N86" s="184"/>
      <c r="O86" s="184"/>
      <c r="P86" s="184"/>
      <c r="Q86" s="184"/>
      <c r="R86" s="184"/>
      <c r="S86" s="184"/>
      <c r="T86" s="184"/>
      <c r="U86" s="184"/>
      <c r="V86" s="184"/>
      <c r="W86" s="184"/>
      <c r="X86" s="184"/>
    </row>
    <row r="87" spans="1:24" s="396" customFormat="1" ht="11.25">
      <c r="A87" s="184"/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</row>
    <row r="88" spans="1:24" s="396" customFormat="1" ht="11.25">
      <c r="A88" s="184"/>
      <c r="B88" s="184"/>
      <c r="C88" s="184"/>
      <c r="D88" s="184"/>
      <c r="E88" s="184"/>
      <c r="F88" s="184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</row>
    <row r="89" spans="1:24" s="396" customFormat="1" ht="11.25">
      <c r="A89" s="184"/>
      <c r="B89" s="184"/>
      <c r="C89" s="184"/>
      <c r="D89" s="184"/>
      <c r="E89" s="184"/>
      <c r="F89" s="184"/>
      <c r="G89" s="184"/>
      <c r="H89" s="184"/>
      <c r="I89" s="184"/>
      <c r="J89" s="184"/>
      <c r="K89" s="184"/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/>
      <c r="X89" s="184"/>
    </row>
    <row r="90" spans="1:24" s="396" customFormat="1" ht="11.25">
      <c r="A90" s="184"/>
      <c r="B90" s="184"/>
      <c r="C90" s="184"/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  <c r="P90" s="184"/>
      <c r="Q90" s="184"/>
      <c r="R90" s="184"/>
      <c r="S90" s="184"/>
      <c r="T90" s="184"/>
      <c r="U90" s="184"/>
      <c r="V90" s="184"/>
      <c r="W90" s="184"/>
      <c r="X90" s="184"/>
    </row>
    <row r="91" spans="1:24" s="396" customFormat="1" ht="11.25">
      <c r="A91" s="184"/>
      <c r="B91" s="184"/>
      <c r="C91" s="184"/>
      <c r="D91" s="184"/>
      <c r="E91" s="184"/>
      <c r="F91" s="184"/>
      <c r="G91" s="184"/>
      <c r="H91" s="184"/>
      <c r="I91" s="184"/>
      <c r="J91" s="184"/>
      <c r="K91" s="184"/>
      <c r="L91" s="184"/>
      <c r="M91" s="184"/>
      <c r="N91" s="184"/>
      <c r="O91" s="184"/>
      <c r="P91" s="184"/>
      <c r="Q91" s="184"/>
      <c r="R91" s="184"/>
      <c r="S91" s="184"/>
      <c r="T91" s="184"/>
      <c r="U91" s="184"/>
      <c r="V91" s="184"/>
      <c r="W91" s="184"/>
      <c r="X91" s="184"/>
    </row>
    <row r="92" spans="1:24" s="396" customFormat="1" ht="11.25">
      <c r="A92" s="184"/>
      <c r="B92" s="184"/>
      <c r="C92" s="184"/>
      <c r="D92" s="184"/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</row>
    <row r="93" spans="1:24" s="396" customFormat="1" ht="11.25">
      <c r="A93" s="184"/>
      <c r="B93" s="184"/>
      <c r="C93" s="184"/>
      <c r="D93" s="184"/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</row>
    <row r="94" spans="1:24" s="396" customFormat="1" ht="11.25">
      <c r="A94" s="184"/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</row>
    <row r="95" spans="1:24" s="396" customFormat="1" ht="11.25">
      <c r="A95" s="184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</row>
    <row r="96" spans="1:24" s="396" customFormat="1" ht="11.25">
      <c r="A96" s="184"/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</row>
    <row r="97" spans="1:24" s="396" customFormat="1" ht="11.25">
      <c r="A97" s="184"/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</row>
    <row r="98" spans="1:24" s="396" customFormat="1" ht="11.25">
      <c r="A98" s="184"/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</row>
    <row r="99" spans="1:24" s="396" customFormat="1" ht="11.25">
      <c r="A99" s="184"/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184"/>
      <c r="O99" s="184"/>
      <c r="P99" s="184"/>
      <c r="Q99" s="184"/>
      <c r="R99" s="184"/>
      <c r="S99" s="184"/>
      <c r="T99" s="184"/>
      <c r="U99" s="184"/>
      <c r="V99" s="184"/>
      <c r="W99" s="184"/>
      <c r="X99" s="184"/>
    </row>
    <row r="100" spans="1:24" s="396" customFormat="1" ht="11.25">
      <c r="A100" s="184"/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</row>
    <row r="101" spans="1:24" s="396" customFormat="1" ht="11.25">
      <c r="A101" s="184"/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</row>
    <row r="102" spans="1:24" s="396" customFormat="1" ht="11.25">
      <c r="A102" s="184"/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</row>
    <row r="103" spans="1:24" s="396" customFormat="1" ht="11.25">
      <c r="A103" s="184"/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184"/>
      <c r="O103" s="184"/>
      <c r="P103" s="184"/>
      <c r="Q103" s="184"/>
      <c r="R103" s="184"/>
      <c r="S103" s="184"/>
      <c r="T103" s="184"/>
      <c r="U103" s="184"/>
      <c r="V103" s="184"/>
      <c r="W103" s="184"/>
      <c r="X103" s="184"/>
    </row>
  </sheetData>
  <sheetProtection selectLockedCells="1"/>
  <mergeCells count="130">
    <mergeCell ref="A38:B38"/>
    <mergeCell ref="A36:B36"/>
    <mergeCell ref="A32:B32"/>
    <mergeCell ref="A35:B35"/>
    <mergeCell ref="A34:B34"/>
    <mergeCell ref="A28:B28"/>
    <mergeCell ref="A29:B29"/>
    <mergeCell ref="A37:B37"/>
    <mergeCell ref="A31:B31"/>
    <mergeCell ref="A33:B33"/>
    <mergeCell ref="O18:P18"/>
    <mergeCell ref="Q24:R24"/>
    <mergeCell ref="M11:N11"/>
    <mergeCell ref="M22:N22"/>
    <mergeCell ref="M23:N23"/>
    <mergeCell ref="M21:N21"/>
    <mergeCell ref="M20:N20"/>
    <mergeCell ref="O11:R11"/>
    <mergeCell ref="M10:N10"/>
    <mergeCell ref="M16:N16"/>
    <mergeCell ref="Q18:R18"/>
    <mergeCell ref="Q19:R19"/>
    <mergeCell ref="O14:R14"/>
    <mergeCell ref="Q20:R20"/>
    <mergeCell ref="M13:N13"/>
    <mergeCell ref="O13:R13"/>
    <mergeCell ref="X6:X9"/>
    <mergeCell ref="S6:S9"/>
    <mergeCell ref="T6:T9"/>
    <mergeCell ref="U6:U9"/>
    <mergeCell ref="I6:I9"/>
    <mergeCell ref="J6:J9"/>
    <mergeCell ref="V6:V9"/>
    <mergeCell ref="A16:B16"/>
    <mergeCell ref="A11:B11"/>
    <mergeCell ref="A12:B12"/>
    <mergeCell ref="O12:R12"/>
    <mergeCell ref="M12:N12"/>
    <mergeCell ref="F6:F9"/>
    <mergeCell ref="A13:B13"/>
    <mergeCell ref="O4:W4"/>
    <mergeCell ref="O3:W3"/>
    <mergeCell ref="O10:R10"/>
    <mergeCell ref="O28:P28"/>
    <mergeCell ref="O24:P24"/>
    <mergeCell ref="Q21:R21"/>
    <mergeCell ref="Q16:R16"/>
    <mergeCell ref="Q17:R17"/>
    <mergeCell ref="W6:W9"/>
    <mergeCell ref="O21:P21"/>
    <mergeCell ref="Q22:R22"/>
    <mergeCell ref="Q23:R23"/>
    <mergeCell ref="O17:P17"/>
    <mergeCell ref="O20:P20"/>
    <mergeCell ref="O16:P16"/>
    <mergeCell ref="Q27:R27"/>
    <mergeCell ref="Q28:R28"/>
    <mergeCell ref="O6:R9"/>
    <mergeCell ref="O25:P25"/>
    <mergeCell ref="O22:P22"/>
    <mergeCell ref="O23:P23"/>
    <mergeCell ref="O19:P19"/>
    <mergeCell ref="O27:P27"/>
    <mergeCell ref="O26:P26"/>
    <mergeCell ref="A3:G3"/>
    <mergeCell ref="H3:N3"/>
    <mergeCell ref="G6:G9"/>
    <mergeCell ref="C6:C9"/>
    <mergeCell ref="D6:D9"/>
    <mergeCell ref="M19:N19"/>
    <mergeCell ref="K6:K9"/>
    <mergeCell ref="L6:L9"/>
    <mergeCell ref="M6:N9"/>
    <mergeCell ref="E6:E9"/>
    <mergeCell ref="M17:N17"/>
    <mergeCell ref="A17:B17"/>
    <mergeCell ref="A18:B18"/>
    <mergeCell ref="A19:B19"/>
    <mergeCell ref="A14:B14"/>
    <mergeCell ref="M14:N14"/>
    <mergeCell ref="A6:B9"/>
    <mergeCell ref="H6:H9"/>
    <mergeCell ref="A10:B10"/>
    <mergeCell ref="M18:N18"/>
    <mergeCell ref="Q29:R29"/>
    <mergeCell ref="Q30:R30"/>
    <mergeCell ref="Q31:R31"/>
    <mergeCell ref="Q25:R25"/>
    <mergeCell ref="Q26:R26"/>
    <mergeCell ref="A25:B25"/>
    <mergeCell ref="A26:B26"/>
    <mergeCell ref="A27:B27"/>
    <mergeCell ref="A30:B30"/>
    <mergeCell ref="O29:P29"/>
    <mergeCell ref="M29:N29"/>
    <mergeCell ref="M31:N31"/>
    <mergeCell ref="O31:P31"/>
    <mergeCell ref="O30:P30"/>
    <mergeCell ref="A20:B20"/>
    <mergeCell ref="M30:N30"/>
    <mergeCell ref="A21:B21"/>
    <mergeCell ref="A22:B22"/>
    <mergeCell ref="A23:B23"/>
    <mergeCell ref="M25:N25"/>
    <mergeCell ref="M26:N26"/>
    <mergeCell ref="M27:N27"/>
    <mergeCell ref="M28:N28"/>
    <mergeCell ref="A24:B24"/>
    <mergeCell ref="M24:N24"/>
    <mergeCell ref="M38:N38"/>
    <mergeCell ref="O38:P38"/>
    <mergeCell ref="M36:N36"/>
    <mergeCell ref="M32:N32"/>
    <mergeCell ref="O32:P32"/>
    <mergeCell ref="M37:N37"/>
    <mergeCell ref="O37:P37"/>
    <mergeCell ref="Q37:R37"/>
    <mergeCell ref="Q38:R38"/>
    <mergeCell ref="Q35:R35"/>
    <mergeCell ref="Q36:R36"/>
    <mergeCell ref="O36:P36"/>
    <mergeCell ref="Q34:R34"/>
    <mergeCell ref="M35:N35"/>
    <mergeCell ref="Q32:R32"/>
    <mergeCell ref="Q33:R33"/>
    <mergeCell ref="O35:P35"/>
    <mergeCell ref="O33:P33"/>
    <mergeCell ref="O34:P34"/>
    <mergeCell ref="M34:N34"/>
    <mergeCell ref="M33:N3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38" man="1"/>
    <brk id="14" max="38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view="pageBreakPreview" zoomScaleNormal="100" zoomScaleSheetLayoutView="100" workbookViewId="0">
      <selection activeCell="E5" sqref="E5"/>
    </sheetView>
  </sheetViews>
  <sheetFormatPr defaultRowHeight="14.25"/>
  <cols>
    <col min="1" max="1" width="26.75" style="55" customWidth="1"/>
    <col min="2" max="4" width="13.875" style="57" customWidth="1"/>
    <col min="5" max="5" width="13.875" style="173" customWidth="1"/>
    <col min="6" max="6" width="9.125" style="60" bestFit="1" customWidth="1"/>
    <col min="7" max="16384" width="9" style="60"/>
  </cols>
  <sheetData>
    <row r="1" spans="1:6" s="516" customFormat="1" ht="14.1" customHeight="1">
      <c r="A1" s="513"/>
      <c r="B1" s="519"/>
      <c r="C1" s="519"/>
      <c r="D1" s="519"/>
      <c r="E1" s="251" t="s">
        <v>612</v>
      </c>
    </row>
    <row r="2" spans="1:6" s="40" customFormat="1" ht="14.1" customHeight="1">
      <c r="A2" s="34"/>
      <c r="B2" s="36"/>
      <c r="C2" s="36"/>
      <c r="D2" s="36"/>
      <c r="E2" s="37"/>
    </row>
    <row r="3" spans="1:6" s="41" customFormat="1" ht="20.100000000000001" customHeight="1">
      <c r="A3" s="636" t="s">
        <v>109</v>
      </c>
      <c r="B3" s="636"/>
      <c r="C3" s="636"/>
      <c r="D3" s="636"/>
      <c r="E3" s="636"/>
    </row>
    <row r="4" spans="1:6" s="45" customFormat="1" ht="24" customHeight="1">
      <c r="A4" s="895" t="s">
        <v>110</v>
      </c>
      <c r="B4" s="895"/>
      <c r="C4" s="895"/>
      <c r="D4" s="895"/>
      <c r="E4" s="895"/>
    </row>
    <row r="5" spans="1:6" s="46" customFormat="1" ht="18" customHeight="1" thickBot="1">
      <c r="A5" s="174" t="s">
        <v>17</v>
      </c>
      <c r="B5" s="175"/>
      <c r="C5" s="175"/>
      <c r="D5" s="174"/>
      <c r="E5" s="176" t="s">
        <v>85</v>
      </c>
    </row>
    <row r="6" spans="1:6" s="40" customFormat="1" ht="12" customHeight="1">
      <c r="A6" s="640" t="s">
        <v>321</v>
      </c>
      <c r="B6" s="896" t="s">
        <v>322</v>
      </c>
      <c r="C6" s="899" t="s">
        <v>323</v>
      </c>
      <c r="D6" s="618" t="s">
        <v>324</v>
      </c>
      <c r="E6" s="902" t="s">
        <v>325</v>
      </c>
    </row>
    <row r="7" spans="1:6" s="40" customFormat="1" ht="12" customHeight="1">
      <c r="A7" s="642"/>
      <c r="B7" s="897"/>
      <c r="C7" s="900"/>
      <c r="D7" s="900"/>
      <c r="E7" s="903"/>
    </row>
    <row r="8" spans="1:6" s="40" customFormat="1" ht="12" customHeight="1">
      <c r="A8" s="642"/>
      <c r="B8" s="897"/>
      <c r="C8" s="900"/>
      <c r="D8" s="900"/>
      <c r="E8" s="903"/>
    </row>
    <row r="9" spans="1:6" s="40" customFormat="1" ht="12" customHeight="1">
      <c r="A9" s="644"/>
      <c r="B9" s="898"/>
      <c r="C9" s="901"/>
      <c r="D9" s="901"/>
      <c r="E9" s="904"/>
    </row>
    <row r="10" spans="1:6" s="96" customFormat="1" ht="29.25" customHeight="1">
      <c r="A10" s="177" t="s">
        <v>134</v>
      </c>
      <c r="B10" s="10">
        <v>7</v>
      </c>
      <c r="C10" s="10">
        <v>820990</v>
      </c>
      <c r="D10" s="10">
        <v>866659</v>
      </c>
      <c r="E10" s="10">
        <v>725893</v>
      </c>
    </row>
    <row r="11" spans="1:6" s="96" customFormat="1" ht="29.25" customHeight="1">
      <c r="A11" s="177" t="s">
        <v>463</v>
      </c>
      <c r="B11" s="10">
        <v>7</v>
      </c>
      <c r="C11" s="10">
        <v>996946</v>
      </c>
      <c r="D11" s="10">
        <v>1039072</v>
      </c>
      <c r="E11" s="10">
        <v>881073</v>
      </c>
    </row>
    <row r="12" spans="1:6" s="96" customFormat="1" ht="29.25" customHeight="1">
      <c r="A12" s="177" t="s">
        <v>555</v>
      </c>
      <c r="B12" s="10">
        <v>7</v>
      </c>
      <c r="C12" s="10">
        <v>1174351</v>
      </c>
      <c r="D12" s="10">
        <v>1246566</v>
      </c>
      <c r="E12" s="10">
        <v>1008995</v>
      </c>
    </row>
    <row r="13" spans="1:6" s="96" customFormat="1" ht="29.25" customHeight="1">
      <c r="A13" s="177" t="s">
        <v>587</v>
      </c>
      <c r="B13" s="10">
        <v>7</v>
      </c>
      <c r="C13" s="10">
        <v>1145061</v>
      </c>
      <c r="D13" s="10">
        <v>1168270</v>
      </c>
      <c r="E13" s="10">
        <v>947617</v>
      </c>
    </row>
    <row r="14" spans="1:6" s="96" customFormat="1" ht="33" customHeight="1">
      <c r="A14" s="178" t="s">
        <v>629</v>
      </c>
      <c r="B14" s="155">
        <f>B16+B18</f>
        <v>7</v>
      </c>
      <c r="C14" s="155">
        <f>C16+C18</f>
        <v>1255494</v>
      </c>
      <c r="D14" s="155">
        <f>D16+D18</f>
        <v>1337050</v>
      </c>
      <c r="E14" s="155">
        <f>E16+E18</f>
        <v>1036748</v>
      </c>
      <c r="F14" s="179"/>
    </row>
    <row r="15" spans="1:6" s="40" customFormat="1" ht="24" customHeight="1">
      <c r="A15" s="399"/>
      <c r="B15" s="161"/>
      <c r="C15" s="161"/>
      <c r="D15" s="161"/>
      <c r="E15" s="161"/>
    </row>
    <row r="16" spans="1:6" s="40" customFormat="1" ht="37.5" customHeight="1">
      <c r="A16" s="180" t="s">
        <v>326</v>
      </c>
      <c r="B16" s="420">
        <f>SUM(B17)</f>
        <v>1</v>
      </c>
      <c r="C16" s="420">
        <f>SUM(C17)</f>
        <v>655499</v>
      </c>
      <c r="D16" s="420">
        <f>SUM(D17)</f>
        <v>731662</v>
      </c>
      <c r="E16" s="420">
        <f>SUM(E17)</f>
        <v>458971</v>
      </c>
    </row>
    <row r="17" spans="1:5" s="40" customFormat="1" ht="37.5" customHeight="1">
      <c r="A17" s="181" t="s">
        <v>327</v>
      </c>
      <c r="B17" s="480">
        <v>1</v>
      </c>
      <c r="C17" s="480">
        <v>655499</v>
      </c>
      <c r="D17" s="480">
        <v>731662</v>
      </c>
      <c r="E17" s="480">
        <v>458971</v>
      </c>
    </row>
    <row r="18" spans="1:5" s="40" customFormat="1" ht="37.5" customHeight="1">
      <c r="A18" s="180" t="s">
        <v>328</v>
      </c>
      <c r="B18" s="420">
        <f>SUM(B19:B24)</f>
        <v>6</v>
      </c>
      <c r="C18" s="420">
        <f>SUM(C19:C24)</f>
        <v>599995</v>
      </c>
      <c r="D18" s="420">
        <f>SUM(D19:D24)</f>
        <v>605388</v>
      </c>
      <c r="E18" s="420">
        <f>SUM(E19:E24)</f>
        <v>577777</v>
      </c>
    </row>
    <row r="19" spans="1:5" s="40" customFormat="1" ht="37.5" customHeight="1">
      <c r="A19" s="181" t="s">
        <v>329</v>
      </c>
      <c r="B19" s="480">
        <v>1</v>
      </c>
      <c r="C19" s="480">
        <v>449106</v>
      </c>
      <c r="D19" s="480">
        <v>449097</v>
      </c>
      <c r="E19" s="480">
        <v>448337</v>
      </c>
    </row>
    <row r="20" spans="1:5" s="40" customFormat="1" ht="37.5" customHeight="1">
      <c r="A20" s="181" t="s">
        <v>330</v>
      </c>
      <c r="B20" s="480">
        <v>1</v>
      </c>
      <c r="C20" s="480">
        <v>37030</v>
      </c>
      <c r="D20" s="480">
        <v>38435</v>
      </c>
      <c r="E20" s="480">
        <v>33609</v>
      </c>
    </row>
    <row r="21" spans="1:5" s="40" customFormat="1" ht="37.5" customHeight="1">
      <c r="A21" s="181" t="s">
        <v>331</v>
      </c>
      <c r="B21" s="481">
        <v>1</v>
      </c>
      <c r="C21" s="480">
        <v>10257</v>
      </c>
      <c r="D21" s="480">
        <v>10329</v>
      </c>
      <c r="E21" s="480">
        <v>10078</v>
      </c>
    </row>
    <row r="22" spans="1:5" s="40" customFormat="1" ht="37.5" customHeight="1">
      <c r="A22" s="181" t="s">
        <v>332</v>
      </c>
      <c r="B22" s="481">
        <v>1</v>
      </c>
      <c r="C22" s="480">
        <v>3937</v>
      </c>
      <c r="D22" s="480">
        <v>4569</v>
      </c>
      <c r="E22" s="480">
        <v>2858</v>
      </c>
    </row>
    <row r="23" spans="1:5" s="40" customFormat="1" ht="37.5" customHeight="1">
      <c r="A23" s="181" t="s">
        <v>462</v>
      </c>
      <c r="B23" s="481">
        <v>1</v>
      </c>
      <c r="C23" s="481">
        <v>82580</v>
      </c>
      <c r="D23" s="481">
        <v>82999</v>
      </c>
      <c r="E23" s="481">
        <v>66447</v>
      </c>
    </row>
    <row r="24" spans="1:5" s="40" customFormat="1" ht="37.5" customHeight="1" thickBot="1">
      <c r="A24" s="182" t="s">
        <v>376</v>
      </c>
      <c r="B24" s="482">
        <v>1</v>
      </c>
      <c r="C24" s="483">
        <v>17085</v>
      </c>
      <c r="D24" s="482">
        <v>19959</v>
      </c>
      <c r="E24" s="482">
        <v>16448</v>
      </c>
    </row>
    <row r="25" spans="1:5" s="122" customFormat="1" ht="12" customHeight="1">
      <c r="A25" s="183" t="s">
        <v>464</v>
      </c>
      <c r="B25" s="123"/>
      <c r="C25" s="123"/>
      <c r="D25" s="123"/>
      <c r="E25" s="199" t="s">
        <v>687</v>
      </c>
    </row>
    <row r="26" spans="1:5" s="122" customFormat="1" ht="12" customHeight="1">
      <c r="A26" s="183" t="s">
        <v>333</v>
      </c>
      <c r="B26" s="123"/>
      <c r="C26" s="123"/>
      <c r="D26" s="123"/>
      <c r="E26" s="167"/>
    </row>
    <row r="27" spans="1:5" s="40" customFormat="1" ht="11.25">
      <c r="A27" s="34"/>
      <c r="B27" s="36"/>
      <c r="C27" s="36"/>
      <c r="D27" s="36"/>
      <c r="E27" s="34"/>
    </row>
    <row r="28" spans="1:5" s="40" customFormat="1" ht="11.25">
      <c r="A28" s="34"/>
      <c r="B28" s="36"/>
      <c r="C28" s="36"/>
      <c r="D28" s="36"/>
      <c r="E28" s="34"/>
    </row>
    <row r="29" spans="1:5" s="40" customFormat="1" ht="11.25">
      <c r="A29" s="34"/>
      <c r="B29" s="36"/>
      <c r="C29" s="36"/>
      <c r="D29" s="36"/>
      <c r="E29" s="34"/>
    </row>
    <row r="30" spans="1:5" s="40" customFormat="1" ht="11.25">
      <c r="A30" s="34"/>
      <c r="B30" s="36"/>
      <c r="C30" s="36"/>
      <c r="D30" s="36"/>
      <c r="E30" s="34"/>
    </row>
    <row r="31" spans="1:5" s="40" customFormat="1" ht="11.25">
      <c r="A31" s="34"/>
      <c r="B31" s="36"/>
      <c r="C31" s="36"/>
      <c r="D31" s="36"/>
      <c r="E31" s="34"/>
    </row>
    <row r="32" spans="1:5" s="40" customFormat="1" ht="11.25">
      <c r="A32" s="34"/>
      <c r="B32" s="36"/>
      <c r="C32" s="36"/>
      <c r="D32" s="36"/>
      <c r="E32" s="34"/>
    </row>
    <row r="33" spans="1:5" s="40" customFormat="1" ht="11.25">
      <c r="A33" s="34"/>
      <c r="B33" s="36"/>
      <c r="C33" s="36"/>
      <c r="D33" s="36"/>
      <c r="E33" s="34"/>
    </row>
    <row r="34" spans="1:5" s="40" customFormat="1" ht="11.25">
      <c r="A34" s="34"/>
      <c r="B34" s="36"/>
      <c r="C34" s="36"/>
      <c r="D34" s="36"/>
      <c r="E34" s="34"/>
    </row>
    <row r="35" spans="1:5" s="40" customFormat="1" ht="11.25">
      <c r="A35" s="34"/>
      <c r="B35" s="36"/>
      <c r="C35" s="36"/>
      <c r="D35" s="36"/>
      <c r="E35" s="34"/>
    </row>
    <row r="36" spans="1:5" s="40" customFormat="1" ht="11.25">
      <c r="A36" s="34"/>
      <c r="B36" s="36"/>
      <c r="C36" s="36"/>
      <c r="D36" s="36"/>
      <c r="E36" s="34"/>
    </row>
    <row r="37" spans="1:5" s="40" customFormat="1" ht="11.25">
      <c r="A37" s="34"/>
      <c r="B37" s="36"/>
      <c r="C37" s="36"/>
      <c r="D37" s="36"/>
      <c r="E37" s="34"/>
    </row>
    <row r="38" spans="1:5" s="40" customFormat="1" ht="11.25">
      <c r="A38" s="34"/>
      <c r="B38" s="36"/>
      <c r="C38" s="36"/>
      <c r="D38" s="36"/>
      <c r="E38" s="34"/>
    </row>
    <row r="39" spans="1:5" s="40" customFormat="1" ht="11.25">
      <c r="A39" s="34"/>
      <c r="B39" s="36"/>
      <c r="C39" s="36"/>
      <c r="D39" s="36"/>
      <c r="E39" s="34"/>
    </row>
    <row r="40" spans="1:5" s="40" customFormat="1" ht="11.25">
      <c r="A40" s="34"/>
      <c r="B40" s="36"/>
      <c r="C40" s="36"/>
      <c r="D40" s="36"/>
      <c r="E40" s="34"/>
    </row>
    <row r="41" spans="1:5" s="40" customFormat="1" ht="11.25">
      <c r="A41" s="34"/>
      <c r="B41" s="36"/>
      <c r="C41" s="36"/>
      <c r="D41" s="36"/>
      <c r="E41" s="34"/>
    </row>
    <row r="42" spans="1:5" s="40" customFormat="1" ht="11.25">
      <c r="A42" s="34"/>
      <c r="B42" s="36"/>
      <c r="C42" s="36"/>
      <c r="D42" s="36"/>
      <c r="E42" s="34"/>
    </row>
    <row r="43" spans="1:5" s="40" customFormat="1" ht="11.25">
      <c r="A43" s="34"/>
      <c r="B43" s="36"/>
      <c r="C43" s="36"/>
      <c r="D43" s="36"/>
      <c r="E43" s="34"/>
    </row>
    <row r="44" spans="1:5" s="40" customFormat="1" ht="11.25">
      <c r="A44" s="34"/>
      <c r="B44" s="36"/>
      <c r="C44" s="36"/>
      <c r="D44" s="36"/>
      <c r="E44" s="34"/>
    </row>
    <row r="45" spans="1:5" s="40" customFormat="1" ht="11.25">
      <c r="A45" s="34"/>
      <c r="B45" s="36"/>
      <c r="C45" s="36"/>
      <c r="D45" s="36"/>
      <c r="E45" s="34"/>
    </row>
    <row r="46" spans="1:5" s="40" customFormat="1" ht="11.25">
      <c r="A46" s="34"/>
      <c r="B46" s="36"/>
      <c r="C46" s="36"/>
      <c r="D46" s="36"/>
      <c r="E46" s="34"/>
    </row>
    <row r="47" spans="1:5" s="40" customFormat="1" ht="11.25">
      <c r="A47" s="34"/>
      <c r="B47" s="36"/>
      <c r="C47" s="36"/>
      <c r="D47" s="36"/>
      <c r="E47" s="34"/>
    </row>
    <row r="48" spans="1:5" s="40" customFormat="1" ht="11.25">
      <c r="A48" s="34"/>
      <c r="B48" s="36"/>
      <c r="C48" s="36"/>
      <c r="D48" s="36"/>
      <c r="E48" s="34"/>
    </row>
    <row r="49" spans="1:5" s="40" customFormat="1" ht="11.25">
      <c r="A49" s="34"/>
      <c r="B49" s="36"/>
      <c r="C49" s="36"/>
      <c r="D49" s="36"/>
      <c r="E49" s="34"/>
    </row>
    <row r="50" spans="1:5" s="40" customFormat="1" ht="11.25">
      <c r="A50" s="34"/>
      <c r="B50" s="36"/>
      <c r="C50" s="36"/>
      <c r="D50" s="36"/>
      <c r="E50" s="34"/>
    </row>
    <row r="51" spans="1:5" s="40" customFormat="1" ht="11.25">
      <c r="A51" s="34"/>
      <c r="B51" s="36"/>
      <c r="C51" s="36"/>
      <c r="D51" s="36"/>
      <c r="E51" s="34"/>
    </row>
    <row r="52" spans="1:5" s="40" customFormat="1" ht="11.25">
      <c r="A52" s="34"/>
      <c r="B52" s="36"/>
      <c r="C52" s="36"/>
      <c r="D52" s="36"/>
      <c r="E52" s="34"/>
    </row>
    <row r="53" spans="1:5" s="40" customFormat="1" ht="11.25">
      <c r="A53" s="34"/>
      <c r="B53" s="36"/>
      <c r="C53" s="36"/>
      <c r="D53" s="36"/>
      <c r="E53" s="34"/>
    </row>
    <row r="54" spans="1:5" s="40" customFormat="1" ht="11.25">
      <c r="A54" s="34"/>
      <c r="B54" s="36"/>
      <c r="C54" s="36"/>
      <c r="D54" s="36"/>
      <c r="E54" s="34"/>
    </row>
    <row r="55" spans="1:5" s="40" customFormat="1" ht="11.25">
      <c r="A55" s="34"/>
      <c r="B55" s="36"/>
      <c r="C55" s="36"/>
      <c r="D55" s="36"/>
      <c r="E55" s="34"/>
    </row>
    <row r="56" spans="1:5" s="40" customFormat="1" ht="11.25">
      <c r="A56" s="34"/>
      <c r="B56" s="36"/>
      <c r="C56" s="36"/>
      <c r="D56" s="36"/>
      <c r="E56" s="34"/>
    </row>
    <row r="57" spans="1:5" s="40" customFormat="1" ht="11.25">
      <c r="A57" s="34"/>
      <c r="B57" s="36"/>
      <c r="C57" s="36"/>
      <c r="D57" s="36"/>
      <c r="E57" s="34"/>
    </row>
    <row r="58" spans="1:5" s="40" customFormat="1" ht="11.25">
      <c r="A58" s="34"/>
      <c r="B58" s="36"/>
      <c r="C58" s="36"/>
      <c r="D58" s="36"/>
      <c r="E58" s="34"/>
    </row>
    <row r="59" spans="1:5" s="40" customFormat="1" ht="11.25">
      <c r="A59" s="34"/>
      <c r="B59" s="36"/>
      <c r="C59" s="36"/>
      <c r="D59" s="36"/>
      <c r="E59" s="34"/>
    </row>
    <row r="60" spans="1:5" s="40" customFormat="1" ht="11.25">
      <c r="A60" s="34"/>
      <c r="B60" s="36"/>
      <c r="C60" s="36"/>
      <c r="D60" s="36"/>
      <c r="E60" s="34"/>
    </row>
    <row r="61" spans="1:5" s="40" customFormat="1" ht="11.25">
      <c r="A61" s="34"/>
      <c r="B61" s="36"/>
      <c r="C61" s="36"/>
      <c r="D61" s="36"/>
      <c r="E61" s="34"/>
    </row>
    <row r="62" spans="1:5" s="40" customFormat="1" ht="11.25">
      <c r="A62" s="34"/>
      <c r="B62" s="36"/>
      <c r="C62" s="36"/>
      <c r="D62" s="36"/>
      <c r="E62" s="34"/>
    </row>
    <row r="63" spans="1:5" s="40" customFormat="1" ht="11.25">
      <c r="A63" s="34"/>
      <c r="B63" s="36"/>
      <c r="C63" s="36"/>
      <c r="D63" s="36"/>
      <c r="E63" s="34"/>
    </row>
    <row r="64" spans="1:5" s="40" customFormat="1" ht="11.25">
      <c r="A64" s="34"/>
      <c r="B64" s="36"/>
      <c r="C64" s="36"/>
      <c r="D64" s="36"/>
      <c r="E64" s="34"/>
    </row>
    <row r="65" spans="1:5" s="40" customFormat="1" ht="11.25">
      <c r="A65" s="34"/>
      <c r="B65" s="36"/>
      <c r="C65" s="36"/>
      <c r="D65" s="36"/>
      <c r="E65" s="34"/>
    </row>
    <row r="66" spans="1:5" s="40" customFormat="1" ht="11.25">
      <c r="A66" s="34"/>
      <c r="B66" s="36"/>
      <c r="C66" s="36"/>
      <c r="D66" s="36"/>
      <c r="E66" s="34"/>
    </row>
    <row r="67" spans="1:5" s="40" customFormat="1" ht="11.25">
      <c r="A67" s="34"/>
      <c r="B67" s="36"/>
      <c r="C67" s="36"/>
      <c r="D67" s="36"/>
      <c r="E67" s="34"/>
    </row>
    <row r="68" spans="1:5" s="40" customFormat="1" ht="11.25">
      <c r="A68" s="34"/>
      <c r="B68" s="36"/>
      <c r="C68" s="36"/>
      <c r="D68" s="36"/>
      <c r="E68" s="34"/>
    </row>
    <row r="69" spans="1:5" s="40" customFormat="1" ht="11.25">
      <c r="A69" s="34"/>
      <c r="B69" s="36"/>
      <c r="C69" s="36"/>
      <c r="D69" s="36"/>
      <c r="E69" s="34"/>
    </row>
    <row r="70" spans="1:5" s="40" customFormat="1" ht="11.25">
      <c r="A70" s="34"/>
      <c r="B70" s="36"/>
      <c r="C70" s="36"/>
      <c r="D70" s="36"/>
      <c r="E70" s="34"/>
    </row>
    <row r="71" spans="1:5" s="40" customFormat="1" ht="11.25">
      <c r="A71" s="34"/>
      <c r="B71" s="36"/>
      <c r="C71" s="36"/>
      <c r="D71" s="36"/>
      <c r="E71" s="34"/>
    </row>
    <row r="72" spans="1:5" s="40" customFormat="1" ht="11.25">
      <c r="A72" s="34"/>
      <c r="B72" s="36"/>
      <c r="C72" s="36"/>
      <c r="D72" s="36"/>
      <c r="E72" s="34"/>
    </row>
    <row r="73" spans="1:5" s="40" customFormat="1" ht="11.25">
      <c r="A73" s="34"/>
      <c r="B73" s="36"/>
      <c r="C73" s="36"/>
      <c r="D73" s="36"/>
      <c r="E73" s="34"/>
    </row>
    <row r="74" spans="1:5" s="40" customFormat="1" ht="11.25">
      <c r="A74" s="34"/>
      <c r="B74" s="36"/>
      <c r="C74" s="36"/>
      <c r="D74" s="36"/>
      <c r="E74" s="34"/>
    </row>
    <row r="75" spans="1:5" s="40" customFormat="1" ht="11.25">
      <c r="A75" s="34"/>
      <c r="B75" s="36"/>
      <c r="C75" s="36"/>
      <c r="D75" s="36"/>
      <c r="E75" s="34"/>
    </row>
    <row r="76" spans="1:5" s="40" customFormat="1" ht="11.25">
      <c r="A76" s="34"/>
      <c r="B76" s="36"/>
      <c r="C76" s="36"/>
      <c r="D76" s="36"/>
      <c r="E76" s="34"/>
    </row>
    <row r="77" spans="1:5" s="40" customFormat="1" ht="11.25">
      <c r="A77" s="34"/>
      <c r="B77" s="36"/>
      <c r="C77" s="36"/>
      <c r="D77" s="36"/>
      <c r="E77" s="34"/>
    </row>
    <row r="78" spans="1:5" s="40" customFormat="1" ht="11.25">
      <c r="A78" s="34"/>
      <c r="B78" s="36"/>
      <c r="C78" s="36"/>
      <c r="D78" s="36"/>
      <c r="E78" s="34"/>
    </row>
    <row r="79" spans="1:5" s="40" customFormat="1" ht="11.25">
      <c r="A79" s="34"/>
      <c r="B79" s="36"/>
      <c r="C79" s="36"/>
      <c r="D79" s="36"/>
      <c r="E79" s="34"/>
    </row>
    <row r="80" spans="1:5" s="40" customFormat="1" ht="11.25">
      <c r="A80" s="34"/>
      <c r="B80" s="36"/>
      <c r="C80" s="36"/>
      <c r="D80" s="36"/>
      <c r="E80" s="34"/>
    </row>
    <row r="81" spans="1:5" s="40" customFormat="1" ht="11.25">
      <c r="A81" s="34"/>
      <c r="B81" s="36"/>
      <c r="C81" s="36"/>
      <c r="D81" s="36"/>
      <c r="E81" s="34"/>
    </row>
    <row r="82" spans="1:5" s="40" customFormat="1" ht="11.25">
      <c r="A82" s="34"/>
      <c r="B82" s="36"/>
      <c r="C82" s="36"/>
      <c r="D82" s="36"/>
      <c r="E82" s="34"/>
    </row>
    <row r="83" spans="1:5" s="40" customFormat="1" ht="11.25">
      <c r="A83" s="34"/>
      <c r="B83" s="36"/>
      <c r="C83" s="36"/>
      <c r="D83" s="36"/>
      <c r="E83" s="34"/>
    </row>
    <row r="84" spans="1:5" s="40" customFormat="1" ht="11.25">
      <c r="A84" s="34"/>
      <c r="B84" s="36"/>
      <c r="C84" s="36"/>
      <c r="D84" s="36"/>
      <c r="E84" s="34"/>
    </row>
    <row r="85" spans="1:5" s="40" customFormat="1" ht="11.25">
      <c r="A85" s="34"/>
      <c r="B85" s="36"/>
      <c r="C85" s="36"/>
      <c r="D85" s="36"/>
      <c r="E85" s="34"/>
    </row>
    <row r="86" spans="1:5" s="40" customFormat="1" ht="11.25">
      <c r="A86" s="34"/>
      <c r="B86" s="36"/>
      <c r="C86" s="36"/>
      <c r="D86" s="36"/>
      <c r="E86" s="34"/>
    </row>
    <row r="87" spans="1:5" s="40" customFormat="1" ht="11.25">
      <c r="A87" s="34"/>
      <c r="B87" s="36"/>
      <c r="C87" s="36"/>
      <c r="D87" s="36"/>
      <c r="E87" s="34"/>
    </row>
    <row r="88" spans="1:5" s="40" customFormat="1" ht="11.25">
      <c r="A88" s="34"/>
      <c r="B88" s="36"/>
      <c r="C88" s="36"/>
      <c r="D88" s="36"/>
      <c r="E88" s="34"/>
    </row>
    <row r="89" spans="1:5" s="40" customFormat="1" ht="11.25">
      <c r="A89" s="34"/>
      <c r="B89" s="36"/>
      <c r="C89" s="36"/>
      <c r="D89" s="36"/>
      <c r="E89" s="34"/>
    </row>
    <row r="90" spans="1:5" s="40" customFormat="1" ht="11.25">
      <c r="A90" s="34"/>
      <c r="B90" s="36"/>
      <c r="C90" s="36"/>
      <c r="D90" s="36"/>
      <c r="E90" s="34"/>
    </row>
    <row r="91" spans="1:5" s="40" customFormat="1" ht="11.25">
      <c r="A91" s="34"/>
      <c r="B91" s="36"/>
      <c r="C91" s="36"/>
      <c r="D91" s="36"/>
      <c r="E91" s="34"/>
    </row>
    <row r="92" spans="1:5" s="40" customFormat="1" ht="11.25">
      <c r="A92" s="34"/>
      <c r="B92" s="36"/>
      <c r="C92" s="36"/>
      <c r="D92" s="36"/>
      <c r="E92" s="34"/>
    </row>
    <row r="93" spans="1:5" s="40" customFormat="1" ht="11.25">
      <c r="A93" s="34"/>
      <c r="B93" s="36"/>
      <c r="C93" s="36"/>
      <c r="D93" s="36"/>
      <c r="E93" s="34"/>
    </row>
    <row r="94" spans="1:5" s="40" customFormat="1" ht="11.25">
      <c r="A94" s="34"/>
      <c r="B94" s="36"/>
      <c r="C94" s="36"/>
      <c r="D94" s="36"/>
      <c r="E94" s="34"/>
    </row>
    <row r="95" spans="1:5" s="40" customFormat="1" ht="11.25">
      <c r="A95" s="34"/>
      <c r="B95" s="36"/>
      <c r="C95" s="36"/>
      <c r="D95" s="36"/>
      <c r="E95" s="34"/>
    </row>
    <row r="96" spans="1:5" s="40" customFormat="1" ht="11.25">
      <c r="A96" s="34"/>
      <c r="B96" s="36"/>
      <c r="C96" s="36"/>
      <c r="D96" s="36"/>
      <c r="E96" s="34"/>
    </row>
    <row r="97" spans="1:5" s="40" customFormat="1" ht="11.25">
      <c r="A97" s="34"/>
      <c r="B97" s="36"/>
      <c r="C97" s="36"/>
      <c r="D97" s="36"/>
      <c r="E97" s="34"/>
    </row>
    <row r="98" spans="1:5" s="40" customFormat="1" ht="11.25">
      <c r="A98" s="34"/>
      <c r="B98" s="36"/>
      <c r="C98" s="36"/>
      <c r="D98" s="36"/>
      <c r="E98" s="34"/>
    </row>
    <row r="99" spans="1:5" s="40" customFormat="1" ht="11.25">
      <c r="A99" s="34"/>
      <c r="B99" s="36"/>
      <c r="C99" s="36"/>
      <c r="D99" s="36"/>
      <c r="E99" s="34"/>
    </row>
    <row r="100" spans="1:5" s="40" customFormat="1" ht="11.25">
      <c r="A100" s="34"/>
      <c r="B100" s="36"/>
      <c r="C100" s="36"/>
      <c r="D100" s="36"/>
      <c r="E100" s="34"/>
    </row>
    <row r="101" spans="1:5" s="40" customFormat="1" ht="11.25">
      <c r="A101" s="34"/>
      <c r="B101" s="36"/>
      <c r="C101" s="36"/>
      <c r="D101" s="36"/>
      <c r="E101" s="34"/>
    </row>
    <row r="102" spans="1:5" s="40" customFormat="1" ht="11.25">
      <c r="A102" s="34"/>
      <c r="B102" s="36"/>
      <c r="C102" s="36"/>
      <c r="D102" s="36"/>
      <c r="E102" s="34"/>
    </row>
    <row r="103" spans="1:5" s="40" customFormat="1" ht="11.25">
      <c r="A103" s="34"/>
      <c r="B103" s="36"/>
      <c r="C103" s="36"/>
      <c r="D103" s="36"/>
      <c r="E103" s="34"/>
    </row>
    <row r="104" spans="1:5" s="40" customFormat="1" ht="11.25">
      <c r="A104" s="34"/>
      <c r="B104" s="36"/>
      <c r="C104" s="36"/>
      <c r="D104" s="36"/>
      <c r="E104" s="34"/>
    </row>
    <row r="105" spans="1:5" s="40" customFormat="1" ht="11.25">
      <c r="A105" s="34"/>
      <c r="B105" s="36"/>
      <c r="C105" s="36"/>
      <c r="D105" s="36"/>
      <c r="E105" s="34"/>
    </row>
    <row r="106" spans="1:5" s="40" customFormat="1" ht="11.25">
      <c r="A106" s="34"/>
      <c r="B106" s="36"/>
      <c r="C106" s="36"/>
      <c r="D106" s="36"/>
      <c r="E106" s="34"/>
    </row>
    <row r="107" spans="1:5" s="40" customFormat="1" ht="11.25">
      <c r="A107" s="34"/>
      <c r="B107" s="36"/>
      <c r="C107" s="36"/>
      <c r="D107" s="36"/>
      <c r="E107" s="34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zoomScaleNormal="100" zoomScaleSheetLayoutView="100" workbookViewId="0">
      <selection activeCell="L11" sqref="L11"/>
    </sheetView>
  </sheetViews>
  <sheetFormatPr defaultRowHeight="14.25"/>
  <cols>
    <col min="1" max="1" width="21.25" style="55" customWidth="1"/>
    <col min="2" max="3" width="20.375" style="173" customWidth="1"/>
    <col min="4" max="4" width="20.375" style="60" customWidth="1"/>
    <col min="5" max="6" width="18.125" style="149" customWidth="1"/>
    <col min="7" max="7" width="18.125" style="59" customWidth="1"/>
    <col min="8" max="8" width="28.125" style="55" customWidth="1"/>
    <col min="9" max="16384" width="9" style="60"/>
  </cols>
  <sheetData>
    <row r="1" spans="1:9" s="516" customFormat="1" ht="14.1" customHeight="1">
      <c r="A1" s="248" t="s">
        <v>665</v>
      </c>
      <c r="B1" s="513"/>
      <c r="C1" s="513"/>
      <c r="E1" s="515"/>
      <c r="F1" s="515"/>
      <c r="G1" s="521"/>
      <c r="H1" s="251" t="s">
        <v>666</v>
      </c>
    </row>
    <row r="2" spans="1:9" s="40" customFormat="1" ht="14.1" customHeight="1">
      <c r="A2" s="92"/>
      <c r="B2" s="34"/>
      <c r="C2" s="34"/>
      <c r="E2" s="128"/>
      <c r="F2" s="128"/>
      <c r="G2" s="39"/>
      <c r="H2" s="37"/>
    </row>
    <row r="3" spans="1:9" s="41" customFormat="1" ht="20.100000000000001" customHeight="1">
      <c r="A3" s="636" t="s">
        <v>135</v>
      </c>
      <c r="B3" s="636"/>
      <c r="C3" s="636"/>
      <c r="D3" s="636"/>
      <c r="E3" s="636" t="s">
        <v>136</v>
      </c>
      <c r="F3" s="636"/>
      <c r="G3" s="636"/>
      <c r="H3" s="636"/>
    </row>
    <row r="4" spans="1:9" s="45" customFormat="1" ht="24" customHeight="1">
      <c r="A4" s="398"/>
      <c r="B4" s="398"/>
      <c r="C4" s="398"/>
      <c r="D4" s="398"/>
      <c r="E4" s="398"/>
      <c r="F4" s="398"/>
      <c r="G4" s="398"/>
    </row>
    <row r="5" spans="1:9" s="46" customFormat="1" ht="18" customHeight="1" thickBot="1">
      <c r="A5" s="150" t="s">
        <v>17</v>
      </c>
      <c r="B5" s="150"/>
      <c r="C5" s="150"/>
      <c r="D5" s="150"/>
      <c r="E5" s="151"/>
      <c r="F5" s="151"/>
      <c r="G5" s="68"/>
      <c r="H5" s="176" t="s">
        <v>85</v>
      </c>
    </row>
    <row r="6" spans="1:9" s="40" customFormat="1" ht="15" customHeight="1">
      <c r="A6" s="640" t="s">
        <v>476</v>
      </c>
      <c r="B6" s="896" t="s">
        <v>477</v>
      </c>
      <c r="C6" s="899" t="s">
        <v>478</v>
      </c>
      <c r="D6" s="902" t="s">
        <v>479</v>
      </c>
      <c r="E6" s="914" t="s">
        <v>480</v>
      </c>
      <c r="F6" s="917" t="s">
        <v>481</v>
      </c>
      <c r="G6" s="905" t="s">
        <v>482</v>
      </c>
      <c r="H6" s="772" t="s">
        <v>103</v>
      </c>
    </row>
    <row r="7" spans="1:9" s="40" customFormat="1" ht="15" customHeight="1">
      <c r="A7" s="642"/>
      <c r="B7" s="908"/>
      <c r="C7" s="910"/>
      <c r="D7" s="912"/>
      <c r="E7" s="915"/>
      <c r="F7" s="910"/>
      <c r="G7" s="906"/>
      <c r="H7" s="773"/>
    </row>
    <row r="8" spans="1:9" s="40" customFormat="1" ht="15" customHeight="1">
      <c r="A8" s="642"/>
      <c r="B8" s="908"/>
      <c r="C8" s="910"/>
      <c r="D8" s="912"/>
      <c r="E8" s="915"/>
      <c r="F8" s="910"/>
      <c r="G8" s="906"/>
      <c r="H8" s="773"/>
    </row>
    <row r="9" spans="1:9" s="40" customFormat="1" ht="15" customHeight="1">
      <c r="A9" s="644"/>
      <c r="B9" s="909"/>
      <c r="C9" s="911"/>
      <c r="D9" s="913"/>
      <c r="E9" s="916"/>
      <c r="F9" s="911"/>
      <c r="G9" s="907"/>
      <c r="H9" s="774"/>
    </row>
    <row r="10" spans="1:9" s="153" customFormat="1" ht="29.65" customHeight="1">
      <c r="A10" s="152" t="s">
        <v>134</v>
      </c>
      <c r="B10" s="10">
        <v>3496266</v>
      </c>
      <c r="C10" s="10">
        <v>3510060</v>
      </c>
      <c r="D10" s="10">
        <v>3509794</v>
      </c>
      <c r="E10" s="10">
        <v>7</v>
      </c>
      <c r="F10" s="10">
        <v>259</v>
      </c>
      <c r="G10" s="10">
        <v>13528</v>
      </c>
      <c r="H10" s="95" t="s">
        <v>134</v>
      </c>
      <c r="I10" s="96"/>
    </row>
    <row r="11" spans="1:9" s="153" customFormat="1" ht="29.65" customHeight="1">
      <c r="A11" s="152" t="s">
        <v>463</v>
      </c>
      <c r="B11" s="10">
        <v>3692091</v>
      </c>
      <c r="C11" s="10">
        <v>3702359</v>
      </c>
      <c r="D11" s="10">
        <v>3702094</v>
      </c>
      <c r="E11" s="10">
        <v>40</v>
      </c>
      <c r="F11" s="10">
        <v>225</v>
      </c>
      <c r="G11" s="10">
        <v>10003</v>
      </c>
      <c r="H11" s="95" t="s">
        <v>463</v>
      </c>
      <c r="I11" s="96"/>
    </row>
    <row r="12" spans="1:9" s="153" customFormat="1" ht="29.65" customHeight="1">
      <c r="A12" s="152" t="s">
        <v>555</v>
      </c>
      <c r="B12" s="10">
        <v>3529401</v>
      </c>
      <c r="C12" s="10">
        <v>3771634</v>
      </c>
      <c r="D12" s="10">
        <v>3771408</v>
      </c>
      <c r="E12" s="10">
        <v>9</v>
      </c>
      <c r="F12" s="10">
        <v>218</v>
      </c>
      <c r="G12" s="10">
        <v>242007</v>
      </c>
      <c r="H12" s="95" t="s">
        <v>555</v>
      </c>
      <c r="I12" s="96"/>
    </row>
    <row r="13" spans="1:9" s="153" customFormat="1" ht="29.65" customHeight="1">
      <c r="A13" s="152" t="s">
        <v>587</v>
      </c>
      <c r="B13" s="10">
        <v>3977213</v>
      </c>
      <c r="C13" s="10">
        <v>4010652</v>
      </c>
      <c r="D13" s="10">
        <v>4010412</v>
      </c>
      <c r="E13" s="10">
        <v>3</v>
      </c>
      <c r="F13" s="10">
        <v>237</v>
      </c>
      <c r="G13" s="10">
        <v>33199</v>
      </c>
      <c r="H13" s="95" t="s">
        <v>587</v>
      </c>
      <c r="I13" s="96"/>
    </row>
    <row r="14" spans="1:9" s="153" customFormat="1" ht="29.65" customHeight="1">
      <c r="A14" s="154" t="s">
        <v>629</v>
      </c>
      <c r="B14" s="155">
        <f t="shared" ref="B14:G14" si="0">SUM(B16:B27)</f>
        <v>4112258</v>
      </c>
      <c r="C14" s="155">
        <f t="shared" si="0"/>
        <v>4126060</v>
      </c>
      <c r="D14" s="155">
        <f t="shared" si="0"/>
        <v>4125379</v>
      </c>
      <c r="E14" s="155">
        <f t="shared" si="0"/>
        <v>7</v>
      </c>
      <c r="F14" s="155">
        <f t="shared" si="0"/>
        <v>673</v>
      </c>
      <c r="G14" s="155">
        <f t="shared" si="0"/>
        <v>13121</v>
      </c>
      <c r="H14" s="156" t="s">
        <v>629</v>
      </c>
    </row>
    <row r="15" spans="1:9" s="158" customFormat="1" ht="26.1" customHeight="1">
      <c r="A15" s="399"/>
      <c r="B15" s="157"/>
      <c r="C15" s="157"/>
      <c r="D15" s="157"/>
      <c r="E15" s="157"/>
      <c r="F15" s="157"/>
      <c r="G15" s="157"/>
      <c r="H15" s="99"/>
    </row>
    <row r="16" spans="1:9" s="158" customFormat="1" ht="29.25" customHeight="1">
      <c r="A16" s="159" t="s">
        <v>483</v>
      </c>
      <c r="B16" s="484">
        <v>2903026</v>
      </c>
      <c r="C16" s="484">
        <v>2914449</v>
      </c>
      <c r="D16" s="484">
        <v>2914449</v>
      </c>
      <c r="E16" s="484">
        <v>0</v>
      </c>
      <c r="F16" s="484">
        <v>0</v>
      </c>
      <c r="G16" s="29">
        <f>D16-B16</f>
        <v>11423</v>
      </c>
      <c r="H16" s="160" t="s">
        <v>484</v>
      </c>
    </row>
    <row r="17" spans="1:8" s="158" customFormat="1" ht="29.25" customHeight="1">
      <c r="A17" s="159" t="s">
        <v>485</v>
      </c>
      <c r="B17" s="484">
        <v>427454</v>
      </c>
      <c r="C17" s="484">
        <v>430281</v>
      </c>
      <c r="D17" s="484">
        <v>430281</v>
      </c>
      <c r="E17" s="484">
        <v>0</v>
      </c>
      <c r="F17" s="484">
        <v>0</v>
      </c>
      <c r="G17" s="29">
        <f t="shared" ref="G17:G27" si="1">D17-B17</f>
        <v>2827</v>
      </c>
      <c r="H17" s="160" t="s">
        <v>486</v>
      </c>
    </row>
    <row r="18" spans="1:8" s="158" customFormat="1" ht="29.25" customHeight="1">
      <c r="A18" s="159" t="s">
        <v>487</v>
      </c>
      <c r="B18" s="484">
        <v>6106</v>
      </c>
      <c r="C18" s="484">
        <v>3074</v>
      </c>
      <c r="D18" s="484">
        <v>3074</v>
      </c>
      <c r="E18" s="484">
        <v>0</v>
      </c>
      <c r="F18" s="484">
        <v>0</v>
      </c>
      <c r="G18" s="29">
        <f t="shared" si="1"/>
        <v>-3032</v>
      </c>
      <c r="H18" s="160" t="s">
        <v>488</v>
      </c>
    </row>
    <row r="19" spans="1:8" s="158" customFormat="1" ht="29.25" customHeight="1">
      <c r="A19" s="159" t="s">
        <v>489</v>
      </c>
      <c r="B19" s="484">
        <v>26873</v>
      </c>
      <c r="C19" s="484">
        <v>27042</v>
      </c>
      <c r="D19" s="484">
        <v>27029</v>
      </c>
      <c r="E19" s="484">
        <v>2</v>
      </c>
      <c r="F19" s="484">
        <v>10</v>
      </c>
      <c r="G19" s="29">
        <f t="shared" si="1"/>
        <v>156</v>
      </c>
      <c r="H19" s="160" t="s">
        <v>490</v>
      </c>
    </row>
    <row r="20" spans="1:8" s="158" customFormat="1" ht="29.25" customHeight="1">
      <c r="A20" s="159" t="s">
        <v>491</v>
      </c>
      <c r="B20" s="484">
        <v>925</v>
      </c>
      <c r="C20" s="484">
        <v>912</v>
      </c>
      <c r="D20" s="484">
        <v>912</v>
      </c>
      <c r="E20" s="484">
        <v>0</v>
      </c>
      <c r="F20" s="484">
        <v>0</v>
      </c>
      <c r="G20" s="29">
        <f t="shared" si="1"/>
        <v>-13</v>
      </c>
      <c r="H20" s="160" t="s">
        <v>492</v>
      </c>
    </row>
    <row r="21" spans="1:8" s="158" customFormat="1" ht="29.25" customHeight="1">
      <c r="A21" s="159" t="s">
        <v>493</v>
      </c>
      <c r="B21" s="484">
        <v>17145</v>
      </c>
      <c r="C21" s="484">
        <v>17853</v>
      </c>
      <c r="D21" s="484">
        <v>17849</v>
      </c>
      <c r="E21" s="484">
        <v>0</v>
      </c>
      <c r="F21" s="484">
        <v>4</v>
      </c>
      <c r="G21" s="29">
        <f t="shared" si="1"/>
        <v>704</v>
      </c>
      <c r="H21" s="160" t="s">
        <v>494</v>
      </c>
    </row>
    <row r="22" spans="1:8" s="158" customFormat="1" ht="29.25" customHeight="1">
      <c r="A22" s="159" t="s">
        <v>495</v>
      </c>
      <c r="B22" s="484">
        <v>4921</v>
      </c>
      <c r="C22" s="484">
        <v>5445</v>
      </c>
      <c r="D22" s="484">
        <v>5445</v>
      </c>
      <c r="E22" s="484">
        <v>0</v>
      </c>
      <c r="F22" s="443">
        <v>0</v>
      </c>
      <c r="G22" s="29">
        <f t="shared" si="1"/>
        <v>524</v>
      </c>
      <c r="H22" s="160" t="s">
        <v>496</v>
      </c>
    </row>
    <row r="23" spans="1:8" s="158" customFormat="1" ht="29.25" customHeight="1">
      <c r="A23" s="159" t="s">
        <v>497</v>
      </c>
      <c r="B23" s="484">
        <v>0</v>
      </c>
      <c r="C23" s="484">
        <v>0</v>
      </c>
      <c r="D23" s="484">
        <v>0</v>
      </c>
      <c r="E23" s="484">
        <v>0</v>
      </c>
      <c r="F23" s="484">
        <v>0</v>
      </c>
      <c r="G23" s="29">
        <f t="shared" si="1"/>
        <v>0</v>
      </c>
      <c r="H23" s="160" t="s">
        <v>498</v>
      </c>
    </row>
    <row r="24" spans="1:8" s="158" customFormat="1" ht="29.25" customHeight="1">
      <c r="A24" s="159" t="s">
        <v>499</v>
      </c>
      <c r="B24" s="484">
        <v>1</v>
      </c>
      <c r="C24" s="484">
        <v>1</v>
      </c>
      <c r="D24" s="484">
        <v>1</v>
      </c>
      <c r="E24" s="484">
        <v>0</v>
      </c>
      <c r="F24" s="484">
        <v>0</v>
      </c>
      <c r="G24" s="29">
        <f t="shared" si="1"/>
        <v>0</v>
      </c>
      <c r="H24" s="160" t="s">
        <v>500</v>
      </c>
    </row>
    <row r="25" spans="1:8" s="40" customFormat="1" ht="29.25" customHeight="1">
      <c r="A25" s="159" t="s">
        <v>501</v>
      </c>
      <c r="B25" s="484">
        <v>9685</v>
      </c>
      <c r="C25" s="484">
        <v>10881</v>
      </c>
      <c r="D25" s="484">
        <v>10217</v>
      </c>
      <c r="E25" s="484">
        <v>5</v>
      </c>
      <c r="F25" s="484">
        <v>659</v>
      </c>
      <c r="G25" s="29">
        <f t="shared" si="1"/>
        <v>532</v>
      </c>
      <c r="H25" s="162" t="s">
        <v>502</v>
      </c>
    </row>
    <row r="26" spans="1:8" s="40" customFormat="1" ht="29.25" customHeight="1">
      <c r="A26" s="159" t="s">
        <v>503</v>
      </c>
      <c r="B26" s="484">
        <v>395258</v>
      </c>
      <c r="C26" s="484">
        <v>395258</v>
      </c>
      <c r="D26" s="484">
        <v>395258</v>
      </c>
      <c r="E26" s="484">
        <v>0</v>
      </c>
      <c r="F26" s="484">
        <v>0</v>
      </c>
      <c r="G26" s="29">
        <f t="shared" si="1"/>
        <v>0</v>
      </c>
      <c r="H26" s="162" t="s">
        <v>504</v>
      </c>
    </row>
    <row r="27" spans="1:8" s="40" customFormat="1" ht="29.25" customHeight="1" thickBot="1">
      <c r="A27" s="163" t="s">
        <v>505</v>
      </c>
      <c r="B27" s="485">
        <v>320864</v>
      </c>
      <c r="C27" s="485">
        <v>320864</v>
      </c>
      <c r="D27" s="485">
        <v>320864</v>
      </c>
      <c r="E27" s="485">
        <v>0</v>
      </c>
      <c r="F27" s="485">
        <v>0</v>
      </c>
      <c r="G27" s="377">
        <f t="shared" si="1"/>
        <v>0</v>
      </c>
      <c r="H27" s="164" t="s">
        <v>506</v>
      </c>
    </row>
    <row r="28" spans="1:8" s="122" customFormat="1" ht="11.1" customHeight="1">
      <c r="A28" s="122" t="s">
        <v>124</v>
      </c>
      <c r="B28" s="165"/>
      <c r="C28" s="165"/>
      <c r="D28" s="165"/>
      <c r="E28" s="166"/>
      <c r="F28" s="166"/>
      <c r="H28" s="167" t="s">
        <v>691</v>
      </c>
    </row>
    <row r="29" spans="1:8" s="170" customFormat="1" ht="10.5">
      <c r="A29" s="168"/>
      <c r="B29" s="169"/>
      <c r="C29" s="169"/>
      <c r="E29" s="171"/>
      <c r="F29" s="171"/>
      <c r="G29" s="172"/>
      <c r="H29" s="168"/>
    </row>
    <row r="30" spans="1:8" s="40" customFormat="1" ht="11.25">
      <c r="A30" s="34"/>
      <c r="B30" s="34"/>
      <c r="C30" s="34"/>
      <c r="E30" s="128"/>
      <c r="F30" s="128"/>
      <c r="G30" s="39"/>
      <c r="H30" s="34"/>
    </row>
    <row r="31" spans="1:8" s="40" customFormat="1" ht="11.25">
      <c r="A31" s="34"/>
      <c r="B31" s="34"/>
      <c r="C31" s="34"/>
      <c r="E31" s="128"/>
      <c r="F31" s="128"/>
      <c r="G31" s="39"/>
      <c r="H31" s="34"/>
    </row>
    <row r="32" spans="1:8" s="40" customFormat="1" ht="11.25">
      <c r="A32" s="34"/>
      <c r="B32" s="34"/>
      <c r="C32" s="34"/>
      <c r="E32" s="128"/>
      <c r="F32" s="128"/>
      <c r="G32" s="39"/>
      <c r="H32" s="34"/>
    </row>
    <row r="33" spans="1:8" s="40" customFormat="1" ht="11.25">
      <c r="A33" s="34"/>
      <c r="B33" s="34"/>
      <c r="C33" s="34"/>
      <c r="E33" s="128"/>
      <c r="F33" s="128"/>
      <c r="G33" s="39"/>
      <c r="H33" s="34"/>
    </row>
    <row r="34" spans="1:8" s="40" customFormat="1" ht="11.25">
      <c r="A34" s="34"/>
      <c r="B34" s="34"/>
      <c r="C34" s="34"/>
      <c r="E34" s="128"/>
      <c r="F34" s="128"/>
      <c r="G34" s="39"/>
      <c r="H34" s="34"/>
    </row>
    <row r="35" spans="1:8" s="40" customFormat="1" ht="11.25">
      <c r="A35" s="34"/>
      <c r="B35" s="34"/>
      <c r="C35" s="34"/>
      <c r="E35" s="128"/>
      <c r="F35" s="128"/>
      <c r="G35" s="39"/>
      <c r="H35" s="34"/>
    </row>
    <row r="36" spans="1:8" s="40" customFormat="1" ht="11.25">
      <c r="A36" s="34"/>
      <c r="B36" s="34"/>
      <c r="C36" s="34"/>
      <c r="E36" s="128"/>
      <c r="F36" s="128"/>
      <c r="G36" s="39"/>
      <c r="H36" s="34"/>
    </row>
    <row r="37" spans="1:8" s="40" customFormat="1" ht="11.25">
      <c r="A37" s="34"/>
      <c r="B37" s="34"/>
      <c r="C37" s="34"/>
      <c r="E37" s="128"/>
      <c r="F37" s="128"/>
      <c r="G37" s="39"/>
      <c r="H37" s="34"/>
    </row>
    <row r="38" spans="1:8" s="40" customFormat="1" ht="11.25">
      <c r="A38" s="34"/>
      <c r="B38" s="34"/>
      <c r="C38" s="34"/>
      <c r="E38" s="128"/>
      <c r="F38" s="128"/>
      <c r="G38" s="39"/>
      <c r="H38" s="34"/>
    </row>
    <row r="39" spans="1:8" s="40" customFormat="1" ht="11.25">
      <c r="A39" s="34"/>
      <c r="B39" s="34"/>
      <c r="C39" s="34"/>
      <c r="E39" s="128"/>
      <c r="F39" s="128"/>
      <c r="G39" s="39"/>
      <c r="H39" s="34"/>
    </row>
    <row r="40" spans="1:8" s="40" customFormat="1" ht="11.25">
      <c r="A40" s="34"/>
      <c r="B40" s="34"/>
      <c r="C40" s="34"/>
      <c r="E40" s="128"/>
      <c r="F40" s="128"/>
      <c r="G40" s="39"/>
      <c r="H40" s="34"/>
    </row>
    <row r="41" spans="1:8" s="40" customFormat="1" ht="11.25">
      <c r="A41" s="34"/>
      <c r="B41" s="34"/>
      <c r="C41" s="34"/>
      <c r="E41" s="128"/>
      <c r="F41" s="128"/>
      <c r="G41" s="39"/>
      <c r="H41" s="34"/>
    </row>
    <row r="42" spans="1:8" s="40" customFormat="1" ht="11.25">
      <c r="A42" s="34"/>
      <c r="B42" s="34"/>
      <c r="C42" s="34"/>
      <c r="E42" s="128"/>
      <c r="F42" s="128"/>
      <c r="G42" s="39"/>
      <c r="H42" s="34"/>
    </row>
    <row r="43" spans="1:8" s="40" customFormat="1" ht="11.25">
      <c r="A43" s="34"/>
      <c r="B43" s="34"/>
      <c r="C43" s="34"/>
      <c r="E43" s="128"/>
      <c r="F43" s="128"/>
      <c r="G43" s="39"/>
      <c r="H43" s="34"/>
    </row>
    <row r="44" spans="1:8" s="40" customFormat="1" ht="11.25">
      <c r="A44" s="34"/>
      <c r="B44" s="34"/>
      <c r="C44" s="34"/>
      <c r="E44" s="128"/>
      <c r="F44" s="128"/>
      <c r="G44" s="39"/>
      <c r="H44" s="34"/>
    </row>
    <row r="45" spans="1:8" s="40" customFormat="1" ht="11.25">
      <c r="A45" s="34"/>
      <c r="B45" s="34"/>
      <c r="C45" s="34"/>
      <c r="E45" s="128"/>
      <c r="F45" s="128"/>
      <c r="G45" s="39"/>
      <c r="H45" s="34"/>
    </row>
    <row r="46" spans="1:8" s="40" customFormat="1" ht="11.25">
      <c r="A46" s="34"/>
      <c r="B46" s="34"/>
      <c r="C46" s="34"/>
      <c r="E46" s="128"/>
      <c r="F46" s="128"/>
      <c r="G46" s="39"/>
      <c r="H46" s="34"/>
    </row>
    <row r="47" spans="1:8" s="40" customFormat="1" ht="11.25">
      <c r="A47" s="34"/>
      <c r="B47" s="34"/>
      <c r="C47" s="34"/>
      <c r="E47" s="128"/>
      <c r="F47" s="128"/>
      <c r="G47" s="39"/>
      <c r="H47" s="34"/>
    </row>
    <row r="48" spans="1:8" s="40" customFormat="1" ht="11.25">
      <c r="A48" s="34"/>
      <c r="B48" s="34"/>
      <c r="C48" s="34"/>
      <c r="E48" s="128"/>
      <c r="F48" s="128"/>
      <c r="G48" s="39"/>
      <c r="H48" s="34"/>
    </row>
    <row r="49" spans="1:8" s="40" customFormat="1" ht="11.25">
      <c r="A49" s="34"/>
      <c r="B49" s="34"/>
      <c r="C49" s="34"/>
      <c r="E49" s="128"/>
      <c r="F49" s="128"/>
      <c r="G49" s="39"/>
      <c r="H49" s="34"/>
    </row>
    <row r="50" spans="1:8" s="40" customFormat="1" ht="11.25">
      <c r="A50" s="34"/>
      <c r="B50" s="34"/>
      <c r="C50" s="34"/>
      <c r="E50" s="128"/>
      <c r="F50" s="128"/>
      <c r="G50" s="39"/>
      <c r="H50" s="34"/>
    </row>
    <row r="51" spans="1:8" s="40" customFormat="1" ht="11.25">
      <c r="A51" s="34"/>
      <c r="B51" s="34"/>
      <c r="C51" s="34"/>
      <c r="E51" s="128"/>
      <c r="F51" s="128"/>
      <c r="G51" s="39"/>
      <c r="H51" s="34"/>
    </row>
    <row r="52" spans="1:8" s="40" customFormat="1" ht="11.25">
      <c r="A52" s="34"/>
      <c r="B52" s="34"/>
      <c r="C52" s="34"/>
      <c r="E52" s="128"/>
      <c r="F52" s="128"/>
      <c r="G52" s="39"/>
      <c r="H52" s="34"/>
    </row>
    <row r="53" spans="1:8" s="40" customFormat="1" ht="11.25">
      <c r="A53" s="34"/>
      <c r="B53" s="34"/>
      <c r="C53" s="34"/>
      <c r="E53" s="128"/>
      <c r="F53" s="128"/>
      <c r="G53" s="39"/>
      <c r="H53" s="34"/>
    </row>
    <row r="54" spans="1:8" s="40" customFormat="1" ht="11.25">
      <c r="A54" s="34"/>
      <c r="B54" s="34"/>
      <c r="C54" s="34"/>
      <c r="E54" s="128"/>
      <c r="F54" s="128"/>
      <c r="G54" s="39"/>
      <c r="H54" s="34"/>
    </row>
    <row r="55" spans="1:8" s="40" customFormat="1" ht="11.25">
      <c r="A55" s="34"/>
      <c r="B55" s="34"/>
      <c r="C55" s="34"/>
      <c r="E55" s="128"/>
      <c r="F55" s="128"/>
      <c r="G55" s="39"/>
      <c r="H55" s="34"/>
    </row>
    <row r="56" spans="1:8" s="40" customFormat="1" ht="11.25">
      <c r="A56" s="34"/>
      <c r="B56" s="34"/>
      <c r="C56" s="34"/>
      <c r="E56" s="128"/>
      <c r="F56" s="128"/>
      <c r="G56" s="39"/>
      <c r="H56" s="34"/>
    </row>
    <row r="57" spans="1:8" s="40" customFormat="1" ht="11.25">
      <c r="A57" s="34"/>
      <c r="B57" s="34"/>
      <c r="C57" s="34"/>
      <c r="E57" s="128"/>
      <c r="F57" s="128"/>
      <c r="G57" s="39"/>
      <c r="H57" s="34"/>
    </row>
    <row r="58" spans="1:8" s="40" customFormat="1" ht="11.25">
      <c r="A58" s="34"/>
      <c r="B58" s="34"/>
      <c r="C58" s="34"/>
      <c r="E58" s="128"/>
      <c r="F58" s="128"/>
      <c r="G58" s="39"/>
      <c r="H58" s="34"/>
    </row>
    <row r="59" spans="1:8" s="40" customFormat="1" ht="11.25">
      <c r="A59" s="34"/>
      <c r="B59" s="34"/>
      <c r="C59" s="34"/>
      <c r="E59" s="128"/>
      <c r="F59" s="128"/>
      <c r="G59" s="39"/>
      <c r="H59" s="34"/>
    </row>
    <row r="60" spans="1:8" s="40" customFormat="1" ht="11.25">
      <c r="A60" s="34"/>
      <c r="B60" s="34"/>
      <c r="C60" s="34"/>
      <c r="E60" s="128"/>
      <c r="F60" s="128"/>
      <c r="G60" s="39"/>
      <c r="H60" s="34"/>
    </row>
    <row r="61" spans="1:8" s="40" customFormat="1" ht="11.25">
      <c r="A61" s="34"/>
      <c r="B61" s="34"/>
      <c r="C61" s="34"/>
      <c r="E61" s="128"/>
      <c r="F61" s="128"/>
      <c r="G61" s="39"/>
      <c r="H61" s="34"/>
    </row>
    <row r="62" spans="1:8" s="40" customFormat="1" ht="11.25">
      <c r="A62" s="34"/>
      <c r="B62" s="34"/>
      <c r="C62" s="34"/>
      <c r="E62" s="128"/>
      <c r="F62" s="128"/>
      <c r="G62" s="39"/>
      <c r="H62" s="34"/>
    </row>
    <row r="63" spans="1:8" s="40" customFormat="1" ht="11.25">
      <c r="A63" s="34"/>
      <c r="B63" s="34"/>
      <c r="C63" s="34"/>
      <c r="E63" s="128"/>
      <c r="F63" s="128"/>
      <c r="G63" s="39"/>
      <c r="H63" s="34"/>
    </row>
    <row r="64" spans="1:8" s="40" customFormat="1" ht="11.25">
      <c r="A64" s="34"/>
      <c r="B64" s="34"/>
      <c r="C64" s="34"/>
      <c r="E64" s="128"/>
      <c r="F64" s="128"/>
      <c r="G64" s="39"/>
      <c r="H64" s="34"/>
    </row>
    <row r="65" spans="1:8" s="40" customFormat="1" ht="11.25">
      <c r="A65" s="34"/>
      <c r="B65" s="34"/>
      <c r="C65" s="34"/>
      <c r="E65" s="128"/>
      <c r="F65" s="128"/>
      <c r="G65" s="39"/>
      <c r="H65" s="34"/>
    </row>
    <row r="66" spans="1:8" s="40" customFormat="1" ht="11.25">
      <c r="A66" s="34"/>
      <c r="B66" s="34"/>
      <c r="C66" s="34"/>
      <c r="E66" s="128"/>
      <c r="F66" s="128"/>
      <c r="G66" s="39"/>
      <c r="H66" s="34"/>
    </row>
    <row r="67" spans="1:8" s="40" customFormat="1" ht="11.25">
      <c r="A67" s="34"/>
      <c r="B67" s="34"/>
      <c r="C67" s="34"/>
      <c r="E67" s="128"/>
      <c r="F67" s="128"/>
      <c r="G67" s="39"/>
      <c r="H67" s="34"/>
    </row>
    <row r="68" spans="1:8" s="40" customFormat="1" ht="11.25">
      <c r="A68" s="34"/>
      <c r="B68" s="34"/>
      <c r="C68" s="34"/>
      <c r="E68" s="128"/>
      <c r="F68" s="128"/>
      <c r="G68" s="39"/>
      <c r="H68" s="34"/>
    </row>
    <row r="69" spans="1:8" s="40" customFormat="1" ht="11.25">
      <c r="A69" s="34"/>
      <c r="B69" s="34"/>
      <c r="C69" s="34"/>
      <c r="E69" s="128"/>
      <c r="F69" s="128"/>
      <c r="G69" s="39"/>
      <c r="H69" s="34"/>
    </row>
    <row r="70" spans="1:8" s="40" customFormat="1" ht="11.25">
      <c r="A70" s="34"/>
      <c r="B70" s="34"/>
      <c r="C70" s="34"/>
      <c r="E70" s="128"/>
      <c r="F70" s="128"/>
      <c r="G70" s="39"/>
      <c r="H70" s="34"/>
    </row>
    <row r="71" spans="1:8" s="40" customFormat="1" ht="11.25">
      <c r="A71" s="34"/>
      <c r="B71" s="34"/>
      <c r="C71" s="34"/>
      <c r="E71" s="128"/>
      <c r="F71" s="128"/>
      <c r="G71" s="39"/>
      <c r="H71" s="34"/>
    </row>
    <row r="72" spans="1:8" s="40" customFormat="1" ht="11.25">
      <c r="A72" s="34"/>
      <c r="B72" s="34"/>
      <c r="C72" s="34"/>
      <c r="E72" s="128"/>
      <c r="F72" s="128"/>
      <c r="G72" s="39"/>
      <c r="H72" s="34"/>
    </row>
    <row r="73" spans="1:8" s="40" customFormat="1" ht="11.25">
      <c r="A73" s="34"/>
      <c r="B73" s="34"/>
      <c r="C73" s="34"/>
      <c r="E73" s="128"/>
      <c r="F73" s="128"/>
      <c r="G73" s="39"/>
      <c r="H73" s="34"/>
    </row>
    <row r="74" spans="1:8" s="40" customFormat="1" ht="11.25">
      <c r="A74" s="34"/>
      <c r="B74" s="34"/>
      <c r="C74" s="34"/>
      <c r="E74" s="128"/>
      <c r="F74" s="128"/>
      <c r="G74" s="39"/>
      <c r="H74" s="34"/>
    </row>
    <row r="75" spans="1:8" s="40" customFormat="1" ht="11.25">
      <c r="A75" s="34"/>
      <c r="B75" s="34"/>
      <c r="C75" s="34"/>
      <c r="E75" s="128"/>
      <c r="F75" s="128"/>
      <c r="G75" s="39"/>
      <c r="H75" s="34"/>
    </row>
    <row r="76" spans="1:8" s="40" customFormat="1" ht="11.25">
      <c r="A76" s="34"/>
      <c r="B76" s="34"/>
      <c r="C76" s="34"/>
      <c r="E76" s="128"/>
      <c r="F76" s="128"/>
      <c r="G76" s="39"/>
      <c r="H76" s="34"/>
    </row>
    <row r="77" spans="1:8" s="40" customFormat="1" ht="11.25">
      <c r="A77" s="34"/>
      <c r="B77" s="34"/>
      <c r="C77" s="34"/>
      <c r="E77" s="128"/>
      <c r="F77" s="128"/>
      <c r="G77" s="39"/>
      <c r="H77" s="34"/>
    </row>
    <row r="78" spans="1:8" s="40" customFormat="1" ht="11.25">
      <c r="A78" s="34"/>
      <c r="B78" s="34"/>
      <c r="C78" s="34"/>
      <c r="E78" s="128"/>
      <c r="F78" s="128"/>
      <c r="G78" s="39"/>
      <c r="H78" s="34"/>
    </row>
    <row r="79" spans="1:8" s="40" customFormat="1" ht="11.25">
      <c r="A79" s="34"/>
      <c r="B79" s="34"/>
      <c r="C79" s="34"/>
      <c r="E79" s="128"/>
      <c r="F79" s="128"/>
      <c r="G79" s="39"/>
      <c r="H79" s="34"/>
    </row>
    <row r="80" spans="1:8" s="40" customFormat="1" ht="11.25">
      <c r="A80" s="34"/>
      <c r="B80" s="34"/>
      <c r="C80" s="34"/>
      <c r="E80" s="128"/>
      <c r="F80" s="128"/>
      <c r="G80" s="39"/>
      <c r="H80" s="34"/>
    </row>
    <row r="81" spans="1:8" s="40" customFormat="1" ht="11.25">
      <c r="A81" s="34"/>
      <c r="B81" s="34"/>
      <c r="C81" s="34"/>
      <c r="E81" s="128"/>
      <c r="F81" s="128"/>
      <c r="G81" s="39"/>
      <c r="H81" s="34"/>
    </row>
    <row r="82" spans="1:8" s="40" customFormat="1" ht="11.25">
      <c r="A82" s="34"/>
      <c r="B82" s="34"/>
      <c r="C82" s="34"/>
      <c r="E82" s="128"/>
      <c r="F82" s="128"/>
      <c r="G82" s="39"/>
      <c r="H82" s="34"/>
    </row>
    <row r="83" spans="1:8" s="40" customFormat="1" ht="11.25">
      <c r="A83" s="34"/>
      <c r="B83" s="34"/>
      <c r="C83" s="34"/>
      <c r="E83" s="128"/>
      <c r="F83" s="128"/>
      <c r="G83" s="39"/>
      <c r="H83" s="34"/>
    </row>
    <row r="84" spans="1:8" s="40" customFormat="1" ht="11.25">
      <c r="A84" s="34"/>
      <c r="B84" s="34"/>
      <c r="C84" s="34"/>
      <c r="E84" s="128"/>
      <c r="F84" s="128"/>
      <c r="G84" s="39"/>
      <c r="H84" s="34"/>
    </row>
    <row r="85" spans="1:8" s="40" customFormat="1" ht="11.25">
      <c r="A85" s="34"/>
      <c r="B85" s="34"/>
      <c r="C85" s="34"/>
      <c r="E85" s="128"/>
      <c r="F85" s="128"/>
      <c r="G85" s="39"/>
      <c r="H85" s="34"/>
    </row>
    <row r="86" spans="1:8" s="40" customFormat="1" ht="11.25">
      <c r="A86" s="34"/>
      <c r="B86" s="34"/>
      <c r="C86" s="34"/>
      <c r="E86" s="128"/>
      <c r="F86" s="128"/>
      <c r="G86" s="39"/>
      <c r="H86" s="34"/>
    </row>
    <row r="87" spans="1:8" s="40" customFormat="1" ht="11.25">
      <c r="A87" s="34"/>
      <c r="B87" s="34"/>
      <c r="C87" s="34"/>
      <c r="E87" s="128"/>
      <c r="F87" s="128"/>
      <c r="G87" s="39"/>
      <c r="H87" s="34"/>
    </row>
    <row r="88" spans="1:8" s="40" customFormat="1" ht="11.25">
      <c r="A88" s="34"/>
      <c r="B88" s="34"/>
      <c r="C88" s="34"/>
      <c r="E88" s="128"/>
      <c r="F88" s="128"/>
      <c r="G88" s="39"/>
      <c r="H88" s="34"/>
    </row>
    <row r="89" spans="1:8" s="40" customFormat="1" ht="11.25">
      <c r="A89" s="34"/>
      <c r="B89" s="34"/>
      <c r="C89" s="34"/>
      <c r="E89" s="128"/>
      <c r="F89" s="128"/>
      <c r="G89" s="39"/>
      <c r="H89" s="34"/>
    </row>
    <row r="90" spans="1:8" s="40" customFormat="1" ht="11.25">
      <c r="A90" s="34"/>
      <c r="B90" s="34"/>
      <c r="C90" s="34"/>
      <c r="E90" s="128"/>
      <c r="F90" s="128"/>
      <c r="G90" s="39"/>
      <c r="H90" s="34"/>
    </row>
    <row r="91" spans="1:8" s="40" customFormat="1" ht="11.25">
      <c r="A91" s="34"/>
      <c r="B91" s="34"/>
      <c r="C91" s="34"/>
      <c r="E91" s="128"/>
      <c r="F91" s="128"/>
      <c r="G91" s="39"/>
      <c r="H91" s="34"/>
    </row>
    <row r="92" spans="1:8" s="40" customFormat="1" ht="11.25">
      <c r="A92" s="34"/>
      <c r="B92" s="34"/>
      <c r="C92" s="34"/>
      <c r="E92" s="128"/>
      <c r="F92" s="128"/>
      <c r="G92" s="39"/>
      <c r="H92" s="34"/>
    </row>
    <row r="93" spans="1:8" s="40" customFormat="1" ht="11.25">
      <c r="A93" s="34"/>
      <c r="B93" s="34"/>
      <c r="C93" s="34"/>
      <c r="E93" s="128"/>
      <c r="F93" s="128"/>
      <c r="G93" s="39"/>
      <c r="H93" s="34"/>
    </row>
    <row r="94" spans="1:8" s="40" customFormat="1" ht="11.25">
      <c r="A94" s="34"/>
      <c r="B94" s="34"/>
      <c r="C94" s="34"/>
      <c r="E94" s="128"/>
      <c r="F94" s="128"/>
      <c r="G94" s="39"/>
      <c r="H94" s="34"/>
    </row>
    <row r="95" spans="1:8" s="40" customFormat="1" ht="11.25">
      <c r="A95" s="34"/>
      <c r="B95" s="34"/>
      <c r="C95" s="34"/>
      <c r="E95" s="128"/>
      <c r="F95" s="128"/>
      <c r="G95" s="39"/>
      <c r="H95" s="34"/>
    </row>
    <row r="96" spans="1:8" s="40" customFormat="1" ht="11.25">
      <c r="A96" s="34"/>
      <c r="B96" s="34"/>
      <c r="C96" s="34"/>
      <c r="E96" s="128"/>
      <c r="F96" s="128"/>
      <c r="G96" s="39"/>
      <c r="H96" s="34"/>
    </row>
    <row r="97" spans="1:8" s="40" customFormat="1" ht="11.25">
      <c r="A97" s="34"/>
      <c r="B97" s="34"/>
      <c r="C97" s="34"/>
      <c r="E97" s="128"/>
      <c r="F97" s="128"/>
      <c r="G97" s="39"/>
      <c r="H97" s="34"/>
    </row>
    <row r="98" spans="1:8" s="40" customFormat="1" ht="11.25">
      <c r="A98" s="34"/>
      <c r="B98" s="34"/>
      <c r="C98" s="34"/>
      <c r="E98" s="128"/>
      <c r="F98" s="128"/>
      <c r="G98" s="39"/>
      <c r="H98" s="34"/>
    </row>
    <row r="99" spans="1:8" s="40" customFormat="1" ht="11.25">
      <c r="A99" s="34"/>
      <c r="B99" s="34"/>
      <c r="C99" s="34"/>
      <c r="E99" s="128"/>
      <c r="F99" s="128"/>
      <c r="G99" s="39"/>
      <c r="H99" s="34"/>
    </row>
  </sheetData>
  <sheetProtection selectLockedCells="1"/>
  <mergeCells count="10">
    <mergeCell ref="G6:G9"/>
    <mergeCell ref="H6:H9"/>
    <mergeCell ref="A3:D3"/>
    <mergeCell ref="E3:H3"/>
    <mergeCell ref="A6:A9"/>
    <mergeCell ref="B6:B9"/>
    <mergeCell ref="C6:C9"/>
    <mergeCell ref="D6:D9"/>
    <mergeCell ref="E6:E9"/>
    <mergeCell ref="F6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G16:G27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view="pageBreakPreview" topLeftCell="A16" zoomScaleNormal="100" zoomScaleSheetLayoutView="100" workbookViewId="0">
      <selection activeCell="J20" sqref="J20"/>
    </sheetView>
  </sheetViews>
  <sheetFormatPr defaultRowHeight="14.25"/>
  <cols>
    <col min="1" max="1" width="18.625" style="55" customWidth="1"/>
    <col min="2" max="2" width="13.75" style="148" customWidth="1"/>
    <col min="3" max="3" width="16.625" style="148" customWidth="1"/>
    <col min="4" max="4" width="16.625" style="59" customWidth="1"/>
    <col min="5" max="5" width="16.625" style="149" customWidth="1"/>
    <col min="6" max="8" width="14.125" style="60" customWidth="1"/>
    <col min="9" max="9" width="14.125" style="55" customWidth="1"/>
    <col min="10" max="10" width="25.875" style="60" customWidth="1"/>
    <col min="11" max="16" width="15.625" style="60" customWidth="1"/>
    <col min="17" max="16384" width="9" style="60"/>
  </cols>
  <sheetData>
    <row r="1" spans="1:10" s="516" customFormat="1" ht="14.1" customHeight="1">
      <c r="A1" s="248" t="s">
        <v>667</v>
      </c>
      <c r="B1" s="512"/>
      <c r="C1" s="512"/>
      <c r="D1" s="521"/>
      <c r="E1" s="515"/>
      <c r="J1" s="525" t="s">
        <v>668</v>
      </c>
    </row>
    <row r="2" spans="1:10" s="40" customFormat="1" ht="14.1" customHeight="1">
      <c r="A2" s="92"/>
      <c r="B2" s="127"/>
      <c r="C2" s="127"/>
      <c r="D2" s="39"/>
      <c r="E2" s="128"/>
      <c r="I2" s="93"/>
    </row>
    <row r="3" spans="1:10" s="41" customFormat="1" ht="20.100000000000001" customHeight="1">
      <c r="A3" s="636" t="s">
        <v>137</v>
      </c>
      <c r="B3" s="636"/>
      <c r="C3" s="636"/>
      <c r="D3" s="636"/>
      <c r="E3" s="636"/>
      <c r="F3" s="636" t="s">
        <v>573</v>
      </c>
      <c r="G3" s="636"/>
      <c r="H3" s="636"/>
      <c r="I3" s="636"/>
      <c r="J3" s="636"/>
    </row>
    <row r="4" spans="1:10" s="45" customFormat="1" ht="24" customHeight="1">
      <c r="A4" s="398"/>
      <c r="B4" s="398"/>
      <c r="C4" s="398"/>
      <c r="D4" s="398"/>
      <c r="E4" s="398"/>
      <c r="F4" s="895"/>
      <c r="G4" s="895"/>
      <c r="H4" s="638"/>
      <c r="I4" s="638"/>
    </row>
    <row r="5" spans="1:10" s="46" customFormat="1" ht="18" customHeight="1" thickBot="1">
      <c r="A5" s="68" t="s">
        <v>17</v>
      </c>
      <c r="B5" s="129"/>
      <c r="C5" s="129"/>
      <c r="D5" s="130"/>
      <c r="E5" s="129"/>
      <c r="F5" s="68"/>
      <c r="G5" s="68"/>
      <c r="H5" s="68"/>
      <c r="I5" s="68"/>
      <c r="J5" s="131" t="s">
        <v>540</v>
      </c>
    </row>
    <row r="6" spans="1:10" s="40" customFormat="1" ht="15" customHeight="1">
      <c r="A6" s="879" t="s">
        <v>476</v>
      </c>
      <c r="B6" s="924" t="s">
        <v>507</v>
      </c>
      <c r="C6" s="925" t="s">
        <v>508</v>
      </c>
      <c r="D6" s="926"/>
      <c r="E6" s="926"/>
      <c r="F6" s="649" t="s">
        <v>509</v>
      </c>
      <c r="G6" s="648" t="s">
        <v>565</v>
      </c>
      <c r="H6" s="648" t="s">
        <v>564</v>
      </c>
      <c r="I6" s="902" t="s">
        <v>566</v>
      </c>
      <c r="J6" s="918" t="s">
        <v>510</v>
      </c>
    </row>
    <row r="7" spans="1:10" s="40" customFormat="1" ht="15" customHeight="1">
      <c r="A7" s="582"/>
      <c r="B7" s="791"/>
      <c r="C7" s="927"/>
      <c r="D7" s="928"/>
      <c r="E7" s="928"/>
      <c r="F7" s="678"/>
      <c r="G7" s="570"/>
      <c r="H7" s="570"/>
      <c r="I7" s="903"/>
      <c r="J7" s="919"/>
    </row>
    <row r="8" spans="1:10" s="40" customFormat="1" ht="15" customHeight="1">
      <c r="A8" s="582"/>
      <c r="B8" s="791"/>
      <c r="C8" s="760" t="s">
        <v>511</v>
      </c>
      <c r="D8" s="569" t="s">
        <v>512</v>
      </c>
      <c r="E8" s="922" t="s">
        <v>513</v>
      </c>
      <c r="F8" s="678"/>
      <c r="G8" s="570"/>
      <c r="H8" s="570"/>
      <c r="I8" s="903"/>
      <c r="J8" s="919"/>
    </row>
    <row r="9" spans="1:10" s="40" customFormat="1" ht="15" customHeight="1">
      <c r="A9" s="582"/>
      <c r="B9" s="791"/>
      <c r="C9" s="761"/>
      <c r="D9" s="569"/>
      <c r="E9" s="922"/>
      <c r="F9" s="678"/>
      <c r="G9" s="570"/>
      <c r="H9" s="570"/>
      <c r="I9" s="903"/>
      <c r="J9" s="919"/>
    </row>
    <row r="10" spans="1:10" s="40" customFormat="1" ht="15" customHeight="1">
      <c r="A10" s="583"/>
      <c r="B10" s="792"/>
      <c r="C10" s="762"/>
      <c r="D10" s="921"/>
      <c r="E10" s="923"/>
      <c r="F10" s="684"/>
      <c r="G10" s="571"/>
      <c r="H10" s="571"/>
      <c r="I10" s="904"/>
      <c r="J10" s="920"/>
    </row>
    <row r="11" spans="1:10" s="49" customFormat="1" ht="27" customHeight="1">
      <c r="A11" s="388" t="s">
        <v>134</v>
      </c>
      <c r="B11" s="10">
        <v>3218574</v>
      </c>
      <c r="C11" s="10">
        <v>277694</v>
      </c>
      <c r="D11" s="10">
        <v>0</v>
      </c>
      <c r="E11" s="27">
        <v>0</v>
      </c>
      <c r="F11" s="10">
        <v>3496266</v>
      </c>
      <c r="G11" s="10">
        <v>3084390</v>
      </c>
      <c r="H11" s="10">
        <v>175054</v>
      </c>
      <c r="I11" s="132">
        <v>236822</v>
      </c>
      <c r="J11" s="389" t="s">
        <v>134</v>
      </c>
    </row>
    <row r="12" spans="1:10" s="49" customFormat="1" ht="27" customHeight="1">
      <c r="A12" s="388" t="s">
        <v>463</v>
      </c>
      <c r="B12" s="10">
        <v>3517037</v>
      </c>
      <c r="C12" s="10">
        <v>175054</v>
      </c>
      <c r="D12" s="10">
        <v>0</v>
      </c>
      <c r="E12" s="27">
        <v>0</v>
      </c>
      <c r="F12" s="10">
        <v>3692091</v>
      </c>
      <c r="G12" s="10">
        <v>3279765</v>
      </c>
      <c r="H12" s="10">
        <v>234083</v>
      </c>
      <c r="I12" s="132">
        <v>178243</v>
      </c>
      <c r="J12" s="389" t="s">
        <v>463</v>
      </c>
    </row>
    <row r="13" spans="1:10" s="49" customFormat="1" ht="27" customHeight="1">
      <c r="A13" s="388" t="s">
        <v>555</v>
      </c>
      <c r="B13" s="10">
        <v>3529402</v>
      </c>
      <c r="C13" s="10">
        <v>234083</v>
      </c>
      <c r="D13" s="10">
        <v>0</v>
      </c>
      <c r="E13" s="27">
        <v>0</v>
      </c>
      <c r="F13" s="10">
        <v>3763485</v>
      </c>
      <c r="G13" s="10">
        <v>3458079</v>
      </c>
      <c r="H13" s="10">
        <v>213910</v>
      </c>
      <c r="I13" s="132">
        <v>91496</v>
      </c>
      <c r="J13" s="389" t="s">
        <v>555</v>
      </c>
    </row>
    <row r="14" spans="1:10" s="49" customFormat="1" ht="27" customHeight="1">
      <c r="A14" s="388" t="s">
        <v>587</v>
      </c>
      <c r="B14" s="10">
        <v>3763303</v>
      </c>
      <c r="C14" s="10">
        <v>213910</v>
      </c>
      <c r="D14" s="10">
        <v>0</v>
      </c>
      <c r="E14" s="27">
        <v>0</v>
      </c>
      <c r="F14" s="10">
        <v>3977213</v>
      </c>
      <c r="G14" s="10">
        <v>3668104</v>
      </c>
      <c r="H14" s="10">
        <v>184314</v>
      </c>
      <c r="I14" s="132">
        <v>124795</v>
      </c>
      <c r="J14" s="389" t="s">
        <v>587</v>
      </c>
    </row>
    <row r="15" spans="1:10" s="49" customFormat="1" ht="27" customHeight="1">
      <c r="A15" s="391" t="s">
        <v>629</v>
      </c>
      <c r="B15" s="14">
        <f>SUM(B17:B28)</f>
        <v>3927945</v>
      </c>
      <c r="C15" s="14">
        <f>SUM(C17:C28)</f>
        <v>184314</v>
      </c>
      <c r="D15" s="14">
        <f t="shared" ref="D15:I15" si="0">SUM(D17:D28)</f>
        <v>0</v>
      </c>
      <c r="E15" s="28">
        <f t="shared" si="0"/>
        <v>0</v>
      </c>
      <c r="F15" s="14">
        <f>SUM(F17:F28)</f>
        <v>4112259</v>
      </c>
      <c r="G15" s="14">
        <f t="shared" si="0"/>
        <v>3566892</v>
      </c>
      <c r="H15" s="14">
        <f t="shared" si="0"/>
        <v>364067</v>
      </c>
      <c r="I15" s="14">
        <f t="shared" si="0"/>
        <v>181298</v>
      </c>
      <c r="J15" s="390" t="s">
        <v>629</v>
      </c>
    </row>
    <row r="16" spans="1:10" s="17" customFormat="1" ht="9.75" customHeight="1">
      <c r="A16" s="133"/>
      <c r="B16" s="14"/>
      <c r="C16" s="14"/>
      <c r="D16" s="14"/>
      <c r="E16" s="28"/>
      <c r="F16" s="14"/>
      <c r="G16" s="14"/>
      <c r="H16" s="14"/>
      <c r="I16" s="14"/>
      <c r="J16" s="134"/>
    </row>
    <row r="17" spans="1:11" s="17" customFormat="1" ht="36" customHeight="1">
      <c r="A17" s="21" t="s">
        <v>514</v>
      </c>
      <c r="B17" s="486">
        <v>1791008</v>
      </c>
      <c r="C17" s="487">
        <v>82</v>
      </c>
      <c r="D17" s="487">
        <v>0</v>
      </c>
      <c r="E17" s="430">
        <v>0</v>
      </c>
      <c r="F17" s="26">
        <f>SUM(B17:E17)</f>
        <v>1791090</v>
      </c>
      <c r="G17" s="487">
        <v>1719642</v>
      </c>
      <c r="H17" s="487">
        <v>432</v>
      </c>
      <c r="I17" s="491">
        <v>71050</v>
      </c>
      <c r="J17" s="135" t="s">
        <v>569</v>
      </c>
    </row>
    <row r="18" spans="1:11" s="17" customFormat="1" ht="36" customHeight="1">
      <c r="A18" s="21" t="s">
        <v>515</v>
      </c>
      <c r="B18" s="486">
        <v>194510</v>
      </c>
      <c r="C18" s="487">
        <v>3285</v>
      </c>
      <c r="D18" s="487">
        <v>0</v>
      </c>
      <c r="E18" s="430">
        <v>0</v>
      </c>
      <c r="F18" s="26">
        <f t="shared" ref="F18:F28" si="1">SUM(B18:E18)</f>
        <v>197795</v>
      </c>
      <c r="G18" s="487">
        <v>184211</v>
      </c>
      <c r="H18" s="487">
        <v>5126</v>
      </c>
      <c r="I18" s="491">
        <v>8457</v>
      </c>
      <c r="J18" s="135" t="s">
        <v>568</v>
      </c>
    </row>
    <row r="19" spans="1:11" s="17" customFormat="1" ht="28.5" customHeight="1">
      <c r="A19" s="21" t="s">
        <v>516</v>
      </c>
      <c r="B19" s="486">
        <v>372261</v>
      </c>
      <c r="C19" s="487">
        <v>336</v>
      </c>
      <c r="D19" s="487">
        <v>0</v>
      </c>
      <c r="E19" s="430">
        <v>0</v>
      </c>
      <c r="F19" s="26">
        <f t="shared" si="1"/>
        <v>372597</v>
      </c>
      <c r="G19" s="487">
        <v>351806</v>
      </c>
      <c r="H19" s="487">
        <v>693</v>
      </c>
      <c r="I19" s="491">
        <v>20097</v>
      </c>
      <c r="J19" s="136" t="s">
        <v>539</v>
      </c>
      <c r="K19" s="137"/>
    </row>
    <row r="20" spans="1:11" s="17" customFormat="1" ht="28.5" customHeight="1">
      <c r="A20" s="21" t="s">
        <v>517</v>
      </c>
      <c r="B20" s="486">
        <v>34880</v>
      </c>
      <c r="C20" s="487">
        <v>3161</v>
      </c>
      <c r="D20" s="487">
        <v>0</v>
      </c>
      <c r="E20" s="430">
        <v>0</v>
      </c>
      <c r="F20" s="26">
        <f t="shared" si="1"/>
        <v>38041</v>
      </c>
      <c r="G20" s="487">
        <v>30579</v>
      </c>
      <c r="H20" s="487">
        <v>6531</v>
      </c>
      <c r="I20" s="491">
        <v>1132</v>
      </c>
      <c r="J20" s="138" t="s">
        <v>680</v>
      </c>
    </row>
    <row r="21" spans="1:11" s="17" customFormat="1" ht="28.5" customHeight="1">
      <c r="A21" s="21" t="s">
        <v>518</v>
      </c>
      <c r="B21" s="486">
        <v>862922</v>
      </c>
      <c r="C21" s="487">
        <v>0</v>
      </c>
      <c r="D21" s="487">
        <v>0</v>
      </c>
      <c r="E21" s="430">
        <v>0</v>
      </c>
      <c r="F21" s="26">
        <f t="shared" si="1"/>
        <v>862922</v>
      </c>
      <c r="G21" s="487">
        <v>848204</v>
      </c>
      <c r="H21" s="487">
        <v>0</v>
      </c>
      <c r="I21" s="492">
        <v>14718</v>
      </c>
      <c r="J21" s="135" t="s">
        <v>567</v>
      </c>
    </row>
    <row r="22" spans="1:11" s="17" customFormat="1" ht="28.5" customHeight="1">
      <c r="A22" s="21" t="s">
        <v>519</v>
      </c>
      <c r="B22" s="486">
        <v>431395</v>
      </c>
      <c r="C22" s="487">
        <v>147641</v>
      </c>
      <c r="D22" s="487">
        <v>0</v>
      </c>
      <c r="E22" s="430">
        <v>0</v>
      </c>
      <c r="F22" s="26">
        <f t="shared" si="1"/>
        <v>579036</v>
      </c>
      <c r="G22" s="487">
        <v>242944</v>
      </c>
      <c r="H22" s="487">
        <v>319247</v>
      </c>
      <c r="I22" s="491">
        <v>16946</v>
      </c>
      <c r="J22" s="135" t="s">
        <v>679</v>
      </c>
    </row>
    <row r="23" spans="1:11" s="17" customFormat="1" ht="28.5" customHeight="1">
      <c r="A23" s="21" t="s">
        <v>520</v>
      </c>
      <c r="B23" s="486">
        <v>5505</v>
      </c>
      <c r="C23" s="487">
        <v>0</v>
      </c>
      <c r="D23" s="487">
        <v>0</v>
      </c>
      <c r="E23" s="430">
        <v>0</v>
      </c>
      <c r="F23" s="26">
        <f t="shared" si="1"/>
        <v>5505</v>
      </c>
      <c r="G23" s="487">
        <v>5325</v>
      </c>
      <c r="H23" s="487">
        <v>0</v>
      </c>
      <c r="I23" s="491">
        <v>180</v>
      </c>
      <c r="J23" s="135" t="s">
        <v>521</v>
      </c>
    </row>
    <row r="24" spans="1:11" s="17" customFormat="1" ht="28.5" customHeight="1">
      <c r="A24" s="21" t="s">
        <v>522</v>
      </c>
      <c r="B24" s="486">
        <v>411</v>
      </c>
      <c r="C24" s="487">
        <v>0</v>
      </c>
      <c r="D24" s="487">
        <v>0</v>
      </c>
      <c r="E24" s="430">
        <v>0</v>
      </c>
      <c r="F24" s="26">
        <f t="shared" si="1"/>
        <v>411</v>
      </c>
      <c r="G24" s="487">
        <v>393</v>
      </c>
      <c r="H24" s="487">
        <v>0</v>
      </c>
      <c r="I24" s="491">
        <v>18</v>
      </c>
      <c r="J24" s="135" t="s">
        <v>523</v>
      </c>
    </row>
    <row r="25" spans="1:11" s="17" customFormat="1" ht="28.5" customHeight="1">
      <c r="A25" s="21" t="s">
        <v>524</v>
      </c>
      <c r="B25" s="486">
        <v>30053</v>
      </c>
      <c r="C25" s="487">
        <v>13</v>
      </c>
      <c r="D25" s="430">
        <v>0</v>
      </c>
      <c r="E25" s="430">
        <v>0</v>
      </c>
      <c r="F25" s="26">
        <f t="shared" si="1"/>
        <v>30066</v>
      </c>
      <c r="G25" s="487">
        <v>25510</v>
      </c>
      <c r="H25" s="487">
        <v>1793</v>
      </c>
      <c r="I25" s="491">
        <v>2763</v>
      </c>
      <c r="J25" s="135" t="s">
        <v>525</v>
      </c>
    </row>
    <row r="26" spans="1:11" s="17" customFormat="1" ht="28.5" customHeight="1">
      <c r="A26" s="21" t="s">
        <v>526</v>
      </c>
      <c r="B26" s="486">
        <v>62635</v>
      </c>
      <c r="C26" s="487">
        <v>29796</v>
      </c>
      <c r="D26" s="430">
        <v>0</v>
      </c>
      <c r="E26" s="430">
        <v>0</v>
      </c>
      <c r="F26" s="26">
        <f t="shared" si="1"/>
        <v>92431</v>
      </c>
      <c r="G26" s="487">
        <v>54528</v>
      </c>
      <c r="H26" s="487">
        <v>30245</v>
      </c>
      <c r="I26" s="491">
        <v>7658</v>
      </c>
      <c r="J26" s="135" t="s">
        <v>527</v>
      </c>
    </row>
    <row r="27" spans="1:11" s="17" customFormat="1" ht="32.25" customHeight="1">
      <c r="A27" s="21" t="s">
        <v>528</v>
      </c>
      <c r="B27" s="486">
        <v>104967</v>
      </c>
      <c r="C27" s="487">
        <v>0</v>
      </c>
      <c r="D27" s="430">
        <v>0</v>
      </c>
      <c r="E27" s="430">
        <v>0</v>
      </c>
      <c r="F27" s="26">
        <f t="shared" si="1"/>
        <v>104967</v>
      </c>
      <c r="G27" s="487">
        <v>103623</v>
      </c>
      <c r="H27" s="487">
        <v>0</v>
      </c>
      <c r="I27" s="491">
        <v>1344</v>
      </c>
      <c r="J27" s="135" t="s">
        <v>529</v>
      </c>
    </row>
    <row r="28" spans="1:11" s="17" customFormat="1" ht="28.35" customHeight="1" thickBot="1">
      <c r="A28" s="139" t="s">
        <v>530</v>
      </c>
      <c r="B28" s="488">
        <v>37398</v>
      </c>
      <c r="C28" s="489">
        <v>0</v>
      </c>
      <c r="D28" s="490">
        <v>0</v>
      </c>
      <c r="E28" s="490">
        <v>0</v>
      </c>
      <c r="F28" s="419">
        <f t="shared" si="1"/>
        <v>37398</v>
      </c>
      <c r="G28" s="489">
        <v>127</v>
      </c>
      <c r="H28" s="489">
        <v>0</v>
      </c>
      <c r="I28" s="493">
        <v>36935</v>
      </c>
      <c r="J28" s="140" t="s">
        <v>531</v>
      </c>
    </row>
    <row r="29" spans="1:11" s="141" customFormat="1" ht="11.1" customHeight="1">
      <c r="A29" s="141" t="s">
        <v>124</v>
      </c>
      <c r="B29" s="142"/>
      <c r="C29" s="142"/>
      <c r="D29" s="143"/>
      <c r="E29" s="142"/>
      <c r="F29" s="142"/>
      <c r="G29" s="142"/>
      <c r="H29" s="142"/>
      <c r="I29" s="142"/>
      <c r="J29" s="144" t="s">
        <v>692</v>
      </c>
    </row>
    <row r="30" spans="1:11" s="46" customFormat="1" ht="11.25">
      <c r="A30" s="145"/>
      <c r="B30" s="146"/>
      <c r="C30" s="146"/>
      <c r="D30" s="47"/>
      <c r="E30" s="147"/>
      <c r="G30" s="147"/>
    </row>
    <row r="31" spans="1:11" s="46" customFormat="1" ht="11.25">
      <c r="A31" s="145"/>
      <c r="B31" s="146"/>
      <c r="C31" s="146"/>
      <c r="D31" s="47"/>
      <c r="E31" s="147"/>
    </row>
    <row r="32" spans="1:11" s="46" customFormat="1" ht="11.25">
      <c r="A32" s="145"/>
      <c r="B32" s="146"/>
      <c r="C32" s="146"/>
      <c r="D32" s="47"/>
      <c r="E32" s="147"/>
    </row>
    <row r="33" spans="1:9" s="40" customFormat="1" ht="11.25">
      <c r="A33" s="34"/>
      <c r="B33" s="127"/>
      <c r="C33" s="127"/>
      <c r="D33" s="39"/>
      <c r="E33" s="128"/>
    </row>
    <row r="34" spans="1:9" s="40" customFormat="1" ht="11.25">
      <c r="A34" s="34"/>
      <c r="B34" s="127"/>
      <c r="C34" s="127"/>
      <c r="D34" s="39"/>
      <c r="E34" s="128"/>
    </row>
    <row r="35" spans="1:9" s="40" customFormat="1" ht="11.25">
      <c r="A35" s="34"/>
      <c r="B35" s="127"/>
      <c r="C35" s="127"/>
      <c r="D35" s="39"/>
      <c r="E35" s="128"/>
    </row>
    <row r="36" spans="1:9" s="40" customFormat="1" ht="11.25">
      <c r="A36" s="34"/>
      <c r="B36" s="127"/>
      <c r="C36" s="127"/>
      <c r="D36" s="39"/>
      <c r="E36" s="128"/>
      <c r="I36" s="34"/>
    </row>
    <row r="37" spans="1:9" s="40" customFormat="1" ht="11.25">
      <c r="A37" s="34"/>
      <c r="B37" s="127"/>
      <c r="C37" s="127"/>
      <c r="D37" s="39"/>
      <c r="E37" s="128"/>
      <c r="I37" s="34"/>
    </row>
    <row r="38" spans="1:9" s="40" customFormat="1" ht="11.25">
      <c r="A38" s="34"/>
      <c r="B38" s="127"/>
      <c r="C38" s="127"/>
      <c r="D38" s="39"/>
      <c r="E38" s="128"/>
      <c r="I38" s="34"/>
    </row>
    <row r="39" spans="1:9" s="40" customFormat="1" ht="11.25">
      <c r="A39" s="34"/>
      <c r="B39" s="127"/>
      <c r="C39" s="127"/>
      <c r="D39" s="39"/>
      <c r="E39" s="128"/>
      <c r="I39" s="34"/>
    </row>
    <row r="40" spans="1:9" s="40" customFormat="1" ht="11.25">
      <c r="A40" s="34"/>
      <c r="B40" s="127"/>
      <c r="C40" s="127"/>
      <c r="D40" s="39"/>
      <c r="E40" s="128"/>
      <c r="I40" s="34"/>
    </row>
    <row r="41" spans="1:9" s="40" customFormat="1" ht="11.25">
      <c r="A41" s="34"/>
      <c r="B41" s="127"/>
      <c r="C41" s="127"/>
      <c r="D41" s="39"/>
      <c r="E41" s="128"/>
      <c r="I41" s="34"/>
    </row>
    <row r="42" spans="1:9" s="40" customFormat="1" ht="11.25">
      <c r="A42" s="34"/>
      <c r="B42" s="127"/>
      <c r="C42" s="127"/>
      <c r="D42" s="39"/>
      <c r="E42" s="128"/>
      <c r="I42" s="34"/>
    </row>
    <row r="43" spans="1:9" s="40" customFormat="1" ht="11.25">
      <c r="A43" s="34"/>
      <c r="B43" s="127"/>
      <c r="C43" s="127"/>
      <c r="D43" s="39"/>
      <c r="E43" s="128"/>
      <c r="I43" s="34"/>
    </row>
    <row r="44" spans="1:9" s="40" customFormat="1" ht="11.25">
      <c r="A44" s="34"/>
      <c r="B44" s="127"/>
      <c r="C44" s="127"/>
      <c r="D44" s="39"/>
      <c r="E44" s="128"/>
      <c r="I44" s="34"/>
    </row>
    <row r="45" spans="1:9" s="40" customFormat="1" ht="11.25">
      <c r="A45" s="34"/>
      <c r="B45" s="127"/>
      <c r="C45" s="127"/>
      <c r="D45" s="39"/>
      <c r="E45" s="128"/>
      <c r="I45" s="34"/>
    </row>
    <row r="46" spans="1:9" s="40" customFormat="1" ht="11.25">
      <c r="A46" s="34"/>
      <c r="B46" s="127"/>
      <c r="C46" s="127"/>
      <c r="D46" s="39"/>
      <c r="E46" s="128"/>
      <c r="I46" s="34"/>
    </row>
    <row r="47" spans="1:9" s="40" customFormat="1" ht="11.25">
      <c r="A47" s="34"/>
      <c r="B47" s="127"/>
      <c r="C47" s="127"/>
      <c r="D47" s="39"/>
      <c r="E47" s="128"/>
      <c r="I47" s="34"/>
    </row>
    <row r="48" spans="1:9" s="40" customFormat="1" ht="11.25">
      <c r="A48" s="34"/>
      <c r="B48" s="127"/>
      <c r="C48" s="127"/>
      <c r="D48" s="39"/>
      <c r="E48" s="128"/>
      <c r="I48" s="34"/>
    </row>
    <row r="49" spans="1:9" s="40" customFormat="1" ht="11.25">
      <c r="A49" s="34"/>
      <c r="B49" s="127"/>
      <c r="C49" s="127"/>
      <c r="D49" s="39"/>
      <c r="E49" s="128"/>
      <c r="I49" s="34"/>
    </row>
    <row r="50" spans="1:9" s="40" customFormat="1" ht="11.25">
      <c r="A50" s="34"/>
      <c r="B50" s="127"/>
      <c r="C50" s="127"/>
      <c r="D50" s="39"/>
      <c r="E50" s="128"/>
      <c r="I50" s="34"/>
    </row>
    <row r="51" spans="1:9" s="40" customFormat="1" ht="11.25">
      <c r="A51" s="34"/>
      <c r="B51" s="127"/>
      <c r="C51" s="127"/>
      <c r="D51" s="39"/>
      <c r="E51" s="128"/>
      <c r="I51" s="34"/>
    </row>
    <row r="52" spans="1:9" s="40" customFormat="1" ht="11.25">
      <c r="A52" s="34"/>
      <c r="B52" s="127"/>
      <c r="C52" s="127"/>
      <c r="D52" s="39"/>
      <c r="E52" s="128"/>
      <c r="I52" s="34"/>
    </row>
    <row r="53" spans="1:9" s="40" customFormat="1" ht="11.25">
      <c r="A53" s="34"/>
      <c r="B53" s="127"/>
      <c r="C53" s="127"/>
      <c r="D53" s="39"/>
      <c r="E53" s="128"/>
      <c r="I53" s="34"/>
    </row>
    <row r="54" spans="1:9" s="40" customFormat="1" ht="11.25">
      <c r="A54" s="34"/>
      <c r="B54" s="127"/>
      <c r="C54" s="127"/>
      <c r="D54" s="39"/>
      <c r="E54" s="128"/>
      <c r="I54" s="34"/>
    </row>
    <row r="55" spans="1:9" s="40" customFormat="1" ht="11.25">
      <c r="A55" s="34"/>
      <c r="B55" s="127"/>
      <c r="C55" s="127"/>
      <c r="D55" s="39"/>
      <c r="E55" s="128"/>
      <c r="I55" s="34"/>
    </row>
    <row r="56" spans="1:9" s="40" customFormat="1" ht="11.25">
      <c r="A56" s="34"/>
      <c r="B56" s="127"/>
      <c r="C56" s="127"/>
      <c r="D56" s="39"/>
      <c r="E56" s="128"/>
      <c r="I56" s="34"/>
    </row>
    <row r="57" spans="1:9" s="40" customFormat="1" ht="11.25">
      <c r="A57" s="34"/>
      <c r="B57" s="127"/>
      <c r="C57" s="127"/>
      <c r="D57" s="39"/>
      <c r="E57" s="128"/>
      <c r="I57" s="34"/>
    </row>
    <row r="58" spans="1:9" s="40" customFormat="1" ht="11.25">
      <c r="A58" s="34"/>
      <c r="B58" s="127"/>
      <c r="C58" s="127"/>
      <c r="D58" s="39"/>
      <c r="E58" s="128"/>
      <c r="I58" s="34"/>
    </row>
    <row r="59" spans="1:9" s="40" customFormat="1" ht="11.25">
      <c r="A59" s="34"/>
      <c r="B59" s="127"/>
      <c r="C59" s="127"/>
      <c r="D59" s="39"/>
      <c r="E59" s="128"/>
      <c r="I59" s="34"/>
    </row>
    <row r="60" spans="1:9" s="40" customFormat="1" ht="11.25">
      <c r="A60" s="34"/>
      <c r="B60" s="127"/>
      <c r="C60" s="127"/>
      <c r="D60" s="39"/>
      <c r="E60" s="128"/>
      <c r="I60" s="34"/>
    </row>
    <row r="61" spans="1:9" s="40" customFormat="1" ht="11.25">
      <c r="A61" s="34"/>
      <c r="B61" s="127"/>
      <c r="C61" s="127"/>
      <c r="D61" s="39"/>
      <c r="E61" s="128"/>
      <c r="I61" s="34"/>
    </row>
    <row r="62" spans="1:9" s="40" customFormat="1" ht="11.25">
      <c r="A62" s="34"/>
      <c r="B62" s="127"/>
      <c r="C62" s="127"/>
      <c r="D62" s="39"/>
      <c r="E62" s="128"/>
      <c r="I62" s="34"/>
    </row>
    <row r="63" spans="1:9" s="40" customFormat="1" ht="11.25">
      <c r="A63" s="34"/>
      <c r="B63" s="127"/>
      <c r="C63" s="127"/>
      <c r="D63" s="39"/>
      <c r="E63" s="128"/>
      <c r="I63" s="34"/>
    </row>
    <row r="64" spans="1:9" s="40" customFormat="1" ht="11.25">
      <c r="A64" s="34"/>
      <c r="B64" s="127"/>
      <c r="C64" s="127"/>
      <c r="D64" s="39"/>
      <c r="E64" s="128"/>
      <c r="I64" s="34"/>
    </row>
    <row r="65" spans="1:9" s="40" customFormat="1" ht="11.25">
      <c r="A65" s="34"/>
      <c r="B65" s="127"/>
      <c r="C65" s="127"/>
      <c r="D65" s="39"/>
      <c r="E65" s="128"/>
      <c r="I65" s="34"/>
    </row>
    <row r="66" spans="1:9" s="40" customFormat="1" ht="11.25">
      <c r="A66" s="34"/>
      <c r="B66" s="127"/>
      <c r="C66" s="127"/>
      <c r="D66" s="39"/>
      <c r="E66" s="128"/>
      <c r="I66" s="34"/>
    </row>
    <row r="67" spans="1:9" s="40" customFormat="1" ht="11.25">
      <c r="A67" s="34"/>
      <c r="B67" s="127"/>
      <c r="C67" s="127"/>
      <c r="D67" s="39"/>
      <c r="E67" s="128"/>
      <c r="I67" s="34"/>
    </row>
    <row r="68" spans="1:9" s="40" customFormat="1" ht="11.25">
      <c r="A68" s="34"/>
      <c r="B68" s="127"/>
      <c r="C68" s="127"/>
      <c r="D68" s="39"/>
      <c r="E68" s="128"/>
      <c r="I68" s="34"/>
    </row>
    <row r="69" spans="1:9" s="40" customFormat="1" ht="11.25">
      <c r="A69" s="34"/>
      <c r="B69" s="127"/>
      <c r="C69" s="127"/>
      <c r="D69" s="39"/>
      <c r="E69" s="128"/>
      <c r="I69" s="34"/>
    </row>
    <row r="70" spans="1:9" s="40" customFormat="1" ht="11.25">
      <c r="A70" s="34"/>
      <c r="B70" s="127"/>
      <c r="C70" s="127"/>
      <c r="D70" s="39"/>
      <c r="E70" s="128"/>
      <c r="I70" s="34"/>
    </row>
    <row r="71" spans="1:9" s="40" customFormat="1" ht="11.25">
      <c r="A71" s="34"/>
      <c r="B71" s="127"/>
      <c r="C71" s="127"/>
      <c r="D71" s="39"/>
      <c r="E71" s="128"/>
      <c r="I71" s="34"/>
    </row>
    <row r="72" spans="1:9" s="40" customFormat="1" ht="11.25">
      <c r="A72" s="34"/>
      <c r="B72" s="127"/>
      <c r="C72" s="127"/>
      <c r="D72" s="39"/>
      <c r="E72" s="128"/>
      <c r="I72" s="34"/>
    </row>
    <row r="73" spans="1:9" s="40" customFormat="1" ht="11.25">
      <c r="A73" s="34"/>
      <c r="B73" s="127"/>
      <c r="C73" s="127"/>
      <c r="D73" s="39"/>
      <c r="E73" s="128"/>
      <c r="I73" s="34"/>
    </row>
    <row r="74" spans="1:9" s="40" customFormat="1" ht="11.25">
      <c r="A74" s="34"/>
      <c r="B74" s="127"/>
      <c r="C74" s="127"/>
      <c r="D74" s="39"/>
      <c r="E74" s="128"/>
      <c r="I74" s="34"/>
    </row>
    <row r="75" spans="1:9" s="40" customFormat="1" ht="11.25">
      <c r="A75" s="34"/>
      <c r="B75" s="127"/>
      <c r="C75" s="127"/>
      <c r="D75" s="39"/>
      <c r="E75" s="128"/>
      <c r="I75" s="34"/>
    </row>
    <row r="76" spans="1:9" s="40" customFormat="1" ht="11.25">
      <c r="A76" s="34"/>
      <c r="B76" s="127"/>
      <c r="C76" s="127"/>
      <c r="D76" s="39"/>
      <c r="E76" s="128"/>
      <c r="I76" s="34"/>
    </row>
    <row r="77" spans="1:9" s="40" customFormat="1" ht="11.25">
      <c r="A77" s="34"/>
      <c r="B77" s="127"/>
      <c r="C77" s="127"/>
      <c r="D77" s="39"/>
      <c r="E77" s="128"/>
      <c r="I77" s="34"/>
    </row>
    <row r="78" spans="1:9" s="40" customFormat="1" ht="11.25">
      <c r="A78" s="34"/>
      <c r="B78" s="127"/>
      <c r="C78" s="127"/>
      <c r="D78" s="39"/>
      <c r="E78" s="128"/>
      <c r="I78" s="34"/>
    </row>
    <row r="79" spans="1:9" s="40" customFormat="1" ht="11.25">
      <c r="A79" s="34"/>
      <c r="B79" s="127"/>
      <c r="C79" s="127"/>
      <c r="D79" s="39"/>
      <c r="E79" s="128"/>
      <c r="I79" s="34"/>
    </row>
    <row r="80" spans="1:9" s="40" customFormat="1" ht="11.25">
      <c r="A80" s="34"/>
      <c r="B80" s="127"/>
      <c r="C80" s="127"/>
      <c r="D80" s="39"/>
      <c r="E80" s="128"/>
      <c r="I80" s="34"/>
    </row>
    <row r="81" spans="1:9" s="40" customFormat="1" ht="11.25">
      <c r="A81" s="34"/>
      <c r="B81" s="127"/>
      <c r="C81" s="127"/>
      <c r="D81" s="39"/>
      <c r="E81" s="128"/>
      <c r="I81" s="34"/>
    </row>
    <row r="82" spans="1:9" s="40" customFormat="1" ht="11.25">
      <c r="A82" s="34"/>
      <c r="B82" s="127"/>
      <c r="C82" s="127"/>
      <c r="D82" s="39"/>
      <c r="E82" s="128"/>
      <c r="I82" s="34"/>
    </row>
    <row r="83" spans="1:9" s="40" customFormat="1" ht="11.25">
      <c r="A83" s="34"/>
      <c r="B83" s="127"/>
      <c r="C83" s="127"/>
      <c r="D83" s="39"/>
      <c r="E83" s="128"/>
      <c r="I83" s="34"/>
    </row>
    <row r="84" spans="1:9" s="40" customFormat="1" ht="11.25">
      <c r="A84" s="34"/>
      <c r="B84" s="127"/>
      <c r="C84" s="127"/>
      <c r="D84" s="39"/>
      <c r="E84" s="128"/>
      <c r="I84" s="34"/>
    </row>
    <row r="85" spans="1:9" s="40" customFormat="1" ht="11.25">
      <c r="A85" s="34"/>
      <c r="B85" s="127"/>
      <c r="C85" s="127"/>
      <c r="D85" s="39"/>
      <c r="E85" s="128"/>
      <c r="I85" s="34"/>
    </row>
    <row r="86" spans="1:9" s="40" customFormat="1" ht="11.25">
      <c r="A86" s="34"/>
      <c r="B86" s="127"/>
      <c r="C86" s="127"/>
      <c r="D86" s="39"/>
      <c r="E86" s="128"/>
      <c r="I86" s="34"/>
    </row>
    <row r="87" spans="1:9" s="40" customFormat="1" ht="11.25">
      <c r="A87" s="34"/>
      <c r="B87" s="127"/>
      <c r="C87" s="127"/>
      <c r="D87" s="39"/>
      <c r="E87" s="128"/>
      <c r="I87" s="34"/>
    </row>
    <row r="88" spans="1:9" s="40" customFormat="1" ht="11.25">
      <c r="A88" s="34"/>
      <c r="B88" s="127"/>
      <c r="C88" s="127"/>
      <c r="D88" s="39"/>
      <c r="E88" s="128"/>
      <c r="I88" s="34"/>
    </row>
    <row r="89" spans="1:9" s="40" customFormat="1" ht="11.25">
      <c r="A89" s="34"/>
      <c r="B89" s="127"/>
      <c r="C89" s="127"/>
      <c r="D89" s="39"/>
      <c r="E89" s="128"/>
      <c r="I89" s="34"/>
    </row>
    <row r="90" spans="1:9" s="40" customFormat="1" ht="11.25">
      <c r="A90" s="34"/>
      <c r="B90" s="127"/>
      <c r="C90" s="127"/>
      <c r="D90" s="39"/>
      <c r="E90" s="128"/>
      <c r="I90" s="34"/>
    </row>
    <row r="91" spans="1:9" s="40" customFormat="1" ht="11.25">
      <c r="A91" s="34"/>
      <c r="B91" s="127"/>
      <c r="C91" s="127"/>
      <c r="D91" s="39"/>
      <c r="E91" s="128"/>
      <c r="I91" s="34"/>
    </row>
    <row r="92" spans="1:9" s="40" customFormat="1" ht="11.25">
      <c r="A92" s="34"/>
      <c r="B92" s="127"/>
      <c r="C92" s="127"/>
      <c r="D92" s="39"/>
      <c r="E92" s="128"/>
      <c r="I92" s="34"/>
    </row>
    <row r="93" spans="1:9" s="40" customFormat="1" ht="11.25">
      <c r="A93" s="34"/>
      <c r="B93" s="127"/>
      <c r="C93" s="127"/>
      <c r="D93" s="39"/>
      <c r="E93" s="128"/>
      <c r="I93" s="34"/>
    </row>
    <row r="94" spans="1:9" s="40" customFormat="1" ht="11.25">
      <c r="A94" s="34"/>
      <c r="B94" s="127"/>
      <c r="C94" s="127"/>
      <c r="D94" s="39"/>
      <c r="E94" s="128"/>
      <c r="I94" s="34"/>
    </row>
    <row r="95" spans="1:9" s="40" customFormat="1" ht="11.25">
      <c r="A95" s="34"/>
      <c r="B95" s="127"/>
      <c r="C95" s="127"/>
      <c r="D95" s="39"/>
      <c r="E95" s="128"/>
      <c r="I95" s="34"/>
    </row>
    <row r="96" spans="1:9" s="40" customFormat="1" ht="11.25">
      <c r="A96" s="34"/>
      <c r="B96" s="127"/>
      <c r="C96" s="127"/>
      <c r="D96" s="39"/>
      <c r="E96" s="128"/>
      <c r="I96" s="34"/>
    </row>
    <row r="97" spans="1:9" s="40" customFormat="1" ht="11.25">
      <c r="A97" s="34"/>
      <c r="B97" s="127"/>
      <c r="C97" s="127"/>
      <c r="D97" s="39"/>
      <c r="E97" s="128"/>
      <c r="I97" s="34"/>
    </row>
    <row r="98" spans="1:9" s="40" customFormat="1" ht="11.25">
      <c r="A98" s="34"/>
      <c r="B98" s="127"/>
      <c r="C98" s="127"/>
      <c r="D98" s="39"/>
      <c r="E98" s="128"/>
      <c r="I98" s="34"/>
    </row>
    <row r="99" spans="1:9" s="40" customFormat="1" ht="11.25">
      <c r="A99" s="34"/>
      <c r="B99" s="127"/>
      <c r="C99" s="127"/>
      <c r="D99" s="39"/>
      <c r="E99" s="128"/>
      <c r="I99" s="34"/>
    </row>
    <row r="100" spans="1:9" s="40" customFormat="1" ht="11.25">
      <c r="A100" s="34"/>
      <c r="B100" s="127"/>
      <c r="C100" s="127"/>
      <c r="D100" s="39"/>
      <c r="E100" s="128"/>
      <c r="I100" s="34"/>
    </row>
    <row r="101" spans="1:9" s="40" customFormat="1" ht="11.25">
      <c r="A101" s="34"/>
      <c r="B101" s="127"/>
      <c r="C101" s="127"/>
      <c r="D101" s="39"/>
      <c r="E101" s="128"/>
      <c r="I101" s="34"/>
    </row>
    <row r="102" spans="1:9" s="40" customFormat="1" ht="11.25">
      <c r="A102" s="34"/>
      <c r="B102" s="127"/>
      <c r="C102" s="127"/>
      <c r="D102" s="39"/>
      <c r="E102" s="128"/>
      <c r="I102" s="34"/>
    </row>
    <row r="103" spans="1:9" s="40" customFormat="1" ht="11.25">
      <c r="A103" s="34"/>
      <c r="B103" s="127"/>
      <c r="C103" s="127"/>
      <c r="D103" s="39"/>
      <c r="E103" s="128"/>
      <c r="I103" s="34"/>
    </row>
    <row r="104" spans="1:9" s="40" customFormat="1" ht="11.25">
      <c r="A104" s="34"/>
      <c r="B104" s="127"/>
      <c r="C104" s="127"/>
      <c r="D104" s="39"/>
      <c r="E104" s="128"/>
      <c r="I104" s="34"/>
    </row>
    <row r="105" spans="1:9" s="40" customFormat="1" ht="11.25">
      <c r="A105" s="34"/>
      <c r="B105" s="127"/>
      <c r="C105" s="127"/>
      <c r="D105" s="39"/>
      <c r="E105" s="128"/>
      <c r="I105" s="34"/>
    </row>
  </sheetData>
  <sheetProtection selectLockedCells="1"/>
  <mergeCells count="14">
    <mergeCell ref="I6:I10"/>
    <mergeCell ref="A3:E3"/>
    <mergeCell ref="F4:I4"/>
    <mergeCell ref="J6:J10"/>
    <mergeCell ref="C8:C10"/>
    <mergeCell ref="D8:D10"/>
    <mergeCell ref="E8:E10"/>
    <mergeCell ref="A6:A10"/>
    <mergeCell ref="B6:B10"/>
    <mergeCell ref="C6:E7"/>
    <mergeCell ref="F6:F10"/>
    <mergeCell ref="G6:G10"/>
    <mergeCell ref="H6:H10"/>
    <mergeCell ref="F3:J3"/>
  </mergeCells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view="pageBreakPreview" zoomScaleNormal="100" zoomScaleSheetLayoutView="100" workbookViewId="0">
      <selection activeCell="L28" sqref="L28"/>
    </sheetView>
  </sheetViews>
  <sheetFormatPr defaultRowHeight="14.25"/>
  <cols>
    <col min="1" max="1" width="10.625" style="55" customWidth="1"/>
    <col min="2" max="2" width="14.625" style="55" customWidth="1"/>
    <col min="3" max="3" width="9.875" style="57" customWidth="1"/>
    <col min="4" max="5" width="10.125" style="57" customWidth="1"/>
    <col min="6" max="6" width="9.125" style="57" customWidth="1"/>
    <col min="7" max="7" width="10.125" style="57" customWidth="1"/>
    <col min="8" max="8" width="7.625" style="57" customWidth="1"/>
    <col min="9" max="16384" width="9" style="60"/>
  </cols>
  <sheetData>
    <row r="1" spans="1:8" s="516" customFormat="1" ht="14.1" customHeight="1">
      <c r="A1" s="248" t="s">
        <v>669</v>
      </c>
      <c r="B1" s="248"/>
      <c r="C1" s="519"/>
      <c r="D1" s="519"/>
      <c r="E1" s="519"/>
      <c r="F1" s="519"/>
      <c r="G1" s="519"/>
      <c r="H1" s="519"/>
    </row>
    <row r="2" spans="1:8" s="117" customFormat="1" ht="14.1" customHeight="1">
      <c r="A2" s="92"/>
      <c r="B2" s="92"/>
      <c r="C2" s="116"/>
      <c r="D2" s="116"/>
      <c r="E2" s="116"/>
      <c r="F2" s="116"/>
      <c r="G2" s="116"/>
      <c r="H2" s="116"/>
    </row>
    <row r="3" spans="1:8" s="41" customFormat="1" ht="20.100000000000001" customHeight="1">
      <c r="A3" s="636" t="s">
        <v>334</v>
      </c>
      <c r="B3" s="636"/>
      <c r="C3" s="636"/>
      <c r="D3" s="636"/>
      <c r="E3" s="636"/>
      <c r="F3" s="636"/>
      <c r="G3" s="636"/>
      <c r="H3" s="636"/>
    </row>
    <row r="4" spans="1:8" s="45" customFormat="1" ht="24" customHeight="1">
      <c r="A4" s="929" t="s">
        <v>335</v>
      </c>
      <c r="B4" s="929"/>
      <c r="C4" s="929"/>
      <c r="D4" s="929"/>
      <c r="E4" s="929"/>
      <c r="F4" s="929"/>
      <c r="G4" s="929"/>
      <c r="H4" s="929"/>
    </row>
    <row r="5" spans="1:8" s="46" customFormat="1" ht="18" customHeight="1" thickBot="1">
      <c r="A5" s="48" t="s">
        <v>17</v>
      </c>
      <c r="B5" s="48"/>
      <c r="C5" s="38"/>
      <c r="D5" s="38"/>
      <c r="E5" s="38"/>
      <c r="F5" s="38"/>
      <c r="G5" s="38"/>
      <c r="H5" s="93" t="s">
        <v>85</v>
      </c>
    </row>
    <row r="6" spans="1:8" s="40" customFormat="1" ht="15.95" customHeight="1">
      <c r="A6" s="639" t="s">
        <v>336</v>
      </c>
      <c r="B6" s="930"/>
      <c r="C6" s="602" t="s">
        <v>337</v>
      </c>
      <c r="D6" s="694"/>
      <c r="E6" s="587" t="s">
        <v>338</v>
      </c>
      <c r="F6" s="659"/>
      <c r="G6" s="935" t="s">
        <v>339</v>
      </c>
      <c r="H6" s="659"/>
    </row>
    <row r="7" spans="1:8" s="40" customFormat="1" ht="15.95" customHeight="1">
      <c r="A7" s="931"/>
      <c r="B7" s="932"/>
      <c r="C7" s="678"/>
      <c r="D7" s="570"/>
      <c r="E7" s="570"/>
      <c r="F7" s="606"/>
      <c r="G7" s="570"/>
      <c r="H7" s="606"/>
    </row>
    <row r="8" spans="1:8" s="40" customFormat="1" ht="18" customHeight="1">
      <c r="A8" s="931"/>
      <c r="B8" s="932"/>
      <c r="C8" s="603" t="s">
        <v>340</v>
      </c>
      <c r="D8" s="579" t="s">
        <v>341</v>
      </c>
      <c r="E8" s="579" t="s">
        <v>340</v>
      </c>
      <c r="F8" s="634" t="s">
        <v>341</v>
      </c>
      <c r="G8" s="579" t="s">
        <v>340</v>
      </c>
      <c r="H8" s="634" t="s">
        <v>341</v>
      </c>
    </row>
    <row r="9" spans="1:8" s="40" customFormat="1" ht="18" customHeight="1">
      <c r="A9" s="933"/>
      <c r="B9" s="934"/>
      <c r="C9" s="684"/>
      <c r="D9" s="571"/>
      <c r="E9" s="571"/>
      <c r="F9" s="672"/>
      <c r="G9" s="571"/>
      <c r="H9" s="672"/>
    </row>
    <row r="10" spans="1:8" s="96" customFormat="1" ht="32.1" customHeight="1">
      <c r="A10" s="657" t="s">
        <v>134</v>
      </c>
      <c r="B10" s="657"/>
      <c r="C10" s="118" t="s">
        <v>91</v>
      </c>
      <c r="D10" s="553">
        <v>1419002</v>
      </c>
      <c r="E10" s="118" t="s">
        <v>91</v>
      </c>
      <c r="F10" s="553">
        <v>976571</v>
      </c>
      <c r="G10" s="118" t="s">
        <v>91</v>
      </c>
      <c r="H10" s="553">
        <v>442431</v>
      </c>
    </row>
    <row r="11" spans="1:8" s="96" customFormat="1" ht="32.1" customHeight="1">
      <c r="A11" s="657" t="s">
        <v>463</v>
      </c>
      <c r="B11" s="657"/>
      <c r="C11" s="118" t="s">
        <v>91</v>
      </c>
      <c r="D11" s="553">
        <v>1811319</v>
      </c>
      <c r="E11" s="118" t="s">
        <v>91</v>
      </c>
      <c r="F11" s="553">
        <v>1324814</v>
      </c>
      <c r="G11" s="118" t="s">
        <v>91</v>
      </c>
      <c r="H11" s="553">
        <v>486505</v>
      </c>
    </row>
    <row r="12" spans="1:8" s="96" customFormat="1" ht="32.1" customHeight="1">
      <c r="A12" s="657" t="s">
        <v>575</v>
      </c>
      <c r="B12" s="657"/>
      <c r="C12" s="553">
        <v>1924857</v>
      </c>
      <c r="D12" s="553">
        <v>5623751</v>
      </c>
      <c r="E12" s="553">
        <v>1433134</v>
      </c>
      <c r="F12" s="553">
        <v>6508129</v>
      </c>
      <c r="G12" s="553">
        <v>491722</v>
      </c>
      <c r="H12" s="553">
        <v>0</v>
      </c>
    </row>
    <row r="13" spans="1:8" s="96" customFormat="1" ht="32.1" customHeight="1">
      <c r="A13" s="658" t="s">
        <v>587</v>
      </c>
      <c r="B13" s="657"/>
      <c r="C13" s="553">
        <v>20183113</v>
      </c>
      <c r="D13" s="553">
        <v>2151971</v>
      </c>
      <c r="E13" s="553">
        <v>13628768</v>
      </c>
      <c r="F13" s="553">
        <v>1654450</v>
      </c>
      <c r="G13" s="553">
        <v>6554345</v>
      </c>
      <c r="H13" s="553">
        <v>497521</v>
      </c>
    </row>
    <row r="14" spans="1:8" s="96" customFormat="1" ht="32.1" customHeight="1">
      <c r="A14" s="655" t="s">
        <v>629</v>
      </c>
      <c r="B14" s="655"/>
      <c r="C14" s="554">
        <f t="shared" ref="C14:H14" si="0">SUM(C16:C25)</f>
        <v>26468370</v>
      </c>
      <c r="D14" s="554">
        <f t="shared" si="0"/>
        <v>2412364</v>
      </c>
      <c r="E14" s="554">
        <f t="shared" si="0"/>
        <v>14294715</v>
      </c>
      <c r="F14" s="554">
        <f t="shared" si="0"/>
        <v>1885503</v>
      </c>
      <c r="G14" s="554">
        <f t="shared" si="0"/>
        <v>12173655</v>
      </c>
      <c r="H14" s="554">
        <f t="shared" si="0"/>
        <v>526861</v>
      </c>
    </row>
    <row r="15" spans="1:8" s="40" customFormat="1" ht="25.7" customHeight="1">
      <c r="A15" s="936"/>
      <c r="B15" s="936"/>
      <c r="C15" s="553"/>
      <c r="D15" s="553"/>
      <c r="E15" s="553"/>
      <c r="F15" s="553"/>
      <c r="G15" s="553"/>
      <c r="H15" s="553"/>
    </row>
    <row r="16" spans="1:8" s="40" customFormat="1" ht="32.1" customHeight="1">
      <c r="A16" s="21" t="s">
        <v>111</v>
      </c>
      <c r="B16" s="119" t="s">
        <v>342</v>
      </c>
      <c r="C16" s="555">
        <f>SUM(E16,G16)</f>
        <v>286343</v>
      </c>
      <c r="D16" s="555">
        <f>SUM(F16,H16)</f>
        <v>1172995</v>
      </c>
      <c r="E16" s="556">
        <v>241360</v>
      </c>
      <c r="F16" s="494">
        <v>1118718</v>
      </c>
      <c r="G16" s="556">
        <v>44983</v>
      </c>
      <c r="H16" s="494">
        <v>54277</v>
      </c>
    </row>
    <row r="17" spans="1:8" s="40" customFormat="1" ht="32.1" customHeight="1">
      <c r="A17" s="21" t="s">
        <v>112</v>
      </c>
      <c r="B17" s="119" t="s">
        <v>113</v>
      </c>
      <c r="C17" s="555">
        <f t="shared" ref="C17:C25" si="1">SUM(E17,G17)</f>
        <v>438428</v>
      </c>
      <c r="D17" s="555">
        <f t="shared" ref="D17:D25" si="2">SUM(F17,H17)</f>
        <v>288541</v>
      </c>
      <c r="E17" s="556">
        <v>424136</v>
      </c>
      <c r="F17" s="494">
        <v>279819</v>
      </c>
      <c r="G17" s="556">
        <v>14292</v>
      </c>
      <c r="H17" s="494">
        <v>8722</v>
      </c>
    </row>
    <row r="18" spans="1:8" s="40" customFormat="1" ht="32.1" customHeight="1">
      <c r="A18" s="21" t="s">
        <v>114</v>
      </c>
      <c r="B18" s="119" t="s">
        <v>343</v>
      </c>
      <c r="C18" s="555">
        <f t="shared" si="1"/>
        <v>3813073</v>
      </c>
      <c r="D18" s="555">
        <f t="shared" si="2"/>
        <v>13338</v>
      </c>
      <c r="E18" s="556">
        <v>3706950</v>
      </c>
      <c r="F18" s="494">
        <v>8570</v>
      </c>
      <c r="G18" s="556">
        <v>106123</v>
      </c>
      <c r="H18" s="494">
        <v>4768</v>
      </c>
    </row>
    <row r="19" spans="1:8" s="40" customFormat="1" ht="32.1" customHeight="1">
      <c r="A19" s="21" t="s">
        <v>344</v>
      </c>
      <c r="B19" s="119" t="s">
        <v>115</v>
      </c>
      <c r="C19" s="555">
        <f t="shared" si="1"/>
        <v>2277</v>
      </c>
      <c r="D19" s="555">
        <f t="shared" si="2"/>
        <v>445830</v>
      </c>
      <c r="E19" s="556">
        <v>2051</v>
      </c>
      <c r="F19" s="494">
        <v>407084</v>
      </c>
      <c r="G19" s="556">
        <v>226</v>
      </c>
      <c r="H19" s="494">
        <v>38746</v>
      </c>
    </row>
    <row r="20" spans="1:8" s="40" customFormat="1" ht="32.1" customHeight="1">
      <c r="A20" s="21" t="s">
        <v>345</v>
      </c>
      <c r="B20" s="119" t="s">
        <v>346</v>
      </c>
      <c r="C20" s="555">
        <f t="shared" si="1"/>
        <v>5</v>
      </c>
      <c r="D20" s="555">
        <f t="shared" si="2"/>
        <v>125</v>
      </c>
      <c r="E20" s="556">
        <v>5</v>
      </c>
      <c r="F20" s="494">
        <v>125</v>
      </c>
      <c r="G20" s="556">
        <v>0</v>
      </c>
      <c r="H20" s="494">
        <v>0</v>
      </c>
    </row>
    <row r="21" spans="1:8" s="40" customFormat="1" ht="32.1" customHeight="1">
      <c r="A21" s="21" t="s">
        <v>347</v>
      </c>
      <c r="B21" s="119" t="s">
        <v>116</v>
      </c>
      <c r="C21" s="555">
        <f t="shared" si="1"/>
        <v>7</v>
      </c>
      <c r="D21" s="555">
        <f t="shared" si="2"/>
        <v>2619</v>
      </c>
      <c r="E21" s="556">
        <v>6</v>
      </c>
      <c r="F21" s="494">
        <v>2565</v>
      </c>
      <c r="G21" s="556">
        <v>1</v>
      </c>
      <c r="H21" s="494">
        <v>54</v>
      </c>
    </row>
    <row r="22" spans="1:8" s="40" customFormat="1" ht="32.1" customHeight="1">
      <c r="A22" s="21" t="s">
        <v>117</v>
      </c>
      <c r="B22" s="119" t="s">
        <v>118</v>
      </c>
      <c r="C22" s="555">
        <f t="shared" si="1"/>
        <v>2</v>
      </c>
      <c r="D22" s="555">
        <f t="shared" si="2"/>
        <v>13725</v>
      </c>
      <c r="E22" s="556">
        <v>2</v>
      </c>
      <c r="F22" s="494">
        <v>13725</v>
      </c>
      <c r="G22" s="556">
        <v>0</v>
      </c>
      <c r="H22" s="494">
        <v>0</v>
      </c>
    </row>
    <row r="23" spans="1:8" s="40" customFormat="1" ht="32.1" customHeight="1">
      <c r="A23" s="21" t="s">
        <v>348</v>
      </c>
      <c r="B23" s="119" t="s">
        <v>349</v>
      </c>
      <c r="C23" s="555">
        <f t="shared" si="1"/>
        <v>177</v>
      </c>
      <c r="D23" s="555">
        <f t="shared" si="2"/>
        <v>1528</v>
      </c>
      <c r="E23" s="556">
        <v>175</v>
      </c>
      <c r="F23" s="494">
        <v>1526</v>
      </c>
      <c r="G23" s="556">
        <v>2</v>
      </c>
      <c r="H23" s="494">
        <v>2</v>
      </c>
    </row>
    <row r="24" spans="1:8" s="40" customFormat="1" ht="32.1" customHeight="1">
      <c r="A24" s="21" t="s">
        <v>119</v>
      </c>
      <c r="B24" s="119" t="s">
        <v>120</v>
      </c>
      <c r="C24" s="555">
        <f t="shared" si="1"/>
        <v>21927958</v>
      </c>
      <c r="D24" s="555">
        <f t="shared" si="2"/>
        <v>468780</v>
      </c>
      <c r="E24" s="556">
        <v>9920000</v>
      </c>
      <c r="F24" s="494">
        <v>49600</v>
      </c>
      <c r="G24" s="556">
        <v>12007958</v>
      </c>
      <c r="H24" s="494">
        <v>419180</v>
      </c>
    </row>
    <row r="25" spans="1:8" s="40" customFormat="1" ht="32.1" customHeight="1" thickBot="1">
      <c r="A25" s="120" t="s">
        <v>350</v>
      </c>
      <c r="B25" s="121" t="s">
        <v>351</v>
      </c>
      <c r="C25" s="557">
        <f t="shared" si="1"/>
        <v>100</v>
      </c>
      <c r="D25" s="558">
        <f t="shared" si="2"/>
        <v>4883</v>
      </c>
      <c r="E25" s="559">
        <v>30</v>
      </c>
      <c r="F25" s="495">
        <v>3771</v>
      </c>
      <c r="G25" s="559">
        <v>70</v>
      </c>
      <c r="H25" s="495">
        <v>1112</v>
      </c>
    </row>
    <row r="26" spans="1:8" s="122" customFormat="1" ht="11.1" customHeight="1">
      <c r="A26" s="122" t="s">
        <v>542</v>
      </c>
      <c r="C26" s="123"/>
      <c r="D26" s="123"/>
      <c r="E26" s="123"/>
      <c r="F26" s="124"/>
      <c r="G26" s="123"/>
      <c r="H26" s="199" t="s">
        <v>687</v>
      </c>
    </row>
    <row r="27" spans="1:8" s="122" customFormat="1" ht="11.1" customHeight="1">
      <c r="A27" s="125" t="s">
        <v>352</v>
      </c>
      <c r="B27" s="125"/>
      <c r="C27" s="123"/>
      <c r="D27" s="123"/>
      <c r="E27" s="123"/>
      <c r="F27" s="124"/>
      <c r="G27" s="123"/>
      <c r="H27" s="123"/>
    </row>
    <row r="28" spans="1:8" s="40" customFormat="1" ht="11.25">
      <c r="A28" s="34"/>
      <c r="B28" s="34"/>
      <c r="C28" s="36"/>
      <c r="D28" s="36"/>
      <c r="E28" s="36"/>
      <c r="F28" s="126"/>
      <c r="G28" s="36"/>
      <c r="H28" s="36"/>
    </row>
    <row r="29" spans="1:8" s="40" customFormat="1" ht="11.25">
      <c r="A29" s="34"/>
      <c r="B29" s="34"/>
      <c r="C29" s="36"/>
      <c r="D29" s="36"/>
      <c r="E29" s="36"/>
      <c r="F29" s="36"/>
      <c r="G29" s="36"/>
      <c r="H29" s="36"/>
    </row>
    <row r="30" spans="1:8" s="40" customFormat="1" ht="11.25">
      <c r="A30" s="34"/>
      <c r="B30" s="34"/>
      <c r="C30" s="36"/>
      <c r="D30" s="114"/>
      <c r="E30" s="36"/>
      <c r="F30" s="36"/>
      <c r="G30" s="36"/>
      <c r="H30" s="36"/>
    </row>
    <row r="31" spans="1:8" s="40" customFormat="1" ht="11.25">
      <c r="A31" s="34"/>
      <c r="B31" s="34"/>
      <c r="C31" s="36"/>
      <c r="D31" s="36"/>
      <c r="E31" s="36"/>
      <c r="F31" s="36"/>
      <c r="G31" s="36"/>
      <c r="H31" s="36"/>
    </row>
    <row r="32" spans="1:8" s="40" customFormat="1" ht="11.25">
      <c r="A32" s="34"/>
      <c r="B32" s="34"/>
      <c r="C32" s="36"/>
      <c r="D32" s="36"/>
      <c r="E32" s="36"/>
      <c r="F32" s="36"/>
      <c r="G32" s="36"/>
      <c r="H32" s="36"/>
    </row>
    <row r="33" spans="1:8" s="40" customFormat="1" ht="11.25">
      <c r="A33" s="34"/>
      <c r="B33" s="34"/>
      <c r="C33" s="36"/>
      <c r="D33" s="36"/>
      <c r="E33" s="36"/>
      <c r="F33" s="36"/>
      <c r="G33" s="36"/>
      <c r="H33" s="36"/>
    </row>
    <row r="34" spans="1:8" s="40" customFormat="1" ht="11.25">
      <c r="A34" s="34"/>
      <c r="B34" s="34"/>
      <c r="C34" s="36"/>
      <c r="D34" s="36"/>
      <c r="E34" s="36"/>
      <c r="F34" s="36"/>
      <c r="G34" s="36"/>
      <c r="H34" s="36"/>
    </row>
    <row r="35" spans="1:8" s="40" customFormat="1" ht="11.25">
      <c r="A35" s="34"/>
      <c r="B35" s="34"/>
      <c r="C35" s="36"/>
      <c r="D35" s="36"/>
      <c r="E35" s="36"/>
      <c r="F35" s="36"/>
      <c r="G35" s="36"/>
      <c r="H35" s="36"/>
    </row>
    <row r="36" spans="1:8" s="40" customFormat="1" ht="11.25">
      <c r="A36" s="34"/>
      <c r="B36" s="34"/>
      <c r="C36" s="36"/>
      <c r="D36" s="36"/>
      <c r="E36" s="36"/>
      <c r="F36" s="36"/>
      <c r="G36" s="36"/>
      <c r="H36" s="36"/>
    </row>
    <row r="37" spans="1:8" s="40" customFormat="1" ht="11.25">
      <c r="A37" s="34"/>
      <c r="B37" s="34"/>
      <c r="C37" s="36"/>
      <c r="D37" s="36"/>
      <c r="E37" s="36"/>
      <c r="F37" s="36"/>
      <c r="G37" s="36"/>
      <c r="H37" s="36"/>
    </row>
    <row r="38" spans="1:8" s="40" customFormat="1" ht="11.25">
      <c r="A38" s="34"/>
      <c r="B38" s="34"/>
      <c r="C38" s="36"/>
      <c r="D38" s="36"/>
      <c r="E38" s="36"/>
      <c r="F38" s="36"/>
      <c r="G38" s="36"/>
      <c r="H38" s="36"/>
    </row>
    <row r="39" spans="1:8" s="40" customFormat="1" ht="11.25">
      <c r="A39" s="34"/>
      <c r="B39" s="34"/>
      <c r="C39" s="36"/>
      <c r="D39" s="36"/>
      <c r="E39" s="36"/>
      <c r="F39" s="36"/>
      <c r="G39" s="36"/>
      <c r="H39" s="36"/>
    </row>
    <row r="40" spans="1:8" s="40" customFormat="1" ht="11.25">
      <c r="A40" s="34"/>
      <c r="B40" s="34"/>
      <c r="C40" s="36"/>
      <c r="D40" s="36"/>
      <c r="E40" s="36"/>
      <c r="F40" s="36"/>
      <c r="G40" s="36"/>
      <c r="H40" s="36"/>
    </row>
    <row r="41" spans="1:8" s="40" customFormat="1" ht="11.25">
      <c r="A41" s="34"/>
      <c r="B41" s="34"/>
      <c r="C41" s="36"/>
      <c r="D41" s="36"/>
      <c r="E41" s="36"/>
      <c r="F41" s="36"/>
      <c r="G41" s="36"/>
      <c r="H41" s="36"/>
    </row>
    <row r="42" spans="1:8" s="40" customFormat="1" ht="11.25">
      <c r="A42" s="34"/>
      <c r="B42" s="34"/>
      <c r="C42" s="36"/>
      <c r="D42" s="36"/>
      <c r="E42" s="36"/>
      <c r="F42" s="36"/>
      <c r="G42" s="36"/>
      <c r="H42" s="36"/>
    </row>
    <row r="43" spans="1:8" s="40" customFormat="1" ht="11.25">
      <c r="A43" s="34"/>
      <c r="B43" s="34"/>
      <c r="C43" s="36"/>
      <c r="D43" s="36"/>
      <c r="E43" s="36"/>
      <c r="F43" s="36"/>
      <c r="G43" s="36"/>
      <c r="H43" s="36"/>
    </row>
    <row r="44" spans="1:8" s="40" customFormat="1" ht="11.25">
      <c r="A44" s="34"/>
      <c r="B44" s="34"/>
      <c r="C44" s="36"/>
      <c r="D44" s="36"/>
      <c r="E44" s="36"/>
      <c r="F44" s="36"/>
      <c r="G44" s="36"/>
      <c r="H44" s="36"/>
    </row>
    <row r="45" spans="1:8" s="40" customFormat="1" ht="11.25">
      <c r="A45" s="34"/>
      <c r="B45" s="34"/>
      <c r="C45" s="36"/>
      <c r="D45" s="36"/>
      <c r="E45" s="36"/>
      <c r="F45" s="36"/>
      <c r="G45" s="36"/>
      <c r="H45" s="36"/>
    </row>
    <row r="46" spans="1:8" s="40" customFormat="1" ht="11.25">
      <c r="A46" s="34"/>
      <c r="B46" s="34"/>
      <c r="C46" s="36"/>
      <c r="D46" s="36"/>
      <c r="E46" s="36"/>
      <c r="F46" s="36"/>
      <c r="G46" s="36"/>
      <c r="H46" s="36"/>
    </row>
    <row r="47" spans="1:8" s="40" customFormat="1" ht="11.25">
      <c r="A47" s="34"/>
      <c r="B47" s="34"/>
      <c r="C47" s="36"/>
      <c r="D47" s="36"/>
      <c r="E47" s="36"/>
      <c r="F47" s="36"/>
      <c r="G47" s="36"/>
      <c r="H47" s="36"/>
    </row>
    <row r="48" spans="1:8" s="40" customFormat="1" ht="11.25">
      <c r="A48" s="34"/>
      <c r="B48" s="34"/>
      <c r="C48" s="36"/>
      <c r="D48" s="36"/>
      <c r="E48" s="36"/>
      <c r="F48" s="36"/>
      <c r="G48" s="36"/>
      <c r="H48" s="36"/>
    </row>
    <row r="49" spans="1:8" s="40" customFormat="1" ht="11.25">
      <c r="A49" s="34"/>
      <c r="B49" s="34"/>
      <c r="C49" s="36"/>
      <c r="D49" s="36"/>
      <c r="E49" s="36"/>
      <c r="F49" s="36"/>
      <c r="G49" s="36"/>
      <c r="H49" s="36"/>
    </row>
    <row r="50" spans="1:8" s="40" customFormat="1" ht="11.25">
      <c r="A50" s="34"/>
      <c r="B50" s="34"/>
      <c r="C50" s="36"/>
      <c r="D50" s="36"/>
      <c r="E50" s="36"/>
      <c r="F50" s="36"/>
      <c r="G50" s="36"/>
      <c r="H50" s="36"/>
    </row>
    <row r="51" spans="1:8" s="40" customFormat="1" ht="11.25">
      <c r="A51" s="34"/>
      <c r="B51" s="34"/>
      <c r="C51" s="36"/>
      <c r="D51" s="36"/>
      <c r="E51" s="36"/>
      <c r="F51" s="36"/>
      <c r="G51" s="36"/>
      <c r="H51" s="36"/>
    </row>
    <row r="52" spans="1:8" s="40" customFormat="1" ht="11.25">
      <c r="A52" s="34"/>
      <c r="B52" s="34"/>
      <c r="C52" s="36"/>
      <c r="D52" s="36"/>
      <c r="E52" s="36"/>
      <c r="F52" s="36"/>
      <c r="G52" s="36"/>
      <c r="H52" s="36"/>
    </row>
    <row r="53" spans="1:8" s="40" customFormat="1" ht="11.25">
      <c r="A53" s="34"/>
      <c r="B53" s="34"/>
      <c r="C53" s="36"/>
      <c r="D53" s="36"/>
      <c r="E53" s="36"/>
      <c r="F53" s="36"/>
      <c r="G53" s="36"/>
      <c r="H53" s="36"/>
    </row>
    <row r="54" spans="1:8" s="40" customFormat="1" ht="11.25">
      <c r="A54" s="34"/>
      <c r="B54" s="34"/>
      <c r="C54" s="36"/>
      <c r="D54" s="36"/>
      <c r="E54" s="36"/>
      <c r="F54" s="36"/>
      <c r="G54" s="36"/>
      <c r="H54" s="36"/>
    </row>
    <row r="55" spans="1:8" s="40" customFormat="1" ht="11.25">
      <c r="A55" s="34"/>
      <c r="B55" s="34"/>
      <c r="C55" s="36"/>
      <c r="D55" s="36"/>
      <c r="E55" s="36"/>
      <c r="F55" s="36"/>
      <c r="G55" s="36"/>
      <c r="H55" s="36"/>
    </row>
    <row r="56" spans="1:8" s="40" customFormat="1" ht="11.25">
      <c r="A56" s="34"/>
      <c r="B56" s="34"/>
      <c r="C56" s="36"/>
      <c r="D56" s="36"/>
      <c r="E56" s="36"/>
      <c r="F56" s="36"/>
      <c r="G56" s="36"/>
      <c r="H56" s="36"/>
    </row>
    <row r="57" spans="1:8" s="40" customFormat="1" ht="11.25">
      <c r="A57" s="34"/>
      <c r="B57" s="34"/>
      <c r="C57" s="36"/>
      <c r="D57" s="36"/>
      <c r="E57" s="36"/>
      <c r="F57" s="36"/>
      <c r="G57" s="36"/>
      <c r="H57" s="36"/>
    </row>
    <row r="58" spans="1:8" s="40" customFormat="1" ht="11.25">
      <c r="A58" s="34"/>
      <c r="B58" s="34"/>
      <c r="C58" s="36"/>
      <c r="D58" s="36"/>
      <c r="E58" s="36"/>
      <c r="F58" s="36"/>
      <c r="G58" s="36"/>
      <c r="H58" s="36"/>
    </row>
    <row r="59" spans="1:8" s="40" customFormat="1" ht="11.25">
      <c r="A59" s="34"/>
      <c r="B59" s="34"/>
      <c r="C59" s="36"/>
      <c r="D59" s="36"/>
      <c r="E59" s="36"/>
      <c r="F59" s="36"/>
      <c r="G59" s="36"/>
      <c r="H59" s="36"/>
    </row>
    <row r="60" spans="1:8" s="40" customFormat="1" ht="11.25">
      <c r="A60" s="34"/>
      <c r="B60" s="34"/>
      <c r="C60" s="36"/>
      <c r="D60" s="36"/>
      <c r="E60" s="36"/>
      <c r="F60" s="36"/>
      <c r="G60" s="36"/>
      <c r="H60" s="36"/>
    </row>
    <row r="61" spans="1:8" s="40" customFormat="1" ht="11.25">
      <c r="A61" s="34"/>
      <c r="B61" s="34"/>
      <c r="C61" s="36"/>
      <c r="D61" s="36"/>
      <c r="E61" s="36"/>
      <c r="F61" s="36"/>
      <c r="G61" s="36"/>
      <c r="H61" s="36"/>
    </row>
    <row r="62" spans="1:8" s="40" customFormat="1" ht="11.25">
      <c r="A62" s="34"/>
      <c r="B62" s="34"/>
      <c r="C62" s="36"/>
      <c r="D62" s="36"/>
      <c r="E62" s="36"/>
      <c r="F62" s="36"/>
      <c r="G62" s="36"/>
      <c r="H62" s="36"/>
    </row>
    <row r="63" spans="1:8" s="40" customFormat="1" ht="11.25">
      <c r="A63" s="34"/>
      <c r="B63" s="34"/>
      <c r="C63" s="36"/>
      <c r="D63" s="36"/>
      <c r="E63" s="36"/>
      <c r="F63" s="36"/>
      <c r="G63" s="36"/>
      <c r="H63" s="36"/>
    </row>
    <row r="64" spans="1:8" s="40" customFormat="1" ht="11.25">
      <c r="A64" s="34"/>
      <c r="B64" s="34"/>
      <c r="C64" s="36"/>
      <c r="D64" s="36"/>
      <c r="E64" s="36"/>
      <c r="F64" s="36"/>
      <c r="G64" s="36"/>
      <c r="H64" s="36"/>
    </row>
    <row r="65" spans="1:8" s="40" customFormat="1" ht="11.25">
      <c r="A65" s="34"/>
      <c r="B65" s="34"/>
      <c r="C65" s="36"/>
      <c r="D65" s="36"/>
      <c r="E65" s="36"/>
      <c r="F65" s="36"/>
      <c r="G65" s="36"/>
      <c r="H65" s="36"/>
    </row>
    <row r="66" spans="1:8" s="40" customFormat="1" ht="11.25">
      <c r="A66" s="34"/>
      <c r="B66" s="34"/>
      <c r="C66" s="36"/>
      <c r="D66" s="36"/>
      <c r="E66" s="36"/>
      <c r="F66" s="36"/>
      <c r="G66" s="36"/>
      <c r="H66" s="36"/>
    </row>
    <row r="67" spans="1:8" s="40" customFormat="1" ht="11.25">
      <c r="A67" s="34"/>
      <c r="B67" s="34"/>
      <c r="C67" s="36"/>
      <c r="D67" s="36"/>
      <c r="E67" s="36"/>
      <c r="F67" s="36"/>
      <c r="G67" s="36"/>
      <c r="H67" s="36"/>
    </row>
    <row r="68" spans="1:8" s="40" customFormat="1" ht="11.25">
      <c r="A68" s="34"/>
      <c r="B68" s="34"/>
      <c r="C68" s="36"/>
      <c r="D68" s="36"/>
      <c r="E68" s="36"/>
      <c r="F68" s="36"/>
      <c r="G68" s="36"/>
      <c r="H68" s="36"/>
    </row>
    <row r="69" spans="1:8" s="40" customFormat="1" ht="11.25">
      <c r="A69" s="34"/>
      <c r="B69" s="34"/>
      <c r="C69" s="36"/>
      <c r="D69" s="36"/>
      <c r="E69" s="36"/>
      <c r="F69" s="36"/>
      <c r="G69" s="36"/>
      <c r="H69" s="36"/>
    </row>
    <row r="70" spans="1:8" s="40" customFormat="1" ht="11.25">
      <c r="A70" s="34"/>
      <c r="B70" s="34"/>
      <c r="C70" s="36"/>
      <c r="D70" s="36"/>
      <c r="E70" s="36"/>
      <c r="F70" s="36"/>
      <c r="G70" s="36"/>
      <c r="H70" s="36"/>
    </row>
    <row r="71" spans="1:8" s="40" customFormat="1" ht="11.25">
      <c r="A71" s="34"/>
      <c r="B71" s="34"/>
      <c r="C71" s="36"/>
      <c r="D71" s="36"/>
      <c r="E71" s="36"/>
      <c r="F71" s="36"/>
      <c r="G71" s="36"/>
      <c r="H71" s="36"/>
    </row>
    <row r="72" spans="1:8" s="40" customFormat="1" ht="11.25">
      <c r="A72" s="34"/>
      <c r="B72" s="34"/>
      <c r="C72" s="36"/>
      <c r="D72" s="36"/>
      <c r="E72" s="36"/>
      <c r="F72" s="36"/>
      <c r="G72" s="36"/>
      <c r="H72" s="36"/>
    </row>
    <row r="73" spans="1:8" s="40" customFormat="1" ht="11.25">
      <c r="A73" s="34"/>
      <c r="B73" s="34"/>
      <c r="C73" s="36"/>
      <c r="D73" s="36"/>
      <c r="E73" s="36"/>
      <c r="F73" s="36"/>
      <c r="G73" s="36"/>
      <c r="H73" s="36"/>
    </row>
    <row r="74" spans="1:8" s="40" customFormat="1" ht="11.25">
      <c r="A74" s="34"/>
      <c r="B74" s="34"/>
      <c r="C74" s="36"/>
      <c r="D74" s="36"/>
      <c r="E74" s="36"/>
      <c r="F74" s="36"/>
      <c r="G74" s="36"/>
      <c r="H74" s="36"/>
    </row>
    <row r="75" spans="1:8" s="40" customFormat="1" ht="11.25">
      <c r="A75" s="34"/>
      <c r="B75" s="34"/>
      <c r="C75" s="36"/>
      <c r="D75" s="36"/>
      <c r="E75" s="36"/>
      <c r="F75" s="36"/>
      <c r="G75" s="36"/>
      <c r="H75" s="36"/>
    </row>
    <row r="76" spans="1:8" s="40" customFormat="1" ht="11.25">
      <c r="A76" s="34"/>
      <c r="B76" s="34"/>
      <c r="C76" s="36"/>
      <c r="D76" s="36"/>
      <c r="E76" s="36"/>
      <c r="F76" s="36"/>
      <c r="G76" s="36"/>
      <c r="H76" s="36"/>
    </row>
    <row r="77" spans="1:8" s="40" customFormat="1" ht="11.25">
      <c r="A77" s="34"/>
      <c r="B77" s="34"/>
      <c r="C77" s="36"/>
      <c r="D77" s="36"/>
      <c r="E77" s="36"/>
      <c r="F77" s="36"/>
      <c r="G77" s="36"/>
      <c r="H77" s="36"/>
    </row>
    <row r="78" spans="1:8" s="40" customFormat="1" ht="11.25">
      <c r="A78" s="34"/>
      <c r="B78" s="34"/>
      <c r="C78" s="36"/>
      <c r="D78" s="36"/>
      <c r="E78" s="36"/>
      <c r="F78" s="36"/>
      <c r="G78" s="36"/>
      <c r="H78" s="36"/>
    </row>
    <row r="79" spans="1:8" s="40" customFormat="1" ht="11.25">
      <c r="A79" s="34"/>
      <c r="B79" s="34"/>
      <c r="C79" s="36"/>
      <c r="D79" s="36"/>
      <c r="E79" s="36"/>
      <c r="F79" s="36"/>
      <c r="G79" s="36"/>
      <c r="H79" s="36"/>
    </row>
    <row r="80" spans="1:8" s="40" customFormat="1" ht="11.25">
      <c r="A80" s="34"/>
      <c r="B80" s="34"/>
      <c r="C80" s="36"/>
      <c r="D80" s="36"/>
      <c r="E80" s="36"/>
      <c r="F80" s="36"/>
      <c r="G80" s="36"/>
      <c r="H80" s="36"/>
    </row>
    <row r="81" spans="1:8" s="40" customFormat="1" ht="11.25">
      <c r="A81" s="34"/>
      <c r="B81" s="34"/>
      <c r="C81" s="36"/>
      <c r="D81" s="36"/>
      <c r="E81" s="36"/>
      <c r="F81" s="36"/>
      <c r="G81" s="36"/>
      <c r="H81" s="36"/>
    </row>
    <row r="82" spans="1:8" s="40" customFormat="1" ht="11.25">
      <c r="A82" s="34"/>
      <c r="B82" s="34"/>
      <c r="C82" s="36"/>
      <c r="D82" s="36"/>
      <c r="E82" s="36"/>
      <c r="F82" s="36"/>
      <c r="G82" s="36"/>
      <c r="H82" s="36"/>
    </row>
    <row r="83" spans="1:8" s="40" customFormat="1" ht="11.25">
      <c r="A83" s="34"/>
      <c r="B83" s="34"/>
      <c r="C83" s="36"/>
      <c r="D83" s="36"/>
      <c r="E83" s="36"/>
      <c r="F83" s="36"/>
      <c r="G83" s="36"/>
      <c r="H83" s="36"/>
    </row>
    <row r="84" spans="1:8" s="40" customFormat="1" ht="11.25">
      <c r="A84" s="34"/>
      <c r="B84" s="34"/>
      <c r="C84" s="36"/>
      <c r="D84" s="36"/>
      <c r="E84" s="36"/>
      <c r="F84" s="36"/>
      <c r="G84" s="36"/>
      <c r="H84" s="36"/>
    </row>
    <row r="85" spans="1:8" s="40" customFormat="1" ht="11.25">
      <c r="A85" s="34"/>
      <c r="B85" s="34"/>
      <c r="C85" s="36"/>
      <c r="D85" s="36"/>
      <c r="E85" s="36"/>
      <c r="F85" s="36"/>
      <c r="G85" s="36"/>
      <c r="H85" s="36"/>
    </row>
    <row r="86" spans="1:8" s="40" customFormat="1" ht="11.25">
      <c r="A86" s="34"/>
      <c r="B86" s="34"/>
      <c r="C86" s="36"/>
      <c r="D86" s="36"/>
      <c r="E86" s="36"/>
      <c r="F86" s="36"/>
      <c r="G86" s="36"/>
      <c r="H86" s="36"/>
    </row>
    <row r="87" spans="1:8" s="40" customFormat="1" ht="11.25">
      <c r="A87" s="34"/>
      <c r="B87" s="34"/>
      <c r="C87" s="36"/>
      <c r="D87" s="36"/>
      <c r="E87" s="36"/>
      <c r="F87" s="36"/>
      <c r="G87" s="36"/>
      <c r="H87" s="36"/>
    </row>
    <row r="88" spans="1:8" s="40" customFormat="1" ht="11.25">
      <c r="A88" s="34"/>
      <c r="B88" s="34"/>
      <c r="C88" s="36"/>
      <c r="D88" s="36"/>
      <c r="E88" s="36"/>
      <c r="F88" s="36"/>
      <c r="G88" s="36"/>
      <c r="H88" s="36"/>
    </row>
    <row r="89" spans="1:8" s="40" customFormat="1" ht="11.25">
      <c r="A89" s="34"/>
      <c r="B89" s="34"/>
      <c r="C89" s="36"/>
      <c r="D89" s="36"/>
      <c r="E89" s="36"/>
      <c r="F89" s="36"/>
      <c r="G89" s="36"/>
      <c r="H89" s="36"/>
    </row>
    <row r="90" spans="1:8" s="40" customFormat="1" ht="11.25">
      <c r="A90" s="34"/>
      <c r="B90" s="34"/>
      <c r="C90" s="36"/>
      <c r="D90" s="36"/>
      <c r="E90" s="36"/>
      <c r="F90" s="36"/>
      <c r="G90" s="36"/>
      <c r="H90" s="36"/>
    </row>
    <row r="91" spans="1:8" s="40" customFormat="1" ht="11.25">
      <c r="A91" s="34"/>
      <c r="B91" s="34"/>
      <c r="C91" s="36"/>
      <c r="D91" s="36"/>
      <c r="E91" s="36"/>
      <c r="F91" s="36"/>
      <c r="G91" s="36"/>
      <c r="H91" s="36"/>
    </row>
    <row r="92" spans="1:8" s="40" customFormat="1" ht="11.25">
      <c r="A92" s="34"/>
      <c r="B92" s="34"/>
      <c r="C92" s="36"/>
      <c r="D92" s="36"/>
      <c r="E92" s="36"/>
      <c r="F92" s="36"/>
      <c r="G92" s="36"/>
      <c r="H92" s="36"/>
    </row>
    <row r="93" spans="1:8" s="40" customFormat="1" ht="11.25">
      <c r="A93" s="34"/>
      <c r="B93" s="34"/>
      <c r="C93" s="36"/>
      <c r="D93" s="36"/>
      <c r="E93" s="36"/>
      <c r="F93" s="36"/>
      <c r="G93" s="36"/>
      <c r="H93" s="36"/>
    </row>
    <row r="94" spans="1:8" s="40" customFormat="1" ht="11.25">
      <c r="A94" s="34"/>
      <c r="B94" s="34"/>
      <c r="C94" s="36"/>
      <c r="D94" s="36"/>
      <c r="E94" s="36"/>
      <c r="F94" s="36"/>
      <c r="G94" s="36"/>
      <c r="H94" s="36"/>
    </row>
    <row r="95" spans="1:8" s="40" customFormat="1" ht="11.25">
      <c r="A95" s="34"/>
      <c r="B95" s="34"/>
      <c r="C95" s="36"/>
      <c r="D95" s="36"/>
      <c r="E95" s="36"/>
      <c r="F95" s="36"/>
      <c r="G95" s="36"/>
      <c r="H95" s="36"/>
    </row>
    <row r="96" spans="1:8" s="40" customFormat="1" ht="11.25">
      <c r="A96" s="34"/>
      <c r="B96" s="34"/>
      <c r="C96" s="36"/>
      <c r="D96" s="36"/>
      <c r="E96" s="36"/>
      <c r="F96" s="36"/>
      <c r="G96" s="36"/>
      <c r="H96" s="36"/>
    </row>
    <row r="97" spans="1:8" s="40" customFormat="1" ht="11.25">
      <c r="A97" s="34"/>
      <c r="B97" s="34"/>
      <c r="C97" s="36"/>
      <c r="D97" s="36"/>
      <c r="E97" s="36"/>
      <c r="F97" s="36"/>
      <c r="G97" s="36"/>
      <c r="H97" s="36"/>
    </row>
    <row r="98" spans="1:8" s="40" customFormat="1" ht="11.25">
      <c r="A98" s="34"/>
      <c r="B98" s="34"/>
      <c r="C98" s="36"/>
      <c r="D98" s="36"/>
      <c r="E98" s="36"/>
      <c r="F98" s="36"/>
      <c r="G98" s="36"/>
      <c r="H98" s="36"/>
    </row>
    <row r="99" spans="1:8" s="40" customFormat="1" ht="11.25">
      <c r="A99" s="34"/>
      <c r="B99" s="34"/>
      <c r="C99" s="36"/>
      <c r="D99" s="36"/>
      <c r="E99" s="36"/>
      <c r="F99" s="36"/>
      <c r="G99" s="36"/>
      <c r="H99" s="36"/>
    </row>
    <row r="100" spans="1:8" s="40" customFormat="1" ht="11.25">
      <c r="A100" s="34"/>
      <c r="B100" s="34"/>
      <c r="C100" s="36"/>
      <c r="D100" s="36"/>
      <c r="E100" s="36"/>
      <c r="F100" s="36"/>
      <c r="G100" s="36"/>
      <c r="H100" s="36"/>
    </row>
    <row r="101" spans="1:8" s="40" customFormat="1" ht="11.25">
      <c r="A101" s="34"/>
      <c r="B101" s="34"/>
      <c r="C101" s="36"/>
      <c r="D101" s="36"/>
      <c r="E101" s="36"/>
      <c r="F101" s="36"/>
      <c r="G101" s="36"/>
      <c r="H101" s="36"/>
    </row>
    <row r="102" spans="1:8" s="40" customFormat="1" ht="11.25">
      <c r="A102" s="34"/>
      <c r="B102" s="34"/>
      <c r="C102" s="36"/>
      <c r="D102" s="36"/>
      <c r="E102" s="36"/>
      <c r="F102" s="36"/>
      <c r="G102" s="36"/>
      <c r="H102" s="36"/>
    </row>
    <row r="103" spans="1:8" s="40" customFormat="1" ht="11.25">
      <c r="A103" s="34"/>
      <c r="B103" s="34"/>
      <c r="C103" s="36"/>
      <c r="D103" s="36"/>
      <c r="E103" s="36"/>
      <c r="F103" s="36"/>
      <c r="G103" s="36"/>
      <c r="H103" s="36"/>
    </row>
    <row r="104" spans="1:8" s="40" customFormat="1" ht="11.25">
      <c r="A104" s="34"/>
      <c r="B104" s="34"/>
      <c r="C104" s="36"/>
      <c r="D104" s="36"/>
      <c r="E104" s="36"/>
      <c r="F104" s="36"/>
      <c r="G104" s="36"/>
      <c r="H104" s="36"/>
    </row>
    <row r="105" spans="1:8" s="40" customFormat="1" ht="11.25">
      <c r="A105" s="34"/>
      <c r="B105" s="34"/>
      <c r="C105" s="36"/>
      <c r="D105" s="36"/>
      <c r="E105" s="36"/>
      <c r="F105" s="36"/>
      <c r="G105" s="36"/>
      <c r="H105" s="36"/>
    </row>
  </sheetData>
  <sheetProtection selectLockedCells="1"/>
  <mergeCells count="18">
    <mergeCell ref="A10:B10"/>
    <mergeCell ref="A14:B14"/>
    <mergeCell ref="A15:B15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G8:G9"/>
    <mergeCell ref="H8:H9"/>
    <mergeCell ref="E8:E9"/>
    <mergeCell ref="F8:F9"/>
    <mergeCell ref="D8:D9"/>
    <mergeCell ref="C8:C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D4" zoomScaleNormal="100" zoomScaleSheetLayoutView="100" workbookViewId="0">
      <selection activeCell="T47" sqref="T47"/>
    </sheetView>
  </sheetViews>
  <sheetFormatPr defaultRowHeight="14.25"/>
  <cols>
    <col min="1" max="1" width="3.625" style="55" customWidth="1"/>
    <col min="2" max="2" width="3.25" style="55" customWidth="1"/>
    <col min="3" max="3" width="10.5" style="55" customWidth="1"/>
    <col min="4" max="4" width="13.875" style="57" customWidth="1"/>
    <col min="5" max="7" width="12.875" style="57" customWidth="1"/>
    <col min="8" max="8" width="12.5" style="57" customWidth="1"/>
    <col min="9" max="9" width="11.75" style="57" customWidth="1"/>
    <col min="10" max="10" width="8.625" style="57" customWidth="1"/>
    <col min="11" max="11" width="11.5" style="57" customWidth="1"/>
    <col min="12" max="12" width="9.5" style="57" customWidth="1"/>
    <col min="13" max="13" width="8.5" style="57" customWidth="1"/>
    <col min="14" max="14" width="10.125" style="57" customWidth="1"/>
    <col min="15" max="15" width="11.375" style="57" customWidth="1"/>
    <col min="16" max="16" width="11.125" style="57" customWidth="1"/>
    <col min="17" max="20" width="16.625" style="57" customWidth="1"/>
    <col min="21" max="21" width="15.875" style="58" customWidth="1"/>
    <col min="22" max="16384" width="9" style="60"/>
  </cols>
  <sheetData>
    <row r="1" spans="1:21" s="516" customFormat="1" ht="14.1" customHeight="1">
      <c r="A1" s="248"/>
      <c r="B1" s="248"/>
      <c r="C1" s="248"/>
      <c r="D1" s="519"/>
      <c r="E1" s="519"/>
      <c r="F1" s="519"/>
      <c r="G1" s="519"/>
      <c r="H1" s="251" t="s">
        <v>670</v>
      </c>
      <c r="I1" s="248" t="s">
        <v>671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251" t="s">
        <v>672</v>
      </c>
    </row>
    <row r="2" spans="1:21" s="40" customFormat="1" ht="14.1" customHeight="1">
      <c r="A2" s="92"/>
      <c r="B2" s="92"/>
      <c r="C2" s="92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</row>
    <row r="3" spans="1:21" s="41" customFormat="1" ht="20.100000000000001" customHeight="1">
      <c r="A3" s="636" t="s">
        <v>353</v>
      </c>
      <c r="B3" s="636"/>
      <c r="C3" s="636"/>
      <c r="D3" s="636"/>
      <c r="E3" s="636"/>
      <c r="F3" s="636"/>
      <c r="G3" s="636"/>
      <c r="H3" s="636"/>
      <c r="I3" s="617" t="s">
        <v>354</v>
      </c>
      <c r="J3" s="617"/>
      <c r="K3" s="617"/>
      <c r="L3" s="617"/>
      <c r="M3" s="617"/>
      <c r="N3" s="617"/>
      <c r="O3" s="617"/>
      <c r="P3" s="617"/>
      <c r="Q3" s="955" t="s">
        <v>355</v>
      </c>
      <c r="R3" s="955"/>
      <c r="S3" s="955"/>
      <c r="T3" s="955"/>
      <c r="U3" s="955"/>
    </row>
    <row r="4" spans="1:21" s="45" customFormat="1" ht="24" customHeight="1">
      <c r="A4" s="895" t="s">
        <v>356</v>
      </c>
      <c r="B4" s="895"/>
      <c r="C4" s="895"/>
      <c r="D4" s="895"/>
      <c r="E4" s="895"/>
      <c r="F4" s="895"/>
      <c r="G4" s="895"/>
      <c r="H4" s="895"/>
      <c r="I4" s="398"/>
      <c r="J4" s="398"/>
      <c r="K4" s="400"/>
      <c r="L4" s="398"/>
      <c r="M4" s="398"/>
      <c r="N4" s="398"/>
      <c r="O4" s="398"/>
      <c r="P4" s="398"/>
      <c r="Q4" s="400"/>
      <c r="R4" s="400"/>
      <c r="S4" s="400"/>
      <c r="T4" s="400"/>
      <c r="U4" s="398"/>
    </row>
    <row r="5" spans="1:21" s="46" customFormat="1" ht="18" customHeight="1" thickBot="1">
      <c r="A5" s="48" t="s">
        <v>357</v>
      </c>
      <c r="B5" s="48"/>
      <c r="C5" s="48"/>
      <c r="D5" s="38"/>
      <c r="E5" s="38"/>
      <c r="F5" s="38"/>
      <c r="G5" s="38"/>
      <c r="H5" s="93" t="s">
        <v>358</v>
      </c>
      <c r="I5" s="48" t="s">
        <v>357</v>
      </c>
      <c r="J5" s="38"/>
      <c r="K5" s="38"/>
      <c r="L5" s="38"/>
      <c r="M5" s="38"/>
      <c r="N5" s="38"/>
      <c r="P5" s="38"/>
      <c r="Q5" s="38"/>
      <c r="R5" s="38"/>
      <c r="S5" s="38"/>
      <c r="T5" s="38"/>
      <c r="U5" s="93" t="s">
        <v>358</v>
      </c>
    </row>
    <row r="6" spans="1:21" s="40" customFormat="1" ht="32.1" customHeight="1">
      <c r="A6" s="639" t="s">
        <v>311</v>
      </c>
      <c r="B6" s="639"/>
      <c r="C6" s="640"/>
      <c r="D6" s="602" t="s">
        <v>359</v>
      </c>
      <c r="E6" s="587" t="s">
        <v>360</v>
      </c>
      <c r="F6" s="611"/>
      <c r="G6" s="587" t="s">
        <v>361</v>
      </c>
      <c r="H6" s="612"/>
      <c r="I6" s="581" t="s">
        <v>121</v>
      </c>
      <c r="J6" s="587" t="s">
        <v>362</v>
      </c>
      <c r="K6" s="612"/>
      <c r="L6" s="587" t="s">
        <v>122</v>
      </c>
      <c r="M6" s="611"/>
      <c r="N6" s="611"/>
      <c r="O6" s="587" t="s">
        <v>123</v>
      </c>
      <c r="P6" s="612"/>
      <c r="Q6" s="602" t="s">
        <v>363</v>
      </c>
      <c r="R6" s="611"/>
      <c r="S6" s="587" t="s">
        <v>364</v>
      </c>
      <c r="T6" s="957"/>
      <c r="U6" s="679" t="s">
        <v>365</v>
      </c>
    </row>
    <row r="7" spans="1:21" s="40" customFormat="1" ht="17.45" customHeight="1">
      <c r="A7" s="641"/>
      <c r="B7" s="641"/>
      <c r="C7" s="642"/>
      <c r="D7" s="603"/>
      <c r="E7" s="579" t="s">
        <v>366</v>
      </c>
      <c r="F7" s="579" t="s">
        <v>367</v>
      </c>
      <c r="G7" s="579" t="s">
        <v>368</v>
      </c>
      <c r="H7" s="634" t="s">
        <v>369</v>
      </c>
      <c r="I7" s="937"/>
      <c r="J7" s="579" t="s">
        <v>370</v>
      </c>
      <c r="K7" s="579" t="s">
        <v>341</v>
      </c>
      <c r="L7" s="603" t="s">
        <v>371</v>
      </c>
      <c r="M7" s="603" t="s">
        <v>372</v>
      </c>
      <c r="N7" s="579" t="s">
        <v>341</v>
      </c>
      <c r="O7" s="579" t="s">
        <v>373</v>
      </c>
      <c r="P7" s="634" t="s">
        <v>341</v>
      </c>
      <c r="Q7" s="603" t="s">
        <v>370</v>
      </c>
      <c r="R7" s="579" t="s">
        <v>341</v>
      </c>
      <c r="S7" s="579" t="s">
        <v>374</v>
      </c>
      <c r="T7" s="947" t="s">
        <v>341</v>
      </c>
      <c r="U7" s="685"/>
    </row>
    <row r="8" spans="1:21" s="40" customFormat="1" ht="17.45" customHeight="1">
      <c r="A8" s="641"/>
      <c r="B8" s="641"/>
      <c r="C8" s="642"/>
      <c r="D8" s="603"/>
      <c r="E8" s="588"/>
      <c r="F8" s="588"/>
      <c r="G8" s="588"/>
      <c r="H8" s="950"/>
      <c r="I8" s="937"/>
      <c r="J8" s="588"/>
      <c r="K8" s="588"/>
      <c r="L8" s="952"/>
      <c r="M8" s="952"/>
      <c r="N8" s="588"/>
      <c r="O8" s="588"/>
      <c r="P8" s="950"/>
      <c r="Q8" s="952"/>
      <c r="R8" s="588"/>
      <c r="S8" s="588"/>
      <c r="T8" s="948"/>
      <c r="U8" s="685"/>
    </row>
    <row r="9" spans="1:21" s="40" customFormat="1" ht="17.45" customHeight="1">
      <c r="A9" s="643"/>
      <c r="B9" s="643"/>
      <c r="C9" s="644"/>
      <c r="D9" s="604"/>
      <c r="E9" s="589"/>
      <c r="F9" s="589"/>
      <c r="G9" s="589"/>
      <c r="H9" s="951"/>
      <c r="I9" s="938"/>
      <c r="J9" s="589"/>
      <c r="K9" s="589"/>
      <c r="L9" s="953"/>
      <c r="M9" s="953"/>
      <c r="N9" s="589"/>
      <c r="O9" s="589"/>
      <c r="P9" s="951"/>
      <c r="Q9" s="953"/>
      <c r="R9" s="589"/>
      <c r="S9" s="589"/>
      <c r="T9" s="949"/>
      <c r="U9" s="956"/>
    </row>
    <row r="10" spans="1:21" s="96" customFormat="1" ht="17.45" customHeight="1">
      <c r="A10" s="939" t="s">
        <v>134</v>
      </c>
      <c r="B10" s="939"/>
      <c r="C10" s="657"/>
      <c r="D10" s="72">
        <v>17320561.763999999</v>
      </c>
      <c r="E10" s="72">
        <v>1574103</v>
      </c>
      <c r="F10" s="72">
        <v>9571657.2300000004</v>
      </c>
      <c r="G10" s="72">
        <v>3543846.61</v>
      </c>
      <c r="H10" s="72">
        <v>2927476.5639999998</v>
      </c>
      <c r="I10" s="381" t="s">
        <v>134</v>
      </c>
      <c r="J10" s="72">
        <v>1972</v>
      </c>
      <c r="K10" s="72">
        <v>50356.449000000001</v>
      </c>
      <c r="L10" s="72">
        <v>20</v>
      </c>
      <c r="M10" s="72">
        <v>358.45</v>
      </c>
      <c r="N10" s="72">
        <v>6368</v>
      </c>
      <c r="O10" s="26">
        <v>6099998</v>
      </c>
      <c r="P10" s="72">
        <v>385753.27100000001</v>
      </c>
      <c r="Q10" s="94">
        <v>609776</v>
      </c>
      <c r="R10" s="94">
        <v>4318465.37</v>
      </c>
      <c r="S10" s="94">
        <v>4737251</v>
      </c>
      <c r="T10" s="94">
        <v>60484.88</v>
      </c>
      <c r="U10" s="95" t="s">
        <v>134</v>
      </c>
    </row>
    <row r="11" spans="1:21" s="96" customFormat="1" ht="17.45" customHeight="1">
      <c r="A11" s="939" t="s">
        <v>463</v>
      </c>
      <c r="B11" s="939"/>
      <c r="C11" s="657"/>
      <c r="D11" s="72">
        <v>17320561.763999999</v>
      </c>
      <c r="E11" s="72">
        <v>1574103</v>
      </c>
      <c r="F11" s="72">
        <v>9571657.2300000004</v>
      </c>
      <c r="G11" s="72">
        <v>3543846.61</v>
      </c>
      <c r="H11" s="72">
        <v>2927476.5639999998</v>
      </c>
      <c r="I11" s="381" t="s">
        <v>463</v>
      </c>
      <c r="J11" s="72">
        <v>1972</v>
      </c>
      <c r="K11" s="72">
        <v>50356.449000000001</v>
      </c>
      <c r="L11" s="72">
        <v>20</v>
      </c>
      <c r="M11" s="72">
        <v>358.45</v>
      </c>
      <c r="N11" s="72">
        <v>6368</v>
      </c>
      <c r="O11" s="26">
        <v>6099998</v>
      </c>
      <c r="P11" s="72">
        <v>385753.27100000001</v>
      </c>
      <c r="Q11" s="94">
        <v>609776</v>
      </c>
      <c r="R11" s="94">
        <v>4318465.37</v>
      </c>
      <c r="S11" s="94">
        <v>4737251</v>
      </c>
      <c r="T11" s="94">
        <v>60484.88</v>
      </c>
      <c r="U11" s="95" t="s">
        <v>463</v>
      </c>
    </row>
    <row r="12" spans="1:21" s="96" customFormat="1" ht="17.45" customHeight="1">
      <c r="A12" s="939" t="s">
        <v>575</v>
      </c>
      <c r="B12" s="939"/>
      <c r="C12" s="657"/>
      <c r="D12" s="72">
        <v>19897182.100000001</v>
      </c>
      <c r="E12" s="72">
        <v>1582926.6</v>
      </c>
      <c r="F12" s="72">
        <v>9178813.5</v>
      </c>
      <c r="G12" s="72">
        <v>4047733.72</v>
      </c>
      <c r="H12" s="72">
        <v>4052776</v>
      </c>
      <c r="I12" s="381" t="s">
        <v>555</v>
      </c>
      <c r="J12" s="72">
        <v>2255</v>
      </c>
      <c r="K12" s="72">
        <v>54659.7</v>
      </c>
      <c r="L12" s="72">
        <v>24</v>
      </c>
      <c r="M12" s="72">
        <v>329.85</v>
      </c>
      <c r="N12" s="72">
        <v>6770.8</v>
      </c>
      <c r="O12" s="26">
        <v>5204576</v>
      </c>
      <c r="P12" s="72">
        <v>357668</v>
      </c>
      <c r="Q12" s="94">
        <v>268861</v>
      </c>
      <c r="R12" s="94">
        <v>6156685.5</v>
      </c>
      <c r="S12" s="94">
        <v>1301574</v>
      </c>
      <c r="T12" s="94">
        <v>89808.599999999991</v>
      </c>
      <c r="U12" s="95" t="s">
        <v>555</v>
      </c>
    </row>
    <row r="13" spans="1:21" s="96" customFormat="1" ht="17.45" customHeight="1">
      <c r="A13" s="939" t="s">
        <v>587</v>
      </c>
      <c r="B13" s="939"/>
      <c r="C13" s="942"/>
      <c r="D13" s="72">
        <v>23378018.760000002</v>
      </c>
      <c r="E13" s="72">
        <v>1623968</v>
      </c>
      <c r="F13" s="72">
        <v>11454479</v>
      </c>
      <c r="G13" s="72">
        <v>4965556.13</v>
      </c>
      <c r="H13" s="72">
        <v>4542389</v>
      </c>
      <c r="I13" s="510" t="s">
        <v>587</v>
      </c>
      <c r="J13" s="72">
        <v>2096</v>
      </c>
      <c r="K13" s="72">
        <v>53730</v>
      </c>
      <c r="L13" s="72">
        <v>27</v>
      </c>
      <c r="M13" s="72">
        <v>335</v>
      </c>
      <c r="N13" s="72">
        <v>7071</v>
      </c>
      <c r="O13" s="26">
        <v>5262215</v>
      </c>
      <c r="P13" s="72">
        <v>366219.76</v>
      </c>
      <c r="Q13" s="94">
        <v>283456</v>
      </c>
      <c r="R13" s="94">
        <v>6874988</v>
      </c>
      <c r="S13" s="94">
        <v>5089920</v>
      </c>
      <c r="T13" s="94">
        <v>79142</v>
      </c>
      <c r="U13" s="95" t="s">
        <v>587</v>
      </c>
    </row>
    <row r="14" spans="1:21" s="96" customFormat="1" ht="17.45" customHeight="1">
      <c r="A14" s="954" t="s">
        <v>629</v>
      </c>
      <c r="B14" s="954"/>
      <c r="C14" s="655"/>
      <c r="D14" s="75">
        <f>SUM(D16:D38)</f>
        <v>27011327</v>
      </c>
      <c r="E14" s="511">
        <f t="shared" ref="E14:T14" si="0">SUM(E16:E38)</f>
        <v>1740235</v>
      </c>
      <c r="F14" s="511">
        <f t="shared" si="0"/>
        <v>12708747</v>
      </c>
      <c r="G14" s="511">
        <f t="shared" si="0"/>
        <v>5475167</v>
      </c>
      <c r="H14" s="511">
        <f t="shared" si="0"/>
        <v>5193588</v>
      </c>
      <c r="I14" s="509" t="s">
        <v>629</v>
      </c>
      <c r="J14" s="511">
        <f t="shared" si="0"/>
        <v>2271</v>
      </c>
      <c r="K14" s="511">
        <f t="shared" si="0"/>
        <v>80917</v>
      </c>
      <c r="L14" s="511">
        <f t="shared" si="0"/>
        <v>44</v>
      </c>
      <c r="M14" s="511">
        <f t="shared" si="0"/>
        <v>255</v>
      </c>
      <c r="N14" s="517">
        <f t="shared" si="0"/>
        <v>11624</v>
      </c>
      <c r="O14" s="75">
        <f t="shared" si="0"/>
        <v>5360773</v>
      </c>
      <c r="P14" s="75">
        <f t="shared" si="0"/>
        <v>405247</v>
      </c>
      <c r="Q14" s="75">
        <f t="shared" si="0"/>
        <v>322276</v>
      </c>
      <c r="R14" s="75">
        <f t="shared" si="0"/>
        <v>8519030</v>
      </c>
      <c r="S14" s="75">
        <f t="shared" si="0"/>
        <v>5154656</v>
      </c>
      <c r="T14" s="75">
        <f t="shared" si="0"/>
        <v>92174</v>
      </c>
      <c r="U14" s="98" t="s">
        <v>629</v>
      </c>
    </row>
    <row r="15" spans="1:21" s="40" customFormat="1" ht="11.65" customHeight="1">
      <c r="A15" s="940"/>
      <c r="B15" s="941"/>
      <c r="C15" s="404"/>
      <c r="D15" s="26"/>
      <c r="E15" s="26"/>
      <c r="F15" s="26"/>
      <c r="G15" s="26"/>
      <c r="H15" s="26"/>
      <c r="I15" s="404"/>
      <c r="J15" s="26"/>
      <c r="K15" s="26"/>
      <c r="L15" s="26"/>
      <c r="M15" s="26"/>
      <c r="N15" s="26"/>
      <c r="O15" s="26"/>
      <c r="P15" s="26"/>
      <c r="Q15" s="10"/>
      <c r="R15" s="10"/>
      <c r="S15" s="10"/>
      <c r="T15" s="10"/>
      <c r="U15" s="99"/>
    </row>
    <row r="16" spans="1:21" s="96" customFormat="1" ht="17.100000000000001" customHeight="1">
      <c r="A16" s="657" t="s">
        <v>41</v>
      </c>
      <c r="B16" s="939" t="s">
        <v>23</v>
      </c>
      <c r="C16" s="78" t="s">
        <v>23</v>
      </c>
      <c r="D16" s="72">
        <f>SUM(F16,H16,K16,N16,P16,R16,T16)</f>
        <v>3979371</v>
      </c>
      <c r="E16" s="496">
        <v>136477</v>
      </c>
      <c r="F16" s="496">
        <v>2701185</v>
      </c>
      <c r="G16" s="496">
        <v>1326917</v>
      </c>
      <c r="H16" s="496">
        <v>561186</v>
      </c>
      <c r="I16" s="381" t="s">
        <v>41</v>
      </c>
      <c r="J16" s="496">
        <v>4</v>
      </c>
      <c r="K16" s="496">
        <v>277</v>
      </c>
      <c r="L16" s="496">
        <v>1</v>
      </c>
      <c r="M16" s="496">
        <v>0</v>
      </c>
      <c r="N16" s="496">
        <v>499</v>
      </c>
      <c r="O16" s="445">
        <v>4395</v>
      </c>
      <c r="P16" s="496">
        <v>31755</v>
      </c>
      <c r="Q16" s="498">
        <v>8080</v>
      </c>
      <c r="R16" s="498">
        <v>672383</v>
      </c>
      <c r="S16" s="498">
        <v>13296</v>
      </c>
      <c r="T16" s="498">
        <v>12086</v>
      </c>
      <c r="U16" s="100" t="s">
        <v>23</v>
      </c>
    </row>
    <row r="17" spans="1:21" s="96" customFormat="1" ht="17.100000000000001" customHeight="1">
      <c r="A17" s="657" t="s">
        <v>42</v>
      </c>
      <c r="B17" s="939" t="s">
        <v>24</v>
      </c>
      <c r="C17" s="78" t="s">
        <v>24</v>
      </c>
      <c r="D17" s="72">
        <f t="shared" ref="D17:D38" si="1">SUM(F17,H17,K17,N17,P17,R17,T17)</f>
        <v>2321518</v>
      </c>
      <c r="E17" s="496">
        <v>100132</v>
      </c>
      <c r="F17" s="496">
        <v>1275528</v>
      </c>
      <c r="G17" s="496">
        <v>423036</v>
      </c>
      <c r="H17" s="496">
        <v>473484</v>
      </c>
      <c r="I17" s="381" t="s">
        <v>42</v>
      </c>
      <c r="J17" s="496">
        <v>4</v>
      </c>
      <c r="K17" s="496">
        <v>487</v>
      </c>
      <c r="L17" s="496">
        <v>3</v>
      </c>
      <c r="M17" s="496">
        <v>3</v>
      </c>
      <c r="N17" s="496">
        <v>59</v>
      </c>
      <c r="O17" s="445">
        <v>3337</v>
      </c>
      <c r="P17" s="496">
        <v>1285</v>
      </c>
      <c r="Q17" s="498">
        <v>7759</v>
      </c>
      <c r="R17" s="498">
        <v>568028</v>
      </c>
      <c r="S17" s="498">
        <v>235862</v>
      </c>
      <c r="T17" s="498">
        <v>2647</v>
      </c>
      <c r="U17" s="100" t="s">
        <v>24</v>
      </c>
    </row>
    <row r="18" spans="1:21" s="96" customFormat="1" ht="17.100000000000001" customHeight="1">
      <c r="A18" s="657" t="s">
        <v>43</v>
      </c>
      <c r="B18" s="939" t="s">
        <v>25</v>
      </c>
      <c r="C18" s="78" t="s">
        <v>25</v>
      </c>
      <c r="D18" s="72">
        <f t="shared" si="1"/>
        <v>677021</v>
      </c>
      <c r="E18" s="496">
        <v>62840</v>
      </c>
      <c r="F18" s="496">
        <v>380860</v>
      </c>
      <c r="G18" s="496">
        <v>374651</v>
      </c>
      <c r="H18" s="496">
        <v>215381</v>
      </c>
      <c r="I18" s="381" t="s">
        <v>43</v>
      </c>
      <c r="J18" s="496">
        <v>0</v>
      </c>
      <c r="K18" s="496">
        <v>0</v>
      </c>
      <c r="L18" s="496">
        <v>0</v>
      </c>
      <c r="M18" s="496">
        <v>0</v>
      </c>
      <c r="N18" s="496">
        <v>0</v>
      </c>
      <c r="O18" s="445">
        <v>6</v>
      </c>
      <c r="P18" s="496">
        <v>376</v>
      </c>
      <c r="Q18" s="498">
        <v>4</v>
      </c>
      <c r="R18" s="498">
        <v>80352</v>
      </c>
      <c r="S18" s="498">
        <v>1</v>
      </c>
      <c r="T18" s="498">
        <v>52</v>
      </c>
      <c r="U18" s="100" t="s">
        <v>25</v>
      </c>
    </row>
    <row r="19" spans="1:21" s="96" customFormat="1" ht="17.100000000000001" customHeight="1">
      <c r="A19" s="657" t="s">
        <v>44</v>
      </c>
      <c r="B19" s="939" t="s">
        <v>26</v>
      </c>
      <c r="C19" s="78" t="s">
        <v>26</v>
      </c>
      <c r="D19" s="72">
        <f t="shared" si="1"/>
        <v>1826424</v>
      </c>
      <c r="E19" s="496">
        <v>94677</v>
      </c>
      <c r="F19" s="496">
        <v>697494</v>
      </c>
      <c r="G19" s="496">
        <v>377607</v>
      </c>
      <c r="H19" s="496">
        <v>424127</v>
      </c>
      <c r="I19" s="381" t="s">
        <v>44</v>
      </c>
      <c r="J19" s="496">
        <v>180</v>
      </c>
      <c r="K19" s="496">
        <v>738</v>
      </c>
      <c r="L19" s="496">
        <v>29</v>
      </c>
      <c r="M19" s="496">
        <v>0</v>
      </c>
      <c r="N19" s="496">
        <v>3060</v>
      </c>
      <c r="O19" s="445">
        <v>662339</v>
      </c>
      <c r="P19" s="496">
        <v>23753</v>
      </c>
      <c r="Q19" s="498">
        <v>16511</v>
      </c>
      <c r="R19" s="498">
        <v>672975</v>
      </c>
      <c r="S19" s="498">
        <v>505</v>
      </c>
      <c r="T19" s="498">
        <v>4277</v>
      </c>
      <c r="U19" s="100" t="s">
        <v>26</v>
      </c>
    </row>
    <row r="20" spans="1:21" s="96" customFormat="1" ht="17.100000000000001" customHeight="1">
      <c r="A20" s="657" t="s">
        <v>45</v>
      </c>
      <c r="B20" s="939" t="s">
        <v>27</v>
      </c>
      <c r="C20" s="78" t="s">
        <v>27</v>
      </c>
      <c r="D20" s="72">
        <f t="shared" si="1"/>
        <v>3204668</v>
      </c>
      <c r="E20" s="496">
        <v>44034</v>
      </c>
      <c r="F20" s="496">
        <v>2634863</v>
      </c>
      <c r="G20" s="496">
        <v>507970</v>
      </c>
      <c r="H20" s="496">
        <v>419390</v>
      </c>
      <c r="I20" s="381" t="s">
        <v>45</v>
      </c>
      <c r="J20" s="496">
        <v>12</v>
      </c>
      <c r="K20" s="496">
        <v>4123</v>
      </c>
      <c r="L20" s="496">
        <v>0</v>
      </c>
      <c r="M20" s="496">
        <v>0</v>
      </c>
      <c r="N20" s="496">
        <v>0</v>
      </c>
      <c r="O20" s="445">
        <v>0</v>
      </c>
      <c r="P20" s="496">
        <v>0</v>
      </c>
      <c r="Q20" s="498">
        <v>2059</v>
      </c>
      <c r="R20" s="498">
        <v>146232</v>
      </c>
      <c r="S20" s="498">
        <v>119770</v>
      </c>
      <c r="T20" s="498">
        <v>60</v>
      </c>
      <c r="U20" s="100" t="s">
        <v>27</v>
      </c>
    </row>
    <row r="21" spans="1:21" s="96" customFormat="1" ht="17.100000000000001" customHeight="1">
      <c r="A21" s="657" t="s">
        <v>46</v>
      </c>
      <c r="B21" s="939" t="s">
        <v>28</v>
      </c>
      <c r="C21" s="78" t="s">
        <v>28</v>
      </c>
      <c r="D21" s="72">
        <f t="shared" si="1"/>
        <v>2488051</v>
      </c>
      <c r="E21" s="496">
        <v>23858</v>
      </c>
      <c r="F21" s="496">
        <v>402817</v>
      </c>
      <c r="G21" s="496">
        <v>221920</v>
      </c>
      <c r="H21" s="496">
        <v>237210</v>
      </c>
      <c r="I21" s="381" t="s">
        <v>46</v>
      </c>
      <c r="J21" s="496">
        <v>596</v>
      </c>
      <c r="K21" s="496">
        <v>21034</v>
      </c>
      <c r="L21" s="496">
        <v>0</v>
      </c>
      <c r="M21" s="496">
        <v>0</v>
      </c>
      <c r="N21" s="496">
        <v>0</v>
      </c>
      <c r="O21" s="445">
        <v>933935</v>
      </c>
      <c r="P21" s="496">
        <v>97546</v>
      </c>
      <c r="Q21" s="498">
        <v>148150</v>
      </c>
      <c r="R21" s="498">
        <v>1719740</v>
      </c>
      <c r="S21" s="498">
        <v>120012</v>
      </c>
      <c r="T21" s="498">
        <v>9704</v>
      </c>
      <c r="U21" s="100" t="s">
        <v>28</v>
      </c>
    </row>
    <row r="22" spans="1:21" s="96" customFormat="1" ht="17.100000000000001" customHeight="1">
      <c r="A22" s="657" t="s">
        <v>47</v>
      </c>
      <c r="B22" s="939" t="s">
        <v>48</v>
      </c>
      <c r="C22" s="78" t="s">
        <v>48</v>
      </c>
      <c r="D22" s="72">
        <f t="shared" si="1"/>
        <v>1150743</v>
      </c>
      <c r="E22" s="496">
        <v>57482</v>
      </c>
      <c r="F22" s="496">
        <v>415699</v>
      </c>
      <c r="G22" s="496">
        <v>1094</v>
      </c>
      <c r="H22" s="496">
        <v>236178</v>
      </c>
      <c r="I22" s="381" t="s">
        <v>47</v>
      </c>
      <c r="J22" s="496">
        <v>136</v>
      </c>
      <c r="K22" s="496">
        <v>1186</v>
      </c>
      <c r="L22" s="496">
        <v>0</v>
      </c>
      <c r="M22" s="496">
        <v>0</v>
      </c>
      <c r="N22" s="496">
        <v>0</v>
      </c>
      <c r="O22" s="445">
        <v>158479</v>
      </c>
      <c r="P22" s="496">
        <v>31217</v>
      </c>
      <c r="Q22" s="498">
        <v>20827</v>
      </c>
      <c r="R22" s="498">
        <v>466321</v>
      </c>
      <c r="S22" s="498">
        <v>86581</v>
      </c>
      <c r="T22" s="498">
        <v>142</v>
      </c>
      <c r="U22" s="100" t="s">
        <v>48</v>
      </c>
    </row>
    <row r="23" spans="1:21" s="96" customFormat="1" ht="17.100000000000001" customHeight="1">
      <c r="A23" s="657" t="s">
        <v>49</v>
      </c>
      <c r="B23" s="939" t="s">
        <v>29</v>
      </c>
      <c r="C23" s="78" t="s">
        <v>29</v>
      </c>
      <c r="D23" s="72">
        <f t="shared" si="1"/>
        <v>921623</v>
      </c>
      <c r="E23" s="496">
        <v>108530</v>
      </c>
      <c r="F23" s="496">
        <v>359136</v>
      </c>
      <c r="G23" s="496">
        <v>249</v>
      </c>
      <c r="H23" s="496">
        <v>289168</v>
      </c>
      <c r="I23" s="381" t="s">
        <v>49</v>
      </c>
      <c r="J23" s="496">
        <v>2</v>
      </c>
      <c r="K23" s="496">
        <v>35</v>
      </c>
      <c r="L23" s="496">
        <v>0</v>
      </c>
      <c r="M23" s="496">
        <v>0</v>
      </c>
      <c r="N23" s="496">
        <v>0</v>
      </c>
      <c r="O23" s="445">
        <v>410812</v>
      </c>
      <c r="P23" s="496">
        <v>57026</v>
      </c>
      <c r="Q23" s="498">
        <v>10262</v>
      </c>
      <c r="R23" s="498">
        <v>208849</v>
      </c>
      <c r="S23" s="498">
        <v>130</v>
      </c>
      <c r="T23" s="498">
        <v>7409</v>
      </c>
      <c r="U23" s="100" t="s">
        <v>29</v>
      </c>
    </row>
    <row r="24" spans="1:21" s="96" customFormat="1" ht="17.100000000000001" customHeight="1">
      <c r="A24" s="657" t="s">
        <v>50</v>
      </c>
      <c r="B24" s="939" t="s">
        <v>51</v>
      </c>
      <c r="C24" s="78" t="s">
        <v>51</v>
      </c>
      <c r="D24" s="72">
        <f t="shared" si="1"/>
        <v>1351176</v>
      </c>
      <c r="E24" s="496">
        <v>63734</v>
      </c>
      <c r="F24" s="496">
        <v>434148</v>
      </c>
      <c r="G24" s="496">
        <v>294244</v>
      </c>
      <c r="H24" s="496">
        <v>286796</v>
      </c>
      <c r="I24" s="381" t="s">
        <v>50</v>
      </c>
      <c r="J24" s="496">
        <v>96</v>
      </c>
      <c r="K24" s="496">
        <v>1267</v>
      </c>
      <c r="L24" s="496">
        <v>0</v>
      </c>
      <c r="M24" s="496">
        <v>0</v>
      </c>
      <c r="N24" s="496">
        <v>0</v>
      </c>
      <c r="O24" s="445">
        <v>1712074</v>
      </c>
      <c r="P24" s="496">
        <v>10578</v>
      </c>
      <c r="Q24" s="498">
        <v>12536</v>
      </c>
      <c r="R24" s="498">
        <v>590723</v>
      </c>
      <c r="S24" s="498">
        <v>3700321</v>
      </c>
      <c r="T24" s="498">
        <v>27664</v>
      </c>
      <c r="U24" s="100" t="s">
        <v>51</v>
      </c>
    </row>
    <row r="25" spans="1:21" s="96" customFormat="1" ht="17.100000000000001" customHeight="1">
      <c r="A25" s="657" t="s">
        <v>52</v>
      </c>
      <c r="B25" s="939" t="s">
        <v>30</v>
      </c>
      <c r="C25" s="78" t="s">
        <v>30</v>
      </c>
      <c r="D25" s="72">
        <f t="shared" si="1"/>
        <v>1916973</v>
      </c>
      <c r="E25" s="496">
        <v>393015</v>
      </c>
      <c r="F25" s="496">
        <v>1121484</v>
      </c>
      <c r="G25" s="496">
        <v>314804</v>
      </c>
      <c r="H25" s="496">
        <v>248303</v>
      </c>
      <c r="I25" s="381" t="s">
        <v>52</v>
      </c>
      <c r="J25" s="496">
        <v>531</v>
      </c>
      <c r="K25" s="496">
        <v>37490</v>
      </c>
      <c r="L25" s="496">
        <v>0</v>
      </c>
      <c r="M25" s="496">
        <v>0</v>
      </c>
      <c r="N25" s="496">
        <v>0</v>
      </c>
      <c r="O25" s="445">
        <v>108256</v>
      </c>
      <c r="P25" s="496">
        <v>17853</v>
      </c>
      <c r="Q25" s="498">
        <v>15073</v>
      </c>
      <c r="R25" s="498">
        <v>489350</v>
      </c>
      <c r="S25" s="498">
        <v>67114</v>
      </c>
      <c r="T25" s="498">
        <v>2493</v>
      </c>
      <c r="U25" s="100" t="s">
        <v>30</v>
      </c>
    </row>
    <row r="26" spans="1:21" s="96" customFormat="1" ht="17.100000000000001" customHeight="1">
      <c r="A26" s="657" t="s">
        <v>53</v>
      </c>
      <c r="B26" s="939" t="s">
        <v>54</v>
      </c>
      <c r="C26" s="78" t="s">
        <v>54</v>
      </c>
      <c r="D26" s="72">
        <f t="shared" si="1"/>
        <v>265684</v>
      </c>
      <c r="E26" s="496">
        <v>38712</v>
      </c>
      <c r="F26" s="496">
        <v>121425</v>
      </c>
      <c r="G26" s="496">
        <v>91</v>
      </c>
      <c r="H26" s="496">
        <v>121843</v>
      </c>
      <c r="I26" s="381" t="s">
        <v>53</v>
      </c>
      <c r="J26" s="496">
        <v>0</v>
      </c>
      <c r="K26" s="496">
        <v>0</v>
      </c>
      <c r="L26" s="496">
        <v>0</v>
      </c>
      <c r="M26" s="496">
        <v>0</v>
      </c>
      <c r="N26" s="496">
        <v>0</v>
      </c>
      <c r="O26" s="496">
        <v>1384</v>
      </c>
      <c r="P26" s="496">
        <v>466</v>
      </c>
      <c r="Q26" s="498">
        <v>1916</v>
      </c>
      <c r="R26" s="498">
        <v>21872</v>
      </c>
      <c r="S26" s="498">
        <v>32832</v>
      </c>
      <c r="T26" s="498">
        <v>78</v>
      </c>
      <c r="U26" s="100" t="s">
        <v>54</v>
      </c>
    </row>
    <row r="27" spans="1:21" s="96" customFormat="1" ht="17.100000000000001" customHeight="1">
      <c r="A27" s="657" t="s">
        <v>55</v>
      </c>
      <c r="B27" s="939" t="s">
        <v>56</v>
      </c>
      <c r="C27" s="78" t="s">
        <v>56</v>
      </c>
      <c r="D27" s="72">
        <f t="shared" si="1"/>
        <v>428729</v>
      </c>
      <c r="E27" s="496">
        <v>105125</v>
      </c>
      <c r="F27" s="496">
        <v>264260</v>
      </c>
      <c r="G27" s="496">
        <v>163734</v>
      </c>
      <c r="H27" s="496">
        <v>164371</v>
      </c>
      <c r="I27" s="381" t="s">
        <v>55</v>
      </c>
      <c r="J27" s="496">
        <v>0</v>
      </c>
      <c r="K27" s="496">
        <v>0</v>
      </c>
      <c r="L27" s="496">
        <v>0</v>
      </c>
      <c r="M27" s="496">
        <v>0</v>
      </c>
      <c r="N27" s="496">
        <v>0</v>
      </c>
      <c r="O27" s="496">
        <v>200</v>
      </c>
      <c r="P27" s="496">
        <v>1</v>
      </c>
      <c r="Q27" s="496">
        <v>0</v>
      </c>
      <c r="R27" s="496">
        <v>0</v>
      </c>
      <c r="S27" s="498">
        <v>66202</v>
      </c>
      <c r="T27" s="498">
        <v>97</v>
      </c>
      <c r="U27" s="100" t="s">
        <v>56</v>
      </c>
    </row>
    <row r="28" spans="1:21" s="96" customFormat="1" ht="17.100000000000001" customHeight="1">
      <c r="A28" s="657" t="s">
        <v>57</v>
      </c>
      <c r="B28" s="939" t="s">
        <v>58</v>
      </c>
      <c r="C28" s="78" t="s">
        <v>58</v>
      </c>
      <c r="D28" s="72">
        <f t="shared" si="1"/>
        <v>467531</v>
      </c>
      <c r="E28" s="496">
        <v>137698</v>
      </c>
      <c r="F28" s="496">
        <v>127033</v>
      </c>
      <c r="G28" s="496">
        <v>244</v>
      </c>
      <c r="H28" s="496">
        <v>191670</v>
      </c>
      <c r="I28" s="381" t="s">
        <v>57</v>
      </c>
      <c r="J28" s="496">
        <v>0</v>
      </c>
      <c r="K28" s="496">
        <v>0</v>
      </c>
      <c r="L28" s="496">
        <v>0</v>
      </c>
      <c r="M28" s="496">
        <v>0</v>
      </c>
      <c r="N28" s="496">
        <v>0</v>
      </c>
      <c r="O28" s="496">
        <v>50658</v>
      </c>
      <c r="P28" s="496">
        <v>774</v>
      </c>
      <c r="Q28" s="498">
        <v>6268</v>
      </c>
      <c r="R28" s="498">
        <v>145797</v>
      </c>
      <c r="S28" s="498">
        <v>36027</v>
      </c>
      <c r="T28" s="498">
        <v>2257</v>
      </c>
      <c r="U28" s="100" t="s">
        <v>58</v>
      </c>
    </row>
    <row r="29" spans="1:21" s="96" customFormat="1" ht="17.100000000000001" customHeight="1">
      <c r="A29" s="657" t="s">
        <v>59</v>
      </c>
      <c r="B29" s="939" t="s">
        <v>60</v>
      </c>
      <c r="C29" s="78" t="s">
        <v>60</v>
      </c>
      <c r="D29" s="72">
        <f t="shared" si="1"/>
        <v>792097</v>
      </c>
      <c r="E29" s="496">
        <v>70640</v>
      </c>
      <c r="F29" s="496">
        <v>86540</v>
      </c>
      <c r="G29" s="496">
        <v>110664</v>
      </c>
      <c r="H29" s="496">
        <v>247673</v>
      </c>
      <c r="I29" s="381" t="s">
        <v>59</v>
      </c>
      <c r="J29" s="496">
        <v>126</v>
      </c>
      <c r="K29" s="496">
        <v>3499</v>
      </c>
      <c r="L29" s="496">
        <v>0</v>
      </c>
      <c r="M29" s="496">
        <v>0</v>
      </c>
      <c r="N29" s="496">
        <v>0</v>
      </c>
      <c r="O29" s="445">
        <v>23016</v>
      </c>
      <c r="P29" s="496">
        <v>1623</v>
      </c>
      <c r="Q29" s="498">
        <v>8343</v>
      </c>
      <c r="R29" s="498">
        <v>439665</v>
      </c>
      <c r="S29" s="498">
        <v>193340</v>
      </c>
      <c r="T29" s="498">
        <v>13097</v>
      </c>
      <c r="U29" s="100" t="s">
        <v>60</v>
      </c>
    </row>
    <row r="30" spans="1:21" s="96" customFormat="1" ht="17.100000000000001" customHeight="1">
      <c r="A30" s="657" t="s">
        <v>61</v>
      </c>
      <c r="B30" s="939" t="s">
        <v>31</v>
      </c>
      <c r="C30" s="78" t="s">
        <v>31</v>
      </c>
      <c r="D30" s="72">
        <f t="shared" si="1"/>
        <v>516548</v>
      </c>
      <c r="E30" s="496">
        <v>77336</v>
      </c>
      <c r="F30" s="496">
        <v>164674</v>
      </c>
      <c r="G30" s="496">
        <v>124368</v>
      </c>
      <c r="H30" s="496">
        <v>100989</v>
      </c>
      <c r="I30" s="381" t="s">
        <v>61</v>
      </c>
      <c r="J30" s="496">
        <v>51</v>
      </c>
      <c r="K30" s="496">
        <v>2427</v>
      </c>
      <c r="L30" s="496">
        <v>0</v>
      </c>
      <c r="M30" s="496">
        <v>0</v>
      </c>
      <c r="N30" s="496">
        <v>0</v>
      </c>
      <c r="O30" s="445">
        <v>114060</v>
      </c>
      <c r="P30" s="496">
        <v>16158</v>
      </c>
      <c r="Q30" s="498">
        <v>5434</v>
      </c>
      <c r="R30" s="498">
        <v>228967</v>
      </c>
      <c r="S30" s="498">
        <v>39538</v>
      </c>
      <c r="T30" s="498">
        <v>3333</v>
      </c>
      <c r="U30" s="100" t="s">
        <v>31</v>
      </c>
    </row>
    <row r="31" spans="1:21" s="96" customFormat="1" ht="17.100000000000001" customHeight="1">
      <c r="A31" s="657" t="s">
        <v>62</v>
      </c>
      <c r="B31" s="939" t="s">
        <v>63</v>
      </c>
      <c r="C31" s="78" t="s">
        <v>63</v>
      </c>
      <c r="D31" s="72">
        <f t="shared" si="1"/>
        <v>313022</v>
      </c>
      <c r="E31" s="496">
        <v>22089</v>
      </c>
      <c r="F31" s="496">
        <v>227167</v>
      </c>
      <c r="G31" s="496">
        <v>171075</v>
      </c>
      <c r="H31" s="496">
        <v>85095</v>
      </c>
      <c r="I31" s="381" t="s">
        <v>62</v>
      </c>
      <c r="J31" s="496">
        <v>0</v>
      </c>
      <c r="K31" s="496">
        <v>0</v>
      </c>
      <c r="L31" s="496">
        <v>1</v>
      </c>
      <c r="M31" s="496">
        <v>3</v>
      </c>
      <c r="N31" s="496">
        <v>48</v>
      </c>
      <c r="O31" s="445">
        <v>0</v>
      </c>
      <c r="P31" s="496">
        <v>0</v>
      </c>
      <c r="Q31" s="498">
        <v>1</v>
      </c>
      <c r="R31" s="498">
        <v>217</v>
      </c>
      <c r="S31" s="498">
        <v>6702</v>
      </c>
      <c r="T31" s="498">
        <v>495</v>
      </c>
      <c r="U31" s="100" t="s">
        <v>63</v>
      </c>
    </row>
    <row r="32" spans="1:21" s="96" customFormat="1" ht="17.100000000000001" customHeight="1">
      <c r="A32" s="657" t="s">
        <v>64</v>
      </c>
      <c r="B32" s="939" t="s">
        <v>65</v>
      </c>
      <c r="C32" s="78" t="s">
        <v>65</v>
      </c>
      <c r="D32" s="72">
        <f t="shared" si="1"/>
        <v>358364</v>
      </c>
      <c r="E32" s="496">
        <v>13613</v>
      </c>
      <c r="F32" s="496">
        <v>190276</v>
      </c>
      <c r="G32" s="496">
        <v>103005</v>
      </c>
      <c r="H32" s="496">
        <v>91452</v>
      </c>
      <c r="I32" s="381" t="s">
        <v>64</v>
      </c>
      <c r="J32" s="496">
        <v>0</v>
      </c>
      <c r="K32" s="496">
        <v>0</v>
      </c>
      <c r="L32" s="496">
        <v>0</v>
      </c>
      <c r="M32" s="496">
        <v>0</v>
      </c>
      <c r="N32" s="496">
        <v>0</v>
      </c>
      <c r="O32" s="445">
        <v>7029</v>
      </c>
      <c r="P32" s="496">
        <v>572</v>
      </c>
      <c r="Q32" s="498">
        <v>2380</v>
      </c>
      <c r="R32" s="498">
        <v>76055</v>
      </c>
      <c r="S32" s="498">
        <v>9</v>
      </c>
      <c r="T32" s="498">
        <v>9</v>
      </c>
      <c r="U32" s="100" t="s">
        <v>65</v>
      </c>
    </row>
    <row r="33" spans="1:21" s="96" customFormat="1" ht="17.100000000000001" customHeight="1">
      <c r="A33" s="657" t="s">
        <v>66</v>
      </c>
      <c r="B33" s="939" t="s">
        <v>67</v>
      </c>
      <c r="C33" s="78" t="s">
        <v>67</v>
      </c>
      <c r="D33" s="72">
        <f t="shared" si="1"/>
        <v>701098</v>
      </c>
      <c r="E33" s="496">
        <v>40778</v>
      </c>
      <c r="F33" s="496">
        <v>215750</v>
      </c>
      <c r="G33" s="496">
        <v>131217</v>
      </c>
      <c r="H33" s="496">
        <v>92448</v>
      </c>
      <c r="I33" s="381" t="s">
        <v>66</v>
      </c>
      <c r="J33" s="496">
        <v>96</v>
      </c>
      <c r="K33" s="496">
        <v>1806</v>
      </c>
      <c r="L33" s="496">
        <v>0</v>
      </c>
      <c r="M33" s="496">
        <v>0</v>
      </c>
      <c r="N33" s="496">
        <v>0</v>
      </c>
      <c r="O33" s="445">
        <v>145022</v>
      </c>
      <c r="P33" s="496">
        <v>26738</v>
      </c>
      <c r="Q33" s="498">
        <v>14692</v>
      </c>
      <c r="R33" s="498">
        <v>364002</v>
      </c>
      <c r="S33" s="498">
        <v>66375</v>
      </c>
      <c r="T33" s="498">
        <v>354</v>
      </c>
      <c r="U33" s="100" t="s">
        <v>67</v>
      </c>
    </row>
    <row r="34" spans="1:21" s="96" customFormat="1" ht="17.100000000000001" customHeight="1">
      <c r="A34" s="657" t="s">
        <v>68</v>
      </c>
      <c r="B34" s="939" t="s">
        <v>69</v>
      </c>
      <c r="C34" s="78" t="s">
        <v>69</v>
      </c>
      <c r="D34" s="72">
        <f t="shared" si="1"/>
        <v>806713</v>
      </c>
      <c r="E34" s="496">
        <v>15813</v>
      </c>
      <c r="F34" s="496">
        <v>320203</v>
      </c>
      <c r="G34" s="496">
        <v>328047</v>
      </c>
      <c r="H34" s="496">
        <v>195014</v>
      </c>
      <c r="I34" s="381" t="s">
        <v>68</v>
      </c>
      <c r="J34" s="496">
        <v>57</v>
      </c>
      <c r="K34" s="496">
        <v>380</v>
      </c>
      <c r="L34" s="496">
        <v>0</v>
      </c>
      <c r="M34" s="496">
        <v>0</v>
      </c>
      <c r="N34" s="496">
        <v>0</v>
      </c>
      <c r="O34" s="445">
        <v>259737</v>
      </c>
      <c r="P34" s="496">
        <v>42774</v>
      </c>
      <c r="Q34" s="498">
        <v>5440</v>
      </c>
      <c r="R34" s="498">
        <v>247776</v>
      </c>
      <c r="S34" s="498">
        <v>66190</v>
      </c>
      <c r="T34" s="498">
        <v>566</v>
      </c>
      <c r="U34" s="100" t="s">
        <v>69</v>
      </c>
    </row>
    <row r="35" spans="1:21" s="96" customFormat="1" ht="17.100000000000001" customHeight="1">
      <c r="A35" s="657" t="s">
        <v>70</v>
      </c>
      <c r="B35" s="939" t="s">
        <v>71</v>
      </c>
      <c r="C35" s="78" t="s">
        <v>71</v>
      </c>
      <c r="D35" s="72">
        <f t="shared" si="1"/>
        <v>898150</v>
      </c>
      <c r="E35" s="496">
        <v>29502</v>
      </c>
      <c r="F35" s="496">
        <v>165338</v>
      </c>
      <c r="G35" s="496">
        <v>118922</v>
      </c>
      <c r="H35" s="496">
        <v>121232</v>
      </c>
      <c r="I35" s="381" t="s">
        <v>70</v>
      </c>
      <c r="J35" s="496">
        <v>104</v>
      </c>
      <c r="K35" s="496">
        <v>1104</v>
      </c>
      <c r="L35" s="496">
        <v>0</v>
      </c>
      <c r="M35" s="496">
        <v>0</v>
      </c>
      <c r="N35" s="496">
        <v>0</v>
      </c>
      <c r="O35" s="445">
        <v>352265</v>
      </c>
      <c r="P35" s="496">
        <v>7701</v>
      </c>
      <c r="Q35" s="498">
        <v>10896</v>
      </c>
      <c r="R35" s="498">
        <v>601920</v>
      </c>
      <c r="S35" s="498">
        <v>66240</v>
      </c>
      <c r="T35" s="498">
        <v>855</v>
      </c>
      <c r="U35" s="100" t="s">
        <v>71</v>
      </c>
    </row>
    <row r="36" spans="1:21" s="96" customFormat="1" ht="17.100000000000001" customHeight="1">
      <c r="A36" s="657" t="s">
        <v>72</v>
      </c>
      <c r="B36" s="939" t="s">
        <v>73</v>
      </c>
      <c r="C36" s="78" t="s">
        <v>73</v>
      </c>
      <c r="D36" s="72">
        <f t="shared" si="1"/>
        <v>987939</v>
      </c>
      <c r="E36" s="496">
        <v>46294</v>
      </c>
      <c r="F36" s="496">
        <v>119263</v>
      </c>
      <c r="G36" s="496">
        <v>133089</v>
      </c>
      <c r="H36" s="496">
        <v>123030</v>
      </c>
      <c r="I36" s="381" t="s">
        <v>72</v>
      </c>
      <c r="J36" s="496">
        <v>133</v>
      </c>
      <c r="K36" s="496">
        <v>2864</v>
      </c>
      <c r="L36" s="496">
        <v>0</v>
      </c>
      <c r="M36" s="496">
        <v>0</v>
      </c>
      <c r="N36" s="496">
        <v>0</v>
      </c>
      <c r="O36" s="445">
        <v>384006</v>
      </c>
      <c r="P36" s="496">
        <v>32211</v>
      </c>
      <c r="Q36" s="498">
        <v>20298</v>
      </c>
      <c r="R36" s="498">
        <v>709053</v>
      </c>
      <c r="S36" s="498">
        <v>62355</v>
      </c>
      <c r="T36" s="498">
        <v>1518</v>
      </c>
      <c r="U36" s="100" t="s">
        <v>73</v>
      </c>
    </row>
    <row r="37" spans="1:21" s="102" customFormat="1" ht="17.100000000000001" customHeight="1">
      <c r="A37" s="945" t="s">
        <v>74</v>
      </c>
      <c r="B37" s="946" t="s">
        <v>75</v>
      </c>
      <c r="C37" s="79" t="s">
        <v>75</v>
      </c>
      <c r="D37" s="72">
        <f t="shared" si="1"/>
        <v>408680</v>
      </c>
      <c r="E37" s="496">
        <v>41963</v>
      </c>
      <c r="F37" s="496">
        <v>234181</v>
      </c>
      <c r="G37" s="496">
        <v>150421</v>
      </c>
      <c r="H37" s="496">
        <v>162531</v>
      </c>
      <c r="I37" s="381" t="s">
        <v>74</v>
      </c>
      <c r="J37" s="496">
        <v>0</v>
      </c>
      <c r="K37" s="496">
        <v>0</v>
      </c>
      <c r="L37" s="496">
        <v>4</v>
      </c>
      <c r="M37" s="496">
        <v>44</v>
      </c>
      <c r="N37" s="496">
        <v>2912</v>
      </c>
      <c r="O37" s="445">
        <v>28753</v>
      </c>
      <c r="P37" s="496">
        <v>4299</v>
      </c>
      <c r="Q37" s="498">
        <v>32</v>
      </c>
      <c r="R37" s="498">
        <v>2783</v>
      </c>
      <c r="S37" s="498">
        <v>171495</v>
      </c>
      <c r="T37" s="498">
        <v>1974</v>
      </c>
      <c r="U37" s="101" t="s">
        <v>75</v>
      </c>
    </row>
    <row r="38" spans="1:21" s="96" customFormat="1" ht="17.100000000000001" customHeight="1" thickBot="1">
      <c r="A38" s="943" t="s">
        <v>76</v>
      </c>
      <c r="B38" s="944" t="s">
        <v>77</v>
      </c>
      <c r="C38" s="80" t="s">
        <v>77</v>
      </c>
      <c r="D38" s="103">
        <f t="shared" si="1"/>
        <v>229204</v>
      </c>
      <c r="E38" s="497">
        <v>15893</v>
      </c>
      <c r="F38" s="497">
        <v>49423</v>
      </c>
      <c r="G38" s="497">
        <v>97798</v>
      </c>
      <c r="H38" s="497">
        <v>105017</v>
      </c>
      <c r="I38" s="403" t="s">
        <v>76</v>
      </c>
      <c r="J38" s="497">
        <v>143</v>
      </c>
      <c r="K38" s="497">
        <v>2200</v>
      </c>
      <c r="L38" s="497">
        <v>6</v>
      </c>
      <c r="M38" s="497">
        <v>205</v>
      </c>
      <c r="N38" s="497">
        <v>5046</v>
      </c>
      <c r="O38" s="444">
        <v>1010</v>
      </c>
      <c r="P38" s="497">
        <v>541</v>
      </c>
      <c r="Q38" s="497">
        <v>5315</v>
      </c>
      <c r="R38" s="497">
        <v>65970</v>
      </c>
      <c r="S38" s="497">
        <v>3759</v>
      </c>
      <c r="T38" s="497">
        <v>1007</v>
      </c>
      <c r="U38" s="104" t="s">
        <v>77</v>
      </c>
    </row>
    <row r="39" spans="1:21" s="108" customFormat="1" ht="11.1" customHeight="1">
      <c r="A39" s="105" t="s">
        <v>542</v>
      </c>
      <c r="B39" s="105"/>
      <c r="C39" s="105"/>
      <c r="D39" s="106"/>
      <c r="E39" s="106"/>
      <c r="F39" s="106"/>
      <c r="G39" s="106"/>
      <c r="H39" s="199" t="s">
        <v>687</v>
      </c>
      <c r="I39" s="105" t="s">
        <v>542</v>
      </c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99" t="s">
        <v>687</v>
      </c>
    </row>
    <row r="40" spans="1:21" s="108" customFormat="1" ht="11.1" customHeight="1">
      <c r="A40" s="109" t="s">
        <v>375</v>
      </c>
      <c r="B40" s="109"/>
      <c r="C40" s="109"/>
      <c r="D40" s="105"/>
      <c r="E40" s="110"/>
      <c r="F40" s="82"/>
      <c r="G40" s="82"/>
      <c r="H40" s="111"/>
      <c r="I40" s="109" t="s">
        <v>375</v>
      </c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112"/>
      <c r="U40" s="107"/>
    </row>
    <row r="41" spans="1:21" s="40" customFormat="1" ht="11.25">
      <c r="A41" s="34"/>
      <c r="B41" s="34"/>
      <c r="C41" s="34"/>
      <c r="D41" s="36"/>
      <c r="E41" s="36"/>
      <c r="F41" s="86"/>
      <c r="G41" s="86"/>
      <c r="H41" s="113"/>
      <c r="I41" s="113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</row>
    <row r="42" spans="1:21" s="40" customFormat="1" ht="11.25">
      <c r="A42" s="34"/>
      <c r="B42" s="34"/>
      <c r="C42" s="34"/>
      <c r="D42" s="36"/>
      <c r="E42" s="36"/>
      <c r="F42" s="114"/>
      <c r="G42" s="36"/>
      <c r="H42" s="36"/>
      <c r="I42" s="36"/>
      <c r="J42" s="36"/>
      <c r="K42" s="36"/>
      <c r="L42" s="36"/>
      <c r="M42" s="36"/>
      <c r="N42" s="36"/>
      <c r="O42" s="115"/>
      <c r="P42" s="36"/>
      <c r="Q42" s="36"/>
      <c r="R42" s="36"/>
      <c r="S42" s="36"/>
      <c r="T42" s="36"/>
      <c r="U42" s="36"/>
    </row>
    <row r="43" spans="1:21" s="40" customFormat="1" ht="11.25">
      <c r="A43" s="34"/>
      <c r="B43" s="34"/>
      <c r="C43" s="34"/>
      <c r="D43" s="36"/>
      <c r="E43" s="36"/>
      <c r="F43" s="114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spans="1:21" s="40" customFormat="1" ht="11.25">
      <c r="A44" s="34"/>
      <c r="B44" s="34"/>
      <c r="C44" s="34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</row>
    <row r="45" spans="1:21" s="40" customFormat="1" ht="11.25">
      <c r="A45" s="34"/>
      <c r="B45" s="34"/>
      <c r="C45" s="34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</row>
    <row r="46" spans="1:21" s="40" customFormat="1" ht="11.25">
      <c r="A46" s="34"/>
      <c r="B46" s="34"/>
      <c r="C46" s="34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</row>
    <row r="47" spans="1:21" s="40" customFormat="1" ht="11.25">
      <c r="A47" s="34"/>
      <c r="B47" s="34"/>
      <c r="C47" s="34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</row>
    <row r="48" spans="1:21" s="40" customFormat="1" ht="11.25">
      <c r="A48" s="34"/>
      <c r="B48" s="34"/>
      <c r="C48" s="34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</row>
    <row r="49" spans="1:21" s="40" customFormat="1" ht="11.25">
      <c r="A49" s="34"/>
      <c r="B49" s="34"/>
      <c r="C49" s="34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</row>
    <row r="50" spans="1:21" s="40" customFormat="1" ht="11.25">
      <c r="A50" s="34"/>
      <c r="B50" s="34"/>
      <c r="C50" s="34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</row>
    <row r="51" spans="1:21" s="40" customFormat="1" ht="11.25">
      <c r="A51" s="34"/>
      <c r="B51" s="34"/>
      <c r="C51" s="34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</row>
    <row r="52" spans="1:21" s="40" customFormat="1" ht="11.25">
      <c r="A52" s="34"/>
      <c r="B52" s="34"/>
      <c r="C52" s="34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</row>
    <row r="53" spans="1:21" s="40" customFormat="1" ht="11.25">
      <c r="A53" s="34"/>
      <c r="B53" s="34"/>
      <c r="C53" s="34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</row>
    <row r="54" spans="1:21" s="40" customFormat="1" ht="11.25">
      <c r="A54" s="34"/>
      <c r="B54" s="34"/>
      <c r="C54" s="34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</row>
    <row r="55" spans="1:21" s="40" customFormat="1" ht="11.25">
      <c r="A55" s="34"/>
      <c r="B55" s="34"/>
      <c r="C55" s="34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</row>
    <row r="56" spans="1:21" s="40" customFormat="1" ht="11.25">
      <c r="A56" s="34"/>
      <c r="B56" s="34"/>
      <c r="C56" s="34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</row>
    <row r="57" spans="1:21" s="40" customFormat="1" ht="11.25">
      <c r="A57" s="34"/>
      <c r="B57" s="34"/>
      <c r="C57" s="34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</row>
    <row r="58" spans="1:21" s="40" customFormat="1" ht="11.25">
      <c r="A58" s="34"/>
      <c r="B58" s="34"/>
      <c r="C58" s="34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</row>
    <row r="59" spans="1:21" s="40" customFormat="1" ht="11.25">
      <c r="A59" s="34"/>
      <c r="B59" s="34"/>
      <c r="C59" s="34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</row>
    <row r="60" spans="1:21" s="40" customFormat="1" ht="11.25">
      <c r="A60" s="34"/>
      <c r="B60" s="34"/>
      <c r="C60" s="34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spans="1:21" s="40" customFormat="1" ht="11.25">
      <c r="A61" s="34"/>
      <c r="B61" s="34"/>
      <c r="C61" s="34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1" s="40" customFormat="1" ht="11.25">
      <c r="A62" s="34"/>
      <c r="B62" s="34"/>
      <c r="C62" s="34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spans="1:21" s="40" customFormat="1" ht="11.25">
      <c r="A63" s="34"/>
      <c r="B63" s="34"/>
      <c r="C63" s="34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spans="1:21" s="40" customFormat="1" ht="11.25">
      <c r="A64" s="34"/>
      <c r="B64" s="34"/>
      <c r="C64" s="34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spans="1:21" s="40" customFormat="1" ht="11.25">
      <c r="A65" s="34"/>
      <c r="B65" s="34"/>
      <c r="C65" s="34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</row>
    <row r="66" spans="1:21" s="40" customFormat="1" ht="11.25">
      <c r="A66" s="34"/>
      <c r="B66" s="34"/>
      <c r="C66" s="34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</row>
    <row r="67" spans="1:21" s="40" customFormat="1" ht="11.25">
      <c r="A67" s="34"/>
      <c r="B67" s="34"/>
      <c r="C67" s="34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</row>
    <row r="68" spans="1:21" s="40" customFormat="1" ht="11.25">
      <c r="A68" s="34"/>
      <c r="B68" s="34"/>
      <c r="C68" s="34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</row>
    <row r="69" spans="1:21" s="40" customFormat="1" ht="11.25">
      <c r="A69" s="34"/>
      <c r="B69" s="34"/>
      <c r="C69" s="34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</row>
    <row r="70" spans="1:21" s="40" customFormat="1" ht="11.25">
      <c r="A70" s="34"/>
      <c r="B70" s="34"/>
      <c r="C70" s="34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</row>
    <row r="71" spans="1:21" s="40" customFormat="1" ht="11.25">
      <c r="A71" s="34"/>
      <c r="B71" s="34"/>
      <c r="C71" s="34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</row>
    <row r="72" spans="1:21" s="40" customFormat="1" ht="11.25">
      <c r="A72" s="34"/>
      <c r="B72" s="34"/>
      <c r="C72" s="34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</row>
    <row r="73" spans="1:21" s="40" customFormat="1" ht="11.25">
      <c r="A73" s="34"/>
      <c r="B73" s="34"/>
      <c r="C73" s="34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</row>
    <row r="74" spans="1:21" s="40" customFormat="1" ht="11.25">
      <c r="A74" s="34"/>
      <c r="B74" s="34"/>
      <c r="C74" s="34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</row>
    <row r="75" spans="1:21" s="40" customFormat="1" ht="11.25">
      <c r="A75" s="34"/>
      <c r="B75" s="34"/>
      <c r="C75" s="34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</row>
    <row r="76" spans="1:21" s="40" customFormat="1" ht="11.25">
      <c r="A76" s="34"/>
      <c r="B76" s="34"/>
      <c r="C76" s="34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</row>
    <row r="77" spans="1:21" s="40" customFormat="1" ht="11.25">
      <c r="A77" s="34"/>
      <c r="B77" s="34"/>
      <c r="C77" s="34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</row>
    <row r="78" spans="1:21" s="40" customFormat="1" ht="11.25">
      <c r="A78" s="34"/>
      <c r="B78" s="34"/>
      <c r="C78" s="34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</row>
    <row r="79" spans="1:21" s="40" customFormat="1" ht="11.25">
      <c r="A79" s="34"/>
      <c r="B79" s="34"/>
      <c r="C79" s="34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</row>
    <row r="80" spans="1:21" s="40" customFormat="1" ht="11.25">
      <c r="A80" s="34"/>
      <c r="B80" s="34"/>
      <c r="C80" s="34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</row>
    <row r="81" spans="1:21" s="40" customFormat="1" ht="11.25">
      <c r="A81" s="34"/>
      <c r="B81" s="34"/>
      <c r="C81" s="34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</row>
    <row r="82" spans="1:21" s="40" customFormat="1" ht="11.25">
      <c r="A82" s="34"/>
      <c r="B82" s="34"/>
      <c r="C82" s="34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</row>
    <row r="83" spans="1:21" s="40" customFormat="1" ht="11.25">
      <c r="A83" s="34"/>
      <c r="B83" s="34"/>
      <c r="C83" s="34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</row>
    <row r="84" spans="1:21" s="40" customFormat="1" ht="11.25">
      <c r="A84" s="34"/>
      <c r="B84" s="34"/>
      <c r="C84" s="34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</row>
    <row r="85" spans="1:21" s="40" customFormat="1" ht="11.25">
      <c r="A85" s="34"/>
      <c r="B85" s="34"/>
      <c r="C85" s="34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</row>
    <row r="86" spans="1:21" s="40" customFormat="1" ht="11.25">
      <c r="A86" s="34"/>
      <c r="B86" s="34"/>
      <c r="C86" s="34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</row>
    <row r="87" spans="1:21" s="40" customFormat="1" ht="11.25">
      <c r="A87" s="34"/>
      <c r="B87" s="34"/>
      <c r="C87" s="34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</row>
    <row r="88" spans="1:21" s="40" customFormat="1" ht="11.25">
      <c r="A88" s="34"/>
      <c r="B88" s="34"/>
      <c r="C88" s="34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</row>
    <row r="89" spans="1:21" s="40" customFormat="1" ht="11.25">
      <c r="A89" s="34"/>
      <c r="B89" s="34"/>
      <c r="C89" s="34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</row>
    <row r="90" spans="1:21" s="40" customFormat="1" ht="11.25">
      <c r="A90" s="34"/>
      <c r="B90" s="34"/>
      <c r="C90" s="34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</row>
    <row r="91" spans="1:21" s="40" customFormat="1" ht="11.25">
      <c r="A91" s="34"/>
      <c r="B91" s="34"/>
      <c r="C91" s="34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</row>
    <row r="92" spans="1:21" s="40" customFormat="1" ht="11.25">
      <c r="A92" s="34"/>
      <c r="B92" s="34"/>
      <c r="C92" s="34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</row>
    <row r="93" spans="1:21" s="40" customFormat="1" ht="11.25">
      <c r="A93" s="34"/>
      <c r="B93" s="34"/>
      <c r="C93" s="34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</row>
    <row r="94" spans="1:21" s="40" customFormat="1" ht="11.25">
      <c r="A94" s="34"/>
      <c r="B94" s="34"/>
      <c r="C94" s="34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</row>
    <row r="95" spans="1:21" s="40" customFormat="1" ht="11.25">
      <c r="A95" s="34"/>
      <c r="B95" s="34"/>
      <c r="C95" s="34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</row>
    <row r="96" spans="1:21" s="40" customFormat="1" ht="11.25">
      <c r="A96" s="34"/>
      <c r="B96" s="34"/>
      <c r="C96" s="34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</row>
    <row r="97" spans="1:21" s="40" customFormat="1" ht="11.25">
      <c r="A97" s="34"/>
      <c r="B97" s="34"/>
      <c r="C97" s="34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</row>
    <row r="98" spans="1:21" s="40" customFormat="1" ht="11.25">
      <c r="A98" s="34"/>
      <c r="B98" s="34"/>
      <c r="C98" s="34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</row>
    <row r="99" spans="1:21" s="40" customFormat="1" ht="11.25">
      <c r="A99" s="34"/>
      <c r="B99" s="34"/>
      <c r="C99" s="34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</row>
    <row r="100" spans="1:21" s="40" customFormat="1" ht="11.25">
      <c r="A100" s="34"/>
      <c r="B100" s="34"/>
      <c r="C100" s="34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</row>
    <row r="101" spans="1:21" s="40" customFormat="1" ht="11.25">
      <c r="A101" s="34"/>
      <c r="B101" s="34"/>
      <c r="C101" s="34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</row>
    <row r="102" spans="1:21" s="40" customFormat="1" ht="11.25">
      <c r="A102" s="34"/>
      <c r="B102" s="34"/>
      <c r="C102" s="34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</row>
    <row r="103" spans="1:21" s="40" customFormat="1" ht="11.25">
      <c r="A103" s="34"/>
      <c r="B103" s="34"/>
      <c r="C103" s="34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</row>
  </sheetData>
  <sheetProtection selectLockedCells="1"/>
  <mergeCells count="59">
    <mergeCell ref="Q3:U3"/>
    <mergeCell ref="A4:H4"/>
    <mergeCell ref="D6:D9"/>
    <mergeCell ref="E7:E9"/>
    <mergeCell ref="G6:H6"/>
    <mergeCell ref="M7:M9"/>
    <mergeCell ref="N7:N9"/>
    <mergeCell ref="E6:F6"/>
    <mergeCell ref="L6:N6"/>
    <mergeCell ref="U6:U9"/>
    <mergeCell ref="I3:P3"/>
    <mergeCell ref="L7:L9"/>
    <mergeCell ref="F7:F9"/>
    <mergeCell ref="G7:G9"/>
    <mergeCell ref="A3:H3"/>
    <mergeCell ref="S6:T6"/>
    <mergeCell ref="S7:S9"/>
    <mergeCell ref="T7:T9"/>
    <mergeCell ref="O6:P6"/>
    <mergeCell ref="A36:B36"/>
    <mergeCell ref="A29:B29"/>
    <mergeCell ref="A6:C9"/>
    <mergeCell ref="P7:P9"/>
    <mergeCell ref="Q6:R6"/>
    <mergeCell ref="Q7:Q9"/>
    <mergeCell ref="A20:B20"/>
    <mergeCell ref="A10:C10"/>
    <mergeCell ref="A14:C14"/>
    <mergeCell ref="A11:C11"/>
    <mergeCell ref="R7:R9"/>
    <mergeCell ref="H7:H9"/>
    <mergeCell ref="J7:J9"/>
    <mergeCell ref="A38:B38"/>
    <mergeCell ref="A34:B34"/>
    <mergeCell ref="A35:B35"/>
    <mergeCell ref="A22:B22"/>
    <mergeCell ref="A23:B23"/>
    <mergeCell ref="A37:B37"/>
    <mergeCell ref="A30:B30"/>
    <mergeCell ref="A31:B31"/>
    <mergeCell ref="A32:B32"/>
    <mergeCell ref="A33:B33"/>
    <mergeCell ref="A28:B28"/>
    <mergeCell ref="A24:B24"/>
    <mergeCell ref="A25:B25"/>
    <mergeCell ref="A26:B26"/>
    <mergeCell ref="A27:B27"/>
    <mergeCell ref="I6:I9"/>
    <mergeCell ref="J6:K6"/>
    <mergeCell ref="K7:K9"/>
    <mergeCell ref="O7:O9"/>
    <mergeCell ref="A21:B21"/>
    <mergeCell ref="A15:B15"/>
    <mergeCell ref="A18:B18"/>
    <mergeCell ref="A19:B19"/>
    <mergeCell ref="A16:B16"/>
    <mergeCell ref="A17:B17"/>
    <mergeCell ref="A12:C12"/>
    <mergeCell ref="A13:C1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9" man="1"/>
    <brk id="16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view="pageBreakPreview" zoomScaleNormal="100" zoomScaleSheetLayoutView="100" workbookViewId="0">
      <selection activeCell="J20" sqref="J20"/>
    </sheetView>
  </sheetViews>
  <sheetFormatPr defaultRowHeight="14.25"/>
  <cols>
    <col min="1" max="1" width="3.625" style="89" customWidth="1"/>
    <col min="2" max="2" width="3.25" style="89" customWidth="1"/>
    <col min="3" max="3" width="10.5" style="89" customWidth="1"/>
    <col min="4" max="6" width="21.625" style="90" customWidth="1"/>
    <col min="7" max="16384" width="9" style="91"/>
  </cols>
  <sheetData>
    <row r="1" spans="1:7" s="524" customFormat="1" ht="14.1" customHeight="1">
      <c r="A1" s="522" t="s">
        <v>673</v>
      </c>
      <c r="B1" s="522"/>
      <c r="C1" s="522"/>
      <c r="D1" s="523"/>
      <c r="E1" s="523"/>
      <c r="F1" s="523"/>
    </row>
    <row r="2" spans="1:7" s="64" customFormat="1" ht="14.1" customHeight="1">
      <c r="A2" s="62"/>
      <c r="B2" s="62"/>
      <c r="C2" s="62"/>
      <c r="D2" s="63"/>
      <c r="E2" s="63"/>
      <c r="F2" s="63"/>
    </row>
    <row r="3" spans="1:7" s="382" customFormat="1" ht="20.100000000000001" customHeight="1">
      <c r="A3" s="748" t="s">
        <v>138</v>
      </c>
      <c r="B3" s="748"/>
      <c r="C3" s="748"/>
      <c r="D3" s="748"/>
      <c r="E3" s="748"/>
      <c r="F3" s="748"/>
    </row>
    <row r="4" spans="1:7" s="383" customFormat="1" ht="24" customHeight="1">
      <c r="A4" s="958" t="s">
        <v>139</v>
      </c>
      <c r="B4" s="958"/>
      <c r="C4" s="958"/>
      <c r="D4" s="958"/>
      <c r="E4" s="958"/>
      <c r="F4" s="958"/>
    </row>
    <row r="5" spans="1:7" s="68" customFormat="1" ht="18" customHeight="1" thickBot="1">
      <c r="A5" s="65" t="s">
        <v>140</v>
      </c>
      <c r="B5" s="65"/>
      <c r="C5" s="65"/>
      <c r="D5" s="66"/>
      <c r="E5" s="66"/>
      <c r="F5" s="67" t="s">
        <v>141</v>
      </c>
    </row>
    <row r="6" spans="1:7" s="64" customFormat="1" ht="50.1" customHeight="1">
      <c r="A6" s="959" t="s">
        <v>142</v>
      </c>
      <c r="B6" s="959"/>
      <c r="C6" s="960"/>
      <c r="D6" s="69" t="s">
        <v>599</v>
      </c>
      <c r="E6" s="70" t="s">
        <v>600</v>
      </c>
      <c r="F6" s="71" t="s">
        <v>601</v>
      </c>
    </row>
    <row r="7" spans="1:7" s="73" customFormat="1" ht="17.100000000000001" customHeight="1">
      <c r="A7" s="658" t="s">
        <v>134</v>
      </c>
      <c r="B7" s="658"/>
      <c r="C7" s="657"/>
      <c r="D7" s="74">
        <v>28</v>
      </c>
      <c r="E7" s="74">
        <v>73</v>
      </c>
      <c r="F7" s="74">
        <v>31</v>
      </c>
    </row>
    <row r="8" spans="1:7" s="73" customFormat="1" ht="17.100000000000001" customHeight="1">
      <c r="A8" s="658" t="s">
        <v>463</v>
      </c>
      <c r="B8" s="658"/>
      <c r="C8" s="657"/>
      <c r="D8" s="74">
        <v>29.17</v>
      </c>
      <c r="E8" s="74">
        <v>73.39</v>
      </c>
      <c r="F8" s="74">
        <v>27.9</v>
      </c>
    </row>
    <row r="9" spans="1:7" s="73" customFormat="1" ht="17.100000000000001" customHeight="1">
      <c r="A9" s="658" t="s">
        <v>575</v>
      </c>
      <c r="B9" s="658"/>
      <c r="C9" s="657"/>
      <c r="D9" s="74">
        <v>29.8</v>
      </c>
      <c r="E9" s="74">
        <v>73.900000000000006</v>
      </c>
      <c r="F9" s="74">
        <v>24.6</v>
      </c>
    </row>
    <row r="10" spans="1:7" s="73" customFormat="1" ht="17.100000000000001" customHeight="1">
      <c r="A10" s="658" t="s">
        <v>587</v>
      </c>
      <c r="B10" s="658"/>
      <c r="C10" s="657"/>
      <c r="D10" s="74">
        <v>23.9</v>
      </c>
      <c r="E10" s="74">
        <v>66.599999999999994</v>
      </c>
      <c r="F10" s="74">
        <v>28.2</v>
      </c>
    </row>
    <row r="11" spans="1:7" s="73" customFormat="1" ht="17.100000000000001" customHeight="1">
      <c r="A11" s="954" t="s">
        <v>629</v>
      </c>
      <c r="B11" s="954"/>
      <c r="C11" s="655"/>
      <c r="D11" s="416">
        <v>24.9</v>
      </c>
      <c r="E11" s="416">
        <v>63.2</v>
      </c>
      <c r="F11" s="416">
        <v>31.7</v>
      </c>
    </row>
    <row r="12" spans="1:7" s="73" customFormat="1" ht="10.5" customHeight="1">
      <c r="A12" s="402"/>
      <c r="B12" s="402"/>
      <c r="C12" s="380"/>
      <c r="D12" s="75"/>
      <c r="E12" s="75"/>
      <c r="F12" s="75"/>
    </row>
    <row r="13" spans="1:7" s="64" customFormat="1" ht="16.5" customHeight="1">
      <c r="A13" s="940" t="s">
        <v>84</v>
      </c>
      <c r="B13" s="941"/>
      <c r="C13" s="76" t="s">
        <v>92</v>
      </c>
      <c r="D13" s="282">
        <v>20.399999999999999</v>
      </c>
      <c r="E13" s="282">
        <v>34.700000000000003</v>
      </c>
      <c r="F13" s="282">
        <v>50.2</v>
      </c>
      <c r="G13" s="77"/>
    </row>
    <row r="14" spans="1:7" s="73" customFormat="1" ht="16.5" customHeight="1">
      <c r="A14" s="657" t="s">
        <v>41</v>
      </c>
      <c r="B14" s="939" t="s">
        <v>23</v>
      </c>
      <c r="C14" s="78" t="s">
        <v>23</v>
      </c>
      <c r="D14" s="417">
        <v>30.6</v>
      </c>
      <c r="E14" s="417">
        <v>60</v>
      </c>
      <c r="F14" s="417">
        <v>48.5</v>
      </c>
    </row>
    <row r="15" spans="1:7" s="73" customFormat="1" ht="16.5" customHeight="1">
      <c r="A15" s="657" t="s">
        <v>42</v>
      </c>
      <c r="B15" s="939" t="s">
        <v>24</v>
      </c>
      <c r="C15" s="78" t="s">
        <v>24</v>
      </c>
      <c r="D15" s="417">
        <v>18.899999999999999</v>
      </c>
      <c r="E15" s="417">
        <v>51.6</v>
      </c>
      <c r="F15" s="417">
        <v>34.700000000000003</v>
      </c>
    </row>
    <row r="16" spans="1:7" s="73" customFormat="1" ht="16.5" customHeight="1">
      <c r="A16" s="657" t="s">
        <v>43</v>
      </c>
      <c r="B16" s="939" t="s">
        <v>25</v>
      </c>
      <c r="C16" s="78" t="s">
        <v>25</v>
      </c>
      <c r="D16" s="417">
        <v>11.2</v>
      </c>
      <c r="E16" s="417">
        <v>52.4</v>
      </c>
      <c r="F16" s="417">
        <v>20</v>
      </c>
    </row>
    <row r="17" spans="1:9" s="73" customFormat="1" ht="16.5" customHeight="1">
      <c r="A17" s="657" t="s">
        <v>44</v>
      </c>
      <c r="B17" s="939" t="s">
        <v>26</v>
      </c>
      <c r="C17" s="78" t="s">
        <v>26</v>
      </c>
      <c r="D17" s="417">
        <v>11.2</v>
      </c>
      <c r="E17" s="417">
        <v>57.9</v>
      </c>
      <c r="F17" s="417">
        <v>18.399999999999999</v>
      </c>
    </row>
    <row r="18" spans="1:9" s="73" customFormat="1" ht="16.5" customHeight="1">
      <c r="A18" s="657" t="s">
        <v>45</v>
      </c>
      <c r="B18" s="939" t="s">
        <v>27</v>
      </c>
      <c r="C18" s="78" t="s">
        <v>27</v>
      </c>
      <c r="D18" s="417">
        <v>41.9</v>
      </c>
      <c r="E18" s="417">
        <v>60.2</v>
      </c>
      <c r="F18" s="417">
        <v>68.2</v>
      </c>
    </row>
    <row r="19" spans="1:9" s="73" customFormat="1" ht="16.5" customHeight="1">
      <c r="A19" s="657" t="s">
        <v>46</v>
      </c>
      <c r="B19" s="939" t="s">
        <v>28</v>
      </c>
      <c r="C19" s="78" t="s">
        <v>28</v>
      </c>
      <c r="D19" s="417">
        <v>11.4</v>
      </c>
      <c r="E19" s="417">
        <v>55.6</v>
      </c>
      <c r="F19" s="417">
        <v>19.8</v>
      </c>
    </row>
    <row r="20" spans="1:9" s="73" customFormat="1" ht="16.5" customHeight="1">
      <c r="A20" s="657" t="s">
        <v>47</v>
      </c>
      <c r="B20" s="939" t="s">
        <v>48</v>
      </c>
      <c r="C20" s="78" t="s">
        <v>48</v>
      </c>
      <c r="D20" s="417">
        <v>14.7</v>
      </c>
      <c r="E20" s="417">
        <v>56.9</v>
      </c>
      <c r="F20" s="417">
        <v>23</v>
      </c>
    </row>
    <row r="21" spans="1:9" s="73" customFormat="1" ht="16.5" customHeight="1">
      <c r="A21" s="657" t="s">
        <v>49</v>
      </c>
      <c r="B21" s="939" t="s">
        <v>29</v>
      </c>
      <c r="C21" s="78" t="s">
        <v>29</v>
      </c>
      <c r="D21" s="417">
        <v>8.5</v>
      </c>
      <c r="E21" s="417">
        <v>58.7</v>
      </c>
      <c r="F21" s="417">
        <v>14.3</v>
      </c>
      <c r="G21" s="417"/>
      <c r="H21" s="417"/>
      <c r="I21" s="417"/>
    </row>
    <row r="22" spans="1:9" s="73" customFormat="1" ht="16.5" customHeight="1">
      <c r="A22" s="657" t="s">
        <v>50</v>
      </c>
      <c r="B22" s="939" t="s">
        <v>51</v>
      </c>
      <c r="C22" s="78" t="s">
        <v>51</v>
      </c>
      <c r="D22" s="417">
        <v>14.2</v>
      </c>
      <c r="E22" s="417">
        <v>60</v>
      </c>
      <c r="F22" s="417">
        <v>17</v>
      </c>
    </row>
    <row r="23" spans="1:9" s="73" customFormat="1" ht="16.5" customHeight="1">
      <c r="A23" s="657" t="s">
        <v>52</v>
      </c>
      <c r="B23" s="939" t="s">
        <v>30</v>
      </c>
      <c r="C23" s="78" t="s">
        <v>30</v>
      </c>
      <c r="D23" s="417">
        <v>25.2</v>
      </c>
      <c r="E23" s="417">
        <v>60</v>
      </c>
      <c r="F23" s="417">
        <v>36</v>
      </c>
    </row>
    <row r="24" spans="1:9" s="73" customFormat="1" ht="16.5" customHeight="1">
      <c r="A24" s="657" t="s">
        <v>53</v>
      </c>
      <c r="B24" s="939" t="s">
        <v>54</v>
      </c>
      <c r="C24" s="78" t="s">
        <v>54</v>
      </c>
      <c r="D24" s="417">
        <v>6</v>
      </c>
      <c r="E24" s="417">
        <v>56.1</v>
      </c>
      <c r="F24" s="417">
        <v>13.2</v>
      </c>
    </row>
    <row r="25" spans="1:9" s="73" customFormat="1" ht="16.5" customHeight="1">
      <c r="A25" s="657" t="s">
        <v>55</v>
      </c>
      <c r="B25" s="939" t="s">
        <v>56</v>
      </c>
      <c r="C25" s="78" t="s">
        <v>56</v>
      </c>
      <c r="D25" s="417">
        <v>6.9</v>
      </c>
      <c r="E25" s="417">
        <v>55.9</v>
      </c>
      <c r="F25" s="417">
        <v>11</v>
      </c>
    </row>
    <row r="26" spans="1:9" s="73" customFormat="1" ht="16.5" customHeight="1">
      <c r="A26" s="657" t="s">
        <v>57</v>
      </c>
      <c r="B26" s="939" t="s">
        <v>58</v>
      </c>
      <c r="C26" s="78" t="s">
        <v>58</v>
      </c>
      <c r="D26" s="417">
        <v>7</v>
      </c>
      <c r="E26" s="417">
        <v>61.7</v>
      </c>
      <c r="F26" s="417">
        <v>12</v>
      </c>
    </row>
    <row r="27" spans="1:9" s="73" customFormat="1" ht="16.5" customHeight="1">
      <c r="A27" s="657" t="s">
        <v>59</v>
      </c>
      <c r="B27" s="939" t="s">
        <v>60</v>
      </c>
      <c r="C27" s="78" t="s">
        <v>60</v>
      </c>
      <c r="D27" s="417">
        <v>4.3</v>
      </c>
      <c r="E27" s="417">
        <v>60.2</v>
      </c>
      <c r="F27" s="417">
        <v>11.2</v>
      </c>
    </row>
    <row r="28" spans="1:9" s="73" customFormat="1" ht="16.5" customHeight="1">
      <c r="A28" s="657" t="s">
        <v>61</v>
      </c>
      <c r="B28" s="939" t="s">
        <v>31</v>
      </c>
      <c r="C28" s="78" t="s">
        <v>31</v>
      </c>
      <c r="D28" s="417">
        <v>8.1999999999999993</v>
      </c>
      <c r="E28" s="417">
        <v>56.8</v>
      </c>
      <c r="F28" s="417">
        <v>13.5</v>
      </c>
    </row>
    <row r="29" spans="1:9" s="73" customFormat="1" ht="16.5" customHeight="1">
      <c r="A29" s="657" t="s">
        <v>62</v>
      </c>
      <c r="B29" s="939" t="s">
        <v>63</v>
      </c>
      <c r="C29" s="78" t="s">
        <v>63</v>
      </c>
      <c r="D29" s="417">
        <v>8.1</v>
      </c>
      <c r="E29" s="417">
        <v>54.5</v>
      </c>
      <c r="F29" s="417">
        <v>16.7</v>
      </c>
    </row>
    <row r="30" spans="1:9" s="73" customFormat="1" ht="16.5" customHeight="1">
      <c r="A30" s="657" t="s">
        <v>64</v>
      </c>
      <c r="B30" s="939" t="s">
        <v>65</v>
      </c>
      <c r="C30" s="78" t="s">
        <v>65</v>
      </c>
      <c r="D30" s="417">
        <v>10.3</v>
      </c>
      <c r="E30" s="417">
        <v>53</v>
      </c>
      <c r="F30" s="417">
        <v>14.1</v>
      </c>
    </row>
    <row r="31" spans="1:9" s="73" customFormat="1" ht="16.5" customHeight="1">
      <c r="A31" s="657" t="s">
        <v>66</v>
      </c>
      <c r="B31" s="939" t="s">
        <v>67</v>
      </c>
      <c r="C31" s="78" t="s">
        <v>67</v>
      </c>
      <c r="D31" s="417">
        <v>10.8</v>
      </c>
      <c r="E31" s="417">
        <v>57.9</v>
      </c>
      <c r="F31" s="417">
        <v>16.600000000000001</v>
      </c>
    </row>
    <row r="32" spans="1:9" s="73" customFormat="1" ht="16.5" customHeight="1">
      <c r="A32" s="657" t="s">
        <v>68</v>
      </c>
      <c r="B32" s="939" t="s">
        <v>69</v>
      </c>
      <c r="C32" s="78" t="s">
        <v>69</v>
      </c>
      <c r="D32" s="417">
        <v>22.5</v>
      </c>
      <c r="E32" s="417">
        <v>59.3</v>
      </c>
      <c r="F32" s="417">
        <v>32.1</v>
      </c>
    </row>
    <row r="33" spans="1:6" s="73" customFormat="1" ht="16.5" customHeight="1">
      <c r="A33" s="657" t="s">
        <v>70</v>
      </c>
      <c r="B33" s="939" t="s">
        <v>71</v>
      </c>
      <c r="C33" s="78" t="s">
        <v>71</v>
      </c>
      <c r="D33" s="417">
        <v>6.5</v>
      </c>
      <c r="E33" s="417">
        <v>54.6</v>
      </c>
      <c r="F33" s="417">
        <v>12.6</v>
      </c>
    </row>
    <row r="34" spans="1:6" s="73" customFormat="1" ht="16.5" customHeight="1">
      <c r="A34" s="657" t="s">
        <v>72</v>
      </c>
      <c r="B34" s="939" t="s">
        <v>73</v>
      </c>
      <c r="C34" s="78" t="s">
        <v>73</v>
      </c>
      <c r="D34" s="417">
        <v>5</v>
      </c>
      <c r="E34" s="417">
        <v>63.3</v>
      </c>
      <c r="F34" s="417">
        <v>10.8</v>
      </c>
    </row>
    <row r="35" spans="1:6" s="73" customFormat="1" ht="16.5" customHeight="1">
      <c r="A35" s="945" t="s">
        <v>74</v>
      </c>
      <c r="B35" s="946" t="s">
        <v>75</v>
      </c>
      <c r="C35" s="79" t="s">
        <v>75</v>
      </c>
      <c r="D35" s="417">
        <v>12.9</v>
      </c>
      <c r="E35" s="417">
        <v>56.6</v>
      </c>
      <c r="F35" s="417">
        <v>12.3</v>
      </c>
    </row>
    <row r="36" spans="1:6" s="73" customFormat="1" ht="16.5" customHeight="1" thickBot="1">
      <c r="A36" s="943" t="s">
        <v>76</v>
      </c>
      <c r="B36" s="944" t="s">
        <v>77</v>
      </c>
      <c r="C36" s="80" t="s">
        <v>77</v>
      </c>
      <c r="D36" s="418">
        <v>11.5</v>
      </c>
      <c r="E36" s="418">
        <v>55.8</v>
      </c>
      <c r="F36" s="418">
        <v>18.5</v>
      </c>
    </row>
    <row r="37" spans="1:6" s="82" customFormat="1" ht="11.1" customHeight="1">
      <c r="A37" s="52" t="s">
        <v>693</v>
      </c>
      <c r="B37" s="52"/>
      <c r="C37" s="52"/>
      <c r="D37" s="81"/>
      <c r="E37" s="81"/>
      <c r="F37" s="81" t="s">
        <v>690</v>
      </c>
    </row>
    <row r="38" spans="1:6" s="82" customFormat="1" ht="11.1" customHeight="1">
      <c r="A38" s="52" t="s">
        <v>535</v>
      </c>
      <c r="B38" s="52"/>
      <c r="C38" s="52"/>
      <c r="D38" s="81"/>
      <c r="E38" s="81"/>
      <c r="F38" s="81"/>
    </row>
    <row r="39" spans="1:6" s="82" customFormat="1" ht="11.1" customHeight="1">
      <c r="A39" s="52" t="s">
        <v>536</v>
      </c>
      <c r="B39" s="83"/>
      <c r="C39" s="83"/>
      <c r="D39" s="52"/>
      <c r="E39" s="84"/>
    </row>
    <row r="40" spans="1:6" s="87" customFormat="1" ht="11.1" customHeight="1">
      <c r="A40" s="54" t="s">
        <v>537</v>
      </c>
      <c r="B40" s="85"/>
      <c r="C40" s="85"/>
      <c r="D40" s="63"/>
      <c r="E40" s="63"/>
      <c r="F40" s="86"/>
    </row>
    <row r="41" spans="1:6" s="87" customFormat="1" ht="11.1" customHeight="1">
      <c r="A41" s="54" t="s">
        <v>538</v>
      </c>
      <c r="B41" s="85"/>
      <c r="C41" s="85"/>
      <c r="D41" s="63"/>
      <c r="E41" s="63"/>
      <c r="F41" s="63"/>
    </row>
    <row r="42" spans="1:6" s="64" customFormat="1" ht="11.25">
      <c r="A42" s="88"/>
      <c r="B42" s="85"/>
      <c r="C42" s="85"/>
      <c r="D42" s="63"/>
      <c r="E42" s="63"/>
      <c r="F42" s="63"/>
    </row>
    <row r="43" spans="1:6" s="64" customFormat="1" ht="11.25">
      <c r="A43" s="85"/>
      <c r="B43" s="85"/>
      <c r="C43" s="85"/>
      <c r="D43" s="63"/>
      <c r="E43" s="63"/>
      <c r="F43" s="63"/>
    </row>
    <row r="44" spans="1:6" s="64" customFormat="1" ht="11.25">
      <c r="A44" s="85"/>
      <c r="B44" s="85"/>
      <c r="C44" s="85"/>
      <c r="D44" s="63"/>
      <c r="E44" s="63"/>
      <c r="F44" s="63"/>
    </row>
    <row r="45" spans="1:6" s="64" customFormat="1" ht="11.25">
      <c r="A45" s="85"/>
      <c r="B45" s="85"/>
      <c r="C45" s="85"/>
      <c r="D45" s="63"/>
      <c r="E45" s="63"/>
      <c r="F45" s="63"/>
    </row>
    <row r="46" spans="1:6" s="64" customFormat="1" ht="11.25">
      <c r="A46" s="85"/>
      <c r="B46" s="85"/>
      <c r="C46" s="85"/>
      <c r="D46" s="63"/>
      <c r="E46" s="63"/>
      <c r="F46" s="63"/>
    </row>
    <row r="47" spans="1:6" s="64" customFormat="1" ht="11.25">
      <c r="A47" s="85"/>
      <c r="B47" s="85"/>
      <c r="C47" s="85"/>
      <c r="D47" s="63"/>
      <c r="E47" s="63"/>
      <c r="F47" s="63"/>
    </row>
    <row r="48" spans="1:6" s="64" customFormat="1" ht="11.25">
      <c r="A48" s="85"/>
      <c r="B48" s="85"/>
      <c r="C48" s="85"/>
      <c r="D48" s="63"/>
      <c r="E48" s="63"/>
      <c r="F48" s="63"/>
    </row>
    <row r="49" spans="1:6" s="64" customFormat="1" ht="11.25">
      <c r="A49" s="85"/>
      <c r="B49" s="85"/>
      <c r="C49" s="85"/>
      <c r="D49" s="63"/>
      <c r="E49" s="63"/>
      <c r="F49" s="63"/>
    </row>
    <row r="50" spans="1:6" s="64" customFormat="1" ht="11.25">
      <c r="A50" s="85"/>
      <c r="B50" s="85"/>
      <c r="C50" s="85"/>
      <c r="D50" s="63"/>
      <c r="E50" s="63"/>
      <c r="F50" s="63"/>
    </row>
    <row r="51" spans="1:6" s="64" customFormat="1" ht="11.25">
      <c r="A51" s="85"/>
      <c r="B51" s="85"/>
      <c r="C51" s="85"/>
      <c r="D51" s="63"/>
      <c r="E51" s="63"/>
      <c r="F51" s="63"/>
    </row>
    <row r="52" spans="1:6" s="64" customFormat="1" ht="11.25">
      <c r="A52" s="85"/>
      <c r="B52" s="85"/>
      <c r="C52" s="85"/>
      <c r="D52" s="63"/>
      <c r="E52" s="63"/>
      <c r="F52" s="63"/>
    </row>
    <row r="53" spans="1:6" s="64" customFormat="1" ht="11.25">
      <c r="A53" s="85"/>
      <c r="B53" s="85"/>
      <c r="C53" s="85"/>
      <c r="D53" s="63"/>
      <c r="E53" s="63"/>
      <c r="F53" s="63"/>
    </row>
    <row r="54" spans="1:6" s="64" customFormat="1" ht="11.25">
      <c r="A54" s="85"/>
      <c r="B54" s="85"/>
      <c r="C54" s="85"/>
      <c r="D54" s="63"/>
      <c r="E54" s="63"/>
      <c r="F54" s="63"/>
    </row>
    <row r="55" spans="1:6" s="64" customFormat="1" ht="11.25">
      <c r="A55" s="85"/>
      <c r="B55" s="85"/>
      <c r="C55" s="85"/>
      <c r="D55" s="63"/>
      <c r="E55" s="63"/>
      <c r="F55" s="63"/>
    </row>
    <row r="56" spans="1:6" s="64" customFormat="1" ht="11.25">
      <c r="A56" s="85"/>
      <c r="B56" s="85"/>
      <c r="C56" s="85"/>
      <c r="D56" s="63"/>
      <c r="E56" s="63"/>
      <c r="F56" s="63"/>
    </row>
    <row r="57" spans="1:6" s="64" customFormat="1" ht="11.25">
      <c r="A57" s="85"/>
      <c r="B57" s="85"/>
      <c r="C57" s="85"/>
      <c r="D57" s="63"/>
      <c r="E57" s="63"/>
      <c r="F57" s="63"/>
    </row>
    <row r="58" spans="1:6" s="64" customFormat="1" ht="11.25">
      <c r="A58" s="85"/>
      <c r="B58" s="85"/>
      <c r="C58" s="85"/>
      <c r="D58" s="63"/>
      <c r="E58" s="63"/>
      <c r="F58" s="63"/>
    </row>
    <row r="59" spans="1:6" s="64" customFormat="1" ht="11.25">
      <c r="A59" s="85"/>
      <c r="B59" s="85"/>
      <c r="C59" s="85"/>
      <c r="D59" s="63"/>
      <c r="E59" s="63"/>
      <c r="F59" s="63"/>
    </row>
    <row r="60" spans="1:6" s="64" customFormat="1" ht="11.25">
      <c r="A60" s="85"/>
      <c r="B60" s="85"/>
      <c r="C60" s="85"/>
      <c r="D60" s="63"/>
      <c r="E60" s="63"/>
      <c r="F60" s="63"/>
    </row>
    <row r="61" spans="1:6" s="64" customFormat="1" ht="11.25">
      <c r="A61" s="85"/>
      <c r="B61" s="85"/>
      <c r="C61" s="85"/>
      <c r="D61" s="63"/>
      <c r="E61" s="63"/>
      <c r="F61" s="63"/>
    </row>
    <row r="62" spans="1:6" s="64" customFormat="1" ht="11.25">
      <c r="A62" s="85"/>
      <c r="B62" s="85"/>
      <c r="C62" s="85"/>
      <c r="D62" s="63"/>
      <c r="E62" s="63"/>
      <c r="F62" s="63"/>
    </row>
    <row r="63" spans="1:6" s="64" customFormat="1" ht="11.25">
      <c r="A63" s="85"/>
      <c r="B63" s="85"/>
      <c r="C63" s="85"/>
      <c r="D63" s="63"/>
      <c r="E63" s="63"/>
      <c r="F63" s="63"/>
    </row>
    <row r="64" spans="1:6" s="64" customFormat="1" ht="11.25">
      <c r="A64" s="85"/>
      <c r="B64" s="85"/>
      <c r="C64" s="85"/>
      <c r="D64" s="63"/>
      <c r="E64" s="63"/>
      <c r="F64" s="63"/>
    </row>
    <row r="65" spans="1:6" s="64" customFormat="1" ht="11.25">
      <c r="A65" s="85"/>
      <c r="B65" s="85"/>
      <c r="C65" s="85"/>
      <c r="D65" s="63"/>
      <c r="E65" s="63"/>
      <c r="F65" s="63"/>
    </row>
    <row r="66" spans="1:6" s="64" customFormat="1" ht="11.25">
      <c r="A66" s="85"/>
      <c r="B66" s="85"/>
      <c r="C66" s="85"/>
      <c r="D66" s="63"/>
      <c r="E66" s="63"/>
      <c r="F66" s="63"/>
    </row>
    <row r="67" spans="1:6" s="64" customFormat="1" ht="11.25">
      <c r="A67" s="85"/>
      <c r="B67" s="85"/>
      <c r="C67" s="85"/>
      <c r="D67" s="63"/>
      <c r="E67" s="63"/>
      <c r="F67" s="63"/>
    </row>
    <row r="68" spans="1:6" s="64" customFormat="1" ht="11.25">
      <c r="A68" s="85"/>
      <c r="B68" s="85"/>
      <c r="C68" s="85"/>
      <c r="D68" s="63"/>
      <c r="E68" s="63"/>
      <c r="F68" s="63"/>
    </row>
    <row r="69" spans="1:6" s="64" customFormat="1" ht="11.25">
      <c r="A69" s="85"/>
      <c r="B69" s="85"/>
      <c r="C69" s="85"/>
      <c r="D69" s="63"/>
      <c r="E69" s="63"/>
      <c r="F69" s="63"/>
    </row>
    <row r="70" spans="1:6" s="64" customFormat="1" ht="11.25">
      <c r="A70" s="85"/>
      <c r="B70" s="85"/>
      <c r="C70" s="85"/>
      <c r="D70" s="63"/>
      <c r="E70" s="63"/>
      <c r="F70" s="63"/>
    </row>
    <row r="71" spans="1:6" s="64" customFormat="1" ht="11.25">
      <c r="A71" s="85"/>
      <c r="B71" s="85"/>
      <c r="C71" s="85"/>
      <c r="D71" s="63"/>
      <c r="E71" s="63"/>
      <c r="F71" s="63"/>
    </row>
    <row r="72" spans="1:6" s="64" customFormat="1" ht="11.25">
      <c r="A72" s="85"/>
      <c r="B72" s="85"/>
      <c r="C72" s="85"/>
      <c r="D72" s="63"/>
      <c r="E72" s="63"/>
      <c r="F72" s="63"/>
    </row>
    <row r="73" spans="1:6" s="64" customFormat="1" ht="11.25">
      <c r="A73" s="85"/>
      <c r="B73" s="85"/>
      <c r="C73" s="85"/>
      <c r="D73" s="63"/>
      <c r="E73" s="63"/>
      <c r="F73" s="63"/>
    </row>
    <row r="74" spans="1:6" s="64" customFormat="1" ht="11.25">
      <c r="A74" s="85"/>
      <c r="B74" s="85"/>
      <c r="C74" s="85"/>
      <c r="D74" s="63"/>
      <c r="E74" s="63"/>
      <c r="F74" s="63"/>
    </row>
    <row r="75" spans="1:6" s="64" customFormat="1" ht="11.25">
      <c r="A75" s="85"/>
      <c r="B75" s="85"/>
      <c r="C75" s="85"/>
      <c r="D75" s="63"/>
      <c r="E75" s="63"/>
      <c r="F75" s="63"/>
    </row>
    <row r="76" spans="1:6" s="64" customFormat="1" ht="11.25">
      <c r="A76" s="85"/>
      <c r="B76" s="85"/>
      <c r="C76" s="85"/>
      <c r="D76" s="63"/>
      <c r="E76" s="63"/>
      <c r="F76" s="63"/>
    </row>
    <row r="77" spans="1:6" s="64" customFormat="1" ht="11.25">
      <c r="A77" s="85"/>
      <c r="B77" s="85"/>
      <c r="C77" s="85"/>
      <c r="D77" s="63"/>
      <c r="E77" s="63"/>
      <c r="F77" s="63"/>
    </row>
    <row r="78" spans="1:6" s="64" customFormat="1" ht="11.25">
      <c r="A78" s="85"/>
      <c r="B78" s="85"/>
      <c r="C78" s="85"/>
      <c r="D78" s="63"/>
      <c r="E78" s="63"/>
      <c r="F78" s="63"/>
    </row>
    <row r="79" spans="1:6" s="64" customFormat="1" ht="11.25">
      <c r="A79" s="85"/>
      <c r="B79" s="85"/>
      <c r="C79" s="85"/>
      <c r="D79" s="63"/>
      <c r="E79" s="63"/>
      <c r="F79" s="63"/>
    </row>
    <row r="80" spans="1:6" s="64" customFormat="1" ht="11.25">
      <c r="A80" s="85"/>
      <c r="B80" s="85"/>
      <c r="C80" s="85"/>
      <c r="D80" s="63"/>
      <c r="E80" s="63"/>
      <c r="F80" s="63"/>
    </row>
    <row r="81" spans="1:6" s="64" customFormat="1" ht="11.25">
      <c r="A81" s="85"/>
      <c r="B81" s="85"/>
      <c r="C81" s="85"/>
      <c r="D81" s="63"/>
      <c r="E81" s="63"/>
      <c r="F81" s="63"/>
    </row>
    <row r="82" spans="1:6" s="64" customFormat="1" ht="11.25">
      <c r="A82" s="85"/>
      <c r="B82" s="85"/>
      <c r="C82" s="85"/>
      <c r="D82" s="63"/>
      <c r="E82" s="63"/>
      <c r="F82" s="63"/>
    </row>
    <row r="83" spans="1:6" s="64" customFormat="1" ht="11.25">
      <c r="A83" s="85"/>
      <c r="B83" s="85"/>
      <c r="C83" s="85"/>
      <c r="D83" s="63"/>
      <c r="E83" s="63"/>
      <c r="F83" s="63"/>
    </row>
    <row r="84" spans="1:6" s="64" customFormat="1" ht="11.25">
      <c r="A84" s="85"/>
      <c r="B84" s="85"/>
      <c r="C84" s="85"/>
      <c r="D84" s="63"/>
      <c r="E84" s="63"/>
      <c r="F84" s="63"/>
    </row>
    <row r="85" spans="1:6" s="64" customFormat="1" ht="11.25">
      <c r="A85" s="85"/>
      <c r="B85" s="85"/>
      <c r="C85" s="85"/>
      <c r="D85" s="63"/>
      <c r="E85" s="63"/>
      <c r="F85" s="63"/>
    </row>
    <row r="86" spans="1:6" s="64" customFormat="1" ht="11.25">
      <c r="A86" s="85"/>
      <c r="B86" s="85"/>
      <c r="C86" s="85"/>
      <c r="D86" s="63"/>
      <c r="E86" s="63"/>
      <c r="F86" s="63"/>
    </row>
    <row r="87" spans="1:6" s="64" customFormat="1" ht="11.25">
      <c r="A87" s="85"/>
      <c r="B87" s="85"/>
      <c r="C87" s="85"/>
      <c r="D87" s="63"/>
      <c r="E87" s="63"/>
      <c r="F87" s="63"/>
    </row>
    <row r="88" spans="1:6" s="64" customFormat="1" ht="11.25">
      <c r="A88" s="85"/>
      <c r="B88" s="85"/>
      <c r="C88" s="85"/>
      <c r="D88" s="63"/>
      <c r="E88" s="63"/>
      <c r="F88" s="63"/>
    </row>
    <row r="89" spans="1:6" s="64" customFormat="1" ht="11.25">
      <c r="A89" s="85"/>
      <c r="B89" s="85"/>
      <c r="C89" s="85"/>
      <c r="D89" s="63"/>
      <c r="E89" s="63"/>
      <c r="F89" s="63"/>
    </row>
    <row r="90" spans="1:6" s="64" customFormat="1" ht="11.25">
      <c r="A90" s="85"/>
      <c r="B90" s="85"/>
      <c r="C90" s="85"/>
      <c r="D90" s="63"/>
      <c r="E90" s="63"/>
      <c r="F90" s="63"/>
    </row>
    <row r="91" spans="1:6" s="64" customFormat="1" ht="11.25">
      <c r="A91" s="85"/>
      <c r="B91" s="85"/>
      <c r="C91" s="85"/>
      <c r="D91" s="63"/>
      <c r="E91" s="63"/>
      <c r="F91" s="63"/>
    </row>
    <row r="92" spans="1:6" s="64" customFormat="1" ht="11.25">
      <c r="A92" s="85"/>
      <c r="B92" s="85"/>
      <c r="C92" s="85"/>
      <c r="D92" s="63"/>
      <c r="E92" s="63"/>
      <c r="F92" s="63"/>
    </row>
    <row r="93" spans="1:6" s="64" customFormat="1" ht="11.25">
      <c r="A93" s="85"/>
      <c r="B93" s="85"/>
      <c r="C93" s="85"/>
      <c r="D93" s="63"/>
      <c r="E93" s="63"/>
      <c r="F93" s="63"/>
    </row>
    <row r="94" spans="1:6" s="64" customFormat="1" ht="11.25">
      <c r="A94" s="85"/>
      <c r="B94" s="85"/>
      <c r="C94" s="85"/>
      <c r="D94" s="63"/>
      <c r="E94" s="63"/>
      <c r="F94" s="63"/>
    </row>
    <row r="95" spans="1:6" s="64" customFormat="1" ht="11.25">
      <c r="A95" s="85"/>
      <c r="B95" s="85"/>
      <c r="C95" s="85"/>
      <c r="D95" s="63"/>
      <c r="E95" s="63"/>
      <c r="F95" s="63"/>
    </row>
    <row r="96" spans="1:6" s="64" customFormat="1" ht="11.25">
      <c r="A96" s="85"/>
      <c r="B96" s="85"/>
      <c r="C96" s="85"/>
      <c r="D96" s="63"/>
      <c r="E96" s="63"/>
      <c r="F96" s="63"/>
    </row>
    <row r="97" spans="1:6" s="64" customFormat="1" ht="11.25">
      <c r="A97" s="85"/>
      <c r="B97" s="85"/>
      <c r="C97" s="85"/>
      <c r="D97" s="63"/>
      <c r="E97" s="63"/>
      <c r="F97" s="63"/>
    </row>
    <row r="98" spans="1:6" s="64" customFormat="1" ht="11.25">
      <c r="A98" s="85"/>
      <c r="B98" s="85"/>
      <c r="C98" s="85"/>
      <c r="D98" s="63"/>
      <c r="E98" s="63"/>
      <c r="F98" s="63"/>
    </row>
    <row r="99" spans="1:6" s="64" customFormat="1" ht="11.25">
      <c r="A99" s="85"/>
      <c r="B99" s="85"/>
      <c r="C99" s="85"/>
      <c r="D99" s="63"/>
      <c r="E99" s="63"/>
      <c r="F99" s="63"/>
    </row>
    <row r="100" spans="1:6" s="64" customFormat="1" ht="11.25">
      <c r="A100" s="85"/>
      <c r="B100" s="85"/>
      <c r="C100" s="85"/>
      <c r="D100" s="63"/>
      <c r="E100" s="63"/>
      <c r="F100" s="63"/>
    </row>
    <row r="101" spans="1:6" s="64" customFormat="1" ht="11.25">
      <c r="A101" s="85"/>
      <c r="B101" s="85"/>
      <c r="C101" s="85"/>
      <c r="D101" s="63"/>
      <c r="E101" s="63"/>
      <c r="F101" s="63"/>
    </row>
    <row r="102" spans="1:6" s="64" customFormat="1" ht="11.25">
      <c r="A102" s="85"/>
      <c r="B102" s="85"/>
      <c r="C102" s="85"/>
      <c r="D102" s="63"/>
      <c r="E102" s="63"/>
      <c r="F102" s="63"/>
    </row>
    <row r="103" spans="1:6" s="64" customFormat="1" ht="11.25">
      <c r="A103" s="85"/>
      <c r="B103" s="85"/>
      <c r="C103" s="85"/>
      <c r="D103" s="63"/>
      <c r="E103" s="63"/>
      <c r="F103" s="63"/>
    </row>
  </sheetData>
  <sheetProtection selectLockedCells="1"/>
  <mergeCells count="32">
    <mergeCell ref="A16:B16"/>
    <mergeCell ref="A17:B17"/>
    <mergeCell ref="A18:B18"/>
    <mergeCell ref="A19:B19"/>
    <mergeCell ref="A13:B13"/>
    <mergeCell ref="A3:F3"/>
    <mergeCell ref="A4:F4"/>
    <mergeCell ref="A6:C6"/>
    <mergeCell ref="A15:B15"/>
    <mergeCell ref="A14:B14"/>
    <mergeCell ref="A8:C8"/>
    <mergeCell ref="A11:C11"/>
    <mergeCell ref="A7:C7"/>
    <mergeCell ref="A9:C9"/>
    <mergeCell ref="A10:C10"/>
    <mergeCell ref="A20:B20"/>
    <mergeCell ref="A21:B21"/>
    <mergeCell ref="A22:B22"/>
    <mergeCell ref="A23:B23"/>
    <mergeCell ref="A24:B24"/>
    <mergeCell ref="A25:B25"/>
    <mergeCell ref="A26:B26"/>
    <mergeCell ref="A27:B27"/>
    <mergeCell ref="A36:B36"/>
    <mergeCell ref="A28:B28"/>
    <mergeCell ref="A29:B29"/>
    <mergeCell ref="A30:B30"/>
    <mergeCell ref="A31:B31"/>
    <mergeCell ref="A32:B32"/>
    <mergeCell ref="A33:B33"/>
    <mergeCell ref="A34:B34"/>
    <mergeCell ref="A35:B35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0.간지</vt:lpstr>
      <vt:lpstr>0-1.이면</vt:lpstr>
      <vt:lpstr>1.국세징수</vt:lpstr>
      <vt:lpstr>2.지방세부담</vt:lpstr>
      <vt:lpstr>3.지방세징수</vt:lpstr>
      <vt:lpstr>4.예산결산총괄</vt:lpstr>
      <vt:lpstr>5.일반회계세입예산개요</vt:lpstr>
      <vt:lpstr>6.일반회계세입결산</vt:lpstr>
      <vt:lpstr>6-1.시군별일반회계 세입결산</vt:lpstr>
      <vt:lpstr>7.일반회계세출예산개요</vt:lpstr>
      <vt:lpstr>8.일반회계세출결산</vt:lpstr>
      <vt:lpstr>8-1.시군별일반회계세출결산</vt:lpstr>
      <vt:lpstr>9.특별회계예산결산</vt:lpstr>
      <vt:lpstr>10.교육비특별회계세입결산</vt:lpstr>
      <vt:lpstr>11.교육비특별회계세출결산</vt:lpstr>
      <vt:lpstr>12.도공유재산</vt:lpstr>
      <vt:lpstr>13.시군공유재산</vt:lpstr>
      <vt:lpstr>14.지방재정자립지표</vt:lpstr>
      <vt:lpstr>'0.간지'!Print_Area</vt:lpstr>
      <vt:lpstr>'0-1.이면'!Print_Area</vt:lpstr>
      <vt:lpstr>'1.국세징수'!Print_Area</vt:lpstr>
      <vt:lpstr>'10.교육비특별회계세입결산'!Print_Area</vt:lpstr>
      <vt:lpstr>'11.교육비특별회계세출결산'!Print_Area</vt:lpstr>
      <vt:lpstr>'12.도공유재산'!Print_Area</vt:lpstr>
      <vt:lpstr>'13.시군공유재산'!Print_Area</vt:lpstr>
      <vt:lpstr>'14.지방재정자립지표'!Print_Area</vt:lpstr>
      <vt:lpstr>'2.지방세부담'!Print_Area</vt:lpstr>
      <vt:lpstr>'3.지방세징수'!Print_Area</vt:lpstr>
      <vt:lpstr>'4.예산결산총괄'!Print_Area</vt:lpstr>
      <vt:lpstr>'5.일반회계세입예산개요'!Print_Area</vt:lpstr>
      <vt:lpstr>'6.일반회계세입결산'!Print_Area</vt:lpstr>
      <vt:lpstr>'6-1.시군별일반회계 세입결산'!Print_Area</vt:lpstr>
      <vt:lpstr>'7.일반회계세출예산개요'!Print_Area</vt:lpstr>
      <vt:lpstr>'8.일반회계세출결산'!Print_Area</vt:lpstr>
      <vt:lpstr>'8-1.시군별일반회계세출결산'!Print_Area</vt:lpstr>
      <vt:lpstr>'9.특별회계예산결산'!Print_Area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2017-05-15T06:40:06Z</cp:lastPrinted>
  <dcterms:created xsi:type="dcterms:W3CDTF">2011-12-22T04:08:00Z</dcterms:created>
  <dcterms:modified xsi:type="dcterms:W3CDTF">2017-05-18T01:29:37Z</dcterms:modified>
</cp:coreProperties>
</file>