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통계관련\1.통계연보\2014-55회\제55회_경북통계연보(최종)\"/>
    </mc:Choice>
  </mc:AlternateContent>
  <bookViews>
    <workbookView xWindow="-15" yWindow="0" windowWidth="25230" windowHeight="12240" tabRatio="794"/>
  </bookViews>
  <sheets>
    <sheet name="0.간지" sheetId="1" r:id="rId1"/>
    <sheet name="0-1.이면" sheetId="2" r:id="rId2"/>
    <sheet name="1.국세징수" sheetId="3" r:id="rId3"/>
    <sheet name="2.지방세부담" sheetId="4" r:id="rId4"/>
    <sheet name="3.지방세징수" sheetId="5" r:id="rId5"/>
    <sheet name="4.예산결산총괄" sheetId="6" r:id="rId6"/>
    <sheet name="5.일반회계세입예산개요" sheetId="7" r:id="rId7"/>
    <sheet name="6.일반회계세입결산" sheetId="8" r:id="rId8"/>
    <sheet name="6-1.시군별일반회계 세입결산" sheetId="9" r:id="rId9"/>
    <sheet name="7.일반회계세출예산개요" sheetId="10" r:id="rId10"/>
    <sheet name="8.일반회계세출결산" sheetId="19" r:id="rId11"/>
    <sheet name="8-1.시군별일반회계세출결산" sheetId="12" r:id="rId12"/>
    <sheet name="9.특별회계예산결산" sheetId="13" r:id="rId13"/>
    <sheet name="10.교육비특별회계세입결산" sheetId="16" r:id="rId14"/>
    <sheet name="11.교육비특별회계세출결산" sheetId="17" r:id="rId15"/>
    <sheet name="12.도공유재산" sheetId="14" r:id="rId16"/>
    <sheet name="13.시군공유재산" sheetId="15" r:id="rId17"/>
    <sheet name="14.지방재정자립지표" sheetId="18" r:id="rId18"/>
  </sheets>
  <externalReferences>
    <externalReference r:id="rId19"/>
  </externalReferences>
  <definedNames>
    <definedName name="a" localSheetId="10">{"Book1"}</definedName>
    <definedName name="a">{"Book1"}</definedName>
    <definedName name="AAA">'[1]18.농업용기계보유 '!$A$18:$K$1275</definedName>
    <definedName name="Document_array" localSheetId="10">{"Book1"}</definedName>
    <definedName name="Document_array">{"Book1"}</definedName>
    <definedName name="HTML_CodePage" hidden="1">949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'1.국세징수'!$A$1:$Z$29</definedName>
    <definedName name="_xlnm.Print_Area" localSheetId="13">'10.교육비특별회계세입결산'!$A$1:$H$28</definedName>
    <definedName name="_xlnm.Print_Area" localSheetId="14">'11.교육비특별회계세출결산'!$A$1:$J$29</definedName>
    <definedName name="_xlnm.Print_Area" localSheetId="15">'12.도공유재산'!$A$1:$H$27</definedName>
    <definedName name="_xlnm.Print_Area" localSheetId="16">'13.시군공유재산'!$A$1:$U$40</definedName>
    <definedName name="_xlnm.Print_Area" localSheetId="17">'14.지방재정자립지표'!$A$1:$F$41</definedName>
    <definedName name="_xlnm.Print_Area" localSheetId="3">'2.지방세부담'!$A$1:$G$42</definedName>
    <definedName name="_xlnm.Print_Area" localSheetId="4">'3.지방세징수'!$A$1:$V$44</definedName>
    <definedName name="_xlnm.Print_Area" localSheetId="5">'4.예산결산총괄'!$A$1:$N$40</definedName>
    <definedName name="_xlnm.Print_Area" localSheetId="6">'5.일반회계세입예산개요'!$A$1:$AF$45</definedName>
    <definedName name="_xlnm.Print_Area" localSheetId="7">'6.일반회계세입결산'!$A$1:$M$27</definedName>
    <definedName name="_xlnm.Print_Area" localSheetId="8">'6-1.시군별일반회계 세입결산'!$A$1:$L$42</definedName>
    <definedName name="_xlnm.Print_Area" localSheetId="9">'7.일반회계세출예산개요'!$A$1:$S$42</definedName>
    <definedName name="_xlnm.Print_Area" localSheetId="10">'8.일반회계세출결산'!$A$1:$K$91</definedName>
    <definedName name="_xlnm.Print_Area" localSheetId="11">'8-1.시군별일반회계세출결산'!$A$1:$W$39</definedName>
    <definedName name="_xlnm.Print_Area" localSheetId="12">'9.특별회계예산결산'!$A$1:$E$26</definedName>
    <definedName name="qqq">'[1]18.농업용기계보유 '!$A$18:$K$1275</definedName>
    <definedName name="sss" localSheetId="10">{"Book1"}</definedName>
    <definedName name="sss">{"Book1"}</definedName>
    <definedName name="ㅁ1" localSheetId="10">#REF!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C14" i="13" l="1"/>
  <c r="J11" i="19"/>
  <c r="J12" i="19"/>
  <c r="B15" i="19"/>
  <c r="C15" i="19"/>
  <c r="D15" i="19"/>
  <c r="F15" i="19"/>
  <c r="I20" i="19" s="1"/>
  <c r="G15" i="19"/>
  <c r="H15" i="19"/>
  <c r="E17" i="19"/>
  <c r="J17" i="19"/>
  <c r="E18" i="19"/>
  <c r="J18" i="19"/>
  <c r="E19" i="19"/>
  <c r="J19" i="19"/>
  <c r="E20" i="19"/>
  <c r="J20" i="19"/>
  <c r="E21" i="19"/>
  <c r="J21" i="19"/>
  <c r="E22" i="19"/>
  <c r="J22" i="19"/>
  <c r="E23" i="19"/>
  <c r="J23" i="19"/>
  <c r="E24" i="19"/>
  <c r="J24" i="19"/>
  <c r="E25" i="19"/>
  <c r="I25" i="19"/>
  <c r="J25" i="19"/>
  <c r="J26" i="19"/>
  <c r="E27" i="19"/>
  <c r="J27" i="19"/>
  <c r="E28" i="19"/>
  <c r="I28" i="19"/>
  <c r="J28" i="19"/>
  <c r="E29" i="19"/>
  <c r="J29" i="19"/>
  <c r="E30" i="19"/>
  <c r="J30" i="19"/>
  <c r="E31" i="19"/>
  <c r="J31" i="19"/>
  <c r="E32" i="19"/>
  <c r="I32" i="19"/>
  <c r="J32" i="19"/>
  <c r="E33" i="19"/>
  <c r="J33" i="19"/>
  <c r="E34" i="19"/>
  <c r="J34" i="19"/>
  <c r="E35" i="19"/>
  <c r="J35" i="19"/>
  <c r="E36" i="19"/>
  <c r="I36" i="19"/>
  <c r="J36" i="19"/>
  <c r="E37" i="19"/>
  <c r="J37" i="19"/>
  <c r="E38" i="19"/>
  <c r="J38" i="19"/>
  <c r="E39" i="19"/>
  <c r="J39" i="19"/>
  <c r="E40" i="19"/>
  <c r="I40" i="19"/>
  <c r="J40" i="19"/>
  <c r="E41" i="19"/>
  <c r="J41" i="19"/>
  <c r="E42" i="19"/>
  <c r="J42" i="19"/>
  <c r="E43" i="19"/>
  <c r="J43" i="19"/>
  <c r="E44" i="19"/>
  <c r="I44" i="19"/>
  <c r="J44" i="19"/>
  <c r="E56" i="19"/>
  <c r="J56" i="19"/>
  <c r="E57" i="19"/>
  <c r="J57" i="19"/>
  <c r="E58" i="19"/>
  <c r="J58" i="19"/>
  <c r="J59" i="19"/>
  <c r="E60" i="19"/>
  <c r="J60" i="19"/>
  <c r="E61" i="19"/>
  <c r="J61" i="19"/>
  <c r="E62" i="19"/>
  <c r="I62" i="19"/>
  <c r="J62" i="19"/>
  <c r="E63" i="19"/>
  <c r="J63" i="19"/>
  <c r="E64" i="19"/>
  <c r="J64" i="19"/>
  <c r="E65" i="19"/>
  <c r="J65" i="19"/>
  <c r="E66" i="19"/>
  <c r="I66" i="19"/>
  <c r="J66" i="19"/>
  <c r="E67" i="19"/>
  <c r="J67" i="19"/>
  <c r="E68" i="19"/>
  <c r="J68" i="19"/>
  <c r="E69" i="19"/>
  <c r="J69" i="19"/>
  <c r="E71" i="19"/>
  <c r="I71" i="19"/>
  <c r="J71" i="19"/>
  <c r="E72" i="19"/>
  <c r="J72" i="19"/>
  <c r="E73" i="19"/>
  <c r="J73" i="19"/>
  <c r="E74" i="19"/>
  <c r="J74" i="19"/>
  <c r="E75" i="19"/>
  <c r="I75" i="19"/>
  <c r="J75" i="19"/>
  <c r="E76" i="19"/>
  <c r="J76" i="19"/>
  <c r="E77" i="19"/>
  <c r="J77" i="19"/>
  <c r="E78" i="19"/>
  <c r="J78" i="19"/>
  <c r="E79" i="19"/>
  <c r="I79" i="19"/>
  <c r="J79" i="19"/>
  <c r="E80" i="19"/>
  <c r="J80" i="19"/>
  <c r="E81" i="19"/>
  <c r="J81" i="19"/>
  <c r="E82" i="19"/>
  <c r="J82" i="19"/>
  <c r="E83" i="19"/>
  <c r="I83" i="19"/>
  <c r="J83" i="19"/>
  <c r="E84" i="19"/>
  <c r="J84" i="19"/>
  <c r="E85" i="19"/>
  <c r="J85" i="19"/>
  <c r="J86" i="19"/>
  <c r="E87" i="19"/>
  <c r="J87" i="19"/>
  <c r="E88" i="19"/>
  <c r="J88" i="19"/>
  <c r="E89" i="19"/>
  <c r="I89" i="19"/>
  <c r="J89" i="19"/>
  <c r="E90" i="19"/>
  <c r="J90" i="19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K25" i="8"/>
  <c r="K24" i="8"/>
  <c r="K23" i="8"/>
  <c r="K22" i="8"/>
  <c r="K21" i="8"/>
  <c r="K20" i="8"/>
  <c r="K19" i="8"/>
  <c r="K18" i="8"/>
  <c r="K17" i="8"/>
  <c r="I15" i="8"/>
  <c r="H15" i="8"/>
  <c r="G15" i="8"/>
  <c r="J24" i="8" s="1"/>
  <c r="E15" i="8"/>
  <c r="D15" i="8"/>
  <c r="C15" i="8"/>
  <c r="F23" i="8" s="1"/>
  <c r="K12" i="8"/>
  <c r="K11" i="8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14" i="6"/>
  <c r="B11" i="6"/>
  <c r="B12" i="6"/>
  <c r="B13" i="6"/>
  <c r="B10" i="6"/>
  <c r="K39" i="6"/>
  <c r="H39" i="6"/>
  <c r="E39" i="6"/>
  <c r="K38" i="6"/>
  <c r="H38" i="6"/>
  <c r="E38" i="6"/>
  <c r="K37" i="6"/>
  <c r="H37" i="6"/>
  <c r="E37" i="6"/>
  <c r="K36" i="6"/>
  <c r="H36" i="6"/>
  <c r="E36" i="6"/>
  <c r="K35" i="6"/>
  <c r="H35" i="6"/>
  <c r="E35" i="6"/>
  <c r="K34" i="6"/>
  <c r="H34" i="6"/>
  <c r="E34" i="6"/>
  <c r="K33" i="6"/>
  <c r="H33" i="6"/>
  <c r="E33" i="6"/>
  <c r="K32" i="6"/>
  <c r="H32" i="6"/>
  <c r="E32" i="6"/>
  <c r="K31" i="6"/>
  <c r="H31" i="6"/>
  <c r="E31" i="6"/>
  <c r="K30" i="6"/>
  <c r="H30" i="6"/>
  <c r="E30" i="6"/>
  <c r="K29" i="6"/>
  <c r="H29" i="6"/>
  <c r="E29" i="6"/>
  <c r="K28" i="6"/>
  <c r="H28" i="6"/>
  <c r="E28" i="6"/>
  <c r="K27" i="6"/>
  <c r="H27" i="6"/>
  <c r="E27" i="6"/>
  <c r="K26" i="6"/>
  <c r="H26" i="6"/>
  <c r="E26" i="6"/>
  <c r="K25" i="6"/>
  <c r="H25" i="6"/>
  <c r="E25" i="6"/>
  <c r="K24" i="6"/>
  <c r="H24" i="6"/>
  <c r="E24" i="6"/>
  <c r="K23" i="6"/>
  <c r="H23" i="6"/>
  <c r="E23" i="6"/>
  <c r="K22" i="6"/>
  <c r="H22" i="6"/>
  <c r="E22" i="6"/>
  <c r="K21" i="6"/>
  <c r="H21" i="6"/>
  <c r="E21" i="6"/>
  <c r="K20" i="6"/>
  <c r="H20" i="6"/>
  <c r="E20" i="6"/>
  <c r="K19" i="6"/>
  <c r="H19" i="6"/>
  <c r="E19" i="6"/>
  <c r="K18" i="6"/>
  <c r="H18" i="6"/>
  <c r="E18" i="6"/>
  <c r="K17" i="6"/>
  <c r="H17" i="6"/>
  <c r="E17" i="6"/>
  <c r="K16" i="6"/>
  <c r="H16" i="6"/>
  <c r="E16" i="6"/>
  <c r="E15" i="19" l="1"/>
  <c r="I88" i="19"/>
  <c r="I82" i="19"/>
  <c r="I78" i="19"/>
  <c r="I74" i="19"/>
  <c r="I69" i="19"/>
  <c r="I65" i="19"/>
  <c r="I61" i="19"/>
  <c r="I58" i="19"/>
  <c r="I43" i="19"/>
  <c r="I39" i="19"/>
  <c r="I35" i="19"/>
  <c r="I31" i="19"/>
  <c r="I27" i="19"/>
  <c r="I24" i="19"/>
  <c r="I17" i="19"/>
  <c r="I21" i="19"/>
  <c r="I18" i="19"/>
  <c r="I90" i="19"/>
  <c r="I84" i="19"/>
  <c r="I80" i="19"/>
  <c r="I76" i="19"/>
  <c r="I72" i="19"/>
  <c r="I67" i="19"/>
  <c r="I63" i="19"/>
  <c r="I59" i="19"/>
  <c r="I56" i="19"/>
  <c r="I41" i="19"/>
  <c r="I37" i="19"/>
  <c r="I33" i="19"/>
  <c r="I29" i="19"/>
  <c r="I22" i="19"/>
  <c r="I19" i="19"/>
  <c r="J15" i="19"/>
  <c r="I87" i="19"/>
  <c r="I85" i="19"/>
  <c r="I81" i="19"/>
  <c r="I77" i="19"/>
  <c r="I73" i="19"/>
  <c r="I68" i="19"/>
  <c r="I64" i="19"/>
  <c r="I60" i="19"/>
  <c r="I57" i="19"/>
  <c r="I42" i="19"/>
  <c r="I38" i="19"/>
  <c r="I34" i="19"/>
  <c r="I30" i="19"/>
  <c r="I26" i="19"/>
  <c r="I23" i="19"/>
  <c r="K15" i="8"/>
  <c r="F18" i="8"/>
  <c r="J19" i="8"/>
  <c r="F22" i="8"/>
  <c r="J23" i="8"/>
  <c r="F17" i="8"/>
  <c r="J18" i="8"/>
  <c r="F21" i="8"/>
  <c r="J22" i="8"/>
  <c r="F25" i="8"/>
  <c r="J17" i="8"/>
  <c r="F20" i="8"/>
  <c r="J21" i="8"/>
  <c r="F24" i="8"/>
  <c r="J25" i="8"/>
  <c r="F19" i="8"/>
  <c r="J20" i="8"/>
  <c r="J15" i="8" l="1"/>
  <c r="I15" i="19"/>
  <c r="F15" i="8"/>
  <c r="D14" i="14" l="1"/>
  <c r="E14" i="14"/>
  <c r="F14" i="14"/>
  <c r="G14" i="14"/>
  <c r="H14" i="14"/>
  <c r="C14" i="14"/>
  <c r="I15" i="9"/>
  <c r="S15" i="5"/>
  <c r="T15" i="5"/>
  <c r="U15" i="5"/>
  <c r="L15" i="5"/>
  <c r="M15" i="5"/>
  <c r="N15" i="5"/>
  <c r="O15" i="5"/>
  <c r="P15" i="5"/>
  <c r="Q15" i="5"/>
  <c r="R15" i="5"/>
  <c r="E17" i="4"/>
  <c r="U16" i="3"/>
  <c r="V16" i="3"/>
  <c r="W16" i="3"/>
  <c r="X16" i="3"/>
  <c r="N16" i="3"/>
  <c r="E19" i="3"/>
  <c r="E20" i="3"/>
  <c r="E21" i="3"/>
  <c r="E22" i="3"/>
  <c r="E23" i="3"/>
  <c r="E24" i="3"/>
  <c r="E25" i="3"/>
  <c r="E26" i="3"/>
  <c r="E18" i="3"/>
  <c r="G17" i="16" l="1"/>
  <c r="G18" i="16"/>
  <c r="G19" i="16"/>
  <c r="G20" i="16"/>
  <c r="G21" i="16"/>
  <c r="G22" i="16"/>
  <c r="G23" i="16"/>
  <c r="G24" i="16"/>
  <c r="G25" i="16"/>
  <c r="G26" i="16"/>
  <c r="G27" i="16"/>
  <c r="G16" i="16"/>
  <c r="D38" i="15" l="1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K14" i="15" l="1"/>
  <c r="L14" i="15"/>
  <c r="M14" i="15"/>
  <c r="N14" i="15"/>
  <c r="O14" i="15"/>
  <c r="P14" i="15"/>
  <c r="Q14" i="15"/>
  <c r="R14" i="15"/>
  <c r="S14" i="15"/>
  <c r="T14" i="15"/>
  <c r="J14" i="15"/>
  <c r="E14" i="15"/>
  <c r="F14" i="15"/>
  <c r="G14" i="15"/>
  <c r="H14" i="15"/>
  <c r="D14" i="15"/>
  <c r="F15" i="17"/>
  <c r="G15" i="17"/>
  <c r="H15" i="17"/>
  <c r="I15" i="17"/>
  <c r="D15" i="17"/>
  <c r="E15" i="17"/>
  <c r="C15" i="17"/>
  <c r="B15" i="17"/>
  <c r="G16" i="3"/>
  <c r="M18" i="3"/>
  <c r="M19" i="3"/>
  <c r="M20" i="3"/>
  <c r="M21" i="3"/>
  <c r="M22" i="3"/>
  <c r="M23" i="3"/>
  <c r="M24" i="3"/>
  <c r="M25" i="3"/>
  <c r="M26" i="3"/>
  <c r="C14" i="16"/>
  <c r="D14" i="16"/>
  <c r="E14" i="16"/>
  <c r="F14" i="16"/>
  <c r="G14" i="16"/>
  <c r="B14" i="16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16" i="12"/>
  <c r="O16" i="3"/>
  <c r="P16" i="3"/>
  <c r="Q16" i="3"/>
  <c r="R16" i="3"/>
  <c r="S16" i="3"/>
  <c r="T16" i="3"/>
  <c r="Y16" i="3"/>
  <c r="L16" i="3"/>
  <c r="F16" i="3"/>
  <c r="H16" i="3"/>
  <c r="I16" i="3"/>
  <c r="J16" i="3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16" i="6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G39" i="4"/>
  <c r="E39" i="4"/>
  <c r="G38" i="4"/>
  <c r="E38" i="4"/>
  <c r="G37" i="4"/>
  <c r="E37" i="4"/>
  <c r="G36" i="4"/>
  <c r="E36" i="4"/>
  <c r="G35" i="4"/>
  <c r="E35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6" i="4"/>
  <c r="E26" i="4"/>
  <c r="G25" i="4"/>
  <c r="E25" i="4"/>
  <c r="G24" i="4"/>
  <c r="E24" i="4"/>
  <c r="G23" i="4"/>
  <c r="E23" i="4"/>
  <c r="G22" i="4"/>
  <c r="E22" i="4"/>
  <c r="G21" i="4"/>
  <c r="E21" i="4"/>
  <c r="G20" i="4"/>
  <c r="E20" i="4"/>
  <c r="G19" i="4"/>
  <c r="E19" i="4"/>
  <c r="G18" i="4"/>
  <c r="E18" i="4"/>
  <c r="G17" i="4"/>
  <c r="D14" i="13"/>
  <c r="E14" i="13"/>
  <c r="B14" i="13"/>
  <c r="T14" i="12"/>
  <c r="U14" i="12"/>
  <c r="V14" i="12"/>
  <c r="W14" i="12"/>
  <c r="S14" i="12"/>
  <c r="D14" i="12"/>
  <c r="E14" i="12"/>
  <c r="F14" i="12"/>
  <c r="G14" i="12"/>
  <c r="H14" i="12"/>
  <c r="I14" i="12"/>
  <c r="J14" i="12"/>
  <c r="K14" i="12"/>
  <c r="L14" i="12"/>
  <c r="C15" i="9"/>
  <c r="D15" i="9"/>
  <c r="E15" i="9"/>
  <c r="F15" i="9"/>
  <c r="G15" i="9"/>
  <c r="H15" i="9"/>
  <c r="J15" i="9"/>
  <c r="F15" i="5"/>
  <c r="I54" i="5" s="1"/>
  <c r="G15" i="5"/>
  <c r="I55" i="5" s="1"/>
  <c r="J15" i="5"/>
  <c r="I57" i="5" s="1"/>
  <c r="I15" i="5"/>
  <c r="I56" i="5" s="1"/>
  <c r="D14" i="6"/>
  <c r="F14" i="6"/>
  <c r="G14" i="6"/>
  <c r="I14" i="6"/>
  <c r="J14" i="6"/>
  <c r="L14" i="6"/>
  <c r="M14" i="6"/>
  <c r="I53" i="5"/>
  <c r="I52" i="5"/>
  <c r="I51" i="5"/>
  <c r="I50" i="5"/>
  <c r="I49" i="5"/>
  <c r="I48" i="5"/>
  <c r="K15" i="5"/>
  <c r="D11" i="5"/>
  <c r="C11" i="5"/>
  <c r="C14" i="4"/>
  <c r="D14" i="4"/>
  <c r="F14" i="4"/>
  <c r="B18" i="5" l="1"/>
  <c r="B32" i="5"/>
  <c r="B29" i="5"/>
  <c r="B31" i="5"/>
  <c r="B33" i="5"/>
  <c r="B23" i="5"/>
  <c r="I58" i="5"/>
  <c r="B26" i="5"/>
  <c r="B28" i="5"/>
  <c r="B34" i="5"/>
  <c r="B40" i="5"/>
  <c r="E14" i="4"/>
  <c r="D18" i="3"/>
  <c r="M16" i="3"/>
  <c r="D24" i="3"/>
  <c r="C24" i="3" s="1"/>
  <c r="D20" i="3"/>
  <c r="C20" i="3" s="1"/>
  <c r="H14" i="6"/>
  <c r="B30" i="5"/>
  <c r="B36" i="5"/>
  <c r="B38" i="5"/>
  <c r="B17" i="5"/>
  <c r="B21" i="5"/>
  <c r="B25" i="5"/>
  <c r="D23" i="3"/>
  <c r="C23" i="3" s="1"/>
  <c r="D26" i="3"/>
  <c r="C26" i="3" s="1"/>
  <c r="D22" i="3"/>
  <c r="C22" i="3" s="1"/>
  <c r="D25" i="3"/>
  <c r="C25" i="3" s="1"/>
  <c r="D21" i="3"/>
  <c r="C21" i="3" s="1"/>
  <c r="G16" i="4"/>
  <c r="B11" i="5"/>
  <c r="B20" i="5"/>
  <c r="B22" i="5"/>
  <c r="B24" i="5"/>
  <c r="B35" i="5"/>
  <c r="B37" i="5"/>
  <c r="B39" i="5"/>
  <c r="E16" i="4"/>
  <c r="D15" i="5"/>
  <c r="E14" i="6"/>
  <c r="B14" i="6"/>
  <c r="K14" i="6"/>
  <c r="C18" i="3"/>
  <c r="D19" i="3"/>
  <c r="C19" i="3" s="1"/>
  <c r="G14" i="4"/>
  <c r="B19" i="5"/>
  <c r="B27" i="5"/>
  <c r="C14" i="12"/>
  <c r="I47" i="5"/>
  <c r="C15" i="5"/>
  <c r="E16" i="3"/>
  <c r="B15" i="5" l="1"/>
  <c r="B47" i="5" s="1"/>
  <c r="D16" i="3"/>
  <c r="C16" i="3"/>
  <c r="I59" i="5"/>
  <c r="J47" i="5" s="1"/>
  <c r="J54" i="5" l="1"/>
  <c r="J59" i="5"/>
  <c r="J60" i="5" s="1"/>
  <c r="K60" i="5" s="1"/>
  <c r="J50" i="5"/>
  <c r="J56" i="5"/>
  <c r="J48" i="5"/>
  <c r="J53" i="5"/>
  <c r="J49" i="5"/>
  <c r="J58" i="5"/>
  <c r="J52" i="5"/>
  <c r="J57" i="5"/>
  <c r="J55" i="5"/>
  <c r="J51" i="5"/>
</calcChain>
</file>

<file path=xl/comments1.xml><?xml version="1.0" encoding="utf-8"?>
<comments xmlns="http://schemas.openxmlformats.org/spreadsheetml/2006/main">
  <authors>
    <author>user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도세→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시군세로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<sst xmlns="http://schemas.openxmlformats.org/spreadsheetml/2006/main" count="1723" uniqueCount="698">
  <si>
    <t>1. 국세징수</t>
    <phoneticPr fontId="42" type="noConversion"/>
  </si>
  <si>
    <t>2. 지방세 부담</t>
    <phoneticPr fontId="42" type="noConversion"/>
  </si>
  <si>
    <t>3. 지방세 징수</t>
    <phoneticPr fontId="42" type="noConversion"/>
  </si>
  <si>
    <t>4. 예산결산 총괄</t>
    <phoneticPr fontId="42" type="noConversion"/>
  </si>
  <si>
    <t>5. 일반회계 세입예산 개요</t>
    <phoneticPr fontId="42" type="noConversion"/>
  </si>
  <si>
    <t>6. 일반회계 세입결산</t>
    <phoneticPr fontId="42" type="noConversion"/>
  </si>
  <si>
    <t>6-1. 시군별 일반회계 세입결산</t>
    <phoneticPr fontId="42" type="noConversion"/>
  </si>
  <si>
    <t>7. 일반회계 세출예산 개요</t>
    <phoneticPr fontId="42" type="noConversion"/>
  </si>
  <si>
    <t>8. 일반회계 세출결산</t>
    <phoneticPr fontId="42" type="noConversion"/>
  </si>
  <si>
    <t>8-1. 시군별 일반회계 세출결산</t>
    <phoneticPr fontId="42" type="noConversion"/>
  </si>
  <si>
    <t>9. 특별회계 예산결산</t>
    <phoneticPr fontId="42" type="noConversion"/>
  </si>
  <si>
    <t>10. 교육비특별회계 세입결산</t>
    <phoneticPr fontId="42" type="noConversion"/>
  </si>
  <si>
    <t>11. 교육비특별회계 세출결산</t>
    <phoneticPr fontId="42" type="noConversion"/>
  </si>
  <si>
    <t xml:space="preserve"> </t>
    <phoneticPr fontId="42" type="noConversion"/>
  </si>
  <si>
    <t>12. 도 공유재산</t>
    <phoneticPr fontId="42" type="noConversion"/>
  </si>
  <si>
    <t>13. 시·군 공유재산</t>
    <phoneticPr fontId="42" type="noConversion"/>
  </si>
  <si>
    <t>1. 국세징수</t>
  </si>
  <si>
    <t>단위 : 백만원</t>
  </si>
  <si>
    <t xml:space="preserve">부가가치세
Value added </t>
    <phoneticPr fontId="42" type="noConversion"/>
  </si>
  <si>
    <t>개별소비세
Special excise</t>
    <phoneticPr fontId="42" type="noConversion"/>
  </si>
  <si>
    <t>주세
Liquor</t>
    <phoneticPr fontId="42" type="noConversion"/>
  </si>
  <si>
    <t xml:space="preserve">증권거래세
Securities exchange </t>
    <phoneticPr fontId="42" type="noConversion"/>
  </si>
  <si>
    <t xml:space="preserve">전화세
Telephone </t>
    <phoneticPr fontId="42" type="noConversion"/>
  </si>
  <si>
    <t>2010</t>
  </si>
  <si>
    <t>Pohang</t>
  </si>
  <si>
    <t>Gyeongju</t>
  </si>
  <si>
    <t>Gimcheon</t>
  </si>
  <si>
    <t>Andong</t>
  </si>
  <si>
    <t>Gumi</t>
  </si>
  <si>
    <t>Yeongju</t>
  </si>
  <si>
    <t>Sangju</t>
  </si>
  <si>
    <t>Gyeongsan</t>
  </si>
  <si>
    <t>Yeongdeok</t>
  </si>
  <si>
    <t>자료 : 대구지방국세청</t>
    <phoneticPr fontId="42" type="noConversion"/>
  </si>
  <si>
    <t>Source : Daegu Regional Tax Offices</t>
    <phoneticPr fontId="42" type="noConversion"/>
  </si>
  <si>
    <t>주 : 2006년 자료부터 종합부동산세 추가</t>
    <phoneticPr fontId="42" type="noConversion"/>
  </si>
  <si>
    <t>2. Local Tax Burden</t>
    <phoneticPr fontId="42" type="noConversion"/>
  </si>
  <si>
    <t>단위 : 백만원</t>
    <phoneticPr fontId="42" type="noConversion"/>
  </si>
  <si>
    <t>연별 및 시군별 
Year &amp; Si, Gun</t>
    <phoneticPr fontId="42" type="noConversion"/>
  </si>
  <si>
    <t>인구(외국인제외)
Population 
(excluding foreigners)</t>
    <phoneticPr fontId="42" type="noConversion"/>
  </si>
  <si>
    <t>1인당 부담액(원) 
Tax burden 
per capita(won)</t>
    <phoneticPr fontId="42" type="noConversion"/>
  </si>
  <si>
    <t>세대당 부담액(원)
Tax burden per household(won)</t>
    <phoneticPr fontId="4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</si>
  <si>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</si>
  <si>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</si>
  <si>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</si>
  <si>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</si>
  <si>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</si>
  <si>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</si>
  <si>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</si>
  <si>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Yeongcheon</t>
  </si>
  <si>
    <t>상주시</t>
  </si>
  <si>
    <t>문경시</t>
  </si>
  <si>
    <t>Mungyeong</t>
  </si>
  <si>
    <t>경산시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</si>
  <si>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</si>
  <si>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</si>
  <si>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</si>
  <si>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</si>
  <si>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</si>
  <si>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</si>
  <si>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</si>
  <si>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</si>
  <si>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</si>
  <si>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</si>
  <si>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</si>
  <si>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</si>
  <si>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</si>
  <si>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</si>
  <si>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</si>
  <si>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</si>
  <si>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</si>
  <si>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</si>
  <si>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</si>
  <si>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</si>
  <si>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</si>
  <si>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</si>
  <si>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</si>
  <si>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</si>
  <si>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</si>
  <si>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Source : Tax Administration Department</t>
    <phoneticPr fontId="42" type="noConversion"/>
  </si>
  <si>
    <t>시군세
Si, Gun
taxes</t>
  </si>
  <si>
    <t>예산현액 Budget</t>
  </si>
  <si>
    <t>세입 Revenue</t>
  </si>
  <si>
    <t>세출 Expenditure</t>
  </si>
  <si>
    <t>잉여 Surplus</t>
  </si>
  <si>
    <t>도</t>
  </si>
  <si>
    <t>Unit : million won</t>
  </si>
  <si>
    <t>지방세
Local tax</t>
  </si>
  <si>
    <t>Year &amp;
 Si, Gun</t>
  </si>
  <si>
    <t>지방교부세
Local share tax</t>
  </si>
  <si>
    <t>이자수입
Interest</t>
  </si>
  <si>
    <t>부담금
Allotment</t>
  </si>
  <si>
    <t>잡수입
Missell aneous</t>
  </si>
  <si>
    <t>…</t>
  </si>
  <si>
    <t>Province</t>
  </si>
  <si>
    <t>6. Settled Revenues of General Accounts</t>
  </si>
  <si>
    <t>세외수입
Non-tax revenue</t>
  </si>
  <si>
    <t>보조금
Subsidies</t>
  </si>
  <si>
    <t>지방채
Local borrowing</t>
  </si>
  <si>
    <t>7. Budget Expenditure of General Accounts</t>
  </si>
  <si>
    <t>합 계
Total</t>
  </si>
  <si>
    <t>문화 및 관광 Culture, Tourism</t>
  </si>
  <si>
    <t xml:space="preserve">사회복지 Social Welfare </t>
  </si>
  <si>
    <t>주 : 1) 최종예산액 Final budget</t>
  </si>
  <si>
    <t xml:space="preserve">연별 및 과목별 </t>
  </si>
  <si>
    <t>Year &amp; Course</t>
  </si>
  <si>
    <t xml:space="preserve">  - Legislation &amp; Election</t>
  </si>
  <si>
    <t>8-1. 시군별 일반회계 세출결산</t>
  </si>
  <si>
    <t>8-1. Settled Expenditure of General Accounts by Si, Gun</t>
  </si>
  <si>
    <t xml:space="preserve">일반공공행정 General public Administration </t>
  </si>
  <si>
    <t>농림해양수산 Agriculture, Forestry, Ocean, Marine</t>
  </si>
  <si>
    <t>수송 및 교통 Transportation, Traffic</t>
  </si>
  <si>
    <t>예비비 Contingency</t>
  </si>
  <si>
    <t>9. 특별회계 예산결산</t>
  </si>
  <si>
    <t>9. Settled Budget of Special Accounts</t>
  </si>
  <si>
    <t>토지(천㎡)</t>
  </si>
  <si>
    <t>건물(㎡)</t>
  </si>
  <si>
    <t>Building(㎡)</t>
  </si>
  <si>
    <t>입목죽(㎥)</t>
  </si>
  <si>
    <t>Construction</t>
  </si>
  <si>
    <t>Vessel(M/T)</t>
  </si>
  <si>
    <t>항공기(대)</t>
  </si>
  <si>
    <t>Aircraft</t>
  </si>
  <si>
    <t>유가증권(주)</t>
  </si>
  <si>
    <t>Securities(shares)</t>
  </si>
  <si>
    <t>연별 및 
시군별</t>
  </si>
  <si>
    <t xml:space="preserve">  선박
   Vessel</t>
  </si>
  <si>
    <t>입목·죽
Standing tree &amp; bamboo</t>
  </si>
  <si>
    <t>자료 : 경상북도교육청</t>
  </si>
  <si>
    <t>도</t>
    <phoneticPr fontId="20" type="noConversion"/>
  </si>
  <si>
    <t xml:space="preserve">  Province</t>
  </si>
  <si>
    <t>Local Tax Revenue</t>
  </si>
  <si>
    <t>Non-Tax Revenue</t>
  </si>
  <si>
    <t xml:space="preserve">  - Current Revenue</t>
  </si>
  <si>
    <t xml:space="preserve">  - Temporary Revenue</t>
  </si>
  <si>
    <t>Local Share Tax</t>
  </si>
  <si>
    <t>Subsidies</t>
  </si>
  <si>
    <t>주 : 2008년 자료부터 서식 변경("직접세, 간접세" 항목 삭제)</t>
    <phoneticPr fontId="42" type="noConversion"/>
  </si>
  <si>
    <t>2011</t>
  </si>
  <si>
    <t>10. 교육비 특별회계 세입결산</t>
    <phoneticPr fontId="42" type="noConversion"/>
  </si>
  <si>
    <t>10. Settled Revenues of Special Accounts for Education</t>
    <phoneticPr fontId="42" type="noConversion"/>
  </si>
  <si>
    <t>11. 교육비 특별회계 세출결산</t>
    <phoneticPr fontId="42" type="noConversion"/>
  </si>
  <si>
    <t>14. 지방재정자립지표</t>
    <phoneticPr fontId="20" type="noConversion"/>
  </si>
  <si>
    <t>14. Local Finance Independence Indicator</t>
    <phoneticPr fontId="20" type="noConversion"/>
  </si>
  <si>
    <t>단위 :%</t>
    <phoneticPr fontId="42" type="noConversion"/>
  </si>
  <si>
    <t>Unit : %</t>
    <phoneticPr fontId="20" type="noConversion"/>
  </si>
  <si>
    <t>연별 및 시군별
Year &amp; Si, Gun</t>
    <phoneticPr fontId="42" type="noConversion"/>
  </si>
  <si>
    <t>1. 국세징수(계속)</t>
    <phoneticPr fontId="42" type="noConversion"/>
  </si>
  <si>
    <t>1. Collection of National Taxes(Cont'd)</t>
    <phoneticPr fontId="42" type="noConversion"/>
  </si>
  <si>
    <t>1. Collection of National Taxes</t>
    <phoneticPr fontId="42" type="noConversion"/>
  </si>
  <si>
    <t>Unit : million won</t>
    <phoneticPr fontId="42" type="noConversion"/>
  </si>
  <si>
    <t>연별 및
세무서별
Year &amp;
Tax Office</t>
    <phoneticPr fontId="42" type="noConversion"/>
  </si>
  <si>
    <t>합계
Grand total</t>
    <phoneticPr fontId="42" type="noConversion"/>
  </si>
  <si>
    <t>내국세   Interal taxes</t>
    <phoneticPr fontId="42" type="noConversion"/>
  </si>
  <si>
    <t>연별 및
세무서별</t>
    <phoneticPr fontId="42" type="noConversion"/>
  </si>
  <si>
    <t>내국세 Internal taxes</t>
    <phoneticPr fontId="42" type="noConversion"/>
  </si>
  <si>
    <t>교    통
에너지세
환 경 세
Transpor-tation</t>
    <phoneticPr fontId="42" type="noConversion"/>
  </si>
  <si>
    <t>방위세
Defense tax</t>
    <phoneticPr fontId="42" type="noConversion"/>
  </si>
  <si>
    <t xml:space="preserve">교육세
Education </t>
    <phoneticPr fontId="42" type="noConversion"/>
  </si>
  <si>
    <t xml:space="preserve">종합부동산세  Comprehensive Real estate
</t>
    <phoneticPr fontId="42" type="noConversion"/>
  </si>
  <si>
    <t>Year &amp;
Tax Office</t>
    <phoneticPr fontId="42" type="noConversion"/>
  </si>
  <si>
    <t>직접세   Direct taxes</t>
    <phoneticPr fontId="42" type="noConversion"/>
  </si>
  <si>
    <t>직접세</t>
    <phoneticPr fontId="42" type="noConversion"/>
  </si>
  <si>
    <t>간접세  Indirect Tax</t>
    <phoneticPr fontId="42" type="noConversion"/>
  </si>
  <si>
    <t>인지세
Stamp tax</t>
    <phoneticPr fontId="42" type="noConversion"/>
  </si>
  <si>
    <t>소득세
Income</t>
    <phoneticPr fontId="42" type="noConversion"/>
  </si>
  <si>
    <t>자료 : 국세청홈페이지→국세정보→국세통계→조기국세통계→세무서별·세목별 세수실적</t>
    <phoneticPr fontId="42" type="noConversion"/>
  </si>
  <si>
    <t>4. 예산결산 총괄</t>
  </si>
  <si>
    <t>4. Summary of Budget &amp; Settlement</t>
  </si>
  <si>
    <t>연별 및
시군별</t>
  </si>
  <si>
    <t>Year &amp;
Si, Gun</t>
  </si>
  <si>
    <t>일반회계
General accounts</t>
  </si>
  <si>
    <t>특별회계
Special accounts</t>
  </si>
  <si>
    <t xml:space="preserve"> </t>
  </si>
  <si>
    <t>6. 일반회계 세입결산</t>
  </si>
  <si>
    <t>연별 및 과목별
Year &amp; Course</t>
  </si>
  <si>
    <t>예산현액  Budget</t>
  </si>
  <si>
    <t>결산  Settlement</t>
  </si>
  <si>
    <t>금액 Amount</t>
  </si>
  <si>
    <t>금액  Amounts</t>
  </si>
  <si>
    <t>지방세수입</t>
  </si>
  <si>
    <t>세외수입</t>
  </si>
  <si>
    <t xml:space="preserve">  - 경상적세외수입</t>
  </si>
  <si>
    <t xml:space="preserve">  - 임시적세외수입</t>
  </si>
  <si>
    <t>지방교부세</t>
  </si>
  <si>
    <t>재정보전금</t>
  </si>
  <si>
    <t>보조금</t>
  </si>
  <si>
    <t>지방채</t>
  </si>
  <si>
    <t>6-1. 시·군별 일반회계 세입결산</t>
  </si>
  <si>
    <t>6-1. Settled Revenues of General Accounts by Si &amp; Gun</t>
  </si>
  <si>
    <t>연별 및 시군별</t>
  </si>
  <si>
    <t>조정교부금
Control grants</t>
  </si>
  <si>
    <t>Year &amp; Si, Gun</t>
  </si>
  <si>
    <t>8. 일반회계 세출결산</t>
  </si>
  <si>
    <t>8. Settled Expenditure of General Accounts</t>
  </si>
  <si>
    <t>Unit : milIion won</t>
  </si>
  <si>
    <t>결 산</t>
  </si>
  <si>
    <t xml:space="preserve">             Settlement</t>
  </si>
  <si>
    <t>예산대결산비율(%)
Budget / settlement ratio</t>
  </si>
  <si>
    <t>금액 Amounts</t>
  </si>
  <si>
    <t>구성비(%) 
Composition</t>
  </si>
  <si>
    <t>금 액
Amounts</t>
  </si>
  <si>
    <t>도
Do</t>
  </si>
  <si>
    <t>시 · 군
Si, Gun</t>
  </si>
  <si>
    <t>일반공공행정</t>
  </si>
  <si>
    <t>General Public Administration</t>
  </si>
  <si>
    <t xml:space="preserve">  - 지방행정 · 재정지원</t>
  </si>
  <si>
    <t xml:space="preserve">  - Local Administration, Finance</t>
  </si>
  <si>
    <t xml:space="preserve">  - 재정 · 금융</t>
  </si>
  <si>
    <t xml:space="preserve">  - Finance</t>
  </si>
  <si>
    <t xml:space="preserve">  - 일반행정</t>
  </si>
  <si>
    <t xml:space="preserve">  - General Administration</t>
  </si>
  <si>
    <t>Public order Safety</t>
  </si>
  <si>
    <t xml:space="preserve">  - Disaster Prevention, Civil Defense</t>
  </si>
  <si>
    <t>교육</t>
  </si>
  <si>
    <t>Education</t>
  </si>
  <si>
    <t xml:space="preserve">  - Early Childhood &amp; Elementary</t>
  </si>
  <si>
    <t xml:space="preserve">  - 고등교육</t>
  </si>
  <si>
    <t xml:space="preserve">  - Higher Education </t>
  </si>
  <si>
    <t xml:space="preserve">  - 평생 · 직업교육</t>
  </si>
  <si>
    <t xml:space="preserve">  - Lifelong, Vocational Education</t>
  </si>
  <si>
    <t>Culture, Tourism</t>
  </si>
  <si>
    <t xml:space="preserve">  - 문화예술</t>
  </si>
  <si>
    <t xml:space="preserve">  - Culture Arts</t>
  </si>
  <si>
    <t xml:space="preserve">  - 관광</t>
  </si>
  <si>
    <t xml:space="preserve">  - Sightseeing</t>
  </si>
  <si>
    <t xml:space="preserve">  - 체육</t>
  </si>
  <si>
    <t xml:space="preserve">  - Sports </t>
  </si>
  <si>
    <t xml:space="preserve">  - 문화재</t>
  </si>
  <si>
    <t xml:space="preserve">  - Cultural Properties </t>
  </si>
  <si>
    <t xml:space="preserve">  - Cultural &amp; Sightseeing</t>
  </si>
  <si>
    <t>환경보호</t>
  </si>
  <si>
    <t>Protection of Environment</t>
  </si>
  <si>
    <t xml:space="preserve">  - 상하수도 · 수질</t>
  </si>
  <si>
    <t xml:space="preserve">water supply &amp; drainage , quality of water </t>
  </si>
  <si>
    <t xml:space="preserve">  - 폐기물</t>
  </si>
  <si>
    <t xml:space="preserve">  - Waste</t>
  </si>
  <si>
    <t xml:space="preserve">  - 대기</t>
  </si>
  <si>
    <t xml:space="preserve">  - Atmosphere</t>
  </si>
  <si>
    <t xml:space="preserve">  - 자연</t>
  </si>
  <si>
    <t xml:space="preserve">  - Nature</t>
  </si>
  <si>
    <t xml:space="preserve">  - 해양</t>
  </si>
  <si>
    <t xml:space="preserve">  - Sea</t>
  </si>
  <si>
    <t xml:space="preserve">  - 환경보호일반</t>
  </si>
  <si>
    <t xml:space="preserve">  - Protection of Environment </t>
  </si>
  <si>
    <t>사회복지</t>
  </si>
  <si>
    <t>Social Welfare</t>
  </si>
  <si>
    <t xml:space="preserve">  - 기초생활보장</t>
  </si>
  <si>
    <t xml:space="preserve">  - Basic Livelihood Security</t>
  </si>
  <si>
    <t xml:space="preserve">  - 취약계층지원</t>
  </si>
  <si>
    <t xml:space="preserve">  - low-income aid </t>
  </si>
  <si>
    <t xml:space="preserve">  - Health, Family &amp; Woman</t>
  </si>
  <si>
    <t>8. 일반회계 세출결산(계속)</t>
  </si>
  <si>
    <t>8. Settled Expenditure of General Accounts(Cont'd)</t>
  </si>
  <si>
    <t xml:space="preserve">  - 노인 · 청소년</t>
  </si>
  <si>
    <t xml:space="preserve">  - Senior, Young Adult</t>
  </si>
  <si>
    <t xml:space="preserve">  - 노동</t>
  </si>
  <si>
    <t xml:space="preserve">  -  Labor</t>
  </si>
  <si>
    <t xml:space="preserve">  - 보훈</t>
  </si>
  <si>
    <t xml:space="preserve">  - bohun</t>
  </si>
  <si>
    <t xml:space="preserve">  - 주택</t>
  </si>
  <si>
    <t xml:space="preserve">  - Housing</t>
  </si>
  <si>
    <t xml:space="preserve">  - 사회복지일반</t>
  </si>
  <si>
    <t xml:space="preserve">  - Housing Social Welfare</t>
  </si>
  <si>
    <t>보건</t>
  </si>
  <si>
    <t>Health</t>
  </si>
  <si>
    <t xml:space="preserve">  - 보건의료</t>
  </si>
  <si>
    <t xml:space="preserve">  - Health Medical Treatment</t>
  </si>
  <si>
    <t xml:space="preserve">  - 식품의약안전</t>
  </si>
  <si>
    <t xml:space="preserve">  - Food &amp; Drug</t>
  </si>
  <si>
    <t>농림해양수산</t>
  </si>
  <si>
    <t>Agriculture, Forestry, Ocean, Marine</t>
  </si>
  <si>
    <t xml:space="preserve">  - 농업 · 농촌</t>
  </si>
  <si>
    <t xml:space="preserve">  - Agriculture, Farm Village</t>
  </si>
  <si>
    <t xml:space="preserve">  - 임업 · 산촌</t>
  </si>
  <si>
    <t xml:space="preserve">  - Forestry, Mountain Village</t>
  </si>
  <si>
    <t xml:space="preserve">  - 해양수산 · 어촌</t>
  </si>
  <si>
    <t xml:space="preserve">  - Ocean Marine, Fishing Village</t>
  </si>
  <si>
    <t>산업 · 중소기업</t>
  </si>
  <si>
    <t>Industry, Small &amp; medium enterprises</t>
  </si>
  <si>
    <t xml:space="preserve">  - 산업금융지원</t>
  </si>
  <si>
    <t xml:space="preserve">  - Industrial finance Support</t>
  </si>
  <si>
    <t xml:space="preserve">  - Trade &amp; Investment Enticement </t>
  </si>
  <si>
    <t xml:space="preserve">  - 산업진흥 · 고도화</t>
  </si>
  <si>
    <t xml:space="preserve">  - industry </t>
  </si>
  <si>
    <t xml:space="preserve">  - Energy &amp; Resource Development</t>
  </si>
  <si>
    <t xml:space="preserve">  - 산업 · 중소기업일반</t>
  </si>
  <si>
    <t xml:space="preserve">  - Industry, Small &amp; medium enterprises</t>
  </si>
  <si>
    <t>Transportation &amp; Traffic</t>
  </si>
  <si>
    <t xml:space="preserve">  - 도로</t>
  </si>
  <si>
    <t xml:space="preserve">  - Roads</t>
  </si>
  <si>
    <t xml:space="preserve">  - 도시철도</t>
  </si>
  <si>
    <t xml:space="preserve">  - Underground Railway</t>
  </si>
  <si>
    <t xml:space="preserve">  - 해운 · 항만</t>
  </si>
  <si>
    <t xml:space="preserve">  - Marine Transport, Port </t>
  </si>
  <si>
    <t xml:space="preserve">  - Public Traffic, distribution etc.</t>
  </si>
  <si>
    <t>Corntry, Region Development</t>
  </si>
  <si>
    <t xml:space="preserve">  - 수자원</t>
  </si>
  <si>
    <t xml:space="preserve">  - Water Resource</t>
  </si>
  <si>
    <t xml:space="preserve">  - Region &amp; City</t>
  </si>
  <si>
    <t xml:space="preserve">  - 산업단지</t>
  </si>
  <si>
    <t xml:space="preserve">  - Industrial Estate</t>
  </si>
  <si>
    <t>과학기술</t>
  </si>
  <si>
    <t>Science Technology</t>
  </si>
  <si>
    <t xml:space="preserve">  - 과학기술일반</t>
  </si>
  <si>
    <t xml:space="preserve">  - General Science Technology</t>
  </si>
  <si>
    <t xml:space="preserve">  - 과학기술연구지원</t>
  </si>
  <si>
    <t xml:space="preserve">  - Scientific Research</t>
  </si>
  <si>
    <t>예비비</t>
  </si>
  <si>
    <t>Contingency</t>
  </si>
  <si>
    <t xml:space="preserve">  - 예비비</t>
  </si>
  <si>
    <t xml:space="preserve">  - Contingency</t>
  </si>
  <si>
    <t>기타</t>
  </si>
  <si>
    <t>Others</t>
  </si>
  <si>
    <t xml:space="preserve">  - 기타</t>
  </si>
  <si>
    <t xml:space="preserve">  - Others</t>
  </si>
  <si>
    <t>8-1. 시군별 일반회계 세출결산(계속)</t>
  </si>
  <si>
    <t>8-1. Settled Expenditure of General Accounts by Si, Gun(Cont'd)</t>
  </si>
  <si>
    <t>연별 및 시군별
Year &amp; Si, Gun</t>
  </si>
  <si>
    <t xml:space="preserve">공공질서 
및 안전 
Public order 
Safety </t>
  </si>
  <si>
    <t>교 육 
Education</t>
  </si>
  <si>
    <t>환경보호 Protection of Environment</t>
  </si>
  <si>
    <t xml:space="preserve">사회복지 
Social Welfare </t>
  </si>
  <si>
    <t>보 건
Health</t>
  </si>
  <si>
    <t>산업, 중소기업 Industry, Small and medium enterprises</t>
  </si>
  <si>
    <t xml:space="preserve">국토 및
 지역개발 Country, Region Development </t>
  </si>
  <si>
    <t>과학기술 
Science Technology</t>
  </si>
  <si>
    <t>기 타
 Others</t>
  </si>
  <si>
    <t>연별 및 회계별
Year &amp; Account</t>
  </si>
  <si>
    <t>회계수
Accounts</t>
  </si>
  <si>
    <t>예산
Budget</t>
  </si>
  <si>
    <t>세입
Revenue</t>
  </si>
  <si>
    <t>세출
Expenditure</t>
  </si>
  <si>
    <t>공기업특별회계
Public Enterprise Special Account</t>
  </si>
  <si>
    <t xml:space="preserve">  -  지역개발기금
      Regional Development Fund</t>
  </si>
  <si>
    <t>기타특별회계
Orther Special Account</t>
  </si>
  <si>
    <t xml:space="preserve">  -  의료보험기금운영
      MedicialInsurance Fund 
      Menagement</t>
  </si>
  <si>
    <t xml:space="preserve">  -  치수사업
      Management of Fiood Control</t>
  </si>
  <si>
    <t xml:space="preserve">  -  경북도립대학
      Gyeongbuk Provincial College</t>
  </si>
  <si>
    <t xml:space="preserve">  - 광역교통시설 
     Wide area traffic facilities </t>
  </si>
  <si>
    <t>주 : 2009년 자료부터 서식변경( 단위변경 "천원" → "백만원" )</t>
  </si>
  <si>
    <t>12. 도 공유재산</t>
  </si>
  <si>
    <t>12. Public Properties Commonly Owned by Do</t>
  </si>
  <si>
    <t>연별 및 종별
Year &amp; Classificatlon</t>
  </si>
  <si>
    <t>총계
Total</t>
  </si>
  <si>
    <t>행정재산
Administrative property</t>
  </si>
  <si>
    <t>일반재산
common property</t>
  </si>
  <si>
    <t>수량
Quantity</t>
  </si>
  <si>
    <t>평가액
Appraisal value</t>
  </si>
  <si>
    <t>Land(1,000㎡)</t>
  </si>
  <si>
    <t>Standing Wood and Bamboo(㎥)</t>
  </si>
  <si>
    <t>공작물(점)</t>
  </si>
  <si>
    <t>기계·기구(점)</t>
  </si>
  <si>
    <t>Machinery</t>
  </si>
  <si>
    <t>선박(척)</t>
  </si>
  <si>
    <t>무체재산(건)</t>
  </si>
  <si>
    <t>intangible</t>
  </si>
  <si>
    <t>용익물권(건)</t>
  </si>
  <si>
    <t>Real rights</t>
  </si>
  <si>
    <t>주 : 2009년 자료부터 서식변경( 단위변경 "천원" → "백만원", 명칭변경 "잡종재산" → "일반재산", 항목삭제 "보존재산" )</t>
  </si>
  <si>
    <t>13. 시·군 공유재산</t>
  </si>
  <si>
    <t xml:space="preserve">13. 시·군 공유재산(계속) </t>
  </si>
  <si>
    <t>13. Public Properties Commonly Owned by Si andGun(Cont'd)</t>
  </si>
  <si>
    <t xml:space="preserve">13. Public Properties Commonly Owned by Si and Gun </t>
  </si>
  <si>
    <t>단위 : ㎡, 천㎡, 백만원</t>
  </si>
  <si>
    <t>Unit : ㎡, 1,000㎡, million won</t>
  </si>
  <si>
    <t>총평가액
Total appraisal value</t>
  </si>
  <si>
    <t>토지
Land</t>
  </si>
  <si>
    <t>건물
Building</t>
  </si>
  <si>
    <t>기계기구
Machinery</t>
  </si>
  <si>
    <t>공작물
Constructure</t>
  </si>
  <si>
    <t>기타
Other</t>
  </si>
  <si>
    <t>Year &amp; 
Si, Gun</t>
  </si>
  <si>
    <t>면적
Area
(천㎡)</t>
  </si>
  <si>
    <t>평가액
Appraisal
 value</t>
  </si>
  <si>
    <t>면적
Area
(㎡)</t>
  </si>
  <si>
    <t>평가액
Appraisal 
value</t>
  </si>
  <si>
    <t>점
Piece</t>
  </si>
  <si>
    <t>척수
Boats</t>
  </si>
  <si>
    <t>톤수
Ton</t>
  </si>
  <si>
    <t>주
trees</t>
  </si>
  <si>
    <t>수량(건) 
Quantity</t>
  </si>
  <si>
    <t>주 : 2009년 자료부터 서식 변경( 단위변경 "천원" → "백만원" )</t>
  </si>
  <si>
    <t xml:space="preserve">  - 학교용지부담금특별회계</t>
  </si>
  <si>
    <t>5. 일반회계 세입예산 개요</t>
  </si>
  <si>
    <t>5. Budget Revenues of General Accounts</t>
  </si>
  <si>
    <t>5. 일반회계 세입예산 개요(계속)</t>
  </si>
  <si>
    <t>5. Budget Revenues of General Accounts(Cont'd)</t>
  </si>
  <si>
    <t>합  계
Total</t>
  </si>
  <si>
    <t>세외수입 Non-tax revenue</t>
  </si>
  <si>
    <t>경상적 세외수입 Current non-tax revenues</t>
  </si>
  <si>
    <t>재산임대
수입
Property rents</t>
  </si>
  <si>
    <t>사용료수입
Rents</t>
  </si>
  <si>
    <t>재산매각수입
Property disposal</t>
  </si>
  <si>
    <t>Source : Budget Officer</t>
  </si>
  <si>
    <t>연별 및          시군별</t>
  </si>
  <si>
    <t xml:space="preserve">공공질서 
및 안전 
Public order Safety </t>
  </si>
  <si>
    <t>교 육 Education</t>
  </si>
  <si>
    <t>기 타 
Others</t>
  </si>
  <si>
    <t>Year &amp;             Si, Gun</t>
  </si>
  <si>
    <t>자료 : 예산담당관실,  2008년 부터 서식 변경</t>
  </si>
  <si>
    <t>합계  Total</t>
    <phoneticPr fontId="42" type="noConversion"/>
  </si>
  <si>
    <t>연별 및 시군별</t>
    <phoneticPr fontId="42" type="noConversion"/>
  </si>
  <si>
    <t>보통세 Ordinary Taxes</t>
    <phoneticPr fontId="42" type="noConversion"/>
  </si>
  <si>
    <t>Year &amp; Si, Gun</t>
    <phoneticPr fontId="42" type="noConversion"/>
  </si>
  <si>
    <t>목적세 Objective Taxes</t>
    <phoneticPr fontId="42" type="noConversion"/>
  </si>
  <si>
    <t>과년도수입 
Revenue from previous year</t>
    <phoneticPr fontId="42" type="noConversion"/>
  </si>
  <si>
    <t>도세
Province
 taxes</t>
    <phoneticPr fontId="42" type="noConversion"/>
  </si>
  <si>
    <t>도세 Province taxes</t>
    <phoneticPr fontId="42" type="noConversion"/>
  </si>
  <si>
    <t>도  세
Province
 taxes</t>
    <phoneticPr fontId="42" type="noConversion"/>
  </si>
  <si>
    <t>주민세
Inhabitant</t>
    <phoneticPr fontId="42" type="noConversion"/>
  </si>
  <si>
    <t>지방소득세
Local income</t>
    <phoneticPr fontId="42" type="noConversion"/>
  </si>
  <si>
    <t>재산세
Property</t>
    <phoneticPr fontId="42" type="noConversion"/>
  </si>
  <si>
    <t>자동차세
Automobile</t>
    <phoneticPr fontId="42" type="noConversion"/>
  </si>
  <si>
    <t>담배소비세
Tobacco consumption</t>
    <phoneticPr fontId="42" type="noConversion"/>
  </si>
  <si>
    <t>지역자원시설세
Regional Resources Facilities</t>
    <phoneticPr fontId="42" type="noConversion"/>
  </si>
  <si>
    <t>지방교육세
Local education</t>
    <phoneticPr fontId="42" type="noConversion"/>
  </si>
  <si>
    <t xml:space="preserve">주 : 2009년부터 서식변경(단위변경 "천원" → "백만원")     </t>
    <phoneticPr fontId="42" type="noConversion"/>
  </si>
  <si>
    <t xml:space="preserve">     2010년부터 지방소비세, 지방소득세 신설</t>
    <phoneticPr fontId="20" type="noConversion"/>
  </si>
  <si>
    <t>취득세
Acquisition</t>
  </si>
  <si>
    <t xml:space="preserve">등록면허세
Registration license </t>
  </si>
  <si>
    <t>레저세
Leisure</t>
  </si>
  <si>
    <t>지방소비세
Local consumption</t>
  </si>
  <si>
    <t xml:space="preserve">주 : 2009년부터 서식변경(단위변경 "천원" → "백만원")     </t>
  </si>
  <si>
    <t xml:space="preserve">     2010년부터 지방소비세, 지방소득세 신설</t>
  </si>
  <si>
    <t>농어촌특별세
Special tax for rural development</t>
    <phoneticPr fontId="42" type="noConversion"/>
  </si>
  <si>
    <t>과년도수입
Revenues from previous year</t>
    <phoneticPr fontId="42" type="noConversion"/>
  </si>
  <si>
    <t>법인세
Corporation Profit tax</t>
    <phoneticPr fontId="42" type="noConversion"/>
  </si>
  <si>
    <t>증여세
Gift</t>
    <phoneticPr fontId="42" type="noConversion"/>
  </si>
  <si>
    <t xml:space="preserve">자산
재평가세
Asset Revaluation </t>
    <phoneticPr fontId="42" type="noConversion"/>
  </si>
  <si>
    <t>단위 : 백만원</t>
    <phoneticPr fontId="42" type="noConversion"/>
  </si>
  <si>
    <t>Unit :  million won</t>
    <phoneticPr fontId="42" type="noConversion"/>
  </si>
  <si>
    <t>지방세
Local taxes</t>
    <phoneticPr fontId="42" type="noConversion"/>
  </si>
  <si>
    <t xml:space="preserve">      지방소비세가 2010년 도세로 신설되어 중앙정부로부터 세입금 전입</t>
    <phoneticPr fontId="20" type="noConversion"/>
  </si>
  <si>
    <t>시 · 군세
Si, Gun
 taxes</t>
    <phoneticPr fontId="42" type="noConversion"/>
  </si>
  <si>
    <t>Gunwi</t>
    <phoneticPr fontId="20" type="noConversion"/>
  </si>
  <si>
    <t>726 / ⅩⅤ. 재정</t>
    <phoneticPr fontId="20" type="noConversion"/>
  </si>
  <si>
    <t>ⅩⅤ. Public Finance / 727</t>
    <phoneticPr fontId="42" type="noConversion"/>
  </si>
  <si>
    <t>728 / ⅩⅤ. 재정</t>
    <phoneticPr fontId="42" type="noConversion"/>
  </si>
  <si>
    <t>포항시    Pohang</t>
    <phoneticPr fontId="42" type="noConversion"/>
  </si>
  <si>
    <t xml:space="preserve">     도      Gyeongbuk</t>
    <phoneticPr fontId="42" type="noConversion"/>
  </si>
  <si>
    <t>경주시    Gyeongju</t>
    <phoneticPr fontId="42" type="noConversion"/>
  </si>
  <si>
    <t>김천시    Gimcheon</t>
    <phoneticPr fontId="42" type="noConversion"/>
  </si>
  <si>
    <t>안동시    Andong</t>
    <phoneticPr fontId="42" type="noConversion"/>
  </si>
  <si>
    <t>구미시    Gumi</t>
    <phoneticPr fontId="42" type="noConversion"/>
  </si>
  <si>
    <t>영주시    Yeongju</t>
    <phoneticPr fontId="42" type="noConversion"/>
  </si>
  <si>
    <t>영천시    Yeongcheon</t>
    <phoneticPr fontId="42" type="noConversion"/>
  </si>
  <si>
    <t>상주시    Sangju</t>
    <phoneticPr fontId="42" type="noConversion"/>
  </si>
  <si>
    <t>문경시    Mungyeong</t>
    <phoneticPr fontId="42" type="noConversion"/>
  </si>
  <si>
    <t>경산시    Gyeongsan</t>
    <phoneticPr fontId="42" type="noConversion"/>
  </si>
  <si>
    <t>군위군    Gunwi</t>
    <phoneticPr fontId="42" type="noConversion"/>
  </si>
  <si>
    <t>의성군    Uiseong</t>
    <phoneticPr fontId="42" type="noConversion"/>
  </si>
  <si>
    <t>청송군    Cheongsong</t>
    <phoneticPr fontId="42" type="noConversion"/>
  </si>
  <si>
    <t>영양군    Yeongyang</t>
    <phoneticPr fontId="42" type="noConversion"/>
  </si>
  <si>
    <t>영덕군    Yeongdeok</t>
    <phoneticPr fontId="42" type="noConversion"/>
  </si>
  <si>
    <t>청도군    Cheongdo</t>
    <phoneticPr fontId="42" type="noConversion"/>
  </si>
  <si>
    <t>3. 지방세 징수(계속)</t>
    <phoneticPr fontId="20" type="noConversion"/>
  </si>
  <si>
    <t>Unit : million won</t>
    <phoneticPr fontId="20" type="noConversion"/>
  </si>
  <si>
    <t>보통세 Ordinary Taxes</t>
    <phoneticPr fontId="20" type="noConversion"/>
  </si>
  <si>
    <t>보통세 Ordinary Taxes</t>
    <phoneticPr fontId="20" type="noConversion"/>
  </si>
  <si>
    <t>도세 Province taxes</t>
    <phoneticPr fontId="20" type="noConversion"/>
  </si>
  <si>
    <t>도세 Province taxes</t>
    <phoneticPr fontId="20" type="noConversion"/>
  </si>
  <si>
    <t xml:space="preserve">시 · 군세 Si, Gun taxes </t>
    <phoneticPr fontId="42" type="noConversion"/>
  </si>
  <si>
    <t>연별 및 시군별                  Year &amp; Si, Gun</t>
    <phoneticPr fontId="42" type="noConversion"/>
  </si>
  <si>
    <t>연별 및 
시군별</t>
    <phoneticPr fontId="20" type="noConversion"/>
  </si>
  <si>
    <t xml:space="preserve">     </t>
    <phoneticPr fontId="20" type="noConversion"/>
  </si>
  <si>
    <t xml:space="preserve">      2010년부터 지방소비세, 지방소득세 신설</t>
    <phoneticPr fontId="20" type="noConversion"/>
  </si>
  <si>
    <t>Source : Tax Administration Department</t>
    <phoneticPr fontId="20" type="noConversion"/>
  </si>
  <si>
    <t xml:space="preserve">      2011년 부터 지방세법 개정('11년 1월)에 따른 세목 조정</t>
    <phoneticPr fontId="20" type="noConversion"/>
  </si>
  <si>
    <t>예산대결산
비율(%)
Budget / settlement ratio</t>
  </si>
  <si>
    <t>시군
Si, Gun</t>
  </si>
  <si>
    <t xml:space="preserve">시 · 군
Si, Gun </t>
  </si>
  <si>
    <t xml:space="preserve">  - 원자력발전지역개발세    
     The locial tax for nuclear
     energy's growth</t>
  </si>
  <si>
    <t>2012</t>
  </si>
  <si>
    <t>자료 : 회계과</t>
    <phoneticPr fontId="20" type="noConversion"/>
  </si>
  <si>
    <t>도</t>
    <phoneticPr fontId="42" type="noConversion"/>
  </si>
  <si>
    <t>Gyeongbuk</t>
    <phoneticPr fontId="42" type="noConversion"/>
  </si>
  <si>
    <t>고령군    Goryeong</t>
    <phoneticPr fontId="42" type="noConversion"/>
  </si>
  <si>
    <t>Goryeong</t>
    <phoneticPr fontId="20" type="noConversion"/>
  </si>
  <si>
    <t>성주군    Seongju</t>
    <phoneticPr fontId="42" type="noConversion"/>
  </si>
  <si>
    <t>칠곡군    Chilgok</t>
    <phoneticPr fontId="42" type="noConversion"/>
  </si>
  <si>
    <t>예천군    Yecheon</t>
    <phoneticPr fontId="42" type="noConversion"/>
  </si>
  <si>
    <t>봉화군    Bonghwa</t>
    <phoneticPr fontId="42" type="noConversion"/>
  </si>
  <si>
    <t>울진군    Uljin</t>
    <phoneticPr fontId="42" type="noConversion"/>
  </si>
  <si>
    <t>울릉군    Ulleung</t>
    <phoneticPr fontId="42" type="noConversion"/>
  </si>
  <si>
    <t xml:space="preserve">     2011년 부터 지방세법 개정('11년 1월)에 따른 세목 조정 및 도축세 폐지</t>
    <phoneticPr fontId="20" type="noConversion"/>
  </si>
  <si>
    <t>Unit : 1,000,000 won</t>
  </si>
  <si>
    <t>연별 및 과목별</t>
  </si>
  <si>
    <t>예산①
Budget</t>
  </si>
  <si>
    <t>징수결정액
Estimated amount of collection</t>
  </si>
  <si>
    <t>수납액②
Amount received</t>
  </si>
  <si>
    <t>불납결손액
Deficit</t>
  </si>
  <si>
    <t>미수납액
Amount unrecived</t>
  </si>
  <si>
    <t>증감(②­①)
Increase or decrease</t>
  </si>
  <si>
    <t>중앙정부이전수입</t>
  </si>
  <si>
    <t>Government Transfer Revenues</t>
  </si>
  <si>
    <t>지방자치단체이전수입</t>
  </si>
  <si>
    <t>Local Transfer Revenues</t>
  </si>
  <si>
    <t>기타이전수입</t>
  </si>
  <si>
    <t>Others Transfer Revenues</t>
  </si>
  <si>
    <t>교수-학습활동수입</t>
  </si>
  <si>
    <t>Teaching-Learning Activities</t>
  </si>
  <si>
    <t>행정활동수입</t>
  </si>
  <si>
    <t>Administration Activities</t>
  </si>
  <si>
    <t>자산수입</t>
  </si>
  <si>
    <t>Asset Incomes</t>
  </si>
  <si>
    <t>이자수입</t>
  </si>
  <si>
    <t>Interest Incomes</t>
  </si>
  <si>
    <t>적립금수입</t>
  </si>
  <si>
    <t>Reserve Incomes</t>
  </si>
  <si>
    <t>금융자산회수</t>
  </si>
  <si>
    <t>Financial Asset Incomes</t>
  </si>
  <si>
    <t>잡수입</t>
  </si>
  <si>
    <t>Miscellaneous Incomes</t>
  </si>
  <si>
    <t>지방교육채 및 학교채</t>
  </si>
  <si>
    <t>Local Education Bond / School Bond</t>
  </si>
  <si>
    <t>전년도이월금</t>
  </si>
  <si>
    <t>Carry-Over from Perv. Year</t>
  </si>
  <si>
    <t>Source : Gyeongsangbuk-Do Education Office</t>
  </si>
  <si>
    <t>예산①
Budget</t>
  </si>
  <si>
    <t>예산결정후 증감액②
Change in budget amount after budget finalization</t>
  </si>
  <si>
    <t xml:space="preserve">예산현액
(①+②)
Budget amount
</t>
  </si>
  <si>
    <t>Year &amp; Classification</t>
  </si>
  <si>
    <t>전년도이월액
Carry-over from previous year</t>
  </si>
  <si>
    <t>예비비 지출결정액
Estimanted amount of emergency fund</t>
  </si>
  <si>
    <t>이용 및 이체
Use &amp; Transfer</t>
  </si>
  <si>
    <t>인적자원운용</t>
  </si>
  <si>
    <t>교수-학습활동지원</t>
  </si>
  <si>
    <t>교육복지지원</t>
  </si>
  <si>
    <t>보건/급식/체육활동</t>
  </si>
  <si>
    <t>학교재정지원관리</t>
  </si>
  <si>
    <t>학교교육여건개선시설</t>
  </si>
  <si>
    <t>Reconstruction of School 
 Education Environment</t>
  </si>
  <si>
    <t>평생교육</t>
  </si>
  <si>
    <t>Life-long Education</t>
  </si>
  <si>
    <t>직업교육</t>
  </si>
  <si>
    <t>Vocational Education</t>
  </si>
  <si>
    <t>교육행정일반</t>
  </si>
  <si>
    <t>Education Adiministration</t>
  </si>
  <si>
    <t>기관운영관리</t>
  </si>
  <si>
    <t>Organizational Management</t>
  </si>
  <si>
    <t>지방채상환 및 리스료</t>
  </si>
  <si>
    <t>Redemption of Municipal 
 Bond/Cost of Lease</t>
  </si>
  <si>
    <t>예비비 및 기타</t>
  </si>
  <si>
    <t>Reserves &amp; Others</t>
  </si>
  <si>
    <t>자료 : 회계과</t>
    <phoneticPr fontId="20" type="noConversion"/>
  </si>
  <si>
    <t>Source : Division of Accounting</t>
    <phoneticPr fontId="20" type="noConversion"/>
  </si>
  <si>
    <t>자료 : 회계과</t>
    <phoneticPr fontId="20" type="noConversion"/>
  </si>
  <si>
    <t xml:space="preserve">자료 : 회계과, 2008년 부터 서식 변경  </t>
    <phoneticPr fontId="20" type="noConversion"/>
  </si>
  <si>
    <t>주: 2011년부터 수록</t>
  </si>
  <si>
    <t xml:space="preserve">     1) 재정자립도 = 자체수입(지방세+세외수입) / 일반회계 X 100</t>
  </si>
  <si>
    <t xml:space="preserve">     2) 재정자주도 = 자주재원(지방세+세외수입+지방교부세+조정교부금+재정보전금) / 일반회계 예산액 X 100</t>
  </si>
  <si>
    <t xml:space="preserve">     3) 기준재정수요충족도(재정력지수) = 기준재정수입액 / 기준재정수요액 X 100 ← 교부전기준</t>
  </si>
  <si>
    <t>Education welfare support</t>
    <phoneticPr fontId="42" type="noConversion"/>
  </si>
  <si>
    <t>Source : Tax Administration Department</t>
    <phoneticPr fontId="42" type="noConversion"/>
  </si>
  <si>
    <t>Unit : million won</t>
    <phoneticPr fontId="42" type="noConversion"/>
  </si>
  <si>
    <t>영주시</t>
    <phoneticPr fontId="20" type="noConversion"/>
  </si>
  <si>
    <t>Source : Budget Officer</t>
    <phoneticPr fontId="20" type="noConversion"/>
  </si>
  <si>
    <t>자료 : 회계과</t>
    <phoneticPr fontId="20" type="noConversion"/>
  </si>
  <si>
    <t>Source : Division of Accounting</t>
  </si>
  <si>
    <t>Source : Division of Accounting</t>
    <phoneticPr fontId="20" type="noConversion"/>
  </si>
  <si>
    <t>재산</t>
    <phoneticPr fontId="20" type="noConversion"/>
  </si>
  <si>
    <t>자동차</t>
    <phoneticPr fontId="20" type="noConversion"/>
  </si>
  <si>
    <t>지역자원</t>
    <phoneticPr fontId="20" type="noConversion"/>
  </si>
  <si>
    <t>교육</t>
    <phoneticPr fontId="20" type="noConversion"/>
  </si>
  <si>
    <t>주민</t>
    <phoneticPr fontId="20" type="noConversion"/>
  </si>
  <si>
    <t>담배</t>
    <phoneticPr fontId="20" type="noConversion"/>
  </si>
  <si>
    <t>소득</t>
    <phoneticPr fontId="20" type="noConversion"/>
  </si>
  <si>
    <t>취득세</t>
    <phoneticPr fontId="20" type="noConversion"/>
  </si>
  <si>
    <t>등록면허</t>
    <phoneticPr fontId="20" type="noConversion"/>
  </si>
  <si>
    <t>레져</t>
    <phoneticPr fontId="20" type="noConversion"/>
  </si>
  <si>
    <t>지방소비세</t>
    <phoneticPr fontId="20" type="noConversion"/>
  </si>
  <si>
    <t>과년도 수입</t>
    <phoneticPr fontId="20" type="noConversion"/>
  </si>
  <si>
    <t>2013</t>
  </si>
  <si>
    <t>자료 : 예산담당관실</t>
    <phoneticPr fontId="20" type="noConversion"/>
  </si>
  <si>
    <t>주 : 2005년 자료부터 서식 변경, 최종 예산액임.</t>
    <phoneticPr fontId="20" type="noConversion"/>
  </si>
  <si>
    <t xml:space="preserve">     2008년 자료부터 서식 변경("재정보전금" 항목 추가)</t>
    <phoneticPr fontId="20" type="noConversion"/>
  </si>
  <si>
    <t>주 : 2013년 자료부터 "지방 잉여금" 항목 삭제</t>
    <phoneticPr fontId="20" type="noConversion"/>
  </si>
  <si>
    <t>지난년도수입
Revenue from previous year</t>
    <phoneticPr fontId="20" type="noConversion"/>
  </si>
  <si>
    <t>…</t>
    <phoneticPr fontId="20" type="noConversion"/>
  </si>
  <si>
    <t xml:space="preserve">     2) 통계숫자의 단위표시 미만은 사사오입을 원칙으로 하였으며 총계숫자를 맞추기 위해 내용란의 단위숫자가 다를 수도 있습니다.</t>
    <phoneticPr fontId="20" type="noConversion"/>
  </si>
  <si>
    <t xml:space="preserve">근로장려금
</t>
    <phoneticPr fontId="42" type="noConversion"/>
  </si>
  <si>
    <t>자료 : 세정담당관</t>
  </si>
  <si>
    <t>자료 : 세정담당관</t>
    <phoneticPr fontId="42" type="noConversion"/>
  </si>
  <si>
    <t>상속세
Inheri-
tance</t>
    <phoneticPr fontId="42" type="noConversion"/>
  </si>
  <si>
    <t>다음연도 
이 월 액
Carry over to next year</t>
    <phoneticPr fontId="42" type="noConversion"/>
  </si>
  <si>
    <t xml:space="preserve">지 출 액
Expenditure
</t>
    <phoneticPr fontId="42" type="noConversion"/>
  </si>
  <si>
    <t xml:space="preserve">불 용 액
Unused
</t>
    <phoneticPr fontId="42" type="noConversion"/>
  </si>
  <si>
    <t>Management of School Finance</t>
    <phoneticPr fontId="42" type="noConversion"/>
  </si>
  <si>
    <t>Teaching-Learning Activities</t>
    <phoneticPr fontId="42" type="noConversion"/>
  </si>
  <si>
    <t>Application of Human Resource</t>
    <phoneticPr fontId="42" type="noConversion"/>
  </si>
  <si>
    <t>Health/School Meal/Physical  Activities</t>
    <phoneticPr fontId="42" type="noConversion"/>
  </si>
  <si>
    <t>ⅩⅤ. Public Finance / 773</t>
    <phoneticPr fontId="20" type="noConversion"/>
  </si>
  <si>
    <t>776 / ⅩⅤ. 재정</t>
    <phoneticPr fontId="20" type="noConversion"/>
  </si>
  <si>
    <t>ⅩⅤ. Public Finance / 777</t>
    <phoneticPr fontId="20" type="noConversion"/>
  </si>
  <si>
    <t>3. Collection of Local Taxes</t>
    <phoneticPr fontId="20" type="noConversion"/>
  </si>
  <si>
    <t>3. Collection of Local Taxes(cont'd)</t>
    <phoneticPr fontId="20" type="noConversion"/>
  </si>
  <si>
    <t>11. Settled expenditure of Special Accounts for Education</t>
    <phoneticPr fontId="42" type="noConversion"/>
  </si>
  <si>
    <t>주 : 2013년 자료부터 '근로장려금' 추가</t>
    <phoneticPr fontId="42" type="noConversion"/>
  </si>
  <si>
    <t xml:space="preserve">자료 : 예산개요, 2013년 최종예산기준(자립도,자주도), 당초예산(재정력지수) </t>
    <phoneticPr fontId="20" type="noConversion"/>
  </si>
  <si>
    <t>2013</t>
    <phoneticPr fontId="20" type="noConversion"/>
  </si>
  <si>
    <t>2014</t>
    <phoneticPr fontId="20" type="noConversion"/>
  </si>
  <si>
    <t>2014</t>
    <phoneticPr fontId="42" type="noConversion"/>
  </si>
  <si>
    <t>2014</t>
    <phoneticPr fontId="20" type="noConversion"/>
  </si>
  <si>
    <t>2014</t>
    <phoneticPr fontId="20" type="noConversion"/>
  </si>
  <si>
    <t>2014</t>
    <phoneticPr fontId="42" type="noConversion"/>
  </si>
  <si>
    <t>2014</t>
    <phoneticPr fontId="20" type="noConversion"/>
  </si>
  <si>
    <t>사업수입
Business product</t>
    <phoneticPr fontId="20" type="noConversion"/>
  </si>
  <si>
    <t>보전수입 등 및 내부거래  Conservation revenues and Internal transaction</t>
    <phoneticPr fontId="20" type="noConversion"/>
  </si>
  <si>
    <t>보전수입 등  Conservation revenues</t>
    <phoneticPr fontId="20" type="noConversion"/>
  </si>
  <si>
    <t>내부거래  Internal transaction</t>
    <phoneticPr fontId="20" type="noConversion"/>
  </si>
  <si>
    <t>세외수입</t>
    <phoneticPr fontId="20" type="noConversion"/>
  </si>
  <si>
    <t>임시적세외수입</t>
    <phoneticPr fontId="20" type="noConversion"/>
  </si>
  <si>
    <t>임시적 세외수입 Tempory non-tax revenues</t>
    <phoneticPr fontId="20" type="noConversion"/>
  </si>
  <si>
    <t>자료 : 예산담당관실</t>
    <phoneticPr fontId="20" type="noConversion"/>
  </si>
  <si>
    <t>…</t>
    <phoneticPr fontId="20" type="noConversion"/>
  </si>
  <si>
    <t xml:space="preserve">     2014년 자료부터 서식 변경("잉여금","전년도이월금","융자금원금수입","전입금","예탁금및예수금"을</t>
    <phoneticPr fontId="20" type="noConversion"/>
  </si>
  <si>
    <t xml:space="preserve">                                        "임시적세외수입"에서 "보전수입 등 및 내부거래"로 이동, "기부금 및 기금수입"은 "잡수입"에 포함)</t>
    <phoneticPr fontId="20" type="noConversion"/>
  </si>
  <si>
    <t>수수료수입
 Fees</t>
    <phoneticPr fontId="20" type="noConversion"/>
  </si>
  <si>
    <t>징수교부금
수입
Collection grants</t>
    <phoneticPr fontId="20" type="noConversion"/>
  </si>
  <si>
    <t>잉여금
Net
Surplus</t>
    <phoneticPr fontId="20" type="noConversion"/>
  </si>
  <si>
    <t>전년도
이월금
Carry-over</t>
    <phoneticPr fontId="20" type="noConversion"/>
  </si>
  <si>
    <t>융자금
원금수입
Loan collection</t>
    <phoneticPr fontId="20" type="noConversion"/>
  </si>
  <si>
    <t>전입금
Trans- ferred from</t>
    <phoneticPr fontId="20" type="noConversion"/>
  </si>
  <si>
    <t>2014</t>
  </si>
  <si>
    <t xml:space="preserve">     2014년 자료부터 "보전수입 등 및 내부거래" 항목 추가</t>
    <phoneticPr fontId="20" type="noConversion"/>
  </si>
  <si>
    <t>보전수입 등 및 내부거래</t>
    <phoneticPr fontId="20" type="noConversion"/>
  </si>
  <si>
    <t>Control grants</t>
    <phoneticPr fontId="20" type="noConversion"/>
  </si>
  <si>
    <t>Local borrowing</t>
    <phoneticPr fontId="20" type="noConversion"/>
  </si>
  <si>
    <t>Conservation revenues and Internal transaction</t>
    <phoneticPr fontId="20" type="noConversion"/>
  </si>
  <si>
    <t>재정보전금
Control grants</t>
    <phoneticPr fontId="20" type="noConversion"/>
  </si>
  <si>
    <t>조정교부금
Control grants</t>
    <phoneticPr fontId="20" type="noConversion"/>
  </si>
  <si>
    <t>주 : 2014년 자료부터 "지방 잉여금" 항목 삭제, "보전수입 등 및 내부거래" 항목 추가</t>
    <phoneticPr fontId="20" type="noConversion"/>
  </si>
  <si>
    <t>ⅩⅤ. Public Finance / 765</t>
    <phoneticPr fontId="42" type="noConversion"/>
  </si>
  <si>
    <t>768 / ⅩⅤ. 재정</t>
    <phoneticPr fontId="42" type="noConversion"/>
  </si>
  <si>
    <t>ⅩⅤ. Public Finance / 775</t>
    <phoneticPr fontId="20" type="noConversion"/>
  </si>
  <si>
    <t>778 / ⅩⅤ. 재정</t>
    <phoneticPr fontId="20" type="noConversion"/>
  </si>
  <si>
    <t>ⅩⅤ. Public Finance / 779</t>
    <phoneticPr fontId="20" type="noConversion"/>
  </si>
  <si>
    <t>ⅩⅤ. Public Finance / 783</t>
    <phoneticPr fontId="20" type="noConversion"/>
  </si>
  <si>
    <t>788 / ⅩⅤ. 재정</t>
    <phoneticPr fontId="20" type="noConversion"/>
  </si>
  <si>
    <t>796 / ⅩⅤ. 재정</t>
    <phoneticPr fontId="20" type="noConversion"/>
  </si>
  <si>
    <t>ⅩⅤ. Public Finance / 797</t>
    <phoneticPr fontId="20" type="noConversion"/>
  </si>
  <si>
    <r>
      <t>재정자립도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Financial independence</t>
    </r>
    <phoneticPr fontId="42" type="noConversion"/>
  </si>
  <si>
    <r>
      <t>재정자주도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Financial autonomy</t>
    </r>
    <phoneticPr fontId="42" type="noConversion"/>
  </si>
  <si>
    <r>
      <t>기준재정 수요충족도
(재정력지수)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Financia ability indices</t>
    </r>
    <phoneticPr fontId="42" type="noConversion"/>
  </si>
  <si>
    <r>
      <t>7. 일반회계 세출예산 개요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</si>
  <si>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 xml:space="preserve">농림해양
수산 </t>
    </r>
    <r>
      <rPr>
        <sz val="8"/>
        <color theme="1"/>
        <rFont val="돋움"/>
        <family val="3"/>
        <charset val="129"/>
      </rPr>
      <t>Agriculture, Forestry, Ocean, Marine</t>
    </r>
    <phoneticPr fontId="20" type="noConversion"/>
  </si>
  <si>
    <r>
      <t xml:space="preserve">수송 및 
교통 </t>
    </r>
    <r>
      <rPr>
        <sz val="8"/>
        <color theme="1"/>
        <rFont val="돋움"/>
        <family val="3"/>
        <charset val="129"/>
      </rPr>
      <t>Transpor-
tation, 
Traffic</t>
    </r>
    <phoneticPr fontId="20" type="noConversion"/>
  </si>
  <si>
    <r>
      <t xml:space="preserve">국토 및
 지역개발 </t>
    </r>
    <r>
      <rPr>
        <sz val="8"/>
        <color theme="1"/>
        <rFont val="돋움"/>
        <family val="3"/>
        <charset val="129"/>
      </rPr>
      <t xml:space="preserve">Country, Region </t>
    </r>
    <r>
      <rPr>
        <sz val="7.5"/>
        <color theme="1"/>
        <rFont val="돋움"/>
        <family val="3"/>
        <charset val="129"/>
      </rPr>
      <t xml:space="preserve">Development </t>
    </r>
  </si>
  <si>
    <r>
      <t xml:space="preserve">과학기술 </t>
    </r>
    <r>
      <rPr>
        <sz val="8"/>
        <color theme="1"/>
        <rFont val="돋움"/>
        <family val="3"/>
        <charset val="129"/>
      </rPr>
      <t>Science Technology</t>
    </r>
  </si>
  <si>
    <r>
      <t xml:space="preserve">예비비 </t>
    </r>
    <r>
      <rPr>
        <sz val="7"/>
        <color theme="1"/>
        <rFont val="돋움"/>
        <family val="3"/>
        <charset val="129"/>
      </rPr>
      <t>Contingency</t>
    </r>
    <phoneticPr fontId="20" type="noConversion"/>
  </si>
  <si>
    <r>
      <t xml:space="preserve">세대
(외국인세대제외)
</t>
    </r>
    <r>
      <rPr>
        <sz val="8"/>
        <color theme="1"/>
        <rFont val="돋움"/>
        <family val="3"/>
        <charset val="129"/>
      </rPr>
      <t xml:space="preserve"> Households (excluding foreign household)</t>
    </r>
    <phoneticPr fontId="42" type="noConversion"/>
  </si>
  <si>
    <r>
      <t xml:space="preserve">예탁금및
예수금
</t>
    </r>
    <r>
      <rPr>
        <sz val="7"/>
        <color theme="1"/>
        <rFont val="돋움"/>
        <family val="3"/>
        <charset val="129"/>
      </rPr>
      <t>Contribution</t>
    </r>
    <phoneticPr fontId="20" type="noConversion"/>
  </si>
  <si>
    <t>보전수입 등 및 
내부거래
Conservation revenues and Internal transaction</t>
    <phoneticPr fontId="20" type="noConversion"/>
  </si>
  <si>
    <t>764</t>
    <phoneticPr fontId="42" type="noConversion"/>
  </si>
  <si>
    <t>766 / ⅩⅤ. 재정</t>
    <phoneticPr fontId="42" type="noConversion"/>
  </si>
  <si>
    <t>ⅩⅤ. Public Finance / 767</t>
    <phoneticPr fontId="42" type="noConversion"/>
  </si>
  <si>
    <t>ⅩⅤ. Public Finance / 769</t>
    <phoneticPr fontId="20" type="noConversion"/>
  </si>
  <si>
    <t>770 / ⅩⅤ. 재정</t>
    <phoneticPr fontId="42" type="noConversion"/>
  </si>
  <si>
    <t>ⅩⅤ. Public Finance / 771</t>
    <phoneticPr fontId="20" type="noConversion"/>
  </si>
  <si>
    <t>772 / ⅩⅤ. 재정</t>
    <phoneticPr fontId="20" type="noConversion"/>
  </si>
  <si>
    <t>774 / ⅩⅤ. 재정</t>
    <phoneticPr fontId="20" type="noConversion"/>
  </si>
  <si>
    <t>780 / ⅩⅤ. 재정</t>
    <phoneticPr fontId="20" type="noConversion"/>
  </si>
  <si>
    <t>ⅩⅤ. Public Finance / 781</t>
    <phoneticPr fontId="20" type="noConversion"/>
  </si>
  <si>
    <t>782 / ⅩⅤ. 재정</t>
    <phoneticPr fontId="20" type="noConversion"/>
  </si>
  <si>
    <t>ⅩⅤ. Public Finance / 789</t>
    <phoneticPr fontId="20" type="noConversion"/>
  </si>
  <si>
    <t>790 / ⅩⅤ. 재정</t>
    <phoneticPr fontId="20" type="noConversion"/>
  </si>
  <si>
    <t>ⅩⅤ. Public Finance / 791</t>
    <phoneticPr fontId="20" type="noConversion"/>
  </si>
  <si>
    <t>792 / ⅩⅤ. 재정</t>
    <phoneticPr fontId="42" type="noConversion"/>
  </si>
  <si>
    <t>ⅩⅤ. Public Finance / 793</t>
    <phoneticPr fontId="42" type="noConversion"/>
  </si>
  <si>
    <t>794 / ⅩⅤ. 재정</t>
    <phoneticPr fontId="42" type="noConversion"/>
  </si>
  <si>
    <t>ⅩⅤ. Public Finance / 795</t>
    <phoneticPr fontId="42" type="noConversion"/>
  </si>
  <si>
    <t>798 / ⅩⅤ. 재정</t>
    <phoneticPr fontId="20" type="noConversion"/>
  </si>
  <si>
    <t>ⅩⅤ. Public Finance / 799</t>
    <phoneticPr fontId="20" type="noConversion"/>
  </si>
  <si>
    <t>800 / ⅩⅤ. 재정</t>
    <phoneticPr fontId="20" type="noConversion"/>
  </si>
  <si>
    <t>…</t>
    <phoneticPr fontId="20" type="noConversion"/>
  </si>
  <si>
    <t>-</t>
    <phoneticPr fontId="20" type="noConversion"/>
  </si>
  <si>
    <t>Source : Division of Accounting</t>
    <phoneticPr fontId="20" type="noConversion"/>
  </si>
  <si>
    <t>자료 : 회계과</t>
    <phoneticPr fontId="20" type="noConversion"/>
  </si>
  <si>
    <t xml:space="preserve">  - 지역및도시</t>
  </si>
  <si>
    <t>국토및지역개발</t>
  </si>
  <si>
    <t xml:space="preserve">  - 대중교통 · 물류등기타</t>
  </si>
  <si>
    <t>수송및교통</t>
  </si>
  <si>
    <t xml:space="preserve">  - 에너지및자원개발</t>
  </si>
  <si>
    <t xml:space="preserve">  - 무역및투자유치</t>
  </si>
  <si>
    <t xml:space="preserve">  - 산업기술지원</t>
    <phoneticPr fontId="20" type="noConversion"/>
  </si>
  <si>
    <t xml:space="preserve">  - 보육 · 가족및여성</t>
  </si>
  <si>
    <t xml:space="preserve">  - 문화및관광일반</t>
  </si>
  <si>
    <t>문화및관광</t>
    <phoneticPr fontId="20" type="noConversion"/>
  </si>
  <si>
    <t xml:space="preserve">  - 유아및초중등교육</t>
  </si>
  <si>
    <t xml:space="preserve">  - 경찰 · 재난방재 · 민방위</t>
    <phoneticPr fontId="20" type="noConversion"/>
  </si>
  <si>
    <t>공공질서및안전</t>
  </si>
  <si>
    <t xml:space="preserve">  - 입법및선거관계</t>
  </si>
  <si>
    <t>2014</t>
    <phoneticPr fontId="20" type="noConversion"/>
  </si>
  <si>
    <t>784 / ⅩⅤ. 재정</t>
    <phoneticPr fontId="20" type="noConversion"/>
  </si>
  <si>
    <t>ⅩⅤ. Public Finance / 785</t>
    <phoneticPr fontId="20" type="noConversion"/>
  </si>
  <si>
    <t>786 / ⅩⅤ. 재정</t>
    <phoneticPr fontId="20" type="noConversion"/>
  </si>
  <si>
    <t>ⅩⅤ. Public Finance / 787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</si>
</sst>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_ ;_ * \!\-#,##0_ ;_ * &quot;-&quot;_ ;_ @_ "/>
    <numFmt numFmtId="178" formatCode="_-* #,##0_-;\!\-* #,##0_-;_-* &quot;-&quot;_-;_-@_-"/>
    <numFmt numFmtId="179" formatCode="#,##0_);[Red]\!\(#,##0\!\)"/>
    <numFmt numFmtId="180" formatCode="#,##0_ "/>
    <numFmt numFmtId="181" formatCode="#,##0_);[Red]\(#,##0\)"/>
    <numFmt numFmtId="182" formatCode="_-[$€-2]* #,##0.00_-;\-[$€-2]* #,##0.00_-;_-[$€-2]* &quot;-&quot;??_-"/>
    <numFmt numFmtId="18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&quot;₩&quot;#,##0;[Red]&quot;₩&quot;&quot;₩&quot;\-#,##0"/>
    <numFmt numFmtId="18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_ * #,##0.00_ ;_ * \-#,##0.00_ ;_ * &quot;-&quot;??_ ;_ @_ "/>
    <numFmt numFmtId="190" formatCode="&quot;₩&quot;#,##0.00;&quot;₩&quot;\-#,##0.00"/>
    <numFmt numFmtId="191" formatCode="_-* #,##0.0_-;\-* #,##0.0_-;_-* &quot;-&quot;?_-;_-@_-"/>
    <numFmt numFmtId="192" formatCode="&quot;₩&quot;#,##0.00;[Red]&quot;₩&quot;\-#,##0.00"/>
    <numFmt numFmtId="193" formatCode="_ &quot;₩&quot;* #,##0_ ;_ &quot;₩&quot;* \-#,##0_ ;_ &quot;₩&quot;* &quot;-&quot;_ ;_ @_ "/>
    <numFmt numFmtId="194" formatCode="&quot;$&quot;#,##0_);[Red]\(&quot;$&quot;#,##0\)"/>
    <numFmt numFmtId="195" formatCode="&quot;₩&quot;#,##0;[Red]&quot;₩&quot;\-#,##0"/>
    <numFmt numFmtId="196" formatCode="_ &quot;₩&quot;* #,##0.00_ ;_ &quot;₩&quot;* \-#,##0.00_ ;_ &quot;₩&quot;* &quot;-&quot;??_ ;_ @_ "/>
    <numFmt numFmtId="197" formatCode="&quot;$&quot;#,##0.00_);[Red]\(&quot;$&quot;#,##0.00\)"/>
    <numFmt numFmtId="198" formatCode="#,##0;[Red]&quot;-&quot;#,##0"/>
    <numFmt numFmtId="199" formatCode="#,##0.00;[Red]&quot;-&quot;#,##0.00"/>
    <numFmt numFmtId="200" formatCode="#,##0.0"/>
    <numFmt numFmtId="201" formatCode="_(* #,##0_);_(* \(#,##0\);_(* &quot;-&quot;_);_(@_)"/>
    <numFmt numFmtId="202" formatCode="#,##0.0_ "/>
    <numFmt numFmtId="203" formatCode="_ * #,##0_ ;_ * &quot;₩&quot;&quot;₩&quot;\-#,##0_ ;_ * &quot;-&quot;_ ;_ @_ "/>
    <numFmt numFmtId="204" formatCode="_ &quot;₩&quot;* #,##0.00_ ;_ &quot;₩&quot;* &quot;₩&quot;&quot;₩&quot;\-#,##0.00_ ;_ &quot;₩&quot;* &quot;-&quot;??_ ;_ @_ "/>
    <numFmt numFmtId="205" formatCode="_ &quot;₩&quot;* #,##0_ ;_ &quot;₩&quot;* &quot;₩&quot;&quot;₩&quot;\-#,##0_ ;_ &quot;₩&quot;* &quot;-&quot;_ ;_ @_ "/>
    <numFmt numFmtId="206" formatCode="&quot;₩&quot;#,##0.00;[Red]&quot;₩&quot;&quot;₩&quot;&quot;₩&quot;\-#,##0.00"/>
    <numFmt numFmtId="207" formatCode="_ * #,##0.00_ ;_ * &quot;₩&quot;&quot;₩&quot;\-#,##0.00_ ;_ * &quot;-&quot;??_ ;_ @_ "/>
    <numFmt numFmtId="208" formatCode="&quot;R$&quot;#,##0_);[Red]\(&quot;R$&quot;#,##0\)"/>
    <numFmt numFmtId="209" formatCode="&quot;₩&quot;#,##0.00;&quot;₩&quot;&quot;₩&quot;&quot;₩&quot;&quot;₩&quot;&quot;₩&quot;&quot;₩&quot;\-#,##0.00"/>
    <numFmt numFmtId="210" formatCode="_ &quot;₩&quot;* #,##0.00_ ;_ &quot;₩&quot;* &quot;₩&quot;\-#,##0.00_ ;_ &quot;₩&quot;* &quot;-&quot;??_ ;_ @_ "/>
    <numFmt numFmtId="211" formatCode="&quot;₩&quot;#,##0;&quot;₩&quot;&quot;₩&quot;&quot;₩&quot;\-#,##0"/>
    <numFmt numFmtId="212" formatCode="&quot;R$&quot;#,##0_);\(&quot;R$&quot;#,##0\)"/>
    <numFmt numFmtId="213" formatCode="#,##0&quot; / XⅡ. 보건 및 사회보장&quot;"/>
    <numFmt numFmtId="214" formatCode="#,##0_-;\-#,##0_-;&quot;-&quot;_-;@_-"/>
    <numFmt numFmtId="215" formatCode="#,##0;\-#,##0;&quot;-&quot;;@"/>
    <numFmt numFmtId="216" formatCode="#,##0\ ;\-#,##0\ ;&quot;-&quot;\ ;@\ "/>
    <numFmt numFmtId="217" formatCode="#,##0\ ;\-#,##0\ ;&quot;-&quot;\ ;\ @"/>
    <numFmt numFmtId="218" formatCode="_-* #,##0.0_-;\-* #,##0.0_-;_-* &quot;-&quot;_-;_-@_-"/>
  </numFmts>
  <fonts count="19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뼻뮝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0"/>
      <name val="돋움체"/>
      <family val="3"/>
      <charset val="129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9"/>
      <color theme="1"/>
      <name val="돋움"/>
      <family val="3"/>
      <charset val="129"/>
    </font>
    <font>
      <b/>
      <sz val="16"/>
      <color theme="1"/>
      <name val="굴림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Arial"/>
      <family val="2"/>
    </font>
    <font>
      <sz val="17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9"/>
      <color theme="1"/>
      <name val="Arial Narrow"/>
      <family val="2"/>
    </font>
    <font>
      <b/>
      <vertAlign val="superscript"/>
      <sz val="17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2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36">
    <xf numFmtId="0" fontId="0" fillId="0" borderId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1" fillId="0" borderId="0"/>
    <xf numFmtId="0" fontId="91" fillId="0" borderId="0"/>
    <xf numFmtId="0" fontId="12" fillId="0" borderId="0" applyNumberForma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3" fillId="2" borderId="0" applyNumberFormat="0" applyBorder="0" applyAlignment="0" applyProtection="0">
      <alignment vertical="center"/>
    </xf>
    <xf numFmtId="0" fontId="116" fillId="2" borderId="0" applyNumberFormat="0" applyBorder="0" applyAlignment="0" applyProtection="0"/>
    <xf numFmtId="0" fontId="3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/>
    <xf numFmtId="0" fontId="3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116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160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7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5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5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7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9" borderId="0" applyNumberFormat="0" applyBorder="0" applyAlignment="0" applyProtection="0">
      <alignment vertical="center"/>
    </xf>
    <xf numFmtId="0" fontId="116" fillId="9" borderId="0" applyNumberFormat="0" applyBorder="0" applyAlignment="0" applyProtection="0"/>
    <xf numFmtId="0" fontId="3" fillId="11" borderId="0" applyNumberFormat="0" applyBorder="0" applyAlignment="0" applyProtection="0">
      <alignment vertical="center"/>
    </xf>
    <xf numFmtId="0" fontId="116" fillId="11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12" borderId="0" applyNumberFormat="0" applyBorder="0" applyAlignment="0" applyProtection="0">
      <alignment vertical="center"/>
    </xf>
    <xf numFmtId="0" fontId="116" fillId="12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3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60" fillId="3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7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60" fillId="3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7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4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7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117" fillId="1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1" fillId="43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1" fillId="44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1" fillId="45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46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47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1" fillId="48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/>
    <xf numFmtId="0" fontId="6" fillId="20" borderId="0" applyNumberFormat="0" applyBorder="0" applyAlignment="0" applyProtection="0">
      <alignment vertical="center"/>
    </xf>
    <xf numFmtId="0" fontId="117" fillId="20" borderId="0" applyNumberFormat="0" applyBorder="0" applyAlignment="0" applyProtection="0"/>
    <xf numFmtId="0" fontId="6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/>
    <xf numFmtId="0" fontId="51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9" fillId="0" borderId="0" applyFont="0" applyFill="0" applyBorder="0" applyAlignment="0" applyProtection="0"/>
    <xf numFmtId="192" fontId="49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5" fontId="46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9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6" fillId="0" borderId="0"/>
    <xf numFmtId="0" fontId="51" fillId="0" borderId="0" applyFont="0" applyFill="0" applyBorder="0" applyAlignment="0" applyProtection="0"/>
    <xf numFmtId="198" fontId="46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24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0" borderId="0"/>
    <xf numFmtId="0" fontId="52" fillId="0" borderId="0"/>
    <xf numFmtId="0" fontId="46" fillId="0" borderId="0"/>
    <xf numFmtId="0" fontId="47" fillId="0" borderId="0"/>
    <xf numFmtId="0" fontId="48" fillId="0" borderId="0"/>
    <xf numFmtId="0" fontId="47" fillId="0" borderId="0"/>
    <xf numFmtId="0" fontId="49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0" fillId="0" borderId="0"/>
    <xf numFmtId="0" fontId="50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2" fillId="22" borderId="1" applyNumberFormat="0" applyAlignment="0" applyProtection="0">
      <alignment vertical="center"/>
    </xf>
    <xf numFmtId="0" fontId="120" fillId="22" borderId="1" applyNumberFormat="0" applyAlignment="0" applyProtection="0"/>
    <xf numFmtId="0" fontId="11" fillId="0" borderId="0"/>
    <xf numFmtId="0" fontId="153" fillId="0" borderId="0"/>
    <xf numFmtId="0" fontId="30" fillId="23" borderId="2" applyNumberFormat="0" applyAlignment="0" applyProtection="0">
      <alignment vertical="center"/>
    </xf>
    <xf numFmtId="0" fontId="121" fillId="23" borderId="2" applyNumberFormat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68" fillId="0" borderId="0" applyFont="0" applyFill="0" applyBorder="0" applyAlignment="0" applyProtection="0"/>
    <xf numFmtId="0" fontId="94" fillId="0" borderId="0"/>
    <xf numFmtId="0" fontId="12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94" fillId="0" borderId="0"/>
    <xf numFmtId="182" fontId="1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/>
    <xf numFmtId="2" fontId="12" fillId="0" borderId="0" applyFont="0" applyFill="0" applyBorder="0" applyAlignment="0" applyProtection="0"/>
    <xf numFmtId="2" fontId="147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39" fillId="4" borderId="0" applyNumberFormat="0" applyBorder="0" applyAlignment="0" applyProtection="0">
      <alignment vertical="center"/>
    </xf>
    <xf numFmtId="0" fontId="123" fillId="4" borderId="0" applyNumberFormat="0" applyBorder="0" applyAlignment="0" applyProtection="0"/>
    <xf numFmtId="38" fontId="15" fillId="24" borderId="0" applyNumberFormat="0" applyBorder="0" applyAlignment="0" applyProtection="0"/>
    <xf numFmtId="38" fontId="15" fillId="24" borderId="0" applyNumberFormat="0" applyBorder="0" applyAlignment="0" applyProtection="0"/>
    <xf numFmtId="38" fontId="154" fillId="24" borderId="0" applyNumberFormat="0" applyBorder="0" applyAlignment="0" applyProtection="0"/>
    <xf numFmtId="38" fontId="15" fillId="25" borderId="0" applyNumberFormat="0" applyBorder="0" applyAlignment="0" applyProtection="0"/>
    <xf numFmtId="0" fontId="16" fillId="0" borderId="0">
      <alignment horizontal="left"/>
    </xf>
    <xf numFmtId="0" fontId="155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56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56" fillId="0" borderId="4">
      <alignment horizontal="left"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/>
    <xf numFmtId="0" fontId="38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33" fillId="7" borderId="1" applyNumberFormat="0" applyAlignment="0" applyProtection="0">
      <alignment vertical="center"/>
    </xf>
    <xf numFmtId="10" fontId="15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6" borderId="8" applyNumberFormat="0" applyBorder="0" applyAlignment="0" applyProtection="0"/>
    <xf numFmtId="10" fontId="154" fillId="24" borderId="8" applyNumberFormat="0" applyBorder="0" applyAlignment="0" applyProtection="0"/>
    <xf numFmtId="0" fontId="125" fillId="7" borderId="1" applyNumberFormat="0" applyAlignment="0" applyProtection="0"/>
    <xf numFmtId="0" fontId="31" fillId="0" borderId="9" applyNumberFormat="0" applyFill="0" applyAlignment="0" applyProtection="0">
      <alignment vertical="center"/>
    </xf>
    <xf numFmtId="0" fontId="126" fillId="0" borderId="9" applyNumberFormat="0" applyFill="0" applyAlignment="0" applyProtection="0"/>
    <xf numFmtId="176" fontId="12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0" fontId="19" fillId="0" borderId="10"/>
    <xf numFmtId="0" fontId="158" fillId="0" borderId="1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/>
    <xf numFmtId="0" fontId="14" fillId="0" borderId="0"/>
    <xf numFmtId="0" fontId="14" fillId="0" borderId="0"/>
    <xf numFmtId="209" fontId="14" fillId="0" borderId="0"/>
    <xf numFmtId="0" fontId="12" fillId="0" borderId="0"/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/>
    <xf numFmtId="0" fontId="40" fillId="22" borderId="12" applyNumberFormat="0" applyAlignment="0" applyProtection="0">
      <alignment vertical="center"/>
    </xf>
    <xf numFmtId="0" fontId="128" fillId="22" borderId="12" applyNumberFormat="0" applyAlignment="0" applyProtection="0"/>
    <xf numFmtId="10" fontId="12" fillId="0" borderId="0" applyFont="0" applyFill="0" applyBorder="0" applyAlignment="0" applyProtection="0"/>
    <xf numFmtId="10" fontId="147" fillId="0" borderId="0" applyFont="0" applyFill="0" applyBorder="0" applyAlignment="0" applyProtection="0"/>
    <xf numFmtId="0" fontId="19" fillId="0" borderId="0"/>
    <xf numFmtId="0" fontId="158" fillId="0" borderId="0"/>
    <xf numFmtId="0" fontId="35" fillId="0" borderId="0" applyNumberFormat="0" applyFill="0" applyBorder="0" applyAlignment="0" applyProtection="0">
      <alignment vertical="center"/>
    </xf>
    <xf numFmtId="0" fontId="87" fillId="0" borderId="0" applyFill="0" applyBorder="0" applyProtection="0">
      <alignment horizontal="centerContinuous" vertical="center"/>
    </xf>
    <xf numFmtId="0" fontId="88" fillId="24" borderId="0" applyFill="0" applyBorder="0" applyProtection="0">
      <alignment horizontal="center" vertical="center"/>
    </xf>
    <xf numFmtId="0" fontId="129" fillId="0" borderId="0" applyNumberFormat="0" applyFill="0" applyBorder="0" applyAlignment="0" applyProtection="0"/>
    <xf numFmtId="0" fontId="12" fillId="0" borderId="13" applyNumberFormat="0" applyFont="0" applyFill="0" applyAlignment="0" applyProtection="0"/>
    <xf numFmtId="0" fontId="12" fillId="0" borderId="13" applyNumberFormat="0" applyFont="0" applyFill="0" applyAlignment="0" applyProtection="0"/>
    <xf numFmtId="0" fontId="147" fillId="0" borderId="13" applyNumberFormat="0" applyFont="0" applyFill="0" applyAlignment="0" applyProtection="0"/>
    <xf numFmtId="0" fontId="32" fillId="0" borderId="14" applyNumberFormat="0" applyFill="0" applyAlignment="0" applyProtection="0">
      <alignment vertical="center"/>
    </xf>
    <xf numFmtId="0" fontId="20" fillId="0" borderId="15">
      <alignment horizontal="left"/>
    </xf>
    <xf numFmtId="0" fontId="159" fillId="0" borderId="15">
      <alignment horizontal="left"/>
    </xf>
    <xf numFmtId="0" fontId="2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1" fillId="4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1" fillId="5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1" fillId="5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53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1" fillId="54" borderId="0" applyNumberFormat="0" applyBorder="0" applyAlignment="0" applyProtection="0">
      <alignment vertical="center"/>
    </xf>
    <xf numFmtId="0" fontId="98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100" fillId="22" borderId="1" applyNumberFormat="0" applyAlignment="0" applyProtection="0">
      <alignment vertical="center"/>
    </xf>
    <xf numFmtId="0" fontId="163" fillId="55" borderId="85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61" fillId="29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183" fontId="14" fillId="0" borderId="0">
      <protection locked="0"/>
    </xf>
    <xf numFmtId="203" fontId="13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4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01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145" fillId="0" borderId="0">
      <protection locked="0"/>
    </xf>
    <xf numFmtId="0" fontId="25" fillId="0" borderId="0">
      <protection locked="0"/>
    </xf>
    <xf numFmtId="0" fontId="145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3" fillId="57" borderId="86" applyNumberFormat="0" applyFont="0" applyAlignment="0" applyProtection="0">
      <alignment vertical="center"/>
    </xf>
    <xf numFmtId="0" fontId="97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0" fontId="146" fillId="0" borderId="0">
      <alignment vertical="center"/>
    </xf>
    <xf numFmtId="9" fontId="14" fillId="0" borderId="0" applyFont="0" applyFill="0" applyBorder="0" applyAlignment="0" applyProtection="0"/>
    <xf numFmtId="9" fontId="89" fillId="24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0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65" fillId="5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45" fillId="0" borderId="0">
      <alignment horizontal="center" vertical="center"/>
    </xf>
    <xf numFmtId="0" fontId="92" fillId="0" borderId="0">
      <alignment horizontal="center" vertical="center"/>
    </xf>
    <xf numFmtId="0" fontId="54" fillId="0" borderId="0"/>
    <xf numFmtId="0" fontId="2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167" fillId="59" borderId="87" applyNumberFormat="0" applyAlignment="0" applyProtection="0">
      <alignment vertical="center"/>
    </xf>
    <xf numFmtId="0" fontId="104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184" fontId="12" fillId="0" borderId="0">
      <alignment vertical="center"/>
    </xf>
    <xf numFmtId="184" fontId="147" fillId="0" borderId="0">
      <alignment vertical="center"/>
    </xf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14" fillId="0" borderId="0" applyProtection="0"/>
    <xf numFmtId="201" fontId="1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12" fontId="14" fillId="0" borderId="0" applyFont="0" applyFill="0" applyBorder="0" applyAlignment="0" applyProtection="0"/>
    <xf numFmtId="176" fontId="14" fillId="0" borderId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14" fillId="0" borderId="0" applyFont="0" applyFill="0" applyBorder="0" applyAlignment="0" applyProtection="0"/>
    <xf numFmtId="176" fontId="14" fillId="0" borderId="0" applyProtection="0"/>
    <xf numFmtId="19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9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 applyProtection="0"/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/>
    <xf numFmtId="196" fontId="14" fillId="0" borderId="0" applyProtection="0"/>
    <xf numFmtId="41" fontId="160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Protection="0"/>
    <xf numFmtId="0" fontId="14" fillId="0" borderId="0" applyProtection="0"/>
    <xf numFmtId="41" fontId="13" fillId="0" borderId="0" applyFont="0" applyFill="0" applyBorder="0" applyAlignment="0" applyProtection="0">
      <alignment vertical="center"/>
    </xf>
    <xf numFmtId="0" fontId="14" fillId="0" borderId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Protection="0"/>
    <xf numFmtId="213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2" fillId="0" borderId="0"/>
    <xf numFmtId="0" fontId="31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68" fillId="0" borderId="8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06" fillId="0" borderId="14" applyNumberFormat="0" applyFill="0" applyAlignment="0" applyProtection="0">
      <alignment vertical="center"/>
    </xf>
    <xf numFmtId="0" fontId="169" fillId="0" borderId="89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107" fillId="7" borderId="1" applyNumberFormat="0" applyAlignment="0" applyProtection="0">
      <alignment vertical="center"/>
    </xf>
    <xf numFmtId="0" fontId="170" fillId="60" borderId="85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33" fillId="13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4" fontId="25" fillId="0" borderId="0">
      <protection locked="0"/>
    </xf>
    <xf numFmtId="4" fontId="145" fillId="0" borderId="0">
      <protection locked="0"/>
    </xf>
    <xf numFmtId="185" fontId="14" fillId="0" borderId="0">
      <protection locked="0"/>
    </xf>
    <xf numFmtId="204" fontId="13" fillId="0" borderId="0">
      <protection locked="0"/>
    </xf>
    <xf numFmtId="0" fontId="34" fillId="0" borderId="0">
      <alignment vertical="center"/>
    </xf>
    <xf numFmtId="0" fontId="14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71" fillId="0" borderId="90" applyNumberFormat="0" applyFill="0" applyAlignment="0" applyProtection="0">
      <alignment vertical="center"/>
    </xf>
    <xf numFmtId="0" fontId="108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72" fillId="0" borderId="91" applyNumberFormat="0" applyFill="0" applyAlignment="0" applyProtection="0">
      <alignment vertical="center"/>
    </xf>
    <xf numFmtId="0" fontId="109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3" fillId="0" borderId="92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112" fillId="22" borderId="12" applyNumberFormat="0" applyAlignment="0" applyProtection="0">
      <alignment vertical="center"/>
    </xf>
    <xf numFmtId="0" fontId="176" fillId="55" borderId="93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0" fontId="40" fillId="29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Protection="0"/>
    <xf numFmtId="177" fontId="14" fillId="0" borderId="0" applyFont="0" applyFill="0" applyBorder="0" applyAlignment="0" applyProtection="0"/>
    <xf numFmtId="177" fontId="14" fillId="0" borderId="0" applyProtection="0"/>
    <xf numFmtId="177" fontId="14" fillId="0" borderId="0" applyProtection="0"/>
    <xf numFmtId="176" fontId="14" fillId="0" borderId="0" applyProtection="0"/>
    <xf numFmtId="208" fontId="13" fillId="24" borderId="0" applyFill="0" applyBorder="0" applyProtection="0">
      <alignment horizontal="right"/>
    </xf>
    <xf numFmtId="0" fontId="14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149" fillId="0" borderId="0">
      <alignment vertical="center"/>
    </xf>
    <xf numFmtId="0" fontId="93" fillId="0" borderId="0"/>
    <xf numFmtId="42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86" fontId="14" fillId="0" borderId="0">
      <protection locked="0"/>
    </xf>
    <xf numFmtId="205" fontId="13" fillId="0" borderId="0">
      <protection locked="0"/>
    </xf>
    <xf numFmtId="0" fontId="13" fillId="0" borderId="0">
      <alignment vertical="center"/>
    </xf>
    <xf numFmtId="0" fontId="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14" fillId="0" borderId="0"/>
    <xf numFmtId="0" fontId="58" fillId="0" borderId="0" applyBorder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89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3" fillId="0" borderId="0"/>
    <xf numFmtId="0" fontId="97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/>
    <xf numFmtId="0" fontId="13" fillId="0" borderId="0"/>
    <xf numFmtId="0" fontId="16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13" fillId="0" borderId="0"/>
    <xf numFmtId="0" fontId="160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/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14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85" fillId="0" borderId="0"/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25" fillId="0" borderId="13">
      <protection locked="0"/>
    </xf>
    <xf numFmtId="0" fontId="145" fillId="0" borderId="13">
      <protection locked="0"/>
    </xf>
    <xf numFmtId="187" fontId="14" fillId="0" borderId="0">
      <protection locked="0"/>
    </xf>
    <xf numFmtId="206" fontId="13" fillId="0" borderId="0">
      <protection locked="0"/>
    </xf>
    <xf numFmtId="188" fontId="14" fillId="0" borderId="0">
      <protection locked="0"/>
    </xf>
    <xf numFmtId="207" fontId="13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16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01">
    <xf numFmtId="0" fontId="0" fillId="0" borderId="0" xfId="0"/>
    <xf numFmtId="49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left" vertical="center"/>
      <protection hidden="1"/>
    </xf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21" xfId="1153" quotePrefix="1" applyNumberFormat="1" applyFont="1" applyFill="1" applyBorder="1" applyAlignment="1" applyProtection="1">
      <alignment horizontal="center" vertical="center"/>
      <protection hidden="1"/>
    </xf>
    <xf numFmtId="180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Font="1" applyFill="1" applyBorder="1" applyAlignment="1" applyProtection="1">
      <alignment horizontal="right" vertical="center"/>
      <protection hidden="1"/>
    </xf>
    <xf numFmtId="41" fontId="178" fillId="24" borderId="0" xfId="0" applyNumberFormat="1" applyFont="1" applyFill="1" applyAlignment="1" applyProtection="1">
      <alignment horizontal="right" vertical="center"/>
      <protection hidden="1"/>
    </xf>
    <xf numFmtId="41" fontId="178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center" vertical="center"/>
      <protection hidden="1"/>
    </xf>
    <xf numFmtId="180" fontId="177" fillId="24" borderId="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applyNumberFormat="1" applyFont="1" applyFill="1" applyBorder="1" applyAlignment="1" applyProtection="1">
      <alignment vertical="center" shrinkToFit="1"/>
      <protection hidden="1"/>
    </xf>
    <xf numFmtId="41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325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center" vertical="center"/>
      <protection hidden="1"/>
    </xf>
    <xf numFmtId="176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Alignment="1" applyProtection="1">
      <alignment horizontal="right" vertical="center"/>
      <protection hidden="1"/>
    </xf>
    <xf numFmtId="214" fontId="178" fillId="24" borderId="0" xfId="0" applyNumberFormat="1" applyFont="1" applyFill="1" applyAlignment="1" applyProtection="1">
      <alignment horizontal="right" vertical="center"/>
      <protection hidden="1"/>
    </xf>
    <xf numFmtId="214" fontId="177" fillId="24" borderId="0" xfId="1153" applyNumberFormat="1" applyFont="1" applyFill="1" applyAlignment="1" applyProtection="1">
      <alignment horizontal="right" vertical="center"/>
      <protection hidden="1"/>
    </xf>
    <xf numFmtId="215" fontId="177" fillId="24" borderId="0" xfId="0" applyNumberFormat="1" applyFont="1" applyFill="1" applyAlignment="1" applyProtection="1">
      <alignment horizontal="right" vertical="center"/>
      <protection hidden="1"/>
    </xf>
    <xf numFmtId="215" fontId="178" fillId="24" borderId="0" xfId="0" applyNumberFormat="1" applyFont="1" applyFill="1" applyAlignment="1" applyProtection="1">
      <alignment horizontal="right" vertical="center"/>
      <protection hidden="1"/>
    </xf>
    <xf numFmtId="215" fontId="177" fillId="24" borderId="0" xfId="1153" applyNumberFormat="1" applyFont="1" applyFill="1" applyAlignment="1" applyProtection="1">
      <alignment horizontal="right" vertical="center"/>
      <protection hidden="1"/>
    </xf>
    <xf numFmtId="180" fontId="177" fillId="24" borderId="45" xfId="0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1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318" applyFont="1" applyFill="1" applyBorder="1" applyAlignment="1" applyProtection="1">
      <alignment horizontal="right"/>
      <protection locked="0" hidden="1"/>
    </xf>
    <xf numFmtId="41" fontId="177" fillId="24" borderId="10" xfId="1318" applyFont="1" applyFill="1" applyBorder="1" applyAlignment="1" applyProtection="1">
      <alignment horizontal="right"/>
      <protection locked="0" hidden="1"/>
    </xf>
    <xf numFmtId="214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0" xfId="1153" applyNumberFormat="1" applyFont="1" applyFill="1" applyAlignment="1" applyProtection="1">
      <alignment horizontal="right" vertical="center"/>
      <protection locked="0" hidden="1"/>
    </xf>
    <xf numFmtId="178" fontId="177" fillId="24" borderId="0" xfId="1153" applyFont="1" applyFill="1" applyBorder="1" applyAlignment="1" applyProtection="1">
      <alignment horizontal="right" vertical="center"/>
      <protection locked="0" hidden="1"/>
    </xf>
    <xf numFmtId="180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vertical="center"/>
      <protection hidden="1"/>
    </xf>
    <xf numFmtId="3" fontId="177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center"/>
      <protection hidden="1"/>
    </xf>
    <xf numFmtId="3" fontId="177" fillId="24" borderId="0" xfId="0" applyNumberFormat="1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Border="1" applyAlignment="1" applyProtection="1">
      <alignment horizontal="center" vertical="center"/>
      <protection hidden="1"/>
    </xf>
    <xf numFmtId="177" fontId="180" fillId="24" borderId="0" xfId="1325" applyFont="1" applyFill="1" applyBorder="1" applyAlignment="1" applyProtection="1">
      <alignment horizontal="center" vertical="center"/>
      <protection hidden="1"/>
    </xf>
    <xf numFmtId="3" fontId="180" fillId="24" borderId="0" xfId="0" applyNumberFormat="1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80" fillId="24" borderId="0" xfId="0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left" vertical="center"/>
      <protection hidden="1"/>
    </xf>
    <xf numFmtId="177" fontId="177" fillId="24" borderId="0" xfId="1325" applyFont="1" applyFill="1" applyBorder="1" applyAlignment="1" applyProtection="1">
      <alignment horizontal="left" vertical="center"/>
      <protection hidden="1"/>
    </xf>
    <xf numFmtId="41" fontId="178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31" xfId="0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left" vertical="center"/>
      <protection hidden="1"/>
    </xf>
    <xf numFmtId="0" fontId="182" fillId="24" borderId="0" xfId="0" applyFont="1" applyFill="1" applyAlignment="1" applyProtection="1">
      <alignment horizontal="center" vertical="center"/>
      <protection hidden="1"/>
    </xf>
    <xf numFmtId="0" fontId="183" fillId="24" borderId="0" xfId="0" applyFont="1" applyFill="1" applyProtection="1">
      <protection hidden="1"/>
    </xf>
    <xf numFmtId="3" fontId="183" fillId="24" borderId="0" xfId="0" applyNumberFormat="1" applyFont="1" applyFill="1" applyAlignment="1" applyProtection="1">
      <alignment horizontal="center" vertical="center"/>
      <protection hidden="1"/>
    </xf>
    <xf numFmtId="3" fontId="182" fillId="24" borderId="0" xfId="0" applyNumberFormat="1" applyFont="1" applyFill="1" applyAlignment="1" applyProtection="1">
      <alignment horizontal="center" vertical="center"/>
      <protection hidden="1"/>
    </xf>
    <xf numFmtId="180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Border="1" applyAlignment="1" applyProtection="1">
      <alignment horizontal="center" vertical="center"/>
      <protection hidden="1"/>
    </xf>
    <xf numFmtId="0" fontId="182" fillId="24" borderId="0" xfId="0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left" vertical="center"/>
      <protection hidden="1"/>
    </xf>
    <xf numFmtId="3" fontId="177" fillId="62" borderId="0" xfId="0" applyNumberFormat="1" applyFont="1" applyFill="1" applyAlignment="1" applyProtection="1">
      <alignment horizontal="center" vertical="center"/>
      <protection hidden="1"/>
    </xf>
    <xf numFmtId="0" fontId="177" fillId="62" borderId="0" xfId="0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77" fontId="177" fillId="62" borderId="0" xfId="1325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right" vertical="center"/>
      <protection hidden="1"/>
    </xf>
    <xf numFmtId="0" fontId="177" fillId="62" borderId="0" xfId="0" applyFont="1" applyFill="1" applyBorder="1" applyAlignment="1" applyProtection="1">
      <alignment horizontal="left" vertical="center"/>
      <protection hidden="1"/>
    </xf>
    <xf numFmtId="3" fontId="177" fillId="62" borderId="28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29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0" xfId="0" applyNumberFormat="1" applyFont="1" applyFill="1" applyBorder="1" applyAlignment="1" applyProtection="1">
      <alignment horizontal="center" vertical="center" wrapText="1"/>
      <protection hidden="1"/>
    </xf>
    <xf numFmtId="4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178" fillId="62" borderId="0" xfId="0" applyFont="1" applyFill="1" applyBorder="1" applyAlignment="1" applyProtection="1">
      <alignment horizontal="center" vertical="center"/>
      <protection hidden="1"/>
    </xf>
    <xf numFmtId="218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191" fontId="178" fillId="24" borderId="0" xfId="0" applyNumberFormat="1" applyFont="1" applyFill="1" applyBorder="1" applyAlignment="1" applyProtection="1">
      <alignment horizontal="right" vertical="center" shrinkToFit="1"/>
      <protection locked="0"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177" fillId="24" borderId="21" xfId="0" applyNumberFormat="1" applyFont="1" applyFill="1" applyBorder="1" applyAlignment="1" applyProtection="1">
      <alignment horizontal="left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21" xfId="0" quotePrefix="1" applyNumberFormat="1" applyFont="1" applyFill="1" applyBorder="1" applyAlignment="1" applyProtection="1">
      <alignment horizontal="left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179" fontId="177" fillId="0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62" borderId="22" xfId="0" quotePrefix="1" applyNumberFormat="1" applyFont="1" applyFill="1" applyBorder="1" applyAlignment="1" applyProtection="1">
      <alignment horizontal="left" vertical="center"/>
      <protection hidden="1"/>
    </xf>
    <xf numFmtId="191" fontId="177" fillId="2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81" fillId="24" borderId="0" xfId="1214" applyNumberFormat="1" applyFont="1" applyFill="1" applyBorder="1" applyAlignment="1" applyProtection="1">
      <alignment horizontal="right"/>
      <protection hidden="1"/>
    </xf>
    <xf numFmtId="0" fontId="181" fillId="62" borderId="0" xfId="0" applyNumberFormat="1" applyFont="1" applyFill="1" applyBorder="1" applyAlignment="1" applyProtection="1">
      <alignment horizontal="center"/>
      <protection hidden="1"/>
    </xf>
    <xf numFmtId="0" fontId="181" fillId="24" borderId="0" xfId="1518" applyFont="1" applyFill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left"/>
      <protection hidden="1"/>
    </xf>
    <xf numFmtId="0" fontId="177" fillId="62" borderId="0" xfId="0" applyFont="1" applyFill="1" applyAlignment="1" applyProtection="1">
      <alignment horizontal="center" vertical="center"/>
      <protection hidden="1"/>
    </xf>
    <xf numFmtId="181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Alignment="1" applyProtection="1">
      <alignment horizontal="center" vertical="center"/>
      <protection hidden="1"/>
    </xf>
    <xf numFmtId="0" fontId="182" fillId="62" borderId="0" xfId="0" applyFont="1" applyFill="1" applyAlignment="1" applyProtection="1">
      <alignment horizontal="center" vertical="center"/>
      <protection hidden="1"/>
    </xf>
    <xf numFmtId="3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left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0" xfId="0" applyNumberFormat="1" applyFont="1" applyFill="1" applyBorder="1" applyAlignment="1" applyProtection="1">
      <alignment horizontal="right" vertical="center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Alignment="1" applyProtection="1">
      <alignment horizontal="right" vertical="center" shrinkToFit="1"/>
      <protection hidden="1"/>
    </xf>
    <xf numFmtId="179" fontId="177" fillId="24" borderId="23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Font="1" applyFill="1" applyBorder="1" applyAlignment="1" applyProtection="1">
      <alignment horizontal="center" vertical="center"/>
      <protection hidden="1"/>
    </xf>
    <xf numFmtId="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79" fontId="177" fillId="24" borderId="23" xfId="0" applyNumberFormat="1" applyFont="1" applyFill="1" applyBorder="1" applyAlignment="1" applyProtection="1">
      <alignment horizontal="center" vertical="center"/>
      <protection hidden="1"/>
    </xf>
    <xf numFmtId="41" fontId="177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177" fillId="24" borderId="23" xfId="0" quotePrefix="1" applyNumberFormat="1" applyFont="1" applyFill="1" applyBorder="1" applyAlignment="1" applyProtection="1">
      <alignment horizontal="left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left" vertical="center"/>
      <protection hidden="1"/>
    </xf>
    <xf numFmtId="0" fontId="178" fillId="0" borderId="0" xfId="0" applyFont="1" applyFill="1" applyBorder="1" applyAlignment="1" applyProtection="1">
      <alignment horizontal="center"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 shrinkToFit="1"/>
      <protection hidden="1"/>
    </xf>
    <xf numFmtId="41" fontId="177" fillId="62" borderId="10" xfId="0" applyNumberFormat="1" applyFont="1" applyFill="1" applyBorder="1" applyAlignment="1" applyProtection="1">
      <alignment horizontal="right" vertical="center" shrinkToFit="1"/>
      <protection locked="0" hidden="1"/>
    </xf>
    <xf numFmtId="1" fontId="177" fillId="62" borderId="22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4" xfId="0" quotePrefix="1" applyNumberFormat="1" applyFont="1" applyFill="1" applyBorder="1" applyAlignment="1" applyProtection="1">
      <alignment horizontal="left" vertical="center"/>
      <protection hidden="1"/>
    </xf>
    <xf numFmtId="0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1214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center"/>
      <protection hidden="1"/>
    </xf>
    <xf numFmtId="0" fontId="181" fillId="62" borderId="0" xfId="1518" applyFont="1" applyFill="1" applyAlignment="1" applyProtection="1">
      <alignment horizontal="left"/>
      <protection hidden="1"/>
    </xf>
    <xf numFmtId="0" fontId="181" fillId="62" borderId="0" xfId="1325" applyNumberFormat="1" applyFont="1" applyFill="1" applyBorder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center"/>
      <protection hidden="1"/>
    </xf>
    <xf numFmtId="0" fontId="181" fillId="24" borderId="0" xfId="0" applyNumberFormat="1" applyFont="1" applyFill="1" applyAlignment="1" applyProtection="1">
      <alignment horizontal="center"/>
      <protection hidden="1"/>
    </xf>
    <xf numFmtId="181" fontId="177" fillId="24" borderId="0" xfId="1325" applyNumberFormat="1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1325" applyNumberFormat="1" applyFont="1" applyFill="1" applyBorder="1" applyAlignment="1" applyProtection="1">
      <alignment horizontal="center" vertical="center"/>
      <protection hidden="1"/>
    </xf>
    <xf numFmtId="3" fontId="186" fillId="24" borderId="0" xfId="0" applyNumberFormat="1" applyFont="1" applyFill="1" applyAlignment="1" applyProtection="1">
      <alignment horizontal="center" vertical="center"/>
      <protection hidden="1"/>
    </xf>
    <xf numFmtId="0" fontId="186" fillId="24" borderId="0" xfId="0" applyFont="1" applyFill="1" applyBorder="1" applyAlignment="1" applyProtection="1">
      <alignment horizontal="center" vertical="center"/>
      <protection hidden="1"/>
    </xf>
    <xf numFmtId="215" fontId="177" fillId="24" borderId="0" xfId="0" applyNumberFormat="1" applyFont="1" applyFill="1" applyBorder="1" applyAlignment="1" applyProtection="1">
      <alignment horizontal="right" vertical="center"/>
      <protection hidden="1"/>
    </xf>
    <xf numFmtId="215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3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215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215" fontId="177" fillId="24" borderId="0" xfId="1195" applyNumberFormat="1" applyFont="1" applyFill="1" applyBorder="1" applyAlignment="1" applyProtection="1">
      <alignment horizontal="right" vertical="center"/>
      <protection locked="0" hidden="1"/>
    </xf>
    <xf numFmtId="215" fontId="177" fillId="24" borderId="0" xfId="1195" applyNumberFormat="1" applyFont="1" applyFill="1" applyBorder="1" applyAlignment="1" applyProtection="1">
      <alignment vertical="center"/>
      <protection locked="0" hidden="1"/>
    </xf>
    <xf numFmtId="41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215" fontId="177" fillId="24" borderId="24" xfId="0" applyNumberFormat="1" applyFont="1" applyFill="1" applyBorder="1" applyAlignment="1" applyProtection="1">
      <alignment horizontal="right" vertical="center"/>
      <protection locked="0" hidden="1"/>
    </xf>
    <xf numFmtId="215" fontId="177" fillId="24" borderId="10" xfId="1195" applyNumberFormat="1" applyFont="1" applyFill="1" applyBorder="1" applyAlignment="1" applyProtection="1">
      <alignment horizontal="right" vertical="center"/>
      <protection locked="0" hidden="1"/>
    </xf>
    <xf numFmtId="215" fontId="177" fillId="24" borderId="10" xfId="0" applyNumberFormat="1" applyFont="1" applyFill="1" applyBorder="1" applyAlignment="1" applyProtection="1">
      <alignment horizontal="right" vertical="center"/>
      <protection locked="0" hidden="1"/>
    </xf>
    <xf numFmtId="215" fontId="177" fillId="24" borderId="10" xfId="1195" applyNumberFormat="1" applyFont="1" applyFill="1" applyBorder="1" applyAlignment="1" applyProtection="1">
      <alignment vertical="center"/>
      <protection locked="0" hidden="1"/>
    </xf>
    <xf numFmtId="0" fontId="181" fillId="24" borderId="0" xfId="0" applyFont="1" applyFill="1" applyBorder="1" applyAlignment="1" applyProtection="1">
      <alignment horizontal="left"/>
      <protection hidden="1"/>
    </xf>
    <xf numFmtId="3" fontId="181" fillId="24" borderId="0" xfId="0" applyNumberFormat="1" applyFont="1" applyFill="1" applyBorder="1" applyAlignment="1" applyProtection="1">
      <alignment horizontal="left"/>
      <protection hidden="1"/>
    </xf>
    <xf numFmtId="177" fontId="181" fillId="24" borderId="0" xfId="1324" applyFont="1" applyFill="1" applyBorder="1" applyAlignment="1" applyProtection="1">
      <alignment horizontal="left"/>
      <protection hidden="1"/>
    </xf>
    <xf numFmtId="0" fontId="181" fillId="24" borderId="0" xfId="0" applyFont="1" applyFill="1" applyAlignment="1" applyProtection="1">
      <alignment horizontal="right"/>
      <protection hidden="1"/>
    </xf>
    <xf numFmtId="0" fontId="181" fillId="62" borderId="0" xfId="0" applyFont="1" applyFill="1" applyBorder="1" applyAlignment="1" applyProtection="1">
      <alignment horizontal="left"/>
      <protection hidden="1"/>
    </xf>
    <xf numFmtId="177" fontId="177" fillId="24" borderId="0" xfId="1324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left" vertical="center"/>
      <protection hidden="1"/>
    </xf>
    <xf numFmtId="180" fontId="177" fillId="62" borderId="0" xfId="0" applyNumberFormat="1" applyFont="1" applyFill="1" applyBorder="1" applyAlignment="1" applyProtection="1">
      <alignment horizontal="left" vertical="center"/>
      <protection hidden="1"/>
    </xf>
    <xf numFmtId="0" fontId="177" fillId="62" borderId="0" xfId="0" applyFont="1" applyFill="1" applyBorder="1" applyAlignment="1" applyProtection="1">
      <alignment horizontal="right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0" xfId="0" applyNumberFormat="1" applyFont="1" applyFill="1" applyBorder="1" applyAlignment="1" applyProtection="1">
      <alignment horizontal="right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1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1325" applyNumberFormat="1" applyFont="1" applyFill="1" applyBorder="1" applyAlignment="1" applyProtection="1">
      <alignment horizontal="center" vertical="center"/>
      <protection hidden="1"/>
    </xf>
    <xf numFmtId="41" fontId="177" fillId="24" borderId="23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applyNumberFormat="1" applyFont="1" applyFill="1" applyBorder="1" applyAlignment="1" applyProtection="1">
      <alignment horizontal="left" vertical="center" wrapText="1"/>
      <protection hidden="1"/>
    </xf>
    <xf numFmtId="217" fontId="177" fillId="0" borderId="0" xfId="0" applyNumberFormat="1" applyFont="1" applyAlignment="1" applyProtection="1">
      <alignment horizontal="left" vertical="center"/>
      <protection hidden="1"/>
    </xf>
    <xf numFmtId="0" fontId="187" fillId="0" borderId="0" xfId="0" applyFont="1" applyAlignment="1" applyProtection="1">
      <alignment horizontal="left" indent="1"/>
      <protection hidden="1"/>
    </xf>
    <xf numFmtId="41" fontId="177" fillId="24" borderId="0" xfId="1325" applyNumberFormat="1" applyFont="1" applyFill="1" applyBorder="1" applyAlignment="1" applyProtection="1">
      <alignment horizontal="left" vertical="center" wrapText="1"/>
      <protection hidden="1"/>
    </xf>
    <xf numFmtId="41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0" applyNumberFormat="1" applyFont="1" applyFill="1" applyBorder="1" applyAlignment="1" applyProtection="1">
      <alignment horizontal="left" vertical="center"/>
      <protection hidden="1"/>
    </xf>
    <xf numFmtId="41" fontId="177" fillId="24" borderId="95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 vertical="center"/>
      <protection hidden="1"/>
    </xf>
    <xf numFmtId="179" fontId="181" fillId="24" borderId="0" xfId="0" applyNumberFormat="1" applyFont="1" applyFill="1" applyBorder="1" applyAlignment="1" applyProtection="1">
      <alignment horizontal="left" vertical="center"/>
      <protection hidden="1"/>
    </xf>
    <xf numFmtId="180" fontId="181" fillId="24" borderId="0" xfId="0" applyNumberFormat="1" applyFont="1" applyFill="1" applyBorder="1" applyAlignment="1" applyProtection="1">
      <alignment horizontal="left" vertical="center"/>
      <protection hidden="1"/>
    </xf>
    <xf numFmtId="0" fontId="181" fillId="24" borderId="0" xfId="0" applyFont="1" applyFill="1" applyBorder="1" applyAlignment="1" applyProtection="1">
      <alignment horizontal="right" vertical="center"/>
      <protection hidden="1"/>
    </xf>
    <xf numFmtId="0" fontId="177" fillId="24" borderId="0" xfId="0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Border="1" applyAlignment="1" applyProtection="1">
      <alignment horizontal="left" vertical="center"/>
      <protection hidden="1"/>
    </xf>
    <xf numFmtId="179" fontId="183" fillId="24" borderId="0" xfId="0" applyNumberFormat="1" applyFont="1" applyFill="1" applyAlignment="1" applyProtection="1">
      <alignment horizontal="center" vertical="center"/>
      <protection hidden="1"/>
    </xf>
    <xf numFmtId="179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Font="1" applyFill="1" applyBorder="1" applyAlignment="1" applyProtection="1">
      <alignment horizontal="left" vertical="center"/>
      <protection hidden="1"/>
    </xf>
    <xf numFmtId="179" fontId="177" fillId="62" borderId="10" xfId="0" applyNumberFormat="1" applyFont="1" applyFill="1" applyBorder="1" applyAlignment="1" applyProtection="1">
      <alignment horizontal="left" vertical="center"/>
      <protection hidden="1"/>
    </xf>
    <xf numFmtId="180" fontId="177" fillId="62" borderId="10" xfId="0" applyNumberFormat="1" applyFont="1" applyFill="1" applyBorder="1" applyAlignment="1" applyProtection="1">
      <alignment horizontal="right" vertical="center"/>
      <protection hidden="1"/>
    </xf>
    <xf numFmtId="179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NumberFormat="1" applyFont="1" applyFill="1" applyBorder="1" applyAlignment="1" applyProtection="1">
      <alignment horizontal="center" vertical="center"/>
      <protection hidden="1"/>
    </xf>
    <xf numFmtId="179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0" xfId="1153" applyNumberFormat="1" applyFont="1" applyFill="1" applyAlignment="1" applyProtection="1">
      <alignment horizontal="right" vertical="center"/>
      <protection hidden="1"/>
    </xf>
    <xf numFmtId="179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41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1" fontId="177" fillId="24" borderId="0" xfId="1153" applyNumberFormat="1" applyFont="1" applyFill="1" applyAlignment="1" applyProtection="1">
      <alignment horizontal="right" vertical="center"/>
      <protection locked="0" hidden="1"/>
    </xf>
    <xf numFmtId="217" fontId="177" fillId="24" borderId="23" xfId="0" applyNumberFormat="1" applyFont="1" applyFill="1" applyBorder="1" applyAlignment="1" applyProtection="1">
      <alignment horizontal="left" vertical="center" wrapText="1"/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178" fontId="177" fillId="24" borderId="0" xfId="1153" applyFont="1" applyFill="1" applyAlignment="1" applyProtection="1">
      <alignment horizontal="right" vertical="center"/>
      <protection hidden="1"/>
    </xf>
    <xf numFmtId="217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41" fontId="177" fillId="24" borderId="10" xfId="1153" applyNumberFormat="1" applyFont="1" applyFill="1" applyBorder="1" applyAlignment="1" applyProtection="1">
      <alignment horizontal="right" vertical="center"/>
      <protection locked="0" hidden="1"/>
    </xf>
    <xf numFmtId="217" fontId="177" fillId="24" borderId="24" xfId="0" applyNumberFormat="1" applyFont="1" applyFill="1" applyBorder="1" applyAlignment="1" applyProtection="1">
      <alignment horizontal="left" vertical="center" wrapText="1"/>
      <protection hidden="1"/>
    </xf>
    <xf numFmtId="181" fontId="181" fillId="24" borderId="0" xfId="0" applyNumberFormat="1" applyFont="1" applyFill="1" applyBorder="1" applyAlignment="1" applyProtection="1">
      <alignment horizontal="left"/>
      <protection hidden="1"/>
    </xf>
    <xf numFmtId="179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center" vertical="center"/>
      <protection hidden="1"/>
    </xf>
    <xf numFmtId="181" fontId="181" fillId="24" borderId="0" xfId="0" applyNumberFormat="1" applyFont="1" applyFill="1" applyAlignment="1" applyProtection="1">
      <alignment horizontal="center" vertical="center"/>
      <protection hidden="1"/>
    </xf>
    <xf numFmtId="0" fontId="181" fillId="24" borderId="0" xfId="0" applyFont="1" applyFill="1" applyBorder="1" applyAlignment="1" applyProtection="1">
      <alignment horizontal="center" vertical="center"/>
      <protection hidden="1"/>
    </xf>
    <xf numFmtId="179" fontId="181" fillId="24" borderId="0" xfId="0" applyNumberFormat="1" applyFont="1" applyFill="1" applyBorder="1" applyAlignment="1" applyProtection="1">
      <alignment horizontal="center" vertical="center"/>
      <protection hidden="1"/>
    </xf>
    <xf numFmtId="180" fontId="181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Alignment="1" applyProtection="1">
      <alignment horizontal="center" vertical="center"/>
      <protection hidden="1"/>
    </xf>
    <xf numFmtId="0" fontId="177" fillId="24" borderId="10" xfId="0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quotePrefix="1" applyFont="1" applyFill="1" applyBorder="1" applyAlignment="1" applyProtection="1">
      <alignment horizontal="center" vertical="center"/>
      <protection hidden="1"/>
    </xf>
    <xf numFmtId="0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78" fontId="178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0" xfId="1153" applyNumberFormat="1" applyFont="1" applyFill="1" applyAlignment="1" applyProtection="1">
      <alignment horizontal="right" vertical="center"/>
      <protection locked="0" hidden="1"/>
    </xf>
    <xf numFmtId="4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49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10" xfId="1153" applyNumberFormat="1" applyFont="1" applyFill="1" applyBorder="1" applyAlignment="1" applyProtection="1">
      <alignment horizontal="right" vertical="center"/>
      <protection locked="0" hidden="1"/>
    </xf>
    <xf numFmtId="0" fontId="181" fillId="24" borderId="0" xfId="1516" applyFont="1" applyFill="1" applyBorder="1" applyAlignment="1" applyProtection="1">
      <alignment horizontal="left"/>
      <protection hidden="1"/>
    </xf>
    <xf numFmtId="0" fontId="177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7" fillId="24" borderId="0" xfId="1515" applyFont="1" applyFill="1" applyBorder="1" applyAlignment="1" applyProtection="1">
      <alignment horizontal="right" vertical="center"/>
      <protection hidden="1"/>
    </xf>
    <xf numFmtId="0" fontId="177" fillId="24" borderId="10" xfId="1515" applyFont="1" applyFill="1" applyBorder="1" applyAlignment="1" applyProtection="1">
      <alignment horizontal="right" vertical="center"/>
      <protection hidden="1"/>
    </xf>
    <xf numFmtId="41" fontId="177" fillId="24" borderId="0" xfId="1515" applyNumberFormat="1" applyFont="1" applyFill="1" applyAlignment="1" applyProtection="1">
      <alignment horizontal="right" vertical="center"/>
      <protection hidden="1"/>
    </xf>
    <xf numFmtId="41" fontId="178" fillId="24" borderId="0" xfId="1515" applyNumberFormat="1" applyFont="1" applyFill="1" applyAlignment="1" applyProtection="1">
      <alignment horizontal="right" vertical="center"/>
      <protection hidden="1"/>
    </xf>
    <xf numFmtId="0" fontId="177" fillId="24" borderId="0" xfId="1515" applyNumberFormat="1" applyFont="1" applyFill="1" applyBorder="1" applyAlignment="1" applyProtection="1">
      <alignment horizontal="center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41" fontId="177" fillId="24" borderId="0" xfId="1515" applyNumberFormat="1" applyFont="1" applyFill="1" applyBorder="1" applyAlignment="1" applyProtection="1">
      <alignment horizontal="right" vertical="center"/>
      <protection hidden="1"/>
    </xf>
    <xf numFmtId="0" fontId="177" fillId="24" borderId="23" xfId="1519" applyFont="1" applyFill="1" applyBorder="1" applyAlignment="1" applyProtection="1">
      <alignment horizontal="center" vertical="center"/>
      <protection hidden="1"/>
    </xf>
    <xf numFmtId="181" fontId="177" fillId="24" borderId="0" xfId="1515" applyNumberFormat="1" applyFont="1" applyFill="1" applyBorder="1" applyAlignment="1" applyProtection="1">
      <alignment horizontal="center" vertical="center"/>
      <protection hidden="1"/>
    </xf>
    <xf numFmtId="41" fontId="177" fillId="62" borderId="0" xfId="1517" applyNumberFormat="1" applyFont="1" applyFill="1" applyAlignment="1" applyProtection="1">
      <alignment horizontal="right" vertical="center"/>
      <protection locked="0" hidden="1"/>
    </xf>
    <xf numFmtId="41" fontId="177" fillId="24" borderId="0" xfId="1515" applyNumberFormat="1" applyFont="1" applyFill="1" applyAlignment="1" applyProtection="1">
      <alignment horizontal="right" vertical="center"/>
      <protection locked="0" hidden="1"/>
    </xf>
    <xf numFmtId="0" fontId="181" fillId="24" borderId="31" xfId="1516" applyFont="1" applyFill="1" applyBorder="1" applyAlignment="1" applyProtection="1">
      <alignment horizontal="left"/>
      <protection hidden="1"/>
    </xf>
    <xf numFmtId="179" fontId="181" fillId="24" borderId="31" xfId="1516" applyNumberFormat="1" applyFont="1" applyFill="1" applyBorder="1" applyAlignment="1" applyProtection="1">
      <alignment horizontal="left"/>
      <protection hidden="1"/>
    </xf>
    <xf numFmtId="0" fontId="181" fillId="24" borderId="31" xfId="1516" applyFont="1" applyFill="1" applyBorder="1" applyAlignment="1" applyProtection="1">
      <alignment horizontal="right"/>
      <protection hidden="1"/>
    </xf>
    <xf numFmtId="0" fontId="181" fillId="24" borderId="31" xfId="0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right"/>
      <protection hidden="1"/>
    </xf>
    <xf numFmtId="0" fontId="181" fillId="24" borderId="0" xfId="1515" applyFont="1" applyFill="1" applyAlignment="1" applyProtection="1">
      <alignment horizontal="center" vertical="center"/>
      <protection hidden="1"/>
    </xf>
    <xf numFmtId="0" fontId="181" fillId="24" borderId="0" xfId="1515" applyFont="1" applyFill="1" applyBorder="1" applyAlignment="1" applyProtection="1">
      <alignment horizontal="center" vertical="center"/>
      <protection hidden="1"/>
    </xf>
    <xf numFmtId="0" fontId="182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center" vertical="center"/>
      <protection hidden="1"/>
    </xf>
    <xf numFmtId="179" fontId="180" fillId="24" borderId="0" xfId="1325" applyNumberFormat="1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left" vertical="center"/>
      <protection hidden="1"/>
    </xf>
    <xf numFmtId="0" fontId="177" fillId="24" borderId="0" xfId="0" applyFont="1" applyFill="1" applyBorder="1" applyAlignment="1" applyProtection="1">
      <alignment horizontal="right" vertical="center"/>
      <protection hidden="1"/>
    </xf>
    <xf numFmtId="179" fontId="177" fillId="24" borderId="25" xfId="1325" applyNumberFormat="1" applyFont="1" applyFill="1" applyBorder="1" applyAlignment="1" applyProtection="1">
      <alignment horizontal="center" vertical="center"/>
      <protection hidden="1"/>
    </xf>
    <xf numFmtId="191" fontId="177" fillId="24" borderId="0" xfId="1113" applyNumberFormat="1" applyFont="1" applyFill="1" applyAlignment="1" applyProtection="1">
      <alignment horizontal="right" vertical="center"/>
      <protection hidden="1"/>
    </xf>
    <xf numFmtId="218" fontId="178" fillId="24" borderId="0" xfId="0" applyNumberFormat="1" applyFont="1" applyFill="1" applyAlignment="1" applyProtection="1">
      <alignment horizontal="right" vertical="center"/>
      <protection hidden="1"/>
    </xf>
    <xf numFmtId="191" fontId="178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1113" applyNumberFormat="1" applyFont="1" applyFill="1" applyAlignment="1" applyProtection="1">
      <alignment horizontal="right" vertical="center"/>
      <protection hidden="1"/>
    </xf>
    <xf numFmtId="191" fontId="177" fillId="24" borderId="0" xfId="1517" applyNumberFormat="1" applyFont="1" applyFill="1" applyAlignment="1" applyProtection="1">
      <alignment horizontal="right" vertical="center"/>
      <protection hidden="1"/>
    </xf>
    <xf numFmtId="41" fontId="177" fillId="24" borderId="0" xfId="1517" applyNumberFormat="1" applyFont="1" applyFill="1" applyAlignment="1" applyProtection="1">
      <alignment horizontal="right" vertical="center"/>
      <protection locked="0" hidden="1"/>
    </xf>
    <xf numFmtId="0" fontId="177" fillId="24" borderId="23" xfId="0" applyFont="1" applyFill="1" applyBorder="1" applyAlignment="1" applyProtection="1">
      <alignment horizontal="left" vertical="center"/>
      <protection hidden="1"/>
    </xf>
    <xf numFmtId="3" fontId="177" fillId="24" borderId="23" xfId="0" applyNumberFormat="1" applyFont="1" applyFill="1" applyBorder="1" applyAlignment="1" applyProtection="1">
      <alignment horizontal="left" vertical="center"/>
      <protection hidden="1"/>
    </xf>
    <xf numFmtId="49" fontId="177" fillId="24" borderId="23" xfId="0" applyNumberFormat="1" applyFont="1" applyFill="1" applyBorder="1" applyAlignment="1" applyProtection="1">
      <alignment horizontal="left" vertical="center"/>
      <protection hidden="1"/>
    </xf>
    <xf numFmtId="0" fontId="181" fillId="24" borderId="31" xfId="0" applyFont="1" applyFill="1" applyBorder="1" applyAlignment="1" applyProtection="1">
      <alignment horizontal="left"/>
      <protection hidden="1"/>
    </xf>
    <xf numFmtId="179" fontId="181" fillId="24" borderId="31" xfId="0" applyNumberFormat="1" applyFont="1" applyFill="1" applyBorder="1" applyAlignment="1" applyProtection="1">
      <alignment horizontal="left"/>
      <protection hidden="1"/>
    </xf>
    <xf numFmtId="179" fontId="181" fillId="0" borderId="31" xfId="0" applyNumberFormat="1" applyFont="1" applyFill="1" applyBorder="1" applyAlignment="1" applyProtection="1">
      <alignment horizontal="left"/>
      <protection hidden="1"/>
    </xf>
    <xf numFmtId="179" fontId="181" fillId="24" borderId="31" xfId="1325" applyNumberFormat="1" applyFont="1" applyFill="1" applyBorder="1" applyAlignment="1" applyProtection="1">
      <alignment horizontal="left"/>
      <protection hidden="1"/>
    </xf>
    <xf numFmtId="191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center"/>
      <protection hidden="1"/>
    </xf>
    <xf numFmtId="0" fontId="188" fillId="24" borderId="0" xfId="0" applyFont="1" applyFill="1" applyBorder="1" applyAlignment="1" applyProtection="1">
      <alignment horizontal="center" vertical="center"/>
      <protection hidden="1"/>
    </xf>
    <xf numFmtId="178" fontId="177" fillId="62" borderId="0" xfId="1153" applyFont="1" applyFill="1" applyBorder="1" applyAlignment="1" applyProtection="1">
      <alignment horizontal="right" vertical="center"/>
      <protection locked="0" hidden="1"/>
    </xf>
    <xf numFmtId="0" fontId="177" fillId="24" borderId="23" xfId="0" applyFont="1" applyFill="1" applyBorder="1" applyAlignment="1" applyProtection="1">
      <alignment vertical="center"/>
      <protection hidden="1"/>
    </xf>
    <xf numFmtId="0" fontId="177" fillId="24" borderId="23" xfId="0" applyFont="1" applyFill="1" applyBorder="1" applyAlignment="1" applyProtection="1">
      <alignment horizontal="left" vertical="center" wrapText="1"/>
      <protection hidden="1"/>
    </xf>
    <xf numFmtId="178" fontId="177" fillId="62" borderId="0" xfId="1153" applyFont="1" applyFill="1" applyAlignment="1" applyProtection="1">
      <alignment horizontal="right" vertical="center"/>
      <protection locked="0" hidden="1"/>
    </xf>
    <xf numFmtId="0" fontId="181" fillId="24" borderId="31" xfId="0" applyFont="1" applyFill="1" applyBorder="1" applyAlignment="1" applyProtection="1">
      <alignment horizontal="left" vertical="center"/>
      <protection hidden="1"/>
    </xf>
    <xf numFmtId="179" fontId="181" fillId="24" borderId="31" xfId="0" applyNumberFormat="1" applyFont="1" applyFill="1" applyBorder="1" applyAlignment="1" applyProtection="1">
      <alignment horizontal="left" vertical="center"/>
      <protection hidden="1"/>
    </xf>
    <xf numFmtId="179" fontId="181" fillId="24" borderId="31" xfId="1325" applyNumberFormat="1" applyFont="1" applyFill="1" applyBorder="1" applyAlignment="1" applyProtection="1">
      <alignment horizontal="left" vertical="center"/>
      <protection hidden="1"/>
    </xf>
    <xf numFmtId="0" fontId="181" fillId="24" borderId="31" xfId="0" applyFont="1" applyFill="1" applyBorder="1" applyAlignment="1" applyProtection="1">
      <alignment horizontal="right" vertical="center"/>
      <protection hidden="1"/>
    </xf>
    <xf numFmtId="0" fontId="189" fillId="24" borderId="0" xfId="0" applyFont="1" applyFill="1" applyBorder="1" applyAlignment="1" applyProtection="1">
      <alignment horizontal="center" vertical="center"/>
      <protection hidden="1"/>
    </xf>
    <xf numFmtId="179" fontId="190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justify" vertical="center"/>
      <protection hidden="1"/>
    </xf>
    <xf numFmtId="0" fontId="188" fillId="24" borderId="0" xfId="0" applyFont="1" applyFill="1" applyAlignment="1" applyProtection="1">
      <alignment horizontal="justify"/>
      <protection hidden="1"/>
    </xf>
    <xf numFmtId="0" fontId="177" fillId="24" borderId="0" xfId="0" applyFont="1" applyFill="1" applyAlignment="1" applyProtection="1">
      <alignment horizontal="justify"/>
      <protection hidden="1"/>
    </xf>
    <xf numFmtId="0" fontId="177" fillId="24" borderId="0" xfId="1516" applyFont="1" applyFill="1" applyBorder="1" applyAlignment="1" applyProtection="1">
      <alignment horizontal="right" vertical="center"/>
      <protection hidden="1"/>
    </xf>
    <xf numFmtId="0" fontId="178" fillId="24" borderId="0" xfId="1515" applyFont="1" applyFill="1" applyBorder="1" applyAlignment="1" applyProtection="1">
      <alignment horizontal="center" vertical="center"/>
      <protection hidden="1"/>
    </xf>
    <xf numFmtId="0" fontId="178" fillId="24" borderId="0" xfId="1515" applyNumberFormat="1" applyFont="1" applyFill="1" applyBorder="1" applyAlignment="1" applyProtection="1">
      <alignment horizontal="center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0" fontId="195" fillId="24" borderId="21" xfId="1519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95" fillId="24" borderId="0" xfId="1519" applyFont="1" applyFill="1" applyBorder="1" applyAlignment="1" applyProtection="1">
      <alignment horizontal="center" vertical="center"/>
      <protection hidden="1"/>
    </xf>
    <xf numFmtId="180" fontId="181" fillId="24" borderId="31" xfId="1515" applyNumberFormat="1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left" vertical="center"/>
      <protection hidden="1"/>
    </xf>
    <xf numFmtId="0" fontId="181" fillId="24" borderId="0" xfId="1516" applyFont="1" applyFill="1" applyBorder="1" applyAlignment="1" applyProtection="1">
      <alignment horizontal="right" vertical="center"/>
      <protection hidden="1"/>
    </xf>
    <xf numFmtId="0" fontId="181" fillId="24" borderId="0" xfId="1515" applyFont="1" applyFill="1" applyAlignment="1" applyProtection="1">
      <alignment horizontal="left"/>
      <protection hidden="1"/>
    </xf>
    <xf numFmtId="0" fontId="181" fillId="24" borderId="0" xfId="1515" applyFont="1" applyFill="1" applyAlignment="1" applyProtection="1">
      <alignment horizontal="center"/>
      <protection hidden="1"/>
    </xf>
    <xf numFmtId="0" fontId="181" fillId="24" borderId="0" xfId="1515" applyFont="1" applyFill="1" applyBorder="1" applyAlignment="1" applyProtection="1">
      <alignment horizontal="left"/>
      <protection hidden="1"/>
    </xf>
    <xf numFmtId="0" fontId="181" fillId="24" borderId="0" xfId="1515" applyFont="1" applyFill="1" applyBorder="1" applyAlignment="1" applyProtection="1">
      <alignment horizontal="center"/>
      <protection hidden="1"/>
    </xf>
    <xf numFmtId="0" fontId="181" fillId="24" borderId="0" xfId="1515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1516" applyFont="1" applyFill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top"/>
      <protection hidden="1"/>
    </xf>
    <xf numFmtId="0" fontId="177" fillId="24" borderId="0" xfId="1516" applyFont="1" applyFill="1" applyBorder="1" applyAlignment="1" applyProtection="1">
      <alignment horizontal="center" vertical="top"/>
      <protection hidden="1"/>
    </xf>
    <xf numFmtId="0" fontId="177" fillId="24" borderId="0" xfId="1516" applyFont="1" applyFill="1" applyAlignment="1" applyProtection="1">
      <alignment horizontal="center" vertical="top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left" vertical="center"/>
      <protection hidden="1"/>
    </xf>
    <xf numFmtId="0" fontId="177" fillId="24" borderId="10" xfId="1516" applyFont="1" applyFill="1" applyBorder="1" applyAlignment="1" applyProtection="1">
      <alignment vertical="center"/>
      <protection hidden="1"/>
    </xf>
    <xf numFmtId="41" fontId="177" fillId="24" borderId="0" xfId="1516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right" vertical="center"/>
      <protection hidden="1"/>
    </xf>
    <xf numFmtId="0" fontId="178" fillId="24" borderId="0" xfId="1516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3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0" xfId="1516" applyNumberFormat="1" applyFont="1" applyFill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24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10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10" xfId="1516" quotePrefix="1" applyNumberFormat="1" applyFont="1" applyFill="1" applyBorder="1" applyAlignment="1" applyProtection="1">
      <alignment horizontal="right" vertical="center"/>
      <protection locked="0" hidden="1"/>
    </xf>
    <xf numFmtId="41" fontId="181" fillId="24" borderId="0" xfId="1516" applyNumberFormat="1" applyFont="1" applyFill="1" applyAlignment="1" applyProtection="1">
      <alignment horizontal="right" vertical="center"/>
      <protection hidden="1"/>
    </xf>
    <xf numFmtId="41" fontId="181" fillId="24" borderId="0" xfId="1516" applyNumberFormat="1" applyFont="1" applyFill="1" applyBorder="1" applyAlignment="1" applyProtection="1">
      <alignment horizontal="right" vertical="center"/>
      <protection hidden="1"/>
    </xf>
    <xf numFmtId="179" fontId="181" fillId="24" borderId="31" xfId="1516" quotePrefix="1" applyNumberFormat="1" applyFont="1" applyFill="1" applyBorder="1" applyAlignment="1" applyProtection="1">
      <alignment horizontal="center" vertical="center"/>
      <protection hidden="1"/>
    </xf>
    <xf numFmtId="179" fontId="181" fillId="62" borderId="31" xfId="1516" quotePrefix="1" applyNumberFormat="1" applyFont="1" applyFill="1" applyBorder="1" applyAlignment="1" applyProtection="1">
      <alignment horizontal="right" vertical="center"/>
      <protection hidden="1"/>
    </xf>
    <xf numFmtId="0" fontId="194" fillId="24" borderId="0" xfId="1516" applyFont="1" applyFill="1" applyBorder="1" applyAlignment="1" applyProtection="1">
      <alignment horizontal="center" vertical="center"/>
      <protection hidden="1"/>
    </xf>
    <xf numFmtId="0" fontId="181" fillId="24" borderId="0" xfId="1516" applyFont="1" applyFill="1" applyAlignment="1" applyProtection="1">
      <alignment horizontal="left" vertical="center"/>
      <protection hidden="1"/>
    </xf>
    <xf numFmtId="179" fontId="177" fillId="24" borderId="0" xfId="1516" applyNumberFormat="1" applyFont="1" applyFill="1" applyAlignment="1" applyProtection="1">
      <alignment horizontal="center" vertical="center"/>
      <protection hidden="1"/>
    </xf>
    <xf numFmtId="179" fontId="177" fillId="24" borderId="0" xfId="1516" applyNumberFormat="1" applyFont="1" applyFill="1" applyBorder="1" applyAlignment="1" applyProtection="1">
      <alignment horizontal="center" vertical="center"/>
      <protection hidden="1"/>
    </xf>
    <xf numFmtId="0" fontId="182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right" vertical="center"/>
      <protection hidden="1"/>
    </xf>
    <xf numFmtId="191" fontId="177" fillId="62" borderId="0" xfId="1113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center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1113" applyNumberFormat="1" applyFont="1" applyFill="1" applyBorder="1" applyAlignment="1" applyProtection="1">
      <alignment horizontal="right" vertical="center"/>
      <protection hidden="1"/>
    </xf>
    <xf numFmtId="41" fontId="177" fillId="62" borderId="23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1516" applyNumberFormat="1" applyFont="1" applyFill="1" applyBorder="1" applyAlignment="1" applyProtection="1">
      <protection hidden="1"/>
    </xf>
    <xf numFmtId="0" fontId="181" fillId="62" borderId="0" xfId="1516" applyFont="1" applyFill="1" applyBorder="1" applyAlignment="1" applyProtection="1">
      <alignment horizontal="left"/>
      <protection hidden="1"/>
    </xf>
    <xf numFmtId="179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right"/>
      <protection hidden="1"/>
    </xf>
    <xf numFmtId="179" fontId="181" fillId="62" borderId="0" xfId="1325" applyNumberFormat="1" applyFont="1" applyFill="1" applyBorder="1" applyAlignment="1" applyProtection="1">
      <alignment horizontal="left"/>
      <protection hidden="1"/>
    </xf>
    <xf numFmtId="179" fontId="177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Alignment="1" applyProtection="1">
      <alignment horizontal="center" vertical="center"/>
      <protection hidden="1"/>
    </xf>
    <xf numFmtId="179" fontId="190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vertical="top"/>
      <protection hidden="1"/>
    </xf>
    <xf numFmtId="41" fontId="177" fillId="24" borderId="26" xfId="1516" applyNumberFormat="1" applyFont="1" applyFill="1" applyBorder="1" applyAlignment="1" applyProtection="1">
      <alignment horizontal="center" vertical="center"/>
      <protection hidden="1"/>
    </xf>
    <xf numFmtId="41" fontId="177" fillId="24" borderId="61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98" xfId="1516" applyNumberFormat="1" applyFont="1" applyFill="1" applyBorder="1" applyAlignment="1" applyProtection="1">
      <alignment horizontal="right" vertical="center"/>
      <protection hidden="1"/>
    </xf>
    <xf numFmtId="41" fontId="177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97" xfId="1516" applyNumberFormat="1" applyFont="1" applyFill="1" applyBorder="1" applyAlignment="1" applyProtection="1">
      <alignment horizontal="right" vertical="center"/>
      <protection hidden="1"/>
    </xf>
    <xf numFmtId="41" fontId="177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center" vertical="center"/>
      <protection hidden="1"/>
    </xf>
    <xf numFmtId="41" fontId="177" fillId="24" borderId="23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1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3" xfId="1326" applyNumberFormat="1" applyFont="1" applyFill="1" applyBorder="1" applyAlignment="1" applyProtection="1">
      <alignment horizontal="center" vertical="center"/>
      <protection hidden="1"/>
    </xf>
    <xf numFmtId="41" fontId="177" fillId="24" borderId="23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21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21" xfId="1516" applyNumberFormat="1" applyFont="1" applyFill="1" applyBorder="1" applyAlignment="1" applyProtection="1">
      <alignment horizontal="center" vertical="center"/>
      <protection hidden="1"/>
    </xf>
    <xf numFmtId="41" fontId="177" fillId="62" borderId="23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22" xfId="1516" applyNumberFormat="1" applyFont="1" applyFill="1" applyBorder="1" applyAlignment="1" applyProtection="1">
      <alignment horizontal="center" vertical="center"/>
      <protection hidden="1"/>
    </xf>
    <xf numFmtId="41" fontId="177" fillId="24" borderId="24" xfId="1516" applyNumberFormat="1" applyFont="1" applyFill="1" applyBorder="1" applyAlignment="1" applyProtection="1">
      <alignment horizontal="left" vertical="center"/>
      <protection hidden="1"/>
    </xf>
    <xf numFmtId="0" fontId="181" fillId="24" borderId="0" xfId="1516" applyNumberFormat="1" applyFont="1" applyFill="1" applyBorder="1" applyAlignment="1" applyProtection="1">
      <alignment horizontal="left"/>
      <protection hidden="1"/>
    </xf>
    <xf numFmtId="0" fontId="181" fillId="24" borderId="0" xfId="1516" applyNumberFormat="1" applyFont="1" applyFill="1" applyBorder="1" applyAlignment="1" applyProtection="1">
      <alignment horizontal="right"/>
      <protection hidden="1"/>
    </xf>
    <xf numFmtId="0" fontId="181" fillId="24" borderId="31" xfId="1516" applyNumberFormat="1" applyFont="1" applyFill="1" applyBorder="1" applyAlignment="1" applyProtection="1">
      <protection hidden="1"/>
    </xf>
    <xf numFmtId="0" fontId="181" fillId="24" borderId="31" xfId="1516" applyNumberFormat="1" applyFont="1" applyFill="1" applyBorder="1" applyAlignment="1" applyProtection="1">
      <alignment horizontal="right"/>
      <protection hidden="1"/>
    </xf>
    <xf numFmtId="0" fontId="181" fillId="24" borderId="0" xfId="1515" applyNumberFormat="1" applyFont="1" applyFill="1" applyAlignment="1" applyProtection="1">
      <alignment horizontal="right"/>
      <protection hidden="1"/>
    </xf>
    <xf numFmtId="0" fontId="181" fillId="24" borderId="0" xfId="1518" applyFont="1" applyFill="1" applyBorder="1" applyAlignment="1" applyProtection="1">
      <alignment horizontal="left"/>
      <protection hidden="1"/>
    </xf>
    <xf numFmtId="0" fontId="181" fillId="24" borderId="0" xfId="1516" applyFont="1" applyFill="1" applyBorder="1" applyAlignment="1" applyProtection="1">
      <alignment horizontal="center"/>
      <protection hidden="1"/>
    </xf>
    <xf numFmtId="0" fontId="181" fillId="24" borderId="0" xfId="1516" applyFont="1" applyFill="1" applyAlignment="1" applyProtection="1">
      <alignment horizontal="center"/>
      <protection hidden="1"/>
    </xf>
    <xf numFmtId="0" fontId="177" fillId="24" borderId="0" xfId="0" applyNumberFormat="1" applyFont="1" applyFill="1" applyAlignment="1" applyProtection="1">
      <alignment horizontal="left" vertical="center"/>
      <protection hidden="1"/>
    </xf>
    <xf numFmtId="0" fontId="186" fillId="24" borderId="0" xfId="0" applyNumberFormat="1" applyFont="1" applyFill="1" applyAlignment="1" applyProtection="1">
      <alignment horizontal="center" vertical="center"/>
      <protection hidden="1"/>
    </xf>
    <xf numFmtId="0" fontId="186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Alignment="1" applyProtection="1">
      <alignment horizontal="right" vertical="center"/>
      <protection hidden="1"/>
    </xf>
    <xf numFmtId="178" fontId="178" fillId="24" borderId="0" xfId="1153" applyFont="1" applyFill="1" applyAlignment="1" applyProtection="1">
      <alignment horizontal="right" vertical="center"/>
      <protection hidden="1"/>
    </xf>
    <xf numFmtId="41" fontId="177" fillId="24" borderId="21" xfId="0" applyNumberFormat="1" applyFont="1" applyFill="1" applyBorder="1" applyAlignment="1" applyProtection="1">
      <alignment horizontal="right" vertical="center"/>
      <protection hidden="1"/>
    </xf>
    <xf numFmtId="179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Alignment="1" applyProtection="1">
      <alignment horizontal="right" vertical="center"/>
      <protection locked="0" hidden="1"/>
    </xf>
    <xf numFmtId="41" fontId="177" fillId="24" borderId="23" xfId="1516" applyNumberFormat="1" applyFont="1" applyFill="1" applyBorder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/>
      <protection hidden="1"/>
    </xf>
    <xf numFmtId="1" fontId="177" fillId="24" borderId="23" xfId="0" quotePrefix="1" applyNumberFormat="1" applyFont="1" applyFill="1" applyBorder="1" applyAlignment="1" applyProtection="1">
      <alignment horizontal="left" vertical="center"/>
      <protection hidden="1"/>
    </xf>
    <xf numFmtId="42" fontId="177" fillId="24" borderId="21" xfId="0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right" vertical="center"/>
      <protection hidden="1"/>
    </xf>
    <xf numFmtId="42" fontId="177" fillId="24" borderId="22" xfId="0" applyNumberFormat="1" applyFont="1" applyFill="1" applyBorder="1" applyAlignment="1" applyProtection="1">
      <alignment horizontal="left" vertical="center"/>
      <protection hidden="1"/>
    </xf>
    <xf numFmtId="41" fontId="177" fillId="24" borderId="24" xfId="0" applyNumberFormat="1" applyFont="1" applyFill="1" applyBorder="1" applyAlignment="1" applyProtection="1">
      <alignment horizontal="right" vertical="center"/>
      <protection hidden="1"/>
    </xf>
    <xf numFmtId="41" fontId="177" fillId="24" borderId="10" xfId="0" applyNumberFormat="1" applyFont="1" applyFill="1" applyBorder="1" applyAlignment="1" applyProtection="1">
      <alignment horizontal="right" vertical="center"/>
      <protection hidden="1"/>
    </xf>
    <xf numFmtId="179" fontId="177" fillId="24" borderId="22" xfId="0" applyNumberFormat="1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81" fillId="24" borderId="0" xfId="0" applyNumberFormat="1" applyFont="1" applyFill="1" applyAlignment="1" applyProtection="1">
      <alignment vertical="center"/>
      <protection hidden="1"/>
    </xf>
    <xf numFmtId="0" fontId="181" fillId="24" borderId="0" xfId="0" applyNumberFormat="1" applyFont="1" applyFill="1" applyAlignment="1" applyProtection="1">
      <alignment wrapText="1"/>
      <protection hidden="1"/>
    </xf>
    <xf numFmtId="0" fontId="181" fillId="24" borderId="0" xfId="0" applyNumberFormat="1" applyFont="1" applyFill="1" applyAlignment="1" applyProtection="1">
      <alignment horizontal="left" vertical="center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177" fontId="181" fillId="24" borderId="0" xfId="1325" applyFont="1" applyFill="1" applyBorder="1" applyAlignment="1" applyProtection="1">
      <alignment horizontal="center" vertical="center"/>
      <protection hidden="1"/>
    </xf>
    <xf numFmtId="3" fontId="181" fillId="24" borderId="0" xfId="0" applyNumberFormat="1" applyFont="1" applyFill="1" applyBorder="1" applyAlignment="1" applyProtection="1">
      <alignment horizontal="center" vertical="center"/>
      <protection hidden="1"/>
    </xf>
    <xf numFmtId="177" fontId="177" fillId="24" borderId="27" xfId="1325" applyFont="1" applyFill="1" applyBorder="1" applyAlignment="1" applyProtection="1">
      <alignment horizontal="center" vertical="center"/>
      <protection hidden="1"/>
    </xf>
    <xf numFmtId="202" fontId="177" fillId="24" borderId="27" xfId="1325" applyNumberFormat="1" applyFont="1" applyFill="1" applyBorder="1" applyAlignment="1" applyProtection="1">
      <alignment horizontal="center" vertical="center"/>
      <protection hidden="1"/>
    </xf>
    <xf numFmtId="0" fontId="177" fillId="63" borderId="27" xfId="0" applyFont="1" applyFill="1" applyBorder="1" applyAlignment="1" applyProtection="1">
      <alignment horizontal="center" vertical="center"/>
      <protection hidden="1"/>
    </xf>
    <xf numFmtId="177" fontId="177" fillId="63" borderId="27" xfId="1325" applyFont="1" applyFill="1" applyBorder="1" applyAlignment="1" applyProtection="1">
      <alignment horizontal="center" vertical="center"/>
      <protection hidden="1"/>
    </xf>
    <xf numFmtId="0" fontId="198" fillId="24" borderId="27" xfId="0" applyFont="1" applyFill="1" applyBorder="1" applyAlignment="1" applyProtection="1">
      <alignment horizontal="center" vertical="center"/>
      <protection hidden="1"/>
    </xf>
    <xf numFmtId="177" fontId="190" fillId="24" borderId="27" xfId="1325" applyFont="1" applyFill="1" applyBorder="1" applyAlignment="1" applyProtection="1">
      <alignment horizontal="center" vertical="center"/>
      <protection hidden="1"/>
    </xf>
    <xf numFmtId="177" fontId="190" fillId="24" borderId="0" xfId="1325" applyFont="1" applyFill="1" applyBorder="1" applyAlignment="1" applyProtection="1">
      <alignment horizontal="center" vertical="center"/>
      <protection hidden="1"/>
    </xf>
    <xf numFmtId="3" fontId="182" fillId="24" borderId="0" xfId="0" applyNumberFormat="1" applyFont="1" applyFill="1" applyBorder="1" applyAlignment="1" applyProtection="1">
      <alignment horizontal="center" vertical="center"/>
      <protection hidden="1"/>
    </xf>
    <xf numFmtId="202" fontId="190" fillId="24" borderId="0" xfId="1325" applyNumberFormat="1" applyFont="1" applyFill="1" applyBorder="1" applyAlignment="1" applyProtection="1">
      <alignment horizontal="center" vertical="center"/>
      <protection hidden="1"/>
    </xf>
    <xf numFmtId="200" fontId="190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/>
      <protection hidden="1"/>
    </xf>
    <xf numFmtId="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vertical="center"/>
      <protection hidden="1"/>
    </xf>
    <xf numFmtId="0" fontId="177" fillId="24" borderId="21" xfId="1516" applyNumberFormat="1" applyFont="1" applyFill="1" applyBorder="1" applyAlignment="1" applyProtection="1">
      <alignment vertical="center"/>
      <protection hidden="1"/>
    </xf>
    <xf numFmtId="179" fontId="177" fillId="24" borderId="10" xfId="0" applyNumberFormat="1" applyFont="1" applyFill="1" applyBorder="1" applyAlignment="1" applyProtection="1">
      <alignment horizontal="center" vertical="center"/>
      <protection hidden="1"/>
    </xf>
    <xf numFmtId="0" fontId="177" fillId="24" borderId="22" xfId="1516" applyNumberFormat="1" applyFont="1" applyFill="1" applyBorder="1" applyAlignment="1" applyProtection="1">
      <alignment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/>
      <protection hidden="1"/>
    </xf>
    <xf numFmtId="0" fontId="181" fillId="24" borderId="0" xfId="0" applyFont="1" applyFill="1" applyAlignment="1" applyProtection="1">
      <alignment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214" fontId="177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214" fontId="177" fillId="24" borderId="10" xfId="0" applyNumberFormat="1" applyFont="1" applyFill="1" applyBorder="1" applyAlignment="1" applyProtection="1">
      <alignment horizontal="right" vertical="center"/>
      <protection locked="0" hidden="1"/>
    </xf>
    <xf numFmtId="214" fontId="177" fillId="24" borderId="96" xfId="1153" applyNumberFormat="1" applyFont="1" applyFill="1" applyBorder="1" applyAlignment="1" applyProtection="1">
      <alignment horizontal="right" vertical="center"/>
      <protection hidden="1"/>
    </xf>
    <xf numFmtId="214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locked="0" hidden="1"/>
    </xf>
    <xf numFmtId="4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95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94" xfId="0" applyNumberFormat="1" applyFont="1" applyFill="1" applyBorder="1" applyAlignment="1" applyProtection="1">
      <alignment horizontal="right" vertical="center"/>
      <protection locked="0" hidden="1"/>
    </xf>
    <xf numFmtId="191" fontId="177" fillId="62" borderId="94" xfId="1113" applyNumberFormat="1" applyFont="1" applyFill="1" applyBorder="1" applyAlignment="1" applyProtection="1">
      <alignment horizontal="right" vertical="center"/>
      <protection hidden="1"/>
    </xf>
    <xf numFmtId="191" fontId="177" fillId="62" borderId="96" xfId="1113" applyNumberFormat="1" applyFont="1" applyFill="1" applyBorder="1" applyAlignment="1" applyProtection="1">
      <alignment horizontal="right" vertical="center"/>
      <protection hidden="1"/>
    </xf>
    <xf numFmtId="216" fontId="177" fillId="24" borderId="0" xfId="1515" applyNumberFormat="1" applyFont="1" applyFill="1" applyAlignment="1" applyProtection="1">
      <alignment horizontal="right" vertical="center"/>
      <protection hidden="1"/>
    </xf>
    <xf numFmtId="216" fontId="177" fillId="24" borderId="0" xfId="1515" applyNumberFormat="1" applyFont="1" applyFill="1" applyBorder="1" applyAlignment="1" applyProtection="1">
      <alignment vertical="center"/>
      <protection hidden="1"/>
    </xf>
    <xf numFmtId="216" fontId="177" fillId="24" borderId="0" xfId="1515" applyNumberFormat="1" applyFont="1" applyFill="1" applyAlignment="1" applyProtection="1">
      <alignment vertical="center"/>
      <protection hidden="1"/>
    </xf>
    <xf numFmtId="216" fontId="178" fillId="24" borderId="0" xfId="1153" applyNumberFormat="1" applyFont="1" applyFill="1" applyAlignment="1" applyProtection="1">
      <alignment horizontal="right" vertical="center"/>
      <protection locked="0" hidden="1"/>
    </xf>
    <xf numFmtId="216" fontId="178" fillId="24" borderId="0" xfId="1153" applyNumberFormat="1" applyFont="1" applyFill="1" applyAlignment="1" applyProtection="1">
      <alignment vertical="center"/>
      <protection locked="0" hidden="1"/>
    </xf>
    <xf numFmtId="216" fontId="178" fillId="24" borderId="0" xfId="1153" applyNumberFormat="1" applyFont="1" applyFill="1" applyAlignment="1" applyProtection="1">
      <alignment horizontal="right" vertical="center"/>
      <protection hidden="1"/>
    </xf>
    <xf numFmtId="216" fontId="177" fillId="24" borderId="0" xfId="1153" applyNumberFormat="1" applyFont="1" applyFill="1" applyAlignment="1" applyProtection="1">
      <alignment horizontal="right" vertical="center"/>
      <protection hidden="1"/>
    </xf>
    <xf numFmtId="216" fontId="177" fillId="24" borderId="0" xfId="1153" applyNumberFormat="1" applyFont="1" applyFill="1" applyAlignment="1" applyProtection="1">
      <alignment horizontal="right" vertical="center"/>
      <protection locked="0" hidden="1"/>
    </xf>
    <xf numFmtId="216" fontId="177" fillId="24" borderId="0" xfId="1153" applyNumberFormat="1" applyFont="1" applyFill="1" applyBorder="1" applyAlignment="1" applyProtection="1">
      <alignment vertical="center"/>
      <protection locked="0" hidden="1"/>
    </xf>
    <xf numFmtId="216" fontId="177" fillId="24" borderId="0" xfId="1153" applyNumberFormat="1" applyFont="1" applyFill="1" applyAlignment="1" applyProtection="1">
      <alignment vertical="center"/>
      <protection locked="0" hidden="1"/>
    </xf>
    <xf numFmtId="216" fontId="177" fillId="24" borderId="0" xfId="1515" applyNumberFormat="1" applyFont="1" applyFill="1" applyBorder="1" applyAlignment="1" applyProtection="1">
      <alignment vertical="center"/>
      <protection locked="0" hidden="1"/>
    </xf>
    <xf numFmtId="216" fontId="177" fillId="24" borderId="94" xfId="1153" applyNumberFormat="1" applyFont="1" applyFill="1" applyBorder="1" applyAlignment="1" applyProtection="1">
      <alignment vertical="center"/>
      <protection locked="0" hidden="1"/>
    </xf>
    <xf numFmtId="216" fontId="177" fillId="24" borderId="94" xfId="1515" applyNumberFormat="1" applyFont="1" applyFill="1" applyBorder="1" applyAlignment="1" applyProtection="1">
      <alignment vertical="center"/>
      <protection locked="0" hidden="1"/>
    </xf>
    <xf numFmtId="0" fontId="177" fillId="24" borderId="95" xfId="0" applyFont="1" applyFill="1" applyBorder="1" applyAlignment="1" applyProtection="1">
      <alignment horizontal="left" vertical="center"/>
      <protection hidden="1"/>
    </xf>
    <xf numFmtId="218" fontId="177" fillId="24" borderId="0" xfId="1113" applyNumberFormat="1" applyFont="1" applyFill="1" applyAlignment="1" applyProtection="1">
      <alignment horizontal="right" vertical="center"/>
      <protection hidden="1"/>
    </xf>
    <xf numFmtId="218" fontId="177" fillId="24" borderId="0" xfId="1517" applyNumberFormat="1" applyFont="1" applyFill="1" applyAlignment="1" applyProtection="1">
      <alignment horizontal="right" vertical="center"/>
      <protection hidden="1"/>
    </xf>
    <xf numFmtId="178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180" fontId="177" fillId="24" borderId="35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/>
      <protection hidden="1"/>
    </xf>
    <xf numFmtId="180" fontId="177" fillId="24" borderId="36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7" fillId="24" borderId="37" xfId="0" applyFont="1" applyFill="1" applyBorder="1" applyAlignment="1" applyProtection="1">
      <alignment horizontal="center" vertical="center"/>
      <protection hidden="1"/>
    </xf>
    <xf numFmtId="181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/>
      <protection hidden="1"/>
    </xf>
    <xf numFmtId="181" fontId="177" fillId="24" borderId="37" xfId="0" applyNumberFormat="1" applyFont="1" applyFill="1" applyBorder="1" applyAlignment="1" applyProtection="1">
      <alignment horizontal="center" vertical="center"/>
      <protection hidden="1"/>
    </xf>
    <xf numFmtId="0" fontId="177" fillId="24" borderId="40" xfId="0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 wrapText="1"/>
      <protection hidden="1"/>
    </xf>
    <xf numFmtId="177" fontId="177" fillId="24" borderId="42" xfId="1325" applyFont="1" applyFill="1" applyBorder="1" applyAlignment="1" applyProtection="1">
      <alignment horizontal="center" vertical="center"/>
      <protection hidden="1"/>
    </xf>
    <xf numFmtId="177" fontId="177" fillId="24" borderId="43" xfId="1325" applyFont="1" applyFill="1" applyBorder="1" applyAlignment="1" applyProtection="1">
      <alignment horizontal="center" vertical="center"/>
      <protection hidden="1"/>
    </xf>
    <xf numFmtId="177" fontId="177" fillId="24" borderId="44" xfId="1325" applyFont="1" applyFill="1" applyBorder="1" applyAlignment="1" applyProtection="1">
      <alignment horizontal="center" vertical="center" wrapText="1"/>
      <protection hidden="1"/>
    </xf>
    <xf numFmtId="177" fontId="177" fillId="24" borderId="45" xfId="1325" applyFont="1" applyFill="1" applyBorder="1" applyAlignment="1" applyProtection="1">
      <alignment horizontal="center" vertical="center"/>
      <protection hidden="1"/>
    </xf>
    <xf numFmtId="177" fontId="177" fillId="24" borderId="46" xfId="1325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/>
      <protection hidden="1"/>
    </xf>
    <xf numFmtId="3" fontId="177" fillId="24" borderId="37" xfId="0" applyNumberFormat="1" applyFont="1" applyFill="1" applyBorder="1" applyAlignment="1" applyProtection="1">
      <alignment horizontal="center" vertical="center"/>
      <protection hidden="1"/>
    </xf>
    <xf numFmtId="181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8" xfId="1325" applyNumberFormat="1" applyFont="1" applyFill="1" applyBorder="1" applyAlignment="1" applyProtection="1">
      <alignment horizontal="center" vertical="center"/>
      <protection hidden="1"/>
    </xf>
    <xf numFmtId="181" fontId="177" fillId="24" borderId="49" xfId="1325" applyNumberFormat="1" applyFont="1" applyFill="1" applyBorder="1" applyAlignment="1" applyProtection="1">
      <alignment horizontal="center" vertical="center"/>
      <protection hidden="1"/>
    </xf>
    <xf numFmtId="180" fontId="179" fillId="24" borderId="0" xfId="0" applyNumberFormat="1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0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8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1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2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5" xfId="0" applyFont="1" applyFill="1" applyBorder="1" applyAlignment="1" applyProtection="1">
      <alignment horizontal="center" vertical="center"/>
      <protection hidden="1"/>
    </xf>
    <xf numFmtId="0" fontId="177" fillId="24" borderId="36" xfId="0" applyFont="1" applyFill="1" applyBorder="1" applyAlignment="1" applyProtection="1">
      <alignment horizontal="center" vertical="center"/>
      <protection hidden="1"/>
    </xf>
    <xf numFmtId="3" fontId="17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3" xfId="0" applyNumberFormat="1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/>
      <protection hidden="1"/>
    </xf>
    <xf numFmtId="3" fontId="177" fillId="24" borderId="25" xfId="0" applyNumberFormat="1" applyFont="1" applyFill="1" applyBorder="1" applyAlignment="1" applyProtection="1">
      <alignment horizontal="center" vertical="center"/>
      <protection hidden="1"/>
    </xf>
    <xf numFmtId="3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7" xfId="0" applyNumberFormat="1" applyFont="1" applyFill="1" applyBorder="1" applyAlignment="1" applyProtection="1">
      <alignment horizontal="center" vertical="center" wrapText="1"/>
      <protection hidden="1"/>
    </xf>
    <xf numFmtId="4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3" fontId="179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4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44" xfId="0" applyNumberFormat="1" applyFont="1" applyFill="1" applyBorder="1" applyAlignment="1" applyProtection="1">
      <alignment horizontal="center" vertical="center"/>
      <protection hidden="1"/>
    </xf>
    <xf numFmtId="180" fontId="177" fillId="24" borderId="48" xfId="0" applyNumberFormat="1" applyFont="1" applyFill="1" applyBorder="1" applyAlignment="1" applyProtection="1">
      <alignment horizontal="center" vertical="center"/>
      <protection hidden="1"/>
    </xf>
    <xf numFmtId="181" fontId="177" fillId="24" borderId="2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1325" applyNumberFormat="1" applyFont="1" applyFill="1" applyBorder="1" applyAlignment="1" applyProtection="1">
      <alignment horizontal="center" vertical="center"/>
      <protection hidden="1"/>
    </xf>
    <xf numFmtId="181" fontId="177" fillId="24" borderId="37" xfId="1325" applyNumberFormat="1" applyFont="1" applyFill="1" applyBorder="1" applyAlignment="1" applyProtection="1">
      <alignment horizontal="center" vertical="center"/>
      <protection hidden="1"/>
    </xf>
    <xf numFmtId="181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55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1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34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56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57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0" fontId="179" fillId="24" borderId="0" xfId="0" applyFont="1" applyFill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77" fontId="177" fillId="24" borderId="31" xfId="1325" applyFont="1" applyFill="1" applyBorder="1" applyAlignment="1" applyProtection="1">
      <alignment horizontal="center" vertical="center" wrapText="1"/>
      <protection hidden="1"/>
    </xf>
    <xf numFmtId="177" fontId="177" fillId="24" borderId="55" xfId="1325" applyFont="1" applyFill="1" applyBorder="1" applyAlignment="1" applyProtection="1">
      <alignment horizontal="center" vertical="center" wrapText="1"/>
      <protection hidden="1"/>
    </xf>
    <xf numFmtId="177" fontId="177" fillId="24" borderId="0" xfId="1325" applyFont="1" applyFill="1" applyBorder="1" applyAlignment="1" applyProtection="1">
      <alignment horizontal="center" vertical="center" wrapText="1"/>
      <protection hidden="1"/>
    </xf>
    <xf numFmtId="177" fontId="177" fillId="24" borderId="21" xfId="1325" applyFont="1" applyFill="1" applyBorder="1" applyAlignment="1" applyProtection="1">
      <alignment horizontal="center" vertical="center" wrapText="1"/>
      <protection hidden="1"/>
    </xf>
    <xf numFmtId="177" fontId="177" fillId="24" borderId="32" xfId="1325" applyFont="1" applyFill="1" applyBorder="1" applyAlignment="1" applyProtection="1">
      <alignment horizontal="center" vertical="center" wrapText="1"/>
      <protection hidden="1"/>
    </xf>
    <xf numFmtId="177" fontId="177" fillId="24" borderId="34" xfId="1325" applyFont="1" applyFill="1" applyBorder="1" applyAlignment="1" applyProtection="1">
      <alignment horizontal="center" vertical="center" wrapText="1"/>
      <protection hidden="1"/>
    </xf>
    <xf numFmtId="0" fontId="177" fillId="24" borderId="60" xfId="0" applyFont="1" applyFill="1" applyBorder="1" applyAlignment="1" applyProtection="1">
      <alignment horizontal="center" vertical="center" wrapText="1"/>
      <protection hidden="1"/>
    </xf>
    <xf numFmtId="0" fontId="177" fillId="24" borderId="61" xfId="0" applyFont="1" applyFill="1" applyBorder="1" applyAlignment="1" applyProtection="1">
      <alignment horizontal="center" vertical="center" wrapText="1"/>
      <protection hidden="1"/>
    </xf>
    <xf numFmtId="0" fontId="177" fillId="24" borderId="62" xfId="0" applyFont="1" applyFill="1" applyBorder="1" applyAlignment="1" applyProtection="1">
      <alignment horizontal="center" vertical="center" wrapText="1"/>
      <protection hidden="1"/>
    </xf>
    <xf numFmtId="0" fontId="177" fillId="24" borderId="47" xfId="0" applyFont="1" applyFill="1" applyBorder="1" applyAlignment="1" applyProtection="1">
      <alignment horizontal="center" vertical="center" wrapText="1"/>
      <protection hidden="1"/>
    </xf>
    <xf numFmtId="0" fontId="177" fillId="24" borderId="49" xfId="0" applyFont="1" applyFill="1" applyBorder="1" applyAlignment="1" applyProtection="1">
      <alignment horizontal="center" vertical="center" wrapText="1"/>
      <protection hidden="1"/>
    </xf>
    <xf numFmtId="0" fontId="177" fillId="24" borderId="38" xfId="0" applyFont="1" applyFill="1" applyBorder="1" applyAlignment="1" applyProtection="1">
      <alignment horizontal="center" vertical="center" wrapText="1"/>
      <protection hidden="1"/>
    </xf>
    <xf numFmtId="0" fontId="177" fillId="24" borderId="39" xfId="0" applyFont="1" applyFill="1" applyBorder="1" applyAlignment="1" applyProtection="1">
      <alignment horizontal="center" vertical="center" wrapText="1"/>
      <protection hidden="1"/>
    </xf>
    <xf numFmtId="0" fontId="177" fillId="24" borderId="25" xfId="0" applyFont="1" applyFill="1" applyBorder="1" applyAlignment="1" applyProtection="1">
      <alignment horizontal="center" vertical="center" wrapText="1"/>
      <protection hidden="1"/>
    </xf>
    <xf numFmtId="0" fontId="177" fillId="24" borderId="36" xfId="0" applyFont="1" applyFill="1" applyBorder="1" applyAlignment="1" applyProtection="1">
      <alignment horizontal="center" vertical="center" wrapText="1"/>
      <protection hidden="1"/>
    </xf>
    <xf numFmtId="0" fontId="177" fillId="24" borderId="58" xfId="0" applyFont="1" applyFill="1" applyBorder="1" applyAlignment="1" applyProtection="1">
      <alignment horizontal="center" vertical="center" wrapText="1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1" fillId="24" borderId="0" xfId="1518" applyFont="1" applyFill="1" applyBorder="1" applyAlignment="1" applyProtection="1">
      <alignment wrapText="1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/>
      <protection hidden="1"/>
    </xf>
    <xf numFmtId="0" fontId="177" fillId="24" borderId="51" xfId="0" applyFont="1" applyFill="1" applyBorder="1" applyAlignment="1" applyProtection="1">
      <alignment horizontal="center" vertical="center" wrapText="1"/>
      <protection hidden="1"/>
    </xf>
    <xf numFmtId="0" fontId="177" fillId="24" borderId="51" xfId="0" applyFont="1" applyFill="1" applyBorder="1" applyAlignment="1" applyProtection="1">
      <alignment horizontal="center" vertical="center"/>
      <protection hidden="1"/>
    </xf>
    <xf numFmtId="0" fontId="177" fillId="24" borderId="52" xfId="0" applyFont="1" applyFill="1" applyBorder="1" applyAlignment="1" applyProtection="1">
      <alignment horizontal="center" vertical="center"/>
      <protection hidden="1"/>
    </xf>
    <xf numFmtId="177" fontId="177" fillId="24" borderId="48" xfId="1325" applyFont="1" applyFill="1" applyBorder="1" applyAlignment="1" applyProtection="1">
      <alignment horizontal="center" vertical="center" wrapText="1"/>
      <protection hidden="1"/>
    </xf>
    <xf numFmtId="177" fontId="177" fillId="24" borderId="56" xfId="1325" applyFont="1" applyFill="1" applyBorder="1" applyAlignment="1" applyProtection="1">
      <alignment horizontal="center" vertical="center"/>
      <protection hidden="1"/>
    </xf>
    <xf numFmtId="177" fontId="177" fillId="24" borderId="36" xfId="1325" applyFont="1" applyFill="1" applyBorder="1" applyAlignment="1" applyProtection="1">
      <alignment horizontal="center" vertical="center"/>
      <protection hidden="1"/>
    </xf>
    <xf numFmtId="0" fontId="197" fillId="0" borderId="56" xfId="0" applyFont="1" applyBorder="1" applyAlignment="1" applyProtection="1">
      <alignment horizontal="center" vertical="center"/>
      <protection hidden="1"/>
    </xf>
    <xf numFmtId="0" fontId="177" fillId="24" borderId="55" xfId="0" applyFont="1" applyFill="1" applyBorder="1" applyAlignment="1" applyProtection="1">
      <alignment horizontal="center" vertical="center" wrapText="1"/>
      <protection hidden="1"/>
    </xf>
    <xf numFmtId="0" fontId="177" fillId="24" borderId="21" xfId="0" applyFont="1" applyFill="1" applyBorder="1" applyAlignment="1" applyProtection="1">
      <alignment horizontal="center" vertical="center"/>
      <protection hidden="1"/>
    </xf>
    <xf numFmtId="0" fontId="177" fillId="24" borderId="34" xfId="0" applyFont="1" applyFill="1" applyBorder="1" applyAlignment="1" applyProtection="1">
      <alignment horizontal="center" vertical="center"/>
      <protection hidden="1"/>
    </xf>
    <xf numFmtId="0" fontId="177" fillId="24" borderId="49" xfId="0" applyFont="1" applyFill="1" applyBorder="1" applyAlignment="1" applyProtection="1">
      <alignment horizontal="center" vertical="center"/>
      <protection hidden="1"/>
    </xf>
    <xf numFmtId="0" fontId="177" fillId="24" borderId="58" xfId="0" applyFont="1" applyFill="1" applyBorder="1" applyAlignment="1" applyProtection="1">
      <alignment horizontal="center" vertical="center"/>
      <protection hidden="1"/>
    </xf>
    <xf numFmtId="0" fontId="177" fillId="24" borderId="35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 wrapText="1"/>
      <protection hidden="1"/>
    </xf>
    <xf numFmtId="0" fontId="177" fillId="24" borderId="54" xfId="0" applyFont="1" applyFill="1" applyBorder="1" applyAlignment="1" applyProtection="1">
      <alignment horizontal="center" vertical="center" wrapText="1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77" fillId="24" borderId="56" xfId="0" applyFont="1" applyFill="1" applyBorder="1" applyAlignment="1" applyProtection="1">
      <alignment horizontal="center" vertical="center"/>
      <protection hidden="1"/>
    </xf>
    <xf numFmtId="0" fontId="177" fillId="24" borderId="38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 wrapText="1"/>
      <protection hidden="1"/>
    </xf>
    <xf numFmtId="0" fontId="177" fillId="24" borderId="45" xfId="0" applyFont="1" applyFill="1" applyBorder="1" applyAlignment="1" applyProtection="1">
      <alignment horizontal="center" vertical="center" wrapText="1"/>
      <protection hidden="1"/>
    </xf>
    <xf numFmtId="0" fontId="177" fillId="24" borderId="46" xfId="0" applyFont="1" applyFill="1" applyBorder="1" applyAlignment="1" applyProtection="1">
      <alignment horizontal="center" vertical="center" wrapText="1"/>
      <protection hidden="1"/>
    </xf>
    <xf numFmtId="177" fontId="177" fillId="24" borderId="47" xfId="1325" applyFont="1" applyFill="1" applyBorder="1" applyAlignment="1" applyProtection="1">
      <alignment horizontal="center" vertical="center" wrapText="1"/>
      <protection hidden="1"/>
    </xf>
    <xf numFmtId="177" fontId="177" fillId="24" borderId="50" xfId="1325" applyFont="1" applyFill="1" applyBorder="1" applyAlignment="1" applyProtection="1">
      <alignment horizontal="center" vertical="center"/>
      <protection hidden="1"/>
    </xf>
    <xf numFmtId="0" fontId="177" fillId="24" borderId="39" xfId="0" applyFont="1" applyFill="1" applyBorder="1" applyAlignment="1" applyProtection="1">
      <alignment horizontal="center" vertical="center"/>
      <protection hidden="1"/>
    </xf>
    <xf numFmtId="0" fontId="177" fillId="24" borderId="4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 wrapText="1"/>
      <protection hidden="1"/>
    </xf>
    <xf numFmtId="0" fontId="177" fillId="24" borderId="56" xfId="0" applyFont="1" applyFill="1" applyBorder="1" applyAlignment="1" applyProtection="1">
      <alignment horizontal="center" vertical="center" wrapText="1"/>
      <protection hidden="1"/>
    </xf>
    <xf numFmtId="0" fontId="177" fillId="24" borderId="57" xfId="0" applyFont="1" applyFill="1" applyBorder="1" applyAlignment="1" applyProtection="1">
      <alignment horizontal="center" vertical="center" wrapText="1"/>
      <protection hidden="1"/>
    </xf>
    <xf numFmtId="177" fontId="177" fillId="24" borderId="57" xfId="1325" applyFont="1" applyFill="1" applyBorder="1" applyAlignment="1" applyProtection="1">
      <alignment horizontal="center" vertical="center"/>
      <protection hidden="1"/>
    </xf>
    <xf numFmtId="0" fontId="177" fillId="24" borderId="63" xfId="0" applyFont="1" applyFill="1" applyBorder="1" applyAlignment="1" applyProtection="1">
      <alignment horizontal="center" vertical="center" wrapText="1"/>
      <protection hidden="1"/>
    </xf>
    <xf numFmtId="0" fontId="177" fillId="24" borderId="15" xfId="0" applyFont="1" applyFill="1" applyBorder="1" applyAlignment="1" applyProtection="1">
      <alignment horizontal="center" vertical="center"/>
      <protection hidden="1"/>
    </xf>
    <xf numFmtId="0" fontId="177" fillId="24" borderId="59" xfId="0" applyFont="1" applyFill="1" applyBorder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/>
      <protection hidden="1"/>
    </xf>
    <xf numFmtId="0" fontId="177" fillId="24" borderId="47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7" fillId="24" borderId="53" xfId="0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/>
      <protection hidden="1"/>
    </xf>
    <xf numFmtId="0" fontId="177" fillId="24" borderId="60" xfId="0" applyFont="1" applyFill="1" applyBorder="1" applyAlignment="1" applyProtection="1">
      <alignment horizontal="center" vertical="center"/>
      <protection hidden="1"/>
    </xf>
    <xf numFmtId="0" fontId="177" fillId="24" borderId="65" xfId="0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24" borderId="3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2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4" xfId="1516" applyNumberFormat="1" applyFont="1" applyFill="1" applyBorder="1" applyAlignment="1" applyProtection="1">
      <alignment horizontal="center" vertical="center" wrapText="1"/>
      <protection hidden="1"/>
    </xf>
    <xf numFmtId="0" fontId="196" fillId="24" borderId="67" xfId="0" applyFont="1" applyFill="1" applyBorder="1" applyAlignment="1" applyProtection="1">
      <alignment horizontal="center" vertical="center" wrapText="1"/>
      <protection hidden="1"/>
    </xf>
    <xf numFmtId="0" fontId="196" fillId="24" borderId="68" xfId="0" applyFont="1" applyFill="1" applyBorder="1" applyAlignment="1" applyProtection="1">
      <alignment horizontal="center" vertical="center" wrapText="1"/>
      <protection hidden="1"/>
    </xf>
    <xf numFmtId="41" fontId="177" fillId="24" borderId="4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/>
      <protection hidden="1"/>
    </xf>
    <xf numFmtId="41" fontId="177" fillId="24" borderId="46" xfId="1516" applyNumberFormat="1" applyFont="1" applyFill="1" applyBorder="1" applyAlignment="1" applyProtection="1">
      <alignment horizontal="center" vertical="center"/>
      <protection hidden="1"/>
    </xf>
    <xf numFmtId="41" fontId="177" fillId="24" borderId="6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34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6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9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9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2" xfId="1516" applyNumberFormat="1" applyFont="1" applyFill="1" applyBorder="1" applyAlignment="1" applyProtection="1">
      <alignment horizontal="center" vertical="center" wrapText="1"/>
      <protection hidden="1"/>
    </xf>
    <xf numFmtId="0" fontId="177" fillId="62" borderId="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1" xfId="0" quotePrefix="1" applyNumberFormat="1" applyFont="1" applyFill="1" applyBorder="1" applyAlignment="1" applyProtection="1">
      <alignment horizontal="left" vertical="center" indent="1"/>
      <protection hidden="1"/>
    </xf>
    <xf numFmtId="0" fontId="177" fillId="62" borderId="23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quotePrefix="1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23" xfId="1325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1325" quotePrefix="1" applyNumberFormat="1" applyFont="1" applyFill="1" applyBorder="1" applyAlignment="1" applyProtection="1">
      <alignment horizontal="left" vertical="center" wrapText="1" indent="1"/>
      <protection hidden="1"/>
    </xf>
    <xf numFmtId="4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1" xfId="0" applyNumberFormat="1" applyFont="1" applyFill="1" applyBorder="1" applyAlignment="1" applyProtection="1">
      <alignment horizontal="left" vertical="center" indent="1"/>
      <protection hidden="1"/>
    </xf>
    <xf numFmtId="0" fontId="179" fillId="62" borderId="0" xfId="0" applyFont="1" applyFill="1" applyAlignment="1" applyProtection="1">
      <alignment horizontal="center" vertical="center"/>
      <protection hidden="1"/>
    </xf>
    <xf numFmtId="179" fontId="179" fillId="62" borderId="0" xfId="1325" applyNumberFormat="1" applyFont="1" applyFill="1" applyBorder="1" applyAlignment="1" applyProtection="1">
      <alignment horizontal="center" vertical="center"/>
      <protection hidden="1"/>
    </xf>
    <xf numFmtId="179" fontId="177" fillId="62" borderId="79" xfId="0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/>
      <protection hidden="1"/>
    </xf>
    <xf numFmtId="177" fontId="177" fillId="62" borderId="31" xfId="1325" applyFont="1" applyFill="1" applyBorder="1" applyAlignment="1" applyProtection="1">
      <alignment horizontal="center" vertical="center" wrapText="1"/>
      <protection hidden="1"/>
    </xf>
    <xf numFmtId="177" fontId="177" fillId="62" borderId="55" xfId="1325" applyFont="1" applyFill="1" applyBorder="1" applyAlignment="1" applyProtection="1">
      <alignment horizontal="center" vertical="center" wrapText="1"/>
      <protection hidden="1"/>
    </xf>
    <xf numFmtId="177" fontId="177" fillId="62" borderId="0" xfId="1325" applyFont="1" applyFill="1" applyBorder="1" applyAlignment="1" applyProtection="1">
      <alignment horizontal="center" vertical="center" wrapText="1"/>
      <protection hidden="1"/>
    </xf>
    <xf numFmtId="177" fontId="177" fillId="62" borderId="21" xfId="1325" applyFont="1" applyFill="1" applyBorder="1" applyAlignment="1" applyProtection="1">
      <alignment horizontal="center" vertical="center" wrapText="1"/>
      <protection hidden="1"/>
    </xf>
    <xf numFmtId="177" fontId="177" fillId="62" borderId="32" xfId="1325" applyFont="1" applyFill="1" applyBorder="1" applyAlignment="1" applyProtection="1">
      <alignment horizontal="center" vertical="center" wrapText="1"/>
      <protection hidden="1"/>
    </xf>
    <xf numFmtId="177" fontId="177" fillId="62" borderId="34" xfId="1325" applyFont="1" applyFill="1" applyBorder="1" applyAlignment="1" applyProtection="1">
      <alignment horizontal="center" vertical="center" wrapText="1"/>
      <protection hidden="1"/>
    </xf>
    <xf numFmtId="179" fontId="177" fillId="62" borderId="44" xfId="0" applyNumberFormat="1" applyFont="1" applyFill="1" applyBorder="1" applyAlignment="1" applyProtection="1">
      <alignment horizontal="center" vertical="center"/>
      <protection hidden="1"/>
    </xf>
    <xf numFmtId="179" fontId="177" fillId="62" borderId="48" xfId="0" applyNumberFormat="1" applyFont="1" applyFill="1" applyBorder="1" applyAlignment="1" applyProtection="1">
      <alignment horizontal="center" vertical="center"/>
      <protection hidden="1"/>
    </xf>
    <xf numFmtId="179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27" xfId="0" applyNumberFormat="1" applyFont="1" applyFill="1" applyBorder="1" applyAlignment="1" applyProtection="1">
      <alignment horizontal="center" vertical="center"/>
      <protection hidden="1"/>
    </xf>
    <xf numFmtId="179" fontId="177" fillId="62" borderId="37" xfId="0" applyNumberFormat="1" applyFont="1" applyFill="1" applyBorder="1" applyAlignment="1" applyProtection="1">
      <alignment horizontal="center" vertical="center"/>
      <protection hidden="1"/>
    </xf>
    <xf numFmtId="0" fontId="177" fillId="62" borderId="25" xfId="0" applyFont="1" applyFill="1" applyBorder="1" applyAlignment="1" applyProtection="1">
      <alignment horizontal="center" vertical="center" wrapText="1"/>
      <protection hidden="1"/>
    </xf>
    <xf numFmtId="0" fontId="177" fillId="62" borderId="36" xfId="0" applyFont="1" applyFill="1" applyBorder="1" applyAlignment="1" applyProtection="1">
      <alignment horizontal="center" vertical="center" wrapText="1"/>
      <protection hidden="1"/>
    </xf>
    <xf numFmtId="0" fontId="177" fillId="62" borderId="58" xfId="0" applyFont="1" applyFill="1" applyBorder="1" applyAlignment="1" applyProtection="1">
      <alignment horizontal="center" vertical="center" wrapText="1"/>
      <protection hidden="1"/>
    </xf>
    <xf numFmtId="179" fontId="177" fillId="62" borderId="49" xfId="1325" applyNumberFormat="1" applyFont="1" applyFill="1" applyBorder="1" applyAlignment="1" applyProtection="1">
      <alignment horizontal="center" vertical="center"/>
      <protection hidden="1"/>
    </xf>
    <xf numFmtId="179" fontId="177" fillId="62" borderId="47" xfId="1325" applyNumberFormat="1" applyFont="1" applyFill="1" applyBorder="1" applyAlignment="1" applyProtection="1">
      <alignment horizontal="center" vertical="center"/>
      <protection hidden="1"/>
    </xf>
    <xf numFmtId="0" fontId="177" fillId="62" borderId="36" xfId="0" applyFont="1" applyFill="1" applyBorder="1" applyAlignment="1" applyProtection="1">
      <alignment horizontal="center" vertical="center"/>
      <protection hidden="1"/>
    </xf>
    <xf numFmtId="0" fontId="177" fillId="62" borderId="58" xfId="0" applyFont="1" applyFill="1" applyBorder="1" applyAlignment="1" applyProtection="1">
      <alignment horizontal="center" vertical="center"/>
      <protection hidden="1"/>
    </xf>
    <xf numFmtId="179" fontId="177" fillId="62" borderId="69" xfId="0" applyNumberFormat="1" applyFont="1" applyFill="1" applyBorder="1" applyAlignment="1" applyProtection="1">
      <alignment horizontal="center" vertical="center"/>
      <protection hidden="1"/>
    </xf>
    <xf numFmtId="179" fontId="180" fillId="62" borderId="0" xfId="1325" applyNumberFormat="1" applyFont="1" applyFill="1" applyBorder="1" applyAlignment="1" applyProtection="1">
      <alignment horizontal="center" vertical="center"/>
      <protection hidden="1"/>
    </xf>
    <xf numFmtId="177" fontId="177" fillId="62" borderId="78" xfId="1325" applyFont="1" applyFill="1" applyBorder="1" applyAlignment="1" applyProtection="1">
      <alignment horizontal="center" vertical="center" wrapText="1"/>
      <protection hidden="1"/>
    </xf>
    <xf numFmtId="177" fontId="177" fillId="62" borderId="23" xfId="1325" applyFont="1" applyFill="1" applyBorder="1" applyAlignment="1" applyProtection="1">
      <alignment horizontal="center" vertical="center" wrapText="1"/>
      <protection hidden="1"/>
    </xf>
    <xf numFmtId="177" fontId="177" fillId="62" borderId="33" xfId="1325" applyFont="1" applyFill="1" applyBorder="1" applyAlignment="1" applyProtection="1">
      <alignment horizontal="center" vertical="center" wrapText="1"/>
      <protection hidden="1"/>
    </xf>
    <xf numFmtId="179" fontId="177" fillId="62" borderId="63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15" xfId="0" applyNumberFormat="1" applyFont="1" applyFill="1" applyBorder="1" applyAlignment="1" applyProtection="1">
      <alignment horizontal="center" vertical="center"/>
      <protection hidden="1"/>
    </xf>
    <xf numFmtId="179" fontId="177" fillId="62" borderId="59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2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4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10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27" xfId="0" applyFont="1" applyFill="1" applyBorder="1" applyAlignment="1" applyProtection="1">
      <alignment horizontal="center" vertical="center" wrapText="1"/>
      <protection hidden="1"/>
    </xf>
    <xf numFmtId="0" fontId="177" fillId="62" borderId="37" xfId="0" applyFont="1" applyFill="1" applyBorder="1" applyAlignment="1" applyProtection="1">
      <alignment horizontal="center" vertical="center"/>
      <protection hidden="1"/>
    </xf>
    <xf numFmtId="0" fontId="177" fillId="62" borderId="0" xfId="1325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62" borderId="65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/>
      <protection hidden="1"/>
    </xf>
    <xf numFmtId="179" fontId="177" fillId="62" borderId="39" xfId="0" applyNumberFormat="1" applyFont="1" applyFill="1" applyBorder="1" applyAlignment="1" applyProtection="1">
      <alignment horizontal="center" vertical="center"/>
      <protection hidden="1"/>
    </xf>
    <xf numFmtId="179" fontId="177" fillId="24" borderId="23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0" xfId="1516" quotePrefix="1" applyNumberFormat="1" applyFont="1" applyFill="1" applyBorder="1" applyAlignment="1" applyProtection="1">
      <alignment horizontal="left" vertical="center" indent="1" shrinkToFit="1"/>
      <protection hidden="1"/>
    </xf>
    <xf numFmtId="177" fontId="177" fillId="24" borderId="78" xfId="1326" applyFont="1" applyFill="1" applyBorder="1" applyAlignment="1" applyProtection="1">
      <alignment horizontal="center" vertical="center" wrapText="1"/>
      <protection hidden="1"/>
    </xf>
    <xf numFmtId="177" fontId="177" fillId="24" borderId="31" xfId="1326" applyFont="1" applyFill="1" applyBorder="1" applyAlignment="1" applyProtection="1">
      <alignment horizontal="center" vertical="center" wrapText="1"/>
      <protection hidden="1"/>
    </xf>
    <xf numFmtId="177" fontId="177" fillId="24" borderId="23" xfId="1326" applyFont="1" applyFill="1" applyBorder="1" applyAlignment="1" applyProtection="1">
      <alignment horizontal="center" vertical="center" wrapText="1"/>
      <protection hidden="1"/>
    </xf>
    <xf numFmtId="177" fontId="177" fillId="24" borderId="0" xfId="1326" applyFont="1" applyFill="1" applyBorder="1" applyAlignment="1" applyProtection="1">
      <alignment horizontal="center" vertical="center" wrapText="1"/>
      <protection hidden="1"/>
    </xf>
    <xf numFmtId="177" fontId="177" fillId="24" borderId="33" xfId="1326" applyFont="1" applyFill="1" applyBorder="1" applyAlignment="1" applyProtection="1">
      <alignment horizontal="center" vertical="center" wrapText="1"/>
      <protection hidden="1"/>
    </xf>
    <xf numFmtId="177" fontId="177" fillId="24" borderId="32" xfId="1326" applyFont="1" applyFill="1" applyBorder="1" applyAlignment="1" applyProtection="1">
      <alignment horizontal="center" vertical="center" wrapText="1"/>
      <protection hidden="1"/>
    </xf>
    <xf numFmtId="179" fontId="177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7" fillId="24" borderId="75" xfId="1516" applyFont="1" applyFill="1" applyBorder="1" applyAlignment="1" applyProtection="1">
      <alignment horizontal="center" vertical="center" wrapText="1"/>
      <protection hidden="1"/>
    </xf>
    <xf numFmtId="0" fontId="177" fillId="24" borderId="67" xfId="1516" applyFont="1" applyFill="1" applyBorder="1" applyAlignment="1" applyProtection="1">
      <alignment horizontal="center" vertical="center" wrapText="1"/>
      <protection hidden="1"/>
    </xf>
    <xf numFmtId="0" fontId="177" fillId="24" borderId="68" xfId="1516" applyFont="1" applyFill="1" applyBorder="1" applyAlignment="1" applyProtection="1">
      <alignment horizontal="center" vertical="center" wrapText="1"/>
      <protection hidden="1"/>
    </xf>
    <xf numFmtId="0" fontId="177" fillId="24" borderId="53" xfId="1516" applyFont="1" applyFill="1" applyBorder="1" applyAlignment="1" applyProtection="1">
      <alignment horizontal="center" vertical="center" wrapText="1"/>
      <protection hidden="1"/>
    </xf>
    <xf numFmtId="0" fontId="177" fillId="24" borderId="26" xfId="1516" applyFont="1" applyFill="1" applyBorder="1" applyAlignment="1" applyProtection="1">
      <alignment horizontal="center" vertical="center" wrapText="1"/>
      <protection hidden="1"/>
    </xf>
    <xf numFmtId="0" fontId="177" fillId="24" borderId="54" xfId="1516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179" fontId="178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8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8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81" fillId="24" borderId="31" xfId="1516" quotePrefix="1" applyNumberFormat="1" applyFont="1" applyFill="1" applyBorder="1" applyAlignment="1" applyProtection="1">
      <alignment horizontal="left" vertical="center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2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4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left" vertical="center" indent="1" shrinkToFit="1"/>
      <protection hidden="1"/>
    </xf>
    <xf numFmtId="0" fontId="177" fillId="24" borderId="60" xfId="1516" applyFont="1" applyFill="1" applyBorder="1" applyAlignment="1" applyProtection="1">
      <alignment horizontal="center" vertical="center" wrapText="1"/>
      <protection hidden="1"/>
    </xf>
    <xf numFmtId="0" fontId="177" fillId="24" borderId="61" xfId="1516" applyFont="1" applyFill="1" applyBorder="1" applyAlignment="1" applyProtection="1">
      <alignment horizontal="center" vertical="center" wrapText="1"/>
      <protection hidden="1"/>
    </xf>
    <xf numFmtId="0" fontId="177" fillId="24" borderId="62" xfId="1516" applyFont="1" applyFill="1" applyBorder="1" applyAlignment="1" applyProtection="1">
      <alignment horizontal="center" vertical="center" wrapText="1"/>
      <protection hidden="1"/>
    </xf>
    <xf numFmtId="177" fontId="177" fillId="24" borderId="55" xfId="1326" applyFont="1" applyFill="1" applyBorder="1" applyAlignment="1" applyProtection="1">
      <alignment horizontal="center" vertical="center" wrapText="1"/>
      <protection hidden="1"/>
    </xf>
    <xf numFmtId="177" fontId="177" fillId="24" borderId="21" xfId="1326" applyFont="1" applyFill="1" applyBorder="1" applyAlignment="1" applyProtection="1">
      <alignment horizontal="center" vertical="center" wrapText="1"/>
      <protection hidden="1"/>
    </xf>
    <xf numFmtId="177" fontId="177" fillId="24" borderId="34" xfId="1326" applyFont="1" applyFill="1" applyBorder="1" applyAlignment="1" applyProtection="1">
      <alignment horizontal="center" vertical="center" wrapText="1"/>
      <protection hidden="1"/>
    </xf>
    <xf numFmtId="0" fontId="177" fillId="24" borderId="64" xfId="1516" applyFont="1" applyFill="1" applyBorder="1" applyAlignment="1" applyProtection="1">
      <alignment horizontal="center" vertical="center" wrapText="1"/>
      <protection hidden="1"/>
    </xf>
    <xf numFmtId="0" fontId="177" fillId="24" borderId="76" xfId="1516" applyFont="1" applyFill="1" applyBorder="1" applyAlignment="1" applyProtection="1">
      <alignment horizontal="center" vertical="center" wrapText="1"/>
      <protection hidden="1"/>
    </xf>
    <xf numFmtId="0" fontId="177" fillId="24" borderId="77" xfId="1516" applyFont="1" applyFill="1" applyBorder="1" applyAlignment="1" applyProtection="1">
      <alignment horizontal="center" vertical="center" wrapText="1"/>
      <protection hidden="1"/>
    </xf>
    <xf numFmtId="0" fontId="177" fillId="24" borderId="0" xfId="1515" applyFont="1" applyFill="1" applyBorder="1" applyAlignment="1" applyProtection="1">
      <alignment horizontal="center" vertical="center" wrapText="1"/>
      <protection hidden="1"/>
    </xf>
    <xf numFmtId="0" fontId="177" fillId="24" borderId="53" xfId="1515" applyFont="1" applyFill="1" applyBorder="1" applyAlignment="1" applyProtection="1">
      <alignment horizontal="center" vertical="center" wrapText="1"/>
      <protection hidden="1"/>
    </xf>
    <xf numFmtId="0" fontId="177" fillId="24" borderId="26" xfId="1515" applyFont="1" applyFill="1" applyBorder="1" applyAlignment="1" applyProtection="1">
      <alignment horizontal="center" vertical="center" wrapText="1"/>
      <protection hidden="1"/>
    </xf>
    <xf numFmtId="0" fontId="177" fillId="24" borderId="54" xfId="1515" applyFont="1" applyFill="1" applyBorder="1" applyAlignment="1" applyProtection="1">
      <alignment horizontal="center" vertical="center" wrapText="1"/>
      <protection hidden="1"/>
    </xf>
    <xf numFmtId="0" fontId="177" fillId="24" borderId="75" xfId="1515" applyFont="1" applyFill="1" applyBorder="1" applyAlignment="1" applyProtection="1">
      <alignment horizontal="center" vertical="center" wrapText="1"/>
      <protection hidden="1"/>
    </xf>
    <xf numFmtId="0" fontId="177" fillId="24" borderId="67" xfId="1515" applyFont="1" applyFill="1" applyBorder="1" applyAlignment="1" applyProtection="1">
      <alignment horizontal="center" vertical="center" wrapText="1"/>
      <protection hidden="1"/>
    </xf>
    <xf numFmtId="0" fontId="177" fillId="24" borderId="68" xfId="1515" applyFont="1" applyFill="1" applyBorder="1" applyAlignment="1" applyProtection="1">
      <alignment horizontal="center" vertical="center" wrapText="1"/>
      <protection hidden="1"/>
    </xf>
    <xf numFmtId="176" fontId="177" fillId="24" borderId="78" xfId="1327" applyFont="1" applyFill="1" applyBorder="1" applyAlignment="1" applyProtection="1">
      <alignment horizontal="center" vertical="center" wrapText="1"/>
      <protection hidden="1"/>
    </xf>
    <xf numFmtId="176" fontId="177" fillId="24" borderId="31" xfId="1327" applyFont="1" applyFill="1" applyBorder="1" applyAlignment="1" applyProtection="1">
      <alignment horizontal="center" vertical="center" wrapText="1"/>
      <protection hidden="1"/>
    </xf>
    <xf numFmtId="176" fontId="177" fillId="24" borderId="23" xfId="1327" applyFont="1" applyFill="1" applyBorder="1" applyAlignment="1" applyProtection="1">
      <alignment horizontal="center" vertical="center" wrapText="1"/>
      <protection hidden="1"/>
    </xf>
    <xf numFmtId="176" fontId="177" fillId="24" borderId="0" xfId="1327" applyFont="1" applyFill="1" applyBorder="1" applyAlignment="1" applyProtection="1">
      <alignment horizontal="center" vertical="center" wrapText="1"/>
      <protection hidden="1"/>
    </xf>
    <xf numFmtId="176" fontId="177" fillId="24" borderId="33" xfId="1327" applyFont="1" applyFill="1" applyBorder="1" applyAlignment="1" applyProtection="1">
      <alignment horizontal="center" vertical="center" wrapText="1"/>
      <protection hidden="1"/>
    </xf>
    <xf numFmtId="176" fontId="177" fillId="24" borderId="32" xfId="1327" applyFont="1" applyFill="1" applyBorder="1" applyAlignment="1" applyProtection="1">
      <alignment horizontal="center" vertical="center" wrapText="1"/>
      <protection hidden="1"/>
    </xf>
    <xf numFmtId="0" fontId="179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1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60" xfId="1515" applyFont="1" applyFill="1" applyBorder="1" applyAlignment="1" applyProtection="1">
      <alignment horizontal="center" vertical="center" wrapText="1"/>
      <protection hidden="1"/>
    </xf>
    <xf numFmtId="0" fontId="177" fillId="24" borderId="61" xfId="1515" applyFont="1" applyFill="1" applyBorder="1" applyAlignment="1" applyProtection="1">
      <alignment horizontal="center" vertical="center" wrapText="1"/>
      <protection hidden="1"/>
    </xf>
    <xf numFmtId="0" fontId="177" fillId="24" borderId="62" xfId="1515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center" vertical="center"/>
      <protection hidden="1"/>
    </xf>
    <xf numFmtId="0" fontId="181" fillId="24" borderId="53" xfId="1515" applyFont="1" applyFill="1" applyBorder="1" applyAlignment="1" applyProtection="1">
      <alignment horizontal="center" vertical="center" wrapText="1"/>
      <protection hidden="1"/>
    </xf>
    <xf numFmtId="0" fontId="181" fillId="24" borderId="26" xfId="1515" applyFont="1" applyFill="1" applyBorder="1" applyAlignment="1" applyProtection="1">
      <alignment horizontal="center" vertical="center" wrapText="1"/>
      <protection hidden="1"/>
    </xf>
    <xf numFmtId="0" fontId="181" fillId="24" borderId="54" xfId="1515" applyFont="1" applyFill="1" applyBorder="1" applyAlignment="1" applyProtection="1">
      <alignment horizontal="center" vertical="center" wrapText="1"/>
      <protection hidden="1"/>
    </xf>
    <xf numFmtId="0" fontId="177" fillId="24" borderId="64" xfId="1515" applyFont="1" applyFill="1" applyBorder="1" applyAlignment="1" applyProtection="1">
      <alignment horizontal="center" vertical="center" wrapText="1"/>
      <protection hidden="1"/>
    </xf>
    <xf numFmtId="0" fontId="177" fillId="24" borderId="76" xfId="1515" applyFont="1" applyFill="1" applyBorder="1" applyAlignment="1" applyProtection="1">
      <alignment horizontal="center" vertical="center" wrapText="1"/>
      <protection hidden="1"/>
    </xf>
    <xf numFmtId="0" fontId="177" fillId="24" borderId="77" xfId="1515" applyFont="1" applyFill="1" applyBorder="1" applyAlignment="1" applyProtection="1">
      <alignment horizontal="center" vertical="center" wrapText="1"/>
      <protection hidden="1"/>
    </xf>
    <xf numFmtId="176" fontId="177" fillId="24" borderId="55" xfId="1327" applyFont="1" applyFill="1" applyBorder="1" applyAlignment="1" applyProtection="1">
      <alignment horizontal="center" vertical="center" wrapText="1"/>
      <protection hidden="1"/>
    </xf>
    <xf numFmtId="176" fontId="177" fillId="24" borderId="21" xfId="1327" applyFont="1" applyFill="1" applyBorder="1" applyAlignment="1" applyProtection="1">
      <alignment horizontal="center" vertical="center" wrapText="1"/>
      <protection hidden="1"/>
    </xf>
    <xf numFmtId="176" fontId="177" fillId="24" borderId="34" xfId="1327" applyFont="1" applyFill="1" applyBorder="1" applyAlignment="1" applyProtection="1">
      <alignment horizontal="center" vertical="center" wrapText="1"/>
      <protection hidden="1"/>
    </xf>
    <xf numFmtId="181" fontId="177" fillId="24" borderId="10" xfId="1519" applyNumberFormat="1" applyFont="1" applyFill="1" applyBorder="1" applyAlignment="1" applyProtection="1">
      <alignment horizontal="center" vertical="center"/>
      <protection hidden="1"/>
    </xf>
    <xf numFmtId="181" fontId="177" fillId="24" borderId="22" xfId="1519" applyNumberFormat="1" applyFont="1" applyFill="1" applyBorder="1" applyAlignment="1" applyProtection="1">
      <alignment horizontal="center" vertical="center"/>
      <protection hidden="1"/>
    </xf>
    <xf numFmtId="42" fontId="196" fillId="24" borderId="24" xfId="1519" applyNumberFormat="1" applyFont="1" applyFill="1" applyBorder="1" applyAlignment="1" applyProtection="1">
      <alignment horizontal="left" vertical="center"/>
      <protection hidden="1"/>
    </xf>
    <xf numFmtId="42" fontId="196" fillId="24" borderId="10" xfId="1519" applyNumberFormat="1" applyFont="1" applyFill="1" applyBorder="1" applyAlignment="1" applyProtection="1">
      <alignment horizontal="left" vertical="center"/>
      <protection hidden="1"/>
    </xf>
    <xf numFmtId="181" fontId="177" fillId="24" borderId="0" xfId="1519" applyNumberFormat="1" applyFont="1" applyFill="1" applyBorder="1" applyAlignment="1" applyProtection="1">
      <alignment horizontal="center" vertical="center"/>
      <protection hidden="1"/>
    </xf>
    <xf numFmtId="181" fontId="177" fillId="24" borderId="21" xfId="1519" applyNumberFormat="1" applyFont="1" applyFill="1" applyBorder="1" applyAlignment="1" applyProtection="1">
      <alignment horizontal="center" vertical="center"/>
      <protection hidden="1"/>
    </xf>
    <xf numFmtId="42" fontId="196" fillId="24" borderId="23" xfId="1519" applyNumberFormat="1" applyFont="1" applyFill="1" applyBorder="1" applyAlignment="1" applyProtection="1">
      <alignment horizontal="left" vertical="center"/>
      <protection hidden="1"/>
    </xf>
    <xf numFmtId="42" fontId="196" fillId="24" borderId="0" xfId="1519" applyNumberFormat="1" applyFont="1" applyFill="1" applyBorder="1" applyAlignment="1" applyProtection="1">
      <alignment horizontal="left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177" fontId="177" fillId="24" borderId="44" xfId="1325" applyFont="1" applyFill="1" applyBorder="1" applyAlignment="1" applyProtection="1">
      <alignment horizontal="center" vertical="center"/>
      <protection hidden="1"/>
    </xf>
    <xf numFmtId="179" fontId="177" fillId="24" borderId="73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7" xfId="0" applyNumberFormat="1" applyFont="1" applyFill="1" applyBorder="1" applyAlignment="1" applyProtection="1">
      <alignment horizontal="center" vertical="center"/>
      <protection hidden="1"/>
    </xf>
    <xf numFmtId="179" fontId="177" fillId="24" borderId="68" xfId="0" applyNumberFormat="1" applyFont="1" applyFill="1" applyBorder="1" applyAlignment="1" applyProtection="1">
      <alignment horizontal="center" vertical="center"/>
      <protection hidden="1"/>
    </xf>
    <xf numFmtId="179" fontId="177" fillId="24" borderId="56" xfId="0" applyNumberFormat="1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/>
      <protection hidden="1"/>
    </xf>
    <xf numFmtId="179" fontId="177" fillId="24" borderId="49" xfId="0" applyNumberFormat="1" applyFont="1" applyFill="1" applyBorder="1" applyAlignment="1" applyProtection="1">
      <alignment horizontal="center" vertical="center"/>
      <protection hidden="1"/>
    </xf>
    <xf numFmtId="179" fontId="177" fillId="24" borderId="47" xfId="0" applyNumberFormat="1" applyFont="1" applyFill="1" applyBorder="1" applyAlignment="1" applyProtection="1">
      <alignment horizontal="center" vertical="center"/>
      <protection hidden="1"/>
    </xf>
    <xf numFmtId="179" fontId="177" fillId="24" borderId="48" xfId="1325" applyNumberFormat="1" applyFont="1" applyFill="1" applyBorder="1" applyAlignment="1" applyProtection="1">
      <alignment horizontal="left" vertical="center"/>
      <protection hidden="1"/>
    </xf>
    <xf numFmtId="179" fontId="177" fillId="24" borderId="49" xfId="1325" applyNumberFormat="1" applyFont="1" applyFill="1" applyBorder="1" applyAlignment="1" applyProtection="1">
      <alignment horizontal="left" vertical="center"/>
      <protection hidden="1"/>
    </xf>
    <xf numFmtId="179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1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1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2" xfId="1519" quotePrefix="1" applyNumberFormat="1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 wrapText="1"/>
      <protection hidden="1"/>
    </xf>
    <xf numFmtId="0" fontId="177" fillId="24" borderId="76" xfId="0" applyFont="1" applyFill="1" applyBorder="1" applyAlignment="1" applyProtection="1">
      <alignment horizontal="center" vertical="center"/>
      <protection hidden="1"/>
    </xf>
    <xf numFmtId="0" fontId="177" fillId="24" borderId="77" xfId="0" applyFont="1" applyFill="1" applyBorder="1" applyAlignment="1" applyProtection="1">
      <alignment horizontal="center" vertical="center"/>
      <protection hidden="1"/>
    </xf>
    <xf numFmtId="0" fontId="177" fillId="24" borderId="53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/>
      <protection hidden="1"/>
    </xf>
    <xf numFmtId="0" fontId="177" fillId="24" borderId="54" xfId="0" applyFont="1" applyFill="1" applyBorder="1" applyAlignment="1" applyProtection="1">
      <alignment horizontal="center" vertical="center"/>
      <protection hidden="1"/>
    </xf>
    <xf numFmtId="0" fontId="177" fillId="24" borderId="75" xfId="0" applyFont="1" applyFill="1" applyBorder="1" applyAlignment="1" applyProtection="1">
      <alignment horizontal="center" vertical="center" wrapText="1"/>
      <protection hidden="1"/>
    </xf>
    <xf numFmtId="0" fontId="177" fillId="24" borderId="67" xfId="0" applyFont="1" applyFill="1" applyBorder="1" applyAlignment="1" applyProtection="1">
      <alignment horizontal="center" vertical="center"/>
      <protection hidden="1"/>
    </xf>
    <xf numFmtId="0" fontId="177" fillId="24" borderId="68" xfId="0" applyFont="1" applyFill="1" applyBorder="1" applyAlignment="1" applyProtection="1">
      <alignment horizontal="center" vertical="center"/>
      <protection hidden="1"/>
    </xf>
    <xf numFmtId="180" fontId="177" fillId="24" borderId="80" xfId="0" applyNumberFormat="1" applyFont="1" applyFill="1" applyBorder="1" applyAlignment="1" applyProtection="1">
      <alignment horizontal="center" vertical="center" wrapText="1"/>
      <protection hidden="1"/>
    </xf>
    <xf numFmtId="0" fontId="183" fillId="24" borderId="71" xfId="0" applyFont="1" applyFill="1" applyBorder="1" applyAlignment="1" applyProtection="1">
      <alignment horizontal="center" vertical="center"/>
      <protection hidden="1"/>
    </xf>
    <xf numFmtId="0" fontId="183" fillId="24" borderId="72" xfId="0" applyFont="1" applyFill="1" applyBorder="1" applyAlignment="1" applyProtection="1">
      <alignment horizontal="center" vertical="center"/>
      <protection hidden="1"/>
    </xf>
    <xf numFmtId="0" fontId="183" fillId="24" borderId="76" xfId="0" applyFont="1" applyFill="1" applyBorder="1" applyAlignment="1" applyProtection="1">
      <alignment horizontal="center" vertical="center"/>
      <protection hidden="1"/>
    </xf>
    <xf numFmtId="0" fontId="183" fillId="24" borderId="77" xfId="0" applyFont="1" applyFill="1" applyBorder="1" applyAlignment="1" applyProtection="1">
      <alignment horizontal="center" vertical="center"/>
      <protection hidden="1"/>
    </xf>
    <xf numFmtId="0" fontId="183" fillId="24" borderId="26" xfId="0" applyFont="1" applyFill="1" applyBorder="1" applyAlignment="1" applyProtection="1">
      <alignment horizontal="center" vertical="center"/>
      <protection hidden="1"/>
    </xf>
    <xf numFmtId="0" fontId="183" fillId="24" borderId="54" xfId="0" applyFont="1" applyFill="1" applyBorder="1" applyAlignment="1" applyProtection="1">
      <alignment horizontal="center" vertical="center"/>
      <protection hidden="1"/>
    </xf>
    <xf numFmtId="0" fontId="177" fillId="24" borderId="67" xfId="0" applyFont="1" applyFill="1" applyBorder="1" applyAlignment="1" applyProtection="1">
      <alignment horizontal="center" vertical="center" wrapText="1"/>
      <protection hidden="1"/>
    </xf>
    <xf numFmtId="0" fontId="177" fillId="24" borderId="68" xfId="0" applyFont="1" applyFill="1" applyBorder="1" applyAlignment="1" applyProtection="1">
      <alignment horizontal="center" vertical="center" wrapText="1"/>
      <protection hidden="1"/>
    </xf>
    <xf numFmtId="179" fontId="177" fillId="24" borderId="60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1" xfId="0" applyNumberFormat="1" applyFont="1" applyFill="1" applyBorder="1" applyAlignment="1" applyProtection="1">
      <alignment horizontal="center" vertical="center"/>
      <protection hidden="1"/>
    </xf>
    <xf numFmtId="179" fontId="177" fillId="24" borderId="62" xfId="0" applyNumberFormat="1" applyFont="1" applyFill="1" applyBorder="1" applyAlignment="1" applyProtection="1">
      <alignment horizontal="center" vertical="center"/>
      <protection hidden="1"/>
    </xf>
    <xf numFmtId="179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78" xfId="1325" applyFont="1" applyFill="1" applyBorder="1" applyAlignment="1" applyProtection="1">
      <alignment horizontal="center" vertical="center"/>
      <protection hidden="1"/>
    </xf>
    <xf numFmtId="177" fontId="177" fillId="24" borderId="23" xfId="1325" applyFont="1" applyFill="1" applyBorder="1" applyAlignment="1" applyProtection="1">
      <alignment horizontal="center" vertical="center"/>
      <protection hidden="1"/>
    </xf>
    <xf numFmtId="177" fontId="177" fillId="24" borderId="33" xfId="1325" applyFont="1" applyFill="1" applyBorder="1" applyAlignment="1" applyProtection="1">
      <alignment horizontal="center" vertical="center"/>
      <protection hidden="1"/>
    </xf>
    <xf numFmtId="180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75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2" xfId="0" applyNumberFormat="1" applyFont="1" applyFill="1" applyBorder="1" applyAlignment="1" applyProtection="1">
      <alignment horizontal="center" vertical="center" wrapText="1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55" xfId="1325" applyFont="1" applyFill="1" applyBorder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7" fontId="177" fillId="24" borderId="21" xfId="1325" applyFont="1" applyFill="1" applyBorder="1" applyAlignment="1" applyProtection="1">
      <alignment horizontal="center" vertical="center"/>
      <protection hidden="1"/>
    </xf>
    <xf numFmtId="177" fontId="177" fillId="24" borderId="32" xfId="1325" applyFont="1" applyFill="1" applyBorder="1" applyAlignment="1" applyProtection="1">
      <alignment horizontal="center" vertical="center"/>
      <protection hidden="1"/>
    </xf>
    <xf numFmtId="177" fontId="177" fillId="24" borderId="34" xfId="1325" applyFont="1" applyFill="1" applyBorder="1" applyAlignment="1" applyProtection="1">
      <alignment horizontal="center" vertical="center"/>
      <protection hidden="1"/>
    </xf>
    <xf numFmtId="0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0" fontId="177" fillId="0" borderId="21" xfId="0" applyFont="1" applyBorder="1" applyProtection="1">
      <protection hidden="1"/>
    </xf>
    <xf numFmtId="0" fontId="177" fillId="0" borderId="34" xfId="0" applyFont="1" applyBorder="1" applyProtection="1">
      <protection hidden="1"/>
    </xf>
    <xf numFmtId="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1" fontId="177" fillId="62" borderId="22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10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0" xfId="0" quotePrefix="1" applyNumberFormat="1" applyFont="1" applyFill="1" applyBorder="1" applyAlignment="1" applyProtection="1">
      <alignment horizontal="center" vertical="center"/>
      <protection hidden="1"/>
    </xf>
    <xf numFmtId="3" fontId="177" fillId="24" borderId="51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1" xfId="0" applyNumberFormat="1" applyFont="1" applyFill="1" applyBorder="1" applyAlignment="1" applyProtection="1">
      <alignment horizontal="center" vertical="center"/>
      <protection hidden="1"/>
    </xf>
    <xf numFmtId="3" fontId="177" fillId="24" borderId="52" xfId="0" applyNumberFormat="1" applyFont="1" applyFill="1" applyBorder="1" applyAlignment="1" applyProtection="1">
      <alignment horizontal="center" vertical="center"/>
      <protection hidden="1"/>
    </xf>
    <xf numFmtId="3" fontId="177" fillId="24" borderId="36" xfId="0" applyNumberFormat="1" applyFont="1" applyFill="1" applyBorder="1" applyAlignment="1" applyProtection="1">
      <alignment horizontal="center" vertical="center"/>
      <protection hidden="1"/>
    </xf>
    <xf numFmtId="3" fontId="177" fillId="24" borderId="58" xfId="0" applyNumberFormat="1" applyFont="1" applyFill="1" applyBorder="1" applyAlignment="1" applyProtection="1">
      <alignment horizontal="center" vertical="center"/>
      <protection hidden="1"/>
    </xf>
    <xf numFmtId="3" fontId="177" fillId="24" borderId="38" xfId="0" applyNumberFormat="1" applyFont="1" applyFill="1" applyBorder="1" applyAlignment="1" applyProtection="1">
      <alignment horizontal="center" vertical="center"/>
      <protection hidden="1"/>
    </xf>
    <xf numFmtId="3" fontId="177" fillId="24" borderId="39" xfId="0" applyNumberFormat="1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3" fontId="185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6" xfId="0" applyFont="1" applyFill="1" applyBorder="1" applyAlignment="1" applyProtection="1">
      <alignment horizontal="center" vertical="center"/>
      <protection hidden="1"/>
    </xf>
    <xf numFmtId="3" fontId="177" fillId="24" borderId="50" xfId="0" applyNumberFormat="1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177" fontId="177" fillId="62" borderId="83" xfId="1325" applyFont="1" applyFill="1" applyBorder="1" applyAlignment="1" applyProtection="1">
      <alignment horizontal="center" vertical="center" wrapText="1"/>
      <protection hidden="1"/>
    </xf>
    <xf numFmtId="177" fontId="177" fillId="62" borderId="84" xfId="1325" applyFont="1" applyFill="1" applyBorder="1" applyAlignment="1" applyProtection="1">
      <alignment horizontal="center" vertical="center" wrapText="1"/>
      <protection hidden="1"/>
    </xf>
    <xf numFmtId="1" fontId="177" fillId="62" borderId="0" xfId="0" quotePrefix="1" applyNumberFormat="1" applyFont="1" applyFill="1" applyBorder="1" applyAlignment="1" applyProtection="1">
      <alignment horizontal="center" vertical="center"/>
      <protection hidden="1"/>
    </xf>
  </cellXfs>
  <cellStyles count="1536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2" xfId="14"/>
    <cellStyle name="20% - Accent2 2" xfId="15"/>
    <cellStyle name="20% - Accent3" xfId="16"/>
    <cellStyle name="20% - Accent3 2" xfId="17"/>
    <cellStyle name="20% - Accent4" xfId="18"/>
    <cellStyle name="20% - Accent4 2" xfId="19"/>
    <cellStyle name="20% - Accent5" xfId="20"/>
    <cellStyle name="20% - Accent5 2" xfId="21"/>
    <cellStyle name="20% - Accent6" xfId="22"/>
    <cellStyle name="20% - Accent6 2" xfId="23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2 3" xfId="28"/>
    <cellStyle name="20% - 강조색1 2 3" xfId="29"/>
    <cellStyle name="20% - 강조색1 2 3 2" xfId="30"/>
    <cellStyle name="20% - 강조색1 3" xfId="31"/>
    <cellStyle name="20% - 강조색1 3 2" xfId="32"/>
    <cellStyle name="20% - 강조색1 3 2 2" xfId="33"/>
    <cellStyle name="20% - 강조색1 3 3" xfId="34"/>
    <cellStyle name="20% - 강조색1 4" xfId="35"/>
    <cellStyle name="20% - 강조색1 4 2" xfId="36"/>
    <cellStyle name="20% - 강조색1 5" xfId="37"/>
    <cellStyle name="20% - 강조색2" xfId="38" builtinId="34" customBuiltin="1"/>
    <cellStyle name="20% - 강조색2 2" xfId="39"/>
    <cellStyle name="20% - 강조색2 2 2" xfId="40"/>
    <cellStyle name="20% - 강조색2 2 2 2" xfId="41"/>
    <cellStyle name="20% - 강조색2 2 2 3" xfId="42"/>
    <cellStyle name="20% - 강조색2 2 3" xfId="43"/>
    <cellStyle name="20% - 강조색2 2 3 2" xfId="44"/>
    <cellStyle name="20% - 강조색2 3" xfId="45"/>
    <cellStyle name="20% - 강조색2 3 2" xfId="46"/>
    <cellStyle name="20% - 강조색2 3 2 2" xfId="47"/>
    <cellStyle name="20% - 강조색2 3 3" xfId="48"/>
    <cellStyle name="20% - 강조색2 4" xfId="49"/>
    <cellStyle name="20% - 강조색2 4 2" xfId="50"/>
    <cellStyle name="20% - 강조색2 5" xfId="51"/>
    <cellStyle name="20% - 강조색3" xfId="52" builtinId="38" customBuiltin="1"/>
    <cellStyle name="20% - 강조색3 2" xfId="53"/>
    <cellStyle name="20% - 강조색3 2 2" xfId="54"/>
    <cellStyle name="20% - 강조색3 2 2 2" xfId="55"/>
    <cellStyle name="20% - 강조색3 2 2 3" xfId="56"/>
    <cellStyle name="20% - 강조색3 2 3" xfId="57"/>
    <cellStyle name="20% - 강조색3 2 3 2" xfId="58"/>
    <cellStyle name="20% - 강조색3 3" xfId="59"/>
    <cellStyle name="20% - 강조색3 3 2" xfId="60"/>
    <cellStyle name="20% - 강조색3 3 2 2" xfId="61"/>
    <cellStyle name="20% - 강조색3 3 3" xfId="62"/>
    <cellStyle name="20% - 강조색3 4" xfId="63"/>
    <cellStyle name="20% - 강조색3 4 2" xfId="64"/>
    <cellStyle name="20% - 강조색3 5" xfId="65"/>
    <cellStyle name="20% - 강조색4" xfId="66" builtinId="42" customBuiltin="1"/>
    <cellStyle name="20% - 강조색4 2" xfId="67"/>
    <cellStyle name="20% - 강조색4 2 2" xfId="68"/>
    <cellStyle name="20% - 강조색4 2 2 2" xfId="69"/>
    <cellStyle name="20% - 강조색4 2 2 3" xfId="70"/>
    <cellStyle name="20% - 강조색4 2 3" xfId="71"/>
    <cellStyle name="20% - 강조색4 2 3 2" xfId="72"/>
    <cellStyle name="20% - 강조색4 3" xfId="73"/>
    <cellStyle name="20% - 강조색4 3 2" xfId="74"/>
    <cellStyle name="20% - 강조색4 3 2 2" xfId="75"/>
    <cellStyle name="20% - 강조색4 3 3" xfId="76"/>
    <cellStyle name="20% - 강조색4 4" xfId="77"/>
    <cellStyle name="20% - 강조색4 4 2" xfId="78"/>
    <cellStyle name="20% - 강조색4 5" xfId="79"/>
    <cellStyle name="20% - 강조색5" xfId="80" builtinId="46" customBuiltin="1"/>
    <cellStyle name="20% - 강조색5 2" xfId="81"/>
    <cellStyle name="20% - 강조색5 2 2" xfId="82"/>
    <cellStyle name="20% - 강조색5 2 2 2" xfId="83"/>
    <cellStyle name="20% - 강조색5 2 2 3" xfId="84"/>
    <cellStyle name="20% - 강조색5 2 3" xfId="85"/>
    <cellStyle name="20% - 강조색5 2 3 2" xfId="86"/>
    <cellStyle name="20% - 강조색5 3" xfId="87"/>
    <cellStyle name="20% - 강조색5 3 2" xfId="88"/>
    <cellStyle name="20% - 강조색5 3 2 2" xfId="89"/>
    <cellStyle name="20% - 강조색5 3 3" xfId="90"/>
    <cellStyle name="20% - 강조색5 4" xfId="91"/>
    <cellStyle name="20% - 강조색5 4 2" xfId="92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2 3" xfId="97"/>
    <cellStyle name="20% - 강조색6 2 3" xfId="98"/>
    <cellStyle name="20% - 강조색6 2 3 2" xfId="99"/>
    <cellStyle name="20% - 강조색6 3" xfId="100"/>
    <cellStyle name="20% - 강조색6 3 2" xfId="101"/>
    <cellStyle name="20% - 강조색6 3 2 2" xfId="102"/>
    <cellStyle name="20% - 강조색6 3 3" xfId="103"/>
    <cellStyle name="20% - 강조색6 4" xfId="104"/>
    <cellStyle name="20% - 강조색6 4 2" xfId="105"/>
    <cellStyle name="20% - 강조색6 5" xfId="106"/>
    <cellStyle name="40% - Accent1" xfId="107"/>
    <cellStyle name="40% - Accent1 2" xfId="108"/>
    <cellStyle name="40% - Accent2" xfId="109"/>
    <cellStyle name="40% - Accent2 2" xfId="110"/>
    <cellStyle name="40% - Accent3" xfId="111"/>
    <cellStyle name="40% - Accent3 2" xfId="112"/>
    <cellStyle name="40% - Accent4" xfId="113"/>
    <cellStyle name="40% - Accent4 2" xfId="114"/>
    <cellStyle name="40% - Accent5" xfId="115"/>
    <cellStyle name="40% - Accent5 2" xfId="116"/>
    <cellStyle name="40% - Accent6" xfId="117"/>
    <cellStyle name="40% - Accent6 2" xfId="118"/>
    <cellStyle name="40% - 강조색1" xfId="119" builtinId="31" customBuiltin="1"/>
    <cellStyle name="40% - 강조색1 2" xfId="120"/>
    <cellStyle name="40% - 강조색1 2 2" xfId="121"/>
    <cellStyle name="40% - 강조색1 2 2 2" xfId="122"/>
    <cellStyle name="40% - 강조색1 2 2 3" xfId="123"/>
    <cellStyle name="40% - 강조색1 2 3" xfId="124"/>
    <cellStyle name="40% - 강조색1 2 3 2" xfId="125"/>
    <cellStyle name="40% - 강조색1 3" xfId="126"/>
    <cellStyle name="40% - 강조색1 3 2" xfId="127"/>
    <cellStyle name="40% - 강조색1 3 2 2" xfId="128"/>
    <cellStyle name="40% - 강조색1 3 3" xfId="129"/>
    <cellStyle name="40% - 강조색1 4" xfId="130"/>
    <cellStyle name="40% - 강조색1 4 2" xfId="131"/>
    <cellStyle name="40% - 강조색1 5" xfId="132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2 3" xfId="137"/>
    <cellStyle name="40% - 강조색2 2 3" xfId="138"/>
    <cellStyle name="40% - 강조색2 2 3 2" xfId="139"/>
    <cellStyle name="40% - 강조색2 3" xfId="140"/>
    <cellStyle name="40% - 강조색2 3 2" xfId="141"/>
    <cellStyle name="40% - 강조색2 3 2 2" xfId="142"/>
    <cellStyle name="40% - 강조색2 3 3" xfId="143"/>
    <cellStyle name="40% - 강조색2 4" xfId="144"/>
    <cellStyle name="40% - 강조색2 4 2" xfId="145"/>
    <cellStyle name="40% - 강조색3" xfId="146" builtinId="39" customBuiltin="1"/>
    <cellStyle name="40% - 강조색3 2" xfId="147"/>
    <cellStyle name="40% - 강조색3 2 2" xfId="148"/>
    <cellStyle name="40% - 강조색3 2 2 2" xfId="149"/>
    <cellStyle name="40% - 강조색3 2 2 3" xfId="150"/>
    <cellStyle name="40% - 강조색3 2 3" xfId="151"/>
    <cellStyle name="40% - 강조색3 2 3 2" xfId="152"/>
    <cellStyle name="40% - 강조색3 3" xfId="153"/>
    <cellStyle name="40% - 강조색3 3 2" xfId="154"/>
    <cellStyle name="40% - 강조색3 3 2 2" xfId="155"/>
    <cellStyle name="40% - 강조색3 3 3" xfId="156"/>
    <cellStyle name="40% - 강조색3 4" xfId="157"/>
    <cellStyle name="40% - 강조색3 4 2" xfId="158"/>
    <cellStyle name="40% - 강조색3 5" xfId="159"/>
    <cellStyle name="40% - 강조색4" xfId="160" builtinId="43" customBuiltin="1"/>
    <cellStyle name="40% - 강조색4 2" xfId="161"/>
    <cellStyle name="40% - 강조색4 2 2" xfId="162"/>
    <cellStyle name="40% - 강조색4 2 2 2" xfId="163"/>
    <cellStyle name="40% - 강조색4 2 2 3" xfId="164"/>
    <cellStyle name="40% - 강조색4 2 3" xfId="165"/>
    <cellStyle name="40% - 강조색4 2 3 2" xfId="166"/>
    <cellStyle name="40% - 강조색4 3" xfId="167"/>
    <cellStyle name="40% - 강조색4 3 2" xfId="168"/>
    <cellStyle name="40% - 강조색4 3 2 2" xfId="169"/>
    <cellStyle name="40% - 강조색4 3 3" xfId="170"/>
    <cellStyle name="40% - 강조색4 4" xfId="171"/>
    <cellStyle name="40% - 강조색4 4 2" xfId="172"/>
    <cellStyle name="40% - 강조색4 5" xfId="173"/>
    <cellStyle name="40% - 강조색5" xfId="174" builtinId="47" customBuiltin="1"/>
    <cellStyle name="40% - 강조색5 2" xfId="175"/>
    <cellStyle name="40% - 강조색5 2 2" xfId="176"/>
    <cellStyle name="40% - 강조색5 2 2 2" xfId="177"/>
    <cellStyle name="40% - 강조색5 2 2 3" xfId="178"/>
    <cellStyle name="40% - 강조색5 2 3" xfId="179"/>
    <cellStyle name="40% - 강조색5 2 3 2" xfId="180"/>
    <cellStyle name="40% - 강조색5 3" xfId="181"/>
    <cellStyle name="40% - 강조색5 3 2" xfId="182"/>
    <cellStyle name="40% - 강조색5 3 2 2" xfId="183"/>
    <cellStyle name="40% - 강조색5 3 3" xfId="184"/>
    <cellStyle name="40% - 강조색5 4" xfId="185"/>
    <cellStyle name="40% - 강조색5 4 2" xfId="186"/>
    <cellStyle name="40% - 강조색5 5" xfId="187"/>
    <cellStyle name="40% - 강조색6" xfId="188" builtinId="51" customBuiltin="1"/>
    <cellStyle name="40% - 강조색6 2" xfId="189"/>
    <cellStyle name="40% - 강조색6 2 2" xfId="190"/>
    <cellStyle name="40% - 강조색6 2 2 2" xfId="191"/>
    <cellStyle name="40% - 강조색6 2 2 3" xfId="192"/>
    <cellStyle name="40% - 강조색6 2 3" xfId="193"/>
    <cellStyle name="40% - 강조색6 2 3 2" xfId="194"/>
    <cellStyle name="40% - 강조색6 3" xfId="195"/>
    <cellStyle name="40% - 강조색6 3 2" xfId="196"/>
    <cellStyle name="40% - 강조색6 3 2 2" xfId="197"/>
    <cellStyle name="40% - 강조색6 3 3" xfId="198"/>
    <cellStyle name="40% - 강조색6 4" xfId="199"/>
    <cellStyle name="40% - 강조색6 4 2" xfId="200"/>
    <cellStyle name="40% - 강조색6 5" xfId="201"/>
    <cellStyle name="60% - Accent1" xfId="202"/>
    <cellStyle name="60% - Accent1 2" xfId="203"/>
    <cellStyle name="60% - Accent2" xfId="204"/>
    <cellStyle name="60% - Accent2 2" xfId="205"/>
    <cellStyle name="60% - Accent3" xfId="206"/>
    <cellStyle name="60% - Accent3 2" xfId="207"/>
    <cellStyle name="60% - Accent4" xfId="208"/>
    <cellStyle name="60% - Accent4 2" xfId="209"/>
    <cellStyle name="60% - Accent5" xfId="210"/>
    <cellStyle name="60% - Accent5 2" xfId="211"/>
    <cellStyle name="60% - Accent6" xfId="212"/>
    <cellStyle name="60% - Accent6 2" xfId="213"/>
    <cellStyle name="60% - 강조색1" xfId="214" builtinId="32" customBuiltin="1"/>
    <cellStyle name="60% - 강조색1 2" xfId="215"/>
    <cellStyle name="60% - 강조색1 2 2" xfId="216"/>
    <cellStyle name="60% - 강조색1 2 2 2" xfId="217"/>
    <cellStyle name="60% - 강조색1 2 3" xfId="218"/>
    <cellStyle name="60% - 강조색1 3" xfId="219"/>
    <cellStyle name="60% - 강조색1 3 2" xfId="220"/>
    <cellStyle name="60% - 강조색1 4" xfId="221"/>
    <cellStyle name="60% - 강조색1 4 2" xfId="222"/>
    <cellStyle name="60% - 강조색2" xfId="223" builtinId="36" customBuiltin="1"/>
    <cellStyle name="60% - 강조색2 2" xfId="224"/>
    <cellStyle name="60% - 강조색2 2 2" xfId="225"/>
    <cellStyle name="60% - 강조색2 2 2 2" xfId="226"/>
    <cellStyle name="60% - 강조색2 2 3" xfId="227"/>
    <cellStyle name="60% - 강조색2 3" xfId="228"/>
    <cellStyle name="60% - 강조색2 3 2" xfId="229"/>
    <cellStyle name="60% - 강조색2 4" xfId="230"/>
    <cellStyle name="60% - 강조색2 4 2" xfId="231"/>
    <cellStyle name="60% - 강조색3" xfId="232" builtinId="40" customBuiltin="1"/>
    <cellStyle name="60% - 강조색3 2" xfId="233"/>
    <cellStyle name="60% - 강조색3 2 2" xfId="234"/>
    <cellStyle name="60% - 강조색3 2 2 2" xfId="235"/>
    <cellStyle name="60% - 강조색3 2 3" xfId="236"/>
    <cellStyle name="60% - 강조색3 3" xfId="237"/>
    <cellStyle name="60% - 강조색3 3 2" xfId="238"/>
    <cellStyle name="60% - 강조색3 4" xfId="239"/>
    <cellStyle name="60% - 강조색3 4 2" xfId="240"/>
    <cellStyle name="60% - 강조색4" xfId="241" builtinId="44" customBuiltin="1"/>
    <cellStyle name="60% - 강조색4 2" xfId="242"/>
    <cellStyle name="60% - 강조색4 2 2" xfId="243"/>
    <cellStyle name="60% - 강조색4 2 2 2" xfId="244"/>
    <cellStyle name="60% - 강조색4 2 3" xfId="245"/>
    <cellStyle name="60% - 강조색4 3" xfId="246"/>
    <cellStyle name="60% - 강조색4 3 2" xfId="247"/>
    <cellStyle name="60% - 강조색4 4" xfId="248"/>
    <cellStyle name="60% - 강조색4 4 2" xfId="249"/>
    <cellStyle name="60% - 강조색5" xfId="250" builtinId="48" customBuiltin="1"/>
    <cellStyle name="60% - 강조색5 2" xfId="251"/>
    <cellStyle name="60% - 강조색5 2 2" xfId="252"/>
    <cellStyle name="60% - 강조색5 2 2 2" xfId="253"/>
    <cellStyle name="60% - 강조색5 2 3" xfId="254"/>
    <cellStyle name="60% - 강조색5 3" xfId="255"/>
    <cellStyle name="60% - 강조색5 3 2" xfId="256"/>
    <cellStyle name="60% - 강조색5 4" xfId="257"/>
    <cellStyle name="60% - 강조색5 4 2" xfId="258"/>
    <cellStyle name="60% - 강조색6" xfId="259" builtinId="52" customBuiltin="1"/>
    <cellStyle name="60% - 강조색6 2" xfId="260"/>
    <cellStyle name="60% - 강조색6 2 2" xfId="261"/>
    <cellStyle name="60% - 강조색6 2 2 2" xfId="262"/>
    <cellStyle name="60% - 강조색6 2 3" xfId="263"/>
    <cellStyle name="60% - 강조색6 3" xfId="264"/>
    <cellStyle name="60% - 강조색6 3 2" xfId="265"/>
    <cellStyle name="60% - 강조색6 4" xfId="266"/>
    <cellStyle name="60% - 강조색6 4 2" xfId="267"/>
    <cellStyle name="A¨­￠￢￠O [0]_INQUIRY ￠?￥i¨u¡AAⓒ￢Aⓒª " xfId="268"/>
    <cellStyle name="A¨­￠￢￠O_INQUIRY ￠?￥i¨u¡AAⓒ￢Aⓒª " xfId="269"/>
    <cellStyle name="Accent1" xfId="270"/>
    <cellStyle name="Accent1 2" xfId="271"/>
    <cellStyle name="Accent2" xfId="272"/>
    <cellStyle name="Accent2 2" xfId="273"/>
    <cellStyle name="Accent3" xfId="274"/>
    <cellStyle name="Accent3 2" xfId="275"/>
    <cellStyle name="Accent4" xfId="276"/>
    <cellStyle name="Accent4 2" xfId="277"/>
    <cellStyle name="Accent5" xfId="278"/>
    <cellStyle name="Accent5 2" xfId="279"/>
    <cellStyle name="Accent6" xfId="280"/>
    <cellStyle name="Accent6 2" xfId="281"/>
    <cellStyle name="AeE­ [0]_°eE¹_11¿a½A " xfId="282"/>
    <cellStyle name="ÅëÈ­ [0]_¼ÕÀÍ¿¹»ê" xfId="283"/>
    <cellStyle name="AeE­ [0]_¼OAI¿¹≫e" xfId="284"/>
    <cellStyle name="ÅëÈ­ [0]_ÀÎ°Çºñ,¿ÜÁÖºñ" xfId="285"/>
    <cellStyle name="AeE­ [0]_AI°Cºn,μμ±Þºn" xfId="286"/>
    <cellStyle name="ÅëÈ­ [0]_laroux" xfId="287"/>
    <cellStyle name="AeE­ [0]_laroux_1" xfId="288"/>
    <cellStyle name="ÅëÈ­ [0]_laroux_1" xfId="289"/>
    <cellStyle name="AeE­ [0]_laroux_1 10" xfId="290"/>
    <cellStyle name="ÅëÈ­ [0]_laroux_1 10" xfId="291"/>
    <cellStyle name="AeE­ [0]_laroux_1 11" xfId="292"/>
    <cellStyle name="ÅëÈ­ [0]_laroux_1 11" xfId="293"/>
    <cellStyle name="AeE­ [0]_laroux_1 2" xfId="294"/>
    <cellStyle name="ÅëÈ­ [0]_laroux_1 2" xfId="295"/>
    <cellStyle name="AeE­ [0]_laroux_1 3" xfId="296"/>
    <cellStyle name="ÅëÈ­ [0]_laroux_1 3" xfId="297"/>
    <cellStyle name="AeE­ [0]_laroux_1 4" xfId="298"/>
    <cellStyle name="ÅëÈ­ [0]_laroux_1 4" xfId="299"/>
    <cellStyle name="AeE­ [0]_laroux_1 5" xfId="300"/>
    <cellStyle name="ÅëÈ­ [0]_laroux_1 5" xfId="301"/>
    <cellStyle name="AeE­ [0]_laroux_1 6" xfId="302"/>
    <cellStyle name="ÅëÈ­ [0]_laroux_1 6" xfId="303"/>
    <cellStyle name="AeE­ [0]_laroux_1 7" xfId="304"/>
    <cellStyle name="ÅëÈ­ [0]_laroux_1 7" xfId="305"/>
    <cellStyle name="AeE­ [0]_laroux_1 8" xfId="306"/>
    <cellStyle name="ÅëÈ­ [0]_laroux_1 8" xfId="307"/>
    <cellStyle name="AeE­ [0]_laroux_1 9" xfId="308"/>
    <cellStyle name="ÅëÈ­ [0]_laroux_1 9" xfId="309"/>
    <cellStyle name="AeE­ [0]_laroux_2" xfId="310"/>
    <cellStyle name="ÅëÈ­ [0]_laroux_2" xfId="311"/>
    <cellStyle name="AeE­ [0]_laroux_2 10" xfId="312"/>
    <cellStyle name="ÅëÈ­ [0]_laroux_2 10" xfId="313"/>
    <cellStyle name="AeE­ [0]_laroux_2 11" xfId="314"/>
    <cellStyle name="ÅëÈ­ [0]_laroux_2 11" xfId="315"/>
    <cellStyle name="AeE­ [0]_laroux_2 2" xfId="316"/>
    <cellStyle name="ÅëÈ­ [0]_laroux_2 2" xfId="317"/>
    <cellStyle name="AeE­ [0]_laroux_2 3" xfId="318"/>
    <cellStyle name="ÅëÈ­ [0]_laroux_2 3" xfId="319"/>
    <cellStyle name="AeE­ [0]_laroux_2 4" xfId="320"/>
    <cellStyle name="ÅëÈ­ [0]_laroux_2 4" xfId="321"/>
    <cellStyle name="AeE­ [0]_laroux_2 5" xfId="322"/>
    <cellStyle name="ÅëÈ­ [0]_laroux_2 5" xfId="323"/>
    <cellStyle name="AeE­ [0]_laroux_2 6" xfId="324"/>
    <cellStyle name="ÅëÈ­ [0]_laroux_2 6" xfId="325"/>
    <cellStyle name="AeE­ [0]_laroux_2 7" xfId="326"/>
    <cellStyle name="ÅëÈ­ [0]_laroux_2 7" xfId="327"/>
    <cellStyle name="AeE­ [0]_laroux_2 8" xfId="328"/>
    <cellStyle name="ÅëÈ­ [0]_laroux_2 8" xfId="329"/>
    <cellStyle name="AeE­ [0]_laroux_2 9" xfId="330"/>
    <cellStyle name="ÅëÈ­ [0]_laroux_2 9" xfId="331"/>
    <cellStyle name="AeE­ [0]_laroux_2_41-06농림16" xfId="332"/>
    <cellStyle name="ÅëÈ­ [0]_laroux_2_41-06농림16" xfId="333"/>
    <cellStyle name="AeE­ [0]_laroux_2_41-06농림16 10" xfId="334"/>
    <cellStyle name="ÅëÈ­ [0]_laroux_2_41-06농림16 10" xfId="335"/>
    <cellStyle name="AeE­ [0]_laroux_2_41-06농림16 11" xfId="336"/>
    <cellStyle name="ÅëÈ­ [0]_laroux_2_41-06농림16 11" xfId="337"/>
    <cellStyle name="AeE­ [0]_laroux_2_41-06농림16 2" xfId="338"/>
    <cellStyle name="ÅëÈ­ [0]_laroux_2_41-06농림16 2" xfId="339"/>
    <cellStyle name="AeE­ [0]_laroux_2_41-06농림16 3" xfId="340"/>
    <cellStyle name="ÅëÈ­ [0]_laroux_2_41-06농림16 3" xfId="341"/>
    <cellStyle name="AeE­ [0]_laroux_2_41-06농림16 4" xfId="342"/>
    <cellStyle name="ÅëÈ­ [0]_laroux_2_41-06농림16 4" xfId="343"/>
    <cellStyle name="AeE­ [0]_laroux_2_41-06농림16 5" xfId="344"/>
    <cellStyle name="ÅëÈ­ [0]_laroux_2_41-06농림16 5" xfId="345"/>
    <cellStyle name="AeE­ [0]_laroux_2_41-06농림16 6" xfId="346"/>
    <cellStyle name="ÅëÈ­ [0]_laroux_2_41-06농림16 6" xfId="347"/>
    <cellStyle name="AeE­ [0]_laroux_2_41-06농림16 7" xfId="348"/>
    <cellStyle name="ÅëÈ­ [0]_laroux_2_41-06농림16 7" xfId="349"/>
    <cellStyle name="AeE­ [0]_laroux_2_41-06농림16 8" xfId="350"/>
    <cellStyle name="ÅëÈ­ [0]_laroux_2_41-06농림16 8" xfId="351"/>
    <cellStyle name="AeE­ [0]_laroux_2_41-06농림16 9" xfId="352"/>
    <cellStyle name="ÅëÈ­ [0]_laroux_2_41-06농림16 9" xfId="353"/>
    <cellStyle name="AeE­ [0]_laroux_2_41-06농림41" xfId="354"/>
    <cellStyle name="ÅëÈ­ [0]_laroux_2_41-06농림41" xfId="355"/>
    <cellStyle name="AeE­ [0]_laroux_2_41-06농림41 10" xfId="356"/>
    <cellStyle name="ÅëÈ­ [0]_laroux_2_41-06농림41 10" xfId="357"/>
    <cellStyle name="AeE­ [0]_laroux_2_41-06농림41 11" xfId="358"/>
    <cellStyle name="ÅëÈ­ [0]_laroux_2_41-06농림41 11" xfId="359"/>
    <cellStyle name="AeE­ [0]_laroux_2_41-06농림41 2" xfId="360"/>
    <cellStyle name="ÅëÈ­ [0]_laroux_2_41-06농림41 2" xfId="361"/>
    <cellStyle name="AeE­ [0]_laroux_2_41-06농림41 3" xfId="362"/>
    <cellStyle name="ÅëÈ­ [0]_laroux_2_41-06농림41 3" xfId="363"/>
    <cellStyle name="AeE­ [0]_laroux_2_41-06농림41 4" xfId="364"/>
    <cellStyle name="ÅëÈ­ [0]_laroux_2_41-06농림41 4" xfId="365"/>
    <cellStyle name="AeE­ [0]_laroux_2_41-06농림41 5" xfId="366"/>
    <cellStyle name="ÅëÈ­ [0]_laroux_2_41-06농림41 5" xfId="367"/>
    <cellStyle name="AeE­ [0]_laroux_2_41-06농림41 6" xfId="368"/>
    <cellStyle name="ÅëÈ­ [0]_laroux_2_41-06농림41 6" xfId="369"/>
    <cellStyle name="AeE­ [0]_laroux_2_41-06농림41 7" xfId="370"/>
    <cellStyle name="ÅëÈ­ [0]_laroux_2_41-06농림41 7" xfId="371"/>
    <cellStyle name="AeE­ [0]_laroux_2_41-06농림41 8" xfId="372"/>
    <cellStyle name="ÅëÈ­ [0]_laroux_2_41-06농림41 8" xfId="373"/>
    <cellStyle name="AeE­ [0]_laroux_2_41-06농림41 9" xfId="374"/>
    <cellStyle name="ÅëÈ­ [0]_laroux_2_41-06농림41 9" xfId="375"/>
    <cellStyle name="AeE­ [0]_Sheet1" xfId="376"/>
    <cellStyle name="ÅëÈ­ [0]_Sheet1" xfId="377"/>
    <cellStyle name="AeE­ [0]_Sheet1 10" xfId="378"/>
    <cellStyle name="ÅëÈ­ [0]_Sheet1 10" xfId="379"/>
    <cellStyle name="AeE­ [0]_Sheet1 11" xfId="380"/>
    <cellStyle name="ÅëÈ­ [0]_Sheet1 11" xfId="381"/>
    <cellStyle name="AeE­ [0]_Sheet1 2" xfId="382"/>
    <cellStyle name="ÅëÈ­ [0]_Sheet1 2" xfId="383"/>
    <cellStyle name="AeE­ [0]_Sheet1 3" xfId="384"/>
    <cellStyle name="ÅëÈ­ [0]_Sheet1 3" xfId="385"/>
    <cellStyle name="AeE­ [0]_Sheet1 4" xfId="386"/>
    <cellStyle name="ÅëÈ­ [0]_Sheet1 4" xfId="387"/>
    <cellStyle name="AeE­ [0]_Sheet1 5" xfId="388"/>
    <cellStyle name="ÅëÈ­ [0]_Sheet1 5" xfId="389"/>
    <cellStyle name="AeE­ [0]_Sheet1 6" xfId="390"/>
    <cellStyle name="ÅëÈ­ [0]_Sheet1 6" xfId="391"/>
    <cellStyle name="AeE­ [0]_Sheet1 7" xfId="392"/>
    <cellStyle name="ÅëÈ­ [0]_Sheet1 7" xfId="393"/>
    <cellStyle name="AeE­ [0]_Sheet1 8" xfId="394"/>
    <cellStyle name="ÅëÈ­ [0]_Sheet1 8" xfId="395"/>
    <cellStyle name="AeE­ [0]_Sheet1 9" xfId="396"/>
    <cellStyle name="ÅëÈ­ [0]_Sheet1 9" xfId="397"/>
    <cellStyle name="AeE­_°eE¹_11¿a½A " xfId="398"/>
    <cellStyle name="ÅëÈ­_¼ÕÀÍ¿¹»ê" xfId="399"/>
    <cellStyle name="AeE­_¼OAI¿¹≫e" xfId="400"/>
    <cellStyle name="ÅëÈ­_ÀÎ°Çºñ,¿ÜÁÖºñ" xfId="401"/>
    <cellStyle name="AeE­_AI°Cºn,μμ±Þºn" xfId="402"/>
    <cellStyle name="ÅëÈ­_laroux" xfId="403"/>
    <cellStyle name="AeE­_laroux_1" xfId="404"/>
    <cellStyle name="ÅëÈ­_laroux_1" xfId="405"/>
    <cellStyle name="AeE­_laroux_1 10" xfId="406"/>
    <cellStyle name="ÅëÈ­_laroux_1 10" xfId="407"/>
    <cellStyle name="AeE­_laroux_1 11" xfId="408"/>
    <cellStyle name="ÅëÈ­_laroux_1 11" xfId="409"/>
    <cellStyle name="AeE­_laroux_1 2" xfId="410"/>
    <cellStyle name="ÅëÈ­_laroux_1 2" xfId="411"/>
    <cellStyle name="AeE­_laroux_1 3" xfId="412"/>
    <cellStyle name="ÅëÈ­_laroux_1 3" xfId="413"/>
    <cellStyle name="AeE­_laroux_1 4" xfId="414"/>
    <cellStyle name="ÅëÈ­_laroux_1 4" xfId="415"/>
    <cellStyle name="AeE­_laroux_1 5" xfId="416"/>
    <cellStyle name="ÅëÈ­_laroux_1 5" xfId="417"/>
    <cellStyle name="AeE­_laroux_1 6" xfId="418"/>
    <cellStyle name="ÅëÈ­_laroux_1 6" xfId="419"/>
    <cellStyle name="AeE­_laroux_1 7" xfId="420"/>
    <cellStyle name="ÅëÈ­_laroux_1 7" xfId="421"/>
    <cellStyle name="AeE­_laroux_1 8" xfId="422"/>
    <cellStyle name="ÅëÈ­_laroux_1 8" xfId="423"/>
    <cellStyle name="AeE­_laroux_1 9" xfId="424"/>
    <cellStyle name="ÅëÈ­_laroux_1 9" xfId="425"/>
    <cellStyle name="AeE­_laroux_2" xfId="426"/>
    <cellStyle name="ÅëÈ­_laroux_2" xfId="427"/>
    <cellStyle name="AeE­_laroux_2 10" xfId="428"/>
    <cellStyle name="ÅëÈ­_laroux_2 10" xfId="429"/>
    <cellStyle name="AeE­_laroux_2 11" xfId="430"/>
    <cellStyle name="ÅëÈ­_laroux_2 11" xfId="431"/>
    <cellStyle name="AeE­_laroux_2 2" xfId="432"/>
    <cellStyle name="ÅëÈ­_laroux_2 2" xfId="433"/>
    <cellStyle name="AeE­_laroux_2 3" xfId="434"/>
    <cellStyle name="ÅëÈ­_laroux_2 3" xfId="435"/>
    <cellStyle name="AeE­_laroux_2 4" xfId="436"/>
    <cellStyle name="ÅëÈ­_laroux_2 4" xfId="437"/>
    <cellStyle name="AeE­_laroux_2 5" xfId="438"/>
    <cellStyle name="ÅëÈ­_laroux_2 5" xfId="439"/>
    <cellStyle name="AeE­_laroux_2 6" xfId="440"/>
    <cellStyle name="ÅëÈ­_laroux_2 6" xfId="441"/>
    <cellStyle name="AeE­_laroux_2 7" xfId="442"/>
    <cellStyle name="ÅëÈ­_laroux_2 7" xfId="443"/>
    <cellStyle name="AeE­_laroux_2 8" xfId="444"/>
    <cellStyle name="ÅëÈ­_laroux_2 8" xfId="445"/>
    <cellStyle name="AeE­_laroux_2 9" xfId="446"/>
    <cellStyle name="ÅëÈ­_laroux_2 9" xfId="447"/>
    <cellStyle name="AeE­_laroux_2_41-06농림16" xfId="448"/>
    <cellStyle name="ÅëÈ­_laroux_2_41-06농림16" xfId="449"/>
    <cellStyle name="AeE­_laroux_2_41-06농림16 10" xfId="450"/>
    <cellStyle name="ÅëÈ­_laroux_2_41-06농림16 10" xfId="451"/>
    <cellStyle name="AeE­_laroux_2_41-06농림16 11" xfId="452"/>
    <cellStyle name="ÅëÈ­_laroux_2_41-06농림16 11" xfId="453"/>
    <cellStyle name="AeE­_laroux_2_41-06농림16 2" xfId="454"/>
    <cellStyle name="ÅëÈ­_laroux_2_41-06농림16 2" xfId="455"/>
    <cellStyle name="AeE­_laroux_2_41-06농림16 3" xfId="456"/>
    <cellStyle name="ÅëÈ­_laroux_2_41-06농림16 3" xfId="457"/>
    <cellStyle name="AeE­_laroux_2_41-06농림16 4" xfId="458"/>
    <cellStyle name="ÅëÈ­_laroux_2_41-06농림16 4" xfId="459"/>
    <cellStyle name="AeE­_laroux_2_41-06농림16 5" xfId="460"/>
    <cellStyle name="ÅëÈ­_laroux_2_41-06농림16 5" xfId="461"/>
    <cellStyle name="AeE­_laroux_2_41-06농림16 6" xfId="462"/>
    <cellStyle name="ÅëÈ­_laroux_2_41-06농림16 6" xfId="463"/>
    <cellStyle name="AeE­_laroux_2_41-06농림16 7" xfId="464"/>
    <cellStyle name="ÅëÈ­_laroux_2_41-06농림16 7" xfId="465"/>
    <cellStyle name="AeE­_laroux_2_41-06농림16 8" xfId="466"/>
    <cellStyle name="ÅëÈ­_laroux_2_41-06농림16 8" xfId="467"/>
    <cellStyle name="AeE­_laroux_2_41-06농림16 9" xfId="468"/>
    <cellStyle name="ÅëÈ­_laroux_2_41-06농림16 9" xfId="469"/>
    <cellStyle name="AeE­_laroux_2_41-06농림41" xfId="470"/>
    <cellStyle name="ÅëÈ­_laroux_2_41-06농림41" xfId="471"/>
    <cellStyle name="AeE­_laroux_2_41-06농림41 10" xfId="472"/>
    <cellStyle name="ÅëÈ­_laroux_2_41-06농림41 10" xfId="473"/>
    <cellStyle name="AeE­_laroux_2_41-06농림41 11" xfId="474"/>
    <cellStyle name="ÅëÈ­_laroux_2_41-06농림41 11" xfId="475"/>
    <cellStyle name="AeE­_laroux_2_41-06농림41 2" xfId="476"/>
    <cellStyle name="ÅëÈ­_laroux_2_41-06농림41 2" xfId="477"/>
    <cellStyle name="AeE­_laroux_2_41-06농림41 3" xfId="478"/>
    <cellStyle name="ÅëÈ­_laroux_2_41-06농림41 3" xfId="479"/>
    <cellStyle name="AeE­_laroux_2_41-06농림41 4" xfId="480"/>
    <cellStyle name="ÅëÈ­_laroux_2_41-06농림41 4" xfId="481"/>
    <cellStyle name="AeE­_laroux_2_41-06농림41 5" xfId="482"/>
    <cellStyle name="ÅëÈ­_laroux_2_41-06농림41 5" xfId="483"/>
    <cellStyle name="AeE­_laroux_2_41-06농림41 6" xfId="484"/>
    <cellStyle name="ÅëÈ­_laroux_2_41-06농림41 6" xfId="485"/>
    <cellStyle name="AeE­_laroux_2_41-06농림41 7" xfId="486"/>
    <cellStyle name="ÅëÈ­_laroux_2_41-06농림41 7" xfId="487"/>
    <cellStyle name="AeE­_laroux_2_41-06농림41 8" xfId="488"/>
    <cellStyle name="ÅëÈ­_laroux_2_41-06농림41 8" xfId="489"/>
    <cellStyle name="AeE­_laroux_2_41-06농림41 9" xfId="490"/>
    <cellStyle name="ÅëÈ­_laroux_2_41-06농림41 9" xfId="491"/>
    <cellStyle name="AeE­_Sheet1" xfId="492"/>
    <cellStyle name="ÅëÈ­_Sheet1" xfId="493"/>
    <cellStyle name="AeE­_Sheet1 10" xfId="494"/>
    <cellStyle name="ÅëÈ­_Sheet1 10" xfId="495"/>
    <cellStyle name="AeE­_Sheet1 11" xfId="496"/>
    <cellStyle name="ÅëÈ­_Sheet1 11" xfId="497"/>
    <cellStyle name="AeE­_Sheet1 2" xfId="498"/>
    <cellStyle name="ÅëÈ­_Sheet1 2" xfId="499"/>
    <cellStyle name="AeE­_Sheet1 3" xfId="500"/>
    <cellStyle name="ÅëÈ­_Sheet1 3" xfId="501"/>
    <cellStyle name="AeE­_Sheet1 4" xfId="502"/>
    <cellStyle name="ÅëÈ­_Sheet1 4" xfId="503"/>
    <cellStyle name="AeE­_Sheet1 5" xfId="504"/>
    <cellStyle name="ÅëÈ­_Sheet1 5" xfId="505"/>
    <cellStyle name="AeE­_Sheet1 6" xfId="506"/>
    <cellStyle name="ÅëÈ­_Sheet1 6" xfId="507"/>
    <cellStyle name="AeE­_Sheet1 7" xfId="508"/>
    <cellStyle name="ÅëÈ­_Sheet1 7" xfId="509"/>
    <cellStyle name="AeE­_Sheet1 8" xfId="510"/>
    <cellStyle name="ÅëÈ­_Sheet1 8" xfId="511"/>
    <cellStyle name="AeE­_Sheet1 9" xfId="512"/>
    <cellStyle name="ÅëÈ­_Sheet1 9" xfId="513"/>
    <cellStyle name="AeE­_Sheet1_41-06농림16" xfId="514"/>
    <cellStyle name="ÅëÈ­_Sheet1_41-06농림16" xfId="515"/>
    <cellStyle name="AeE­_Sheet1_41-06농림16 10" xfId="516"/>
    <cellStyle name="ÅëÈ­_Sheet1_41-06농림16 10" xfId="517"/>
    <cellStyle name="AeE­_Sheet1_41-06농림16 11" xfId="518"/>
    <cellStyle name="ÅëÈ­_Sheet1_41-06농림16 11" xfId="519"/>
    <cellStyle name="AeE­_Sheet1_41-06농림16 2" xfId="520"/>
    <cellStyle name="ÅëÈ­_Sheet1_41-06농림16 2" xfId="521"/>
    <cellStyle name="AeE­_Sheet1_41-06농림16 3" xfId="522"/>
    <cellStyle name="ÅëÈ­_Sheet1_41-06농림16 3" xfId="523"/>
    <cellStyle name="AeE­_Sheet1_41-06농림16 4" xfId="524"/>
    <cellStyle name="ÅëÈ­_Sheet1_41-06농림16 4" xfId="525"/>
    <cellStyle name="AeE­_Sheet1_41-06농림16 5" xfId="526"/>
    <cellStyle name="ÅëÈ­_Sheet1_41-06농림16 5" xfId="527"/>
    <cellStyle name="AeE­_Sheet1_41-06농림16 6" xfId="528"/>
    <cellStyle name="ÅëÈ­_Sheet1_41-06농림16 6" xfId="529"/>
    <cellStyle name="AeE­_Sheet1_41-06농림16 7" xfId="530"/>
    <cellStyle name="ÅëÈ­_Sheet1_41-06농림16 7" xfId="531"/>
    <cellStyle name="AeE­_Sheet1_41-06농림16 8" xfId="532"/>
    <cellStyle name="ÅëÈ­_Sheet1_41-06농림16 8" xfId="533"/>
    <cellStyle name="AeE­_Sheet1_41-06농림16 9" xfId="534"/>
    <cellStyle name="ÅëÈ­_Sheet1_41-06농림16 9" xfId="535"/>
    <cellStyle name="AeE­_Sheet1_41-06농림41" xfId="536"/>
    <cellStyle name="ÅëÈ­_Sheet1_41-06농림41" xfId="537"/>
    <cellStyle name="AeE­_Sheet1_41-06농림41 10" xfId="538"/>
    <cellStyle name="ÅëÈ­_Sheet1_41-06농림41 10" xfId="539"/>
    <cellStyle name="AeE­_Sheet1_41-06농림41 11" xfId="540"/>
    <cellStyle name="ÅëÈ­_Sheet1_41-06농림41 11" xfId="541"/>
    <cellStyle name="AeE­_Sheet1_41-06농림41 2" xfId="542"/>
    <cellStyle name="ÅëÈ­_Sheet1_41-06농림41 2" xfId="543"/>
    <cellStyle name="AeE­_Sheet1_41-06농림41 3" xfId="544"/>
    <cellStyle name="ÅëÈ­_Sheet1_41-06농림41 3" xfId="545"/>
    <cellStyle name="AeE­_Sheet1_41-06농림41 4" xfId="546"/>
    <cellStyle name="ÅëÈ­_Sheet1_41-06농림41 4" xfId="547"/>
    <cellStyle name="AeE­_Sheet1_41-06농림41 5" xfId="548"/>
    <cellStyle name="ÅëÈ­_Sheet1_41-06농림41 5" xfId="549"/>
    <cellStyle name="AeE­_Sheet1_41-06농림41 6" xfId="550"/>
    <cellStyle name="ÅëÈ­_Sheet1_41-06농림41 6" xfId="551"/>
    <cellStyle name="AeE­_Sheet1_41-06농림41 7" xfId="552"/>
    <cellStyle name="ÅëÈ­_Sheet1_41-06농림41 7" xfId="553"/>
    <cellStyle name="AeE­_Sheet1_41-06농림41 8" xfId="554"/>
    <cellStyle name="ÅëÈ­_Sheet1_41-06농림41 8" xfId="555"/>
    <cellStyle name="AeE­_Sheet1_41-06농림41 9" xfId="556"/>
    <cellStyle name="ÅëÈ­_Sheet1_41-06농림41 9" xfId="557"/>
    <cellStyle name="AeE¡ⓒ [0]_INQUIRY ￠?￥i¨u¡AAⓒ￢Aⓒª " xfId="558"/>
    <cellStyle name="AeE¡ⓒ_INQUIRY ￠?￥i¨u¡AAⓒ￢Aⓒª " xfId="559"/>
    <cellStyle name="ALIGNMENT" xfId="560"/>
    <cellStyle name="AÞ¸¶ [0]_°eE¹_11¿a½A " xfId="561"/>
    <cellStyle name="ÄÞ¸¶ [0]_¼ÕÀÍ¿¹»ê" xfId="562"/>
    <cellStyle name="AÞ¸¶ [0]_¼OAI¿¹≫e" xfId="563"/>
    <cellStyle name="ÄÞ¸¶ [0]_ÀÎ°Çºñ,¿ÜÁÖºñ" xfId="564"/>
    <cellStyle name="AÞ¸¶ [0]_AI°Cºn,μμ±Þºn" xfId="565"/>
    <cellStyle name="ÄÞ¸¶ [0]_laroux" xfId="566"/>
    <cellStyle name="AÞ¸¶ [0]_laroux_1" xfId="567"/>
    <cellStyle name="ÄÞ¸¶ [0]_laroux_1" xfId="568"/>
    <cellStyle name="AÞ¸¶ [0]_laroux_1 10" xfId="569"/>
    <cellStyle name="ÄÞ¸¶ [0]_laroux_1 10" xfId="570"/>
    <cellStyle name="AÞ¸¶ [0]_laroux_1 11" xfId="571"/>
    <cellStyle name="ÄÞ¸¶ [0]_laroux_1 11" xfId="572"/>
    <cellStyle name="AÞ¸¶ [0]_laroux_1 2" xfId="573"/>
    <cellStyle name="ÄÞ¸¶ [0]_laroux_1 2" xfId="574"/>
    <cellStyle name="AÞ¸¶ [0]_laroux_1 3" xfId="575"/>
    <cellStyle name="ÄÞ¸¶ [0]_laroux_1 3" xfId="576"/>
    <cellStyle name="AÞ¸¶ [0]_laroux_1 4" xfId="577"/>
    <cellStyle name="ÄÞ¸¶ [0]_laroux_1 4" xfId="578"/>
    <cellStyle name="AÞ¸¶ [0]_laroux_1 5" xfId="579"/>
    <cellStyle name="ÄÞ¸¶ [0]_laroux_1 5" xfId="580"/>
    <cellStyle name="AÞ¸¶ [0]_laroux_1 6" xfId="581"/>
    <cellStyle name="ÄÞ¸¶ [0]_laroux_1 6" xfId="582"/>
    <cellStyle name="AÞ¸¶ [0]_laroux_1 7" xfId="583"/>
    <cellStyle name="ÄÞ¸¶ [0]_laroux_1 7" xfId="584"/>
    <cellStyle name="AÞ¸¶ [0]_laroux_1 8" xfId="585"/>
    <cellStyle name="ÄÞ¸¶ [0]_laroux_1 8" xfId="586"/>
    <cellStyle name="AÞ¸¶ [0]_laroux_1 9" xfId="587"/>
    <cellStyle name="ÄÞ¸¶ [0]_laroux_1 9" xfId="588"/>
    <cellStyle name="AÞ¸¶ [0]_Sheet1" xfId="589"/>
    <cellStyle name="ÄÞ¸¶ [0]_Sheet1" xfId="590"/>
    <cellStyle name="AÞ¸¶ [0]_Sheet1 10" xfId="591"/>
    <cellStyle name="ÄÞ¸¶ [0]_Sheet1 10" xfId="592"/>
    <cellStyle name="AÞ¸¶ [0]_Sheet1 11" xfId="593"/>
    <cellStyle name="ÄÞ¸¶ [0]_Sheet1 11" xfId="594"/>
    <cellStyle name="AÞ¸¶ [0]_Sheet1 2" xfId="595"/>
    <cellStyle name="ÄÞ¸¶ [0]_Sheet1 2" xfId="596"/>
    <cellStyle name="AÞ¸¶ [0]_Sheet1 3" xfId="597"/>
    <cellStyle name="ÄÞ¸¶ [0]_Sheet1 3" xfId="598"/>
    <cellStyle name="AÞ¸¶ [0]_Sheet1 4" xfId="599"/>
    <cellStyle name="ÄÞ¸¶ [0]_Sheet1 4" xfId="600"/>
    <cellStyle name="AÞ¸¶ [0]_Sheet1 5" xfId="601"/>
    <cellStyle name="ÄÞ¸¶ [0]_Sheet1 5" xfId="602"/>
    <cellStyle name="AÞ¸¶ [0]_Sheet1 6" xfId="603"/>
    <cellStyle name="ÄÞ¸¶ [0]_Sheet1 6" xfId="604"/>
    <cellStyle name="AÞ¸¶ [0]_Sheet1 7" xfId="605"/>
    <cellStyle name="ÄÞ¸¶ [0]_Sheet1 7" xfId="606"/>
    <cellStyle name="AÞ¸¶ [0]_Sheet1 8" xfId="607"/>
    <cellStyle name="ÄÞ¸¶ [0]_Sheet1 8" xfId="608"/>
    <cellStyle name="AÞ¸¶ [0]_Sheet1 9" xfId="609"/>
    <cellStyle name="ÄÞ¸¶ [0]_Sheet1 9" xfId="610"/>
    <cellStyle name="AÞ¸¶_°eE¹_11¿a½A " xfId="611"/>
    <cellStyle name="ÄÞ¸¶_¼ÕÀÍ¿¹»ê" xfId="612"/>
    <cellStyle name="AÞ¸¶_¼OAI¿¹≫e" xfId="613"/>
    <cellStyle name="ÄÞ¸¶_ÀÎ°Çºñ,¿ÜÁÖºñ" xfId="614"/>
    <cellStyle name="AÞ¸¶_AI°Cºn,μμ±Þºn" xfId="615"/>
    <cellStyle name="ÄÞ¸¶_laroux" xfId="616"/>
    <cellStyle name="AÞ¸¶_laroux_1" xfId="617"/>
    <cellStyle name="ÄÞ¸¶_laroux_1" xfId="618"/>
    <cellStyle name="AÞ¸¶_laroux_1 10" xfId="619"/>
    <cellStyle name="ÄÞ¸¶_laroux_1 10" xfId="620"/>
    <cellStyle name="AÞ¸¶_laroux_1 11" xfId="621"/>
    <cellStyle name="ÄÞ¸¶_laroux_1 11" xfId="622"/>
    <cellStyle name="AÞ¸¶_laroux_1 2" xfId="623"/>
    <cellStyle name="ÄÞ¸¶_laroux_1 2" xfId="624"/>
    <cellStyle name="AÞ¸¶_laroux_1 3" xfId="625"/>
    <cellStyle name="ÄÞ¸¶_laroux_1 3" xfId="626"/>
    <cellStyle name="AÞ¸¶_laroux_1 4" xfId="627"/>
    <cellStyle name="ÄÞ¸¶_laroux_1 4" xfId="628"/>
    <cellStyle name="AÞ¸¶_laroux_1 5" xfId="629"/>
    <cellStyle name="ÄÞ¸¶_laroux_1 5" xfId="630"/>
    <cellStyle name="AÞ¸¶_laroux_1 6" xfId="631"/>
    <cellStyle name="ÄÞ¸¶_laroux_1 6" xfId="632"/>
    <cellStyle name="AÞ¸¶_laroux_1 7" xfId="633"/>
    <cellStyle name="ÄÞ¸¶_laroux_1 7" xfId="634"/>
    <cellStyle name="AÞ¸¶_laroux_1 8" xfId="635"/>
    <cellStyle name="ÄÞ¸¶_laroux_1 8" xfId="636"/>
    <cellStyle name="AÞ¸¶_laroux_1 9" xfId="637"/>
    <cellStyle name="ÄÞ¸¶_laroux_1 9" xfId="638"/>
    <cellStyle name="AÞ¸¶_Sheet1" xfId="639"/>
    <cellStyle name="ÄÞ¸¶_Sheet1" xfId="640"/>
    <cellStyle name="AÞ¸¶_Sheet1 10" xfId="641"/>
    <cellStyle name="ÄÞ¸¶_Sheet1 10" xfId="642"/>
    <cellStyle name="AÞ¸¶_Sheet1 11" xfId="643"/>
    <cellStyle name="ÄÞ¸¶_Sheet1 11" xfId="644"/>
    <cellStyle name="AÞ¸¶_Sheet1 2" xfId="645"/>
    <cellStyle name="ÄÞ¸¶_Sheet1 2" xfId="646"/>
    <cellStyle name="AÞ¸¶_Sheet1 3" xfId="647"/>
    <cellStyle name="ÄÞ¸¶_Sheet1 3" xfId="648"/>
    <cellStyle name="AÞ¸¶_Sheet1 4" xfId="649"/>
    <cellStyle name="ÄÞ¸¶_Sheet1 4" xfId="650"/>
    <cellStyle name="AÞ¸¶_Sheet1 5" xfId="651"/>
    <cellStyle name="ÄÞ¸¶_Sheet1 5" xfId="652"/>
    <cellStyle name="AÞ¸¶_Sheet1 6" xfId="653"/>
    <cellStyle name="ÄÞ¸¶_Sheet1 6" xfId="654"/>
    <cellStyle name="AÞ¸¶_Sheet1 7" xfId="655"/>
    <cellStyle name="ÄÞ¸¶_Sheet1 7" xfId="656"/>
    <cellStyle name="AÞ¸¶_Sheet1 8" xfId="657"/>
    <cellStyle name="ÄÞ¸¶_Sheet1 8" xfId="658"/>
    <cellStyle name="AÞ¸¶_Sheet1 9" xfId="659"/>
    <cellStyle name="ÄÞ¸¶_Sheet1 9" xfId="660"/>
    <cellStyle name="AÞ¸¶_Sheet1_41-06농림16" xfId="661"/>
    <cellStyle name="ÄÞ¸¶_Sheet1_41-06농림16" xfId="662"/>
    <cellStyle name="AÞ¸¶_Sheet1_41-06농림16 10" xfId="663"/>
    <cellStyle name="ÄÞ¸¶_Sheet1_41-06농림16 10" xfId="664"/>
    <cellStyle name="AÞ¸¶_Sheet1_41-06농림16 11" xfId="665"/>
    <cellStyle name="ÄÞ¸¶_Sheet1_41-06농림16 11" xfId="666"/>
    <cellStyle name="AÞ¸¶_Sheet1_41-06농림16 2" xfId="667"/>
    <cellStyle name="ÄÞ¸¶_Sheet1_41-06농림16 2" xfId="668"/>
    <cellStyle name="AÞ¸¶_Sheet1_41-06농림16 3" xfId="669"/>
    <cellStyle name="ÄÞ¸¶_Sheet1_41-06농림16 3" xfId="670"/>
    <cellStyle name="AÞ¸¶_Sheet1_41-06농림16 4" xfId="671"/>
    <cellStyle name="ÄÞ¸¶_Sheet1_41-06농림16 4" xfId="672"/>
    <cellStyle name="AÞ¸¶_Sheet1_41-06농림16 5" xfId="673"/>
    <cellStyle name="ÄÞ¸¶_Sheet1_41-06농림16 5" xfId="674"/>
    <cellStyle name="AÞ¸¶_Sheet1_41-06농림16 6" xfId="675"/>
    <cellStyle name="ÄÞ¸¶_Sheet1_41-06농림16 6" xfId="676"/>
    <cellStyle name="AÞ¸¶_Sheet1_41-06농림16 7" xfId="677"/>
    <cellStyle name="ÄÞ¸¶_Sheet1_41-06농림16 7" xfId="678"/>
    <cellStyle name="AÞ¸¶_Sheet1_41-06농림16 8" xfId="679"/>
    <cellStyle name="ÄÞ¸¶_Sheet1_41-06농림16 8" xfId="680"/>
    <cellStyle name="AÞ¸¶_Sheet1_41-06농림16 9" xfId="681"/>
    <cellStyle name="ÄÞ¸¶_Sheet1_41-06농림16 9" xfId="682"/>
    <cellStyle name="AÞ¸¶_Sheet1_41-06농림41" xfId="683"/>
    <cellStyle name="ÄÞ¸¶_Sheet1_41-06농림41" xfId="684"/>
    <cellStyle name="AÞ¸¶_Sheet1_41-06농림41 10" xfId="685"/>
    <cellStyle name="ÄÞ¸¶_Sheet1_41-06농림41 10" xfId="686"/>
    <cellStyle name="AÞ¸¶_Sheet1_41-06농림41 11" xfId="687"/>
    <cellStyle name="ÄÞ¸¶_Sheet1_41-06농림41 11" xfId="688"/>
    <cellStyle name="AÞ¸¶_Sheet1_41-06농림41 2" xfId="689"/>
    <cellStyle name="ÄÞ¸¶_Sheet1_41-06농림41 2" xfId="690"/>
    <cellStyle name="AÞ¸¶_Sheet1_41-06농림41 3" xfId="691"/>
    <cellStyle name="ÄÞ¸¶_Sheet1_41-06농림41 3" xfId="692"/>
    <cellStyle name="AÞ¸¶_Sheet1_41-06농림41 4" xfId="693"/>
    <cellStyle name="ÄÞ¸¶_Sheet1_41-06농림41 4" xfId="694"/>
    <cellStyle name="AÞ¸¶_Sheet1_41-06농림41 5" xfId="695"/>
    <cellStyle name="ÄÞ¸¶_Sheet1_41-06농림41 5" xfId="696"/>
    <cellStyle name="AÞ¸¶_Sheet1_41-06농림41 6" xfId="697"/>
    <cellStyle name="ÄÞ¸¶_Sheet1_41-06농림41 6" xfId="698"/>
    <cellStyle name="AÞ¸¶_Sheet1_41-06농림41 7" xfId="699"/>
    <cellStyle name="ÄÞ¸¶_Sheet1_41-06농림41 7" xfId="700"/>
    <cellStyle name="AÞ¸¶_Sheet1_41-06농림41 8" xfId="701"/>
    <cellStyle name="ÄÞ¸¶_Sheet1_41-06농림41 8" xfId="702"/>
    <cellStyle name="AÞ¸¶_Sheet1_41-06농림41 9" xfId="703"/>
    <cellStyle name="ÄÞ¸¶_Sheet1_41-06농림41 9" xfId="704"/>
    <cellStyle name="Bad" xfId="705"/>
    <cellStyle name="Bad 2" xfId="706"/>
    <cellStyle name="C¡IA¨ª_¡ic¨u¡A¨￢I¨￢¡Æ AN¡Æe " xfId="707"/>
    <cellStyle name="C￥AØ_¸AAa.¼OAI " xfId="708"/>
    <cellStyle name="Ç¥ÁØ_¼ÕÀÍ¿¹»ê" xfId="709"/>
    <cellStyle name="C￥AØ_¼OAI¿¹≫e" xfId="710"/>
    <cellStyle name="Ç¥ÁØ_ÀÎ°Çºñ,¿ÜÁÖºñ" xfId="711"/>
    <cellStyle name="C￥AØ_AI°Cºn,μμ±Þºn" xfId="712"/>
    <cellStyle name="Ç¥ÁØ_laroux" xfId="713"/>
    <cellStyle name="C￥AØ_laroux_1" xfId="714"/>
    <cellStyle name="Ç¥ÁØ_laroux_1" xfId="715"/>
    <cellStyle name="C￥AØ_laroux_1 10" xfId="716"/>
    <cellStyle name="Ç¥ÁØ_laroux_1 10" xfId="717"/>
    <cellStyle name="C￥AØ_laroux_1 11" xfId="718"/>
    <cellStyle name="Ç¥ÁØ_laroux_1 11" xfId="719"/>
    <cellStyle name="C￥AØ_laroux_1 2" xfId="720"/>
    <cellStyle name="Ç¥ÁØ_laroux_1 2" xfId="721"/>
    <cellStyle name="C￥AØ_laroux_1 3" xfId="722"/>
    <cellStyle name="Ç¥ÁØ_laroux_1 3" xfId="723"/>
    <cellStyle name="C￥AØ_laroux_1 4" xfId="724"/>
    <cellStyle name="Ç¥ÁØ_laroux_1 4" xfId="725"/>
    <cellStyle name="C￥AØ_laroux_1 5" xfId="726"/>
    <cellStyle name="Ç¥ÁØ_laroux_1 5" xfId="727"/>
    <cellStyle name="C￥AØ_laroux_1 6" xfId="728"/>
    <cellStyle name="Ç¥ÁØ_laroux_1 6" xfId="729"/>
    <cellStyle name="C￥AØ_laroux_1 7" xfId="730"/>
    <cellStyle name="Ç¥ÁØ_laroux_1 7" xfId="731"/>
    <cellStyle name="C￥AØ_laroux_1 8" xfId="732"/>
    <cellStyle name="Ç¥ÁØ_laroux_1 8" xfId="733"/>
    <cellStyle name="C￥AØ_laroux_1 9" xfId="734"/>
    <cellStyle name="Ç¥ÁØ_laroux_1 9" xfId="735"/>
    <cellStyle name="C￥AØ_laroux_1_Sheet1" xfId="736"/>
    <cellStyle name="Ç¥ÁØ_laroux_1_Sheet1" xfId="737"/>
    <cellStyle name="C￥AØ_laroux_1_Sheet1 10" xfId="738"/>
    <cellStyle name="Ç¥ÁØ_laroux_1_Sheet1 10" xfId="739"/>
    <cellStyle name="C￥AØ_laroux_1_Sheet1 11" xfId="740"/>
    <cellStyle name="Ç¥ÁØ_laroux_1_Sheet1 11" xfId="741"/>
    <cellStyle name="C￥AØ_laroux_1_Sheet1 2" xfId="742"/>
    <cellStyle name="Ç¥ÁØ_laroux_1_Sheet1 2" xfId="743"/>
    <cellStyle name="C￥AØ_laroux_1_Sheet1 3" xfId="744"/>
    <cellStyle name="Ç¥ÁØ_laroux_1_Sheet1 3" xfId="745"/>
    <cellStyle name="C￥AØ_laroux_1_Sheet1 4" xfId="746"/>
    <cellStyle name="Ç¥ÁØ_laroux_1_Sheet1 4" xfId="747"/>
    <cellStyle name="C￥AØ_laroux_1_Sheet1 5" xfId="748"/>
    <cellStyle name="Ç¥ÁØ_laroux_1_Sheet1 5" xfId="749"/>
    <cellStyle name="C￥AØ_laroux_1_Sheet1 6" xfId="750"/>
    <cellStyle name="Ç¥ÁØ_laroux_1_Sheet1 6" xfId="751"/>
    <cellStyle name="C￥AØ_laroux_1_Sheet1 7" xfId="752"/>
    <cellStyle name="Ç¥ÁØ_laroux_1_Sheet1 7" xfId="753"/>
    <cellStyle name="C￥AØ_laroux_1_Sheet1 8" xfId="754"/>
    <cellStyle name="Ç¥ÁØ_laroux_1_Sheet1 8" xfId="755"/>
    <cellStyle name="C￥AØ_laroux_1_Sheet1 9" xfId="756"/>
    <cellStyle name="Ç¥ÁØ_laroux_1_Sheet1 9" xfId="757"/>
    <cellStyle name="C￥AØ_laroux_2" xfId="758"/>
    <cellStyle name="Ç¥ÁØ_laroux_2" xfId="759"/>
    <cellStyle name="C￥AØ_laroux_2 10" xfId="760"/>
    <cellStyle name="Ç¥ÁØ_laroux_2 10" xfId="761"/>
    <cellStyle name="C￥AØ_laroux_2 11" xfId="762"/>
    <cellStyle name="Ç¥ÁØ_laroux_2 11" xfId="763"/>
    <cellStyle name="C￥AØ_laroux_2 2" xfId="764"/>
    <cellStyle name="Ç¥ÁØ_laroux_2 2" xfId="765"/>
    <cellStyle name="C￥AØ_laroux_2 3" xfId="766"/>
    <cellStyle name="Ç¥ÁØ_laroux_2 3" xfId="767"/>
    <cellStyle name="C￥AØ_laroux_2 4" xfId="768"/>
    <cellStyle name="Ç¥ÁØ_laroux_2 4" xfId="769"/>
    <cellStyle name="C￥AØ_laroux_2 5" xfId="770"/>
    <cellStyle name="Ç¥ÁØ_laroux_2 5" xfId="771"/>
    <cellStyle name="C￥AØ_laroux_2 6" xfId="772"/>
    <cellStyle name="Ç¥ÁØ_laroux_2 6" xfId="773"/>
    <cellStyle name="C￥AØ_laroux_2 7" xfId="774"/>
    <cellStyle name="Ç¥ÁØ_laroux_2 7" xfId="775"/>
    <cellStyle name="C￥AØ_laroux_2 8" xfId="776"/>
    <cellStyle name="Ç¥ÁØ_laroux_2 8" xfId="777"/>
    <cellStyle name="C￥AØ_laroux_2 9" xfId="778"/>
    <cellStyle name="Ç¥ÁØ_laroux_2 9" xfId="779"/>
    <cellStyle name="C￥AØ_laroux_2_Sheet1" xfId="780"/>
    <cellStyle name="Ç¥ÁØ_laroux_2_Sheet1" xfId="781"/>
    <cellStyle name="C￥AØ_laroux_2_Sheet1 10" xfId="782"/>
    <cellStyle name="Ç¥ÁØ_laroux_2_Sheet1 10" xfId="783"/>
    <cellStyle name="C￥AØ_laroux_2_Sheet1 11" xfId="784"/>
    <cellStyle name="Ç¥ÁØ_laroux_2_Sheet1 11" xfId="785"/>
    <cellStyle name="C￥AØ_laroux_2_Sheet1 2" xfId="786"/>
    <cellStyle name="Ç¥ÁØ_laroux_2_Sheet1 2" xfId="787"/>
    <cellStyle name="C￥AØ_laroux_2_Sheet1 3" xfId="788"/>
    <cellStyle name="Ç¥ÁØ_laroux_2_Sheet1 3" xfId="789"/>
    <cellStyle name="C￥AØ_laroux_2_Sheet1 4" xfId="790"/>
    <cellStyle name="Ç¥ÁØ_laroux_2_Sheet1 4" xfId="791"/>
    <cellStyle name="C￥AØ_laroux_2_Sheet1 5" xfId="792"/>
    <cellStyle name="Ç¥ÁØ_laroux_2_Sheet1 5" xfId="793"/>
    <cellStyle name="C￥AØ_laroux_2_Sheet1 6" xfId="794"/>
    <cellStyle name="Ç¥ÁØ_laroux_2_Sheet1 6" xfId="795"/>
    <cellStyle name="C￥AØ_laroux_2_Sheet1 7" xfId="796"/>
    <cellStyle name="Ç¥ÁØ_laroux_2_Sheet1 7" xfId="797"/>
    <cellStyle name="C￥AØ_laroux_2_Sheet1 8" xfId="798"/>
    <cellStyle name="Ç¥ÁØ_laroux_2_Sheet1 8" xfId="799"/>
    <cellStyle name="C￥AØ_laroux_2_Sheet1 9" xfId="800"/>
    <cellStyle name="Ç¥ÁØ_laroux_2_Sheet1 9" xfId="801"/>
    <cellStyle name="C￥AØ_laroux_3" xfId="802"/>
    <cellStyle name="Ç¥ÁØ_laroux_3" xfId="803"/>
    <cellStyle name="C￥AØ_laroux_3 10" xfId="804"/>
    <cellStyle name="Ç¥ÁØ_laroux_3 10" xfId="805"/>
    <cellStyle name="C￥AØ_laroux_3 11" xfId="806"/>
    <cellStyle name="Ç¥ÁØ_laroux_3 11" xfId="807"/>
    <cellStyle name="C￥AØ_laroux_3 2" xfId="808"/>
    <cellStyle name="Ç¥ÁØ_laroux_3 2" xfId="809"/>
    <cellStyle name="C￥AØ_laroux_3 3" xfId="810"/>
    <cellStyle name="Ç¥ÁØ_laroux_3 3" xfId="811"/>
    <cellStyle name="C￥AØ_laroux_3 4" xfId="812"/>
    <cellStyle name="Ç¥ÁØ_laroux_3 4" xfId="813"/>
    <cellStyle name="C￥AØ_laroux_3 5" xfId="814"/>
    <cellStyle name="Ç¥ÁØ_laroux_3 5" xfId="815"/>
    <cellStyle name="C￥AØ_laroux_3 6" xfId="816"/>
    <cellStyle name="Ç¥ÁØ_laroux_3 6" xfId="817"/>
    <cellStyle name="C￥AØ_laroux_3 7" xfId="818"/>
    <cellStyle name="Ç¥ÁØ_laroux_3 7" xfId="819"/>
    <cellStyle name="C￥AØ_laroux_3 8" xfId="820"/>
    <cellStyle name="Ç¥ÁØ_laroux_3 8" xfId="821"/>
    <cellStyle name="C￥AØ_laroux_3 9" xfId="822"/>
    <cellStyle name="Ç¥ÁØ_laroux_3 9" xfId="823"/>
    <cellStyle name="C￥AØ_laroux_4" xfId="824"/>
    <cellStyle name="Ç¥ÁØ_laroux_4" xfId="825"/>
    <cellStyle name="C￥AØ_laroux_4 10" xfId="826"/>
    <cellStyle name="Ç¥ÁØ_laroux_4 10" xfId="827"/>
    <cellStyle name="C￥AØ_laroux_4 11" xfId="828"/>
    <cellStyle name="Ç¥ÁØ_laroux_4 11" xfId="829"/>
    <cellStyle name="C￥AØ_laroux_4 2" xfId="830"/>
    <cellStyle name="Ç¥ÁØ_laroux_4 2" xfId="831"/>
    <cellStyle name="C￥AØ_laroux_4 3" xfId="832"/>
    <cellStyle name="Ç¥ÁØ_laroux_4 3" xfId="833"/>
    <cellStyle name="C￥AØ_laroux_4 4" xfId="834"/>
    <cellStyle name="Ç¥ÁØ_laroux_4 4" xfId="835"/>
    <cellStyle name="C￥AØ_laroux_4 5" xfId="836"/>
    <cellStyle name="Ç¥ÁØ_laroux_4 5" xfId="837"/>
    <cellStyle name="C￥AØ_laroux_4 6" xfId="838"/>
    <cellStyle name="Ç¥ÁØ_laroux_4 6" xfId="839"/>
    <cellStyle name="C￥AØ_laroux_4 7" xfId="840"/>
    <cellStyle name="Ç¥ÁØ_laroux_4 7" xfId="841"/>
    <cellStyle name="C￥AØ_laroux_4 8" xfId="842"/>
    <cellStyle name="Ç¥ÁØ_laroux_4 8" xfId="843"/>
    <cellStyle name="C￥AØ_laroux_4 9" xfId="844"/>
    <cellStyle name="Ç¥ÁØ_laroux_4 9" xfId="845"/>
    <cellStyle name="C￥AØ_laroux_Sheet1" xfId="846"/>
    <cellStyle name="Ç¥ÁØ_laroux_Sheet1" xfId="847"/>
    <cellStyle name="C￥AØ_laroux_Sheet1 10" xfId="848"/>
    <cellStyle name="Ç¥ÁØ_laroux_Sheet1 10" xfId="849"/>
    <cellStyle name="C￥AØ_laroux_Sheet1 11" xfId="850"/>
    <cellStyle name="Ç¥ÁØ_laroux_Sheet1 11" xfId="851"/>
    <cellStyle name="C￥AØ_laroux_Sheet1 2" xfId="852"/>
    <cellStyle name="Ç¥ÁØ_laroux_Sheet1 2" xfId="853"/>
    <cellStyle name="C￥AØ_laroux_Sheet1 3" xfId="854"/>
    <cellStyle name="Ç¥ÁØ_laroux_Sheet1 3" xfId="855"/>
    <cellStyle name="C￥AØ_laroux_Sheet1 4" xfId="856"/>
    <cellStyle name="Ç¥ÁØ_laroux_Sheet1 4" xfId="857"/>
    <cellStyle name="C￥AØ_laroux_Sheet1 5" xfId="858"/>
    <cellStyle name="Ç¥ÁØ_laroux_Sheet1 5" xfId="859"/>
    <cellStyle name="C￥AØ_laroux_Sheet1 6" xfId="860"/>
    <cellStyle name="Ç¥ÁØ_laroux_Sheet1 6" xfId="861"/>
    <cellStyle name="C￥AØ_laroux_Sheet1 7" xfId="862"/>
    <cellStyle name="Ç¥ÁØ_laroux_Sheet1 7" xfId="863"/>
    <cellStyle name="C￥AØ_laroux_Sheet1 8" xfId="864"/>
    <cellStyle name="Ç¥ÁØ_laroux_Sheet1 8" xfId="865"/>
    <cellStyle name="C￥AØ_laroux_Sheet1 9" xfId="866"/>
    <cellStyle name="Ç¥ÁØ_laroux_Sheet1 9" xfId="867"/>
    <cellStyle name="C￥AØ_Sheet1" xfId="868"/>
    <cellStyle name="Ç¥ÁØ_Sheet1" xfId="869"/>
    <cellStyle name="C￥AØ_Sheet1 10" xfId="870"/>
    <cellStyle name="Ç¥ÁØ_Sheet1 10" xfId="871"/>
    <cellStyle name="C￥AØ_Sheet1 11" xfId="872"/>
    <cellStyle name="Ç¥ÁØ_Sheet1 11" xfId="873"/>
    <cellStyle name="C￥AØ_Sheet1 2" xfId="874"/>
    <cellStyle name="Ç¥ÁØ_Sheet1 2" xfId="875"/>
    <cellStyle name="C￥AØ_Sheet1 3" xfId="876"/>
    <cellStyle name="Ç¥ÁØ_Sheet1 3" xfId="877"/>
    <cellStyle name="C￥AØ_Sheet1 4" xfId="878"/>
    <cellStyle name="Ç¥ÁØ_Sheet1 4" xfId="879"/>
    <cellStyle name="C￥AØ_Sheet1 5" xfId="880"/>
    <cellStyle name="Ç¥ÁØ_Sheet1 5" xfId="881"/>
    <cellStyle name="C￥AØ_Sheet1 6" xfId="882"/>
    <cellStyle name="Ç¥ÁØ_Sheet1 6" xfId="883"/>
    <cellStyle name="C￥AØ_Sheet1 7" xfId="884"/>
    <cellStyle name="Ç¥ÁØ_Sheet1 7" xfId="885"/>
    <cellStyle name="C￥AØ_Sheet1 8" xfId="886"/>
    <cellStyle name="Ç¥ÁØ_Sheet1 8" xfId="887"/>
    <cellStyle name="C￥AØ_Sheet1 9" xfId="888"/>
    <cellStyle name="Ç¥ÁØ_Sheet1 9" xfId="889"/>
    <cellStyle name="Calculation" xfId="890"/>
    <cellStyle name="Calculation 2" xfId="891"/>
    <cellStyle name="category" xfId="892"/>
    <cellStyle name="category 2" xfId="893"/>
    <cellStyle name="Check Cell" xfId="894"/>
    <cellStyle name="Check Cell 2" xfId="895"/>
    <cellStyle name="Comma [0]_ SG&amp;A Bridge " xfId="896"/>
    <cellStyle name="comma zerodec" xfId="897"/>
    <cellStyle name="Comma_ SG&amp;A Bridge " xfId="898"/>
    <cellStyle name="Comma0" xfId="899"/>
    <cellStyle name="Comma0 2" xfId="900"/>
    <cellStyle name="Curren?_x0012_퐀_x0017_?" xfId="901"/>
    <cellStyle name="Curren?_x0012_퐀_x0017_? 2" xfId="902"/>
    <cellStyle name="Currency [0]_ SG&amp;A Bridge " xfId="903"/>
    <cellStyle name="Currency_ SG&amp;A Bridge " xfId="904"/>
    <cellStyle name="Currency0" xfId="905"/>
    <cellStyle name="Currency0 2" xfId="906"/>
    <cellStyle name="Currency1" xfId="907"/>
    <cellStyle name="Date" xfId="908"/>
    <cellStyle name="Date 2" xfId="909"/>
    <cellStyle name="Dollar (zero dec)" xfId="910"/>
    <cellStyle name="Euro" xfId="911"/>
    <cellStyle name="Explanatory Text" xfId="912"/>
    <cellStyle name="Explanatory Text 2" xfId="913"/>
    <cellStyle name="Fixed" xfId="914"/>
    <cellStyle name="Fixed 2" xfId="915"/>
    <cellStyle name="Followed Hyperlink" xfId="916"/>
    <cellStyle name="Good" xfId="917"/>
    <cellStyle name="Good 2" xfId="918"/>
    <cellStyle name="Grey" xfId="919"/>
    <cellStyle name="Grey 2" xfId="920"/>
    <cellStyle name="Grey 2 2" xfId="921"/>
    <cellStyle name="Grey 3" xfId="922"/>
    <cellStyle name="HEADER" xfId="923"/>
    <cellStyle name="HEADER 2" xfId="924"/>
    <cellStyle name="Header1" xfId="925"/>
    <cellStyle name="Header1 2" xfId="926"/>
    <cellStyle name="Header2" xfId="927"/>
    <cellStyle name="Header2 2" xfId="928"/>
    <cellStyle name="Header2 2 2" xfId="929"/>
    <cellStyle name="Header2 3" xfId="930"/>
    <cellStyle name="Header2 3 2" xfId="931"/>
    <cellStyle name="Header2 4" xfId="932"/>
    <cellStyle name="Heading 1" xfId="933"/>
    <cellStyle name="Heading 1 2" xfId="934"/>
    <cellStyle name="Heading 1 2 2" xfId="935"/>
    <cellStyle name="Heading 1 3" xfId="936"/>
    <cellStyle name="Heading 2" xfId="937"/>
    <cellStyle name="Heading 2 2" xfId="938"/>
    <cellStyle name="Heading 2 2 2" xfId="939"/>
    <cellStyle name="Heading 2 3" xfId="940"/>
    <cellStyle name="Heading 3" xfId="941"/>
    <cellStyle name="Heading 3 2" xfId="942"/>
    <cellStyle name="Heading 4" xfId="943"/>
    <cellStyle name="Heading 4 2" xfId="944"/>
    <cellStyle name="HEADING1" xfId="945"/>
    <cellStyle name="HEADING1 2" xfId="946"/>
    <cellStyle name="HEADING2" xfId="947"/>
    <cellStyle name="HEADING2 2" xfId="948"/>
    <cellStyle name="Hyperlink" xfId="949"/>
    <cellStyle name="Hyperlink 2" xfId="950"/>
    <cellStyle name="Input" xfId="951"/>
    <cellStyle name="Input [yellow]" xfId="952"/>
    <cellStyle name="Input [yellow] 2" xfId="953"/>
    <cellStyle name="Input [yellow] 2 2" xfId="954"/>
    <cellStyle name="Input [yellow] 3" xfId="955"/>
    <cellStyle name="Input [yellow] 3 2" xfId="956"/>
    <cellStyle name="Input [yellow] 4" xfId="957"/>
    <cellStyle name="Input [yellow] 4 2" xfId="958"/>
    <cellStyle name="Input [yellow] 5" xfId="959"/>
    <cellStyle name="Input [yellow] 5 2" xfId="960"/>
    <cellStyle name="Input 2" xfId="961"/>
    <cellStyle name="Linked Cell" xfId="962"/>
    <cellStyle name="Linked Cell 2" xfId="963"/>
    <cellStyle name="Millares [0]_2AV_M_M " xfId="964"/>
    <cellStyle name="Milliers [0]_Arabian Spec" xfId="965"/>
    <cellStyle name="Milliers_Arabian Spec" xfId="966"/>
    <cellStyle name="Model" xfId="967"/>
    <cellStyle name="Model 2" xfId="968"/>
    <cellStyle name="Mon?aire [0]_Arabian Spec" xfId="969"/>
    <cellStyle name="Mon?aire_Arabian Spec" xfId="970"/>
    <cellStyle name="Moneda [0]_2AV_M_M " xfId="971"/>
    <cellStyle name="Moneda_2AV_M_M " xfId="972"/>
    <cellStyle name="Neutral" xfId="973"/>
    <cellStyle name="Neutral 2" xfId="974"/>
    <cellStyle name="Normal - Style1" xfId="975"/>
    <cellStyle name="Normal - Style1 2" xfId="976"/>
    <cellStyle name="Normal - Style1 3" xfId="977"/>
    <cellStyle name="Normal_ SG&amp;A Bridge " xfId="978"/>
    <cellStyle name="Note" xfId="979"/>
    <cellStyle name="Note 2" xfId="980"/>
    <cellStyle name="Output" xfId="981"/>
    <cellStyle name="Output 2" xfId="982"/>
    <cellStyle name="Percent [2]" xfId="983"/>
    <cellStyle name="Percent [2] 2" xfId="984"/>
    <cellStyle name="subhead" xfId="985"/>
    <cellStyle name="subhead 2" xfId="986"/>
    <cellStyle name="Title" xfId="987"/>
    <cellStyle name="title [1]" xfId="988"/>
    <cellStyle name="title [2]" xfId="989"/>
    <cellStyle name="Title 2" xfId="990"/>
    <cellStyle name="Total" xfId="991"/>
    <cellStyle name="Total 2" xfId="992"/>
    <cellStyle name="Total 2 2" xfId="993"/>
    <cellStyle name="Total 3" xfId="994"/>
    <cellStyle name="UM" xfId="995"/>
    <cellStyle name="UM 2" xfId="996"/>
    <cellStyle name="Warning Text" xfId="997"/>
    <cellStyle name="Warning Text 2" xfId="998"/>
    <cellStyle name="강조색1" xfId="999" builtinId="29" customBuiltin="1"/>
    <cellStyle name="강조색1 2" xfId="1000"/>
    <cellStyle name="강조색1 2 2" xfId="1001"/>
    <cellStyle name="강조색1 2 2 2" xfId="1002"/>
    <cellStyle name="강조색1 2 3" xfId="1003"/>
    <cellStyle name="강조색1 3" xfId="1004"/>
    <cellStyle name="강조색1 3 2" xfId="1005"/>
    <cellStyle name="강조색1 4" xfId="1006"/>
    <cellStyle name="강조색1 4 2" xfId="1007"/>
    <cellStyle name="강조색2" xfId="1008" builtinId="33" customBuiltin="1"/>
    <cellStyle name="강조색2 2" xfId="1009"/>
    <cellStyle name="강조색2 2 2" xfId="1010"/>
    <cellStyle name="강조색2 2 2 2" xfId="1011"/>
    <cellStyle name="강조색2 2 3" xfId="1012"/>
    <cellStyle name="강조색2 3" xfId="1013"/>
    <cellStyle name="강조색2 3 2" xfId="1014"/>
    <cellStyle name="강조색2 4" xfId="1015"/>
    <cellStyle name="강조색2 4 2" xfId="1016"/>
    <cellStyle name="강조색3" xfId="1017" builtinId="37" customBuiltin="1"/>
    <cellStyle name="강조색3 2" xfId="1018"/>
    <cellStyle name="강조색3 2 2" xfId="1019"/>
    <cellStyle name="강조색3 2 2 2" xfId="1020"/>
    <cellStyle name="강조색3 2 3" xfId="1021"/>
    <cellStyle name="강조색3 3" xfId="1022"/>
    <cellStyle name="강조색3 3 2" xfId="1023"/>
    <cellStyle name="강조색3 4" xfId="1024"/>
    <cellStyle name="강조색3 4 2" xfId="1025"/>
    <cellStyle name="강조색4" xfId="1026" builtinId="41" customBuiltin="1"/>
    <cellStyle name="강조색4 2" xfId="1027"/>
    <cellStyle name="강조색4 2 2" xfId="1028"/>
    <cellStyle name="강조색4 2 2 2" xfId="1029"/>
    <cellStyle name="강조색4 2 3" xfId="1030"/>
    <cellStyle name="강조색4 3" xfId="1031"/>
    <cellStyle name="강조색4 3 2" xfId="1032"/>
    <cellStyle name="강조색4 4" xfId="1033"/>
    <cellStyle name="강조색4 4 2" xfId="1034"/>
    <cellStyle name="강조색5" xfId="1035" builtinId="45" customBuiltin="1"/>
    <cellStyle name="강조색5 2" xfId="1036"/>
    <cellStyle name="강조색5 2 2" xfId="1037"/>
    <cellStyle name="강조색5 2 2 2" xfId="1038"/>
    <cellStyle name="강조색5 2 3" xfId="1039"/>
    <cellStyle name="강조색5 3" xfId="1040"/>
    <cellStyle name="강조색5 3 2" xfId="1041"/>
    <cellStyle name="강조색5 4" xfId="1042"/>
    <cellStyle name="강조색6" xfId="1043" builtinId="49" customBuiltin="1"/>
    <cellStyle name="강조색6 2" xfId="1044"/>
    <cellStyle name="강조색6 2 2" xfId="1045"/>
    <cellStyle name="강조색6 2 2 2" xfId="1046"/>
    <cellStyle name="강조색6 2 3" xfId="1047"/>
    <cellStyle name="강조색6 3" xfId="1048"/>
    <cellStyle name="강조색6 3 2" xfId="1049"/>
    <cellStyle name="강조색6 4" xfId="1050"/>
    <cellStyle name="강조색6 4 2" xfId="1051"/>
    <cellStyle name="경고문" xfId="1052" builtinId="11" customBuiltin="1"/>
    <cellStyle name="경고문 2" xfId="1053"/>
    <cellStyle name="경고문 2 2" xfId="1054"/>
    <cellStyle name="경고문 2 2 2" xfId="1055"/>
    <cellStyle name="경고문 2 3" xfId="1056"/>
    <cellStyle name="경고문 3" xfId="1057"/>
    <cellStyle name="경고문 3 2" xfId="1058"/>
    <cellStyle name="경고문 4" xfId="1059"/>
    <cellStyle name="계산" xfId="1060" builtinId="22" customBuiltin="1"/>
    <cellStyle name="계산 2" xfId="1061"/>
    <cellStyle name="계산 2 2" xfId="1062"/>
    <cellStyle name="계산 2 2 2" xfId="1063"/>
    <cellStyle name="계산 2 2 2 2" xfId="1064"/>
    <cellStyle name="계산 2 3" xfId="1065"/>
    <cellStyle name="계산 2 3 2" xfId="1066"/>
    <cellStyle name="계산 2 4" xfId="1067"/>
    <cellStyle name="계산 2 4 2" xfId="1068"/>
    <cellStyle name="계산 3" xfId="1069"/>
    <cellStyle name="계산 3 2" xfId="1070"/>
    <cellStyle name="계산 4" xfId="1071"/>
    <cellStyle name="계산 4 2" xfId="1072"/>
    <cellStyle name="고정소숫점" xfId="1073"/>
    <cellStyle name="고정소숫점 2" xfId="1074"/>
    <cellStyle name="고정출력1" xfId="1075"/>
    <cellStyle name="고정출력1 2" xfId="1076"/>
    <cellStyle name="고정출력2" xfId="1077"/>
    <cellStyle name="고정출력2 2" xfId="1078"/>
    <cellStyle name="나쁨" xfId="1079" builtinId="27" customBuiltin="1"/>
    <cellStyle name="나쁨 2" xfId="1080"/>
    <cellStyle name="나쁨 2 2" xfId="1081"/>
    <cellStyle name="나쁨 2 2 2" xfId="1082"/>
    <cellStyle name="나쁨 2 3" xfId="1083"/>
    <cellStyle name="나쁨 3" xfId="1084"/>
    <cellStyle name="나쁨 3 2" xfId="1085"/>
    <cellStyle name="나쁨 4" xfId="1086"/>
    <cellStyle name="나쁨 4 2" xfId="1087"/>
    <cellStyle name="날짜" xfId="1088"/>
    <cellStyle name="날짜 2" xfId="1089"/>
    <cellStyle name="달러" xfId="1090"/>
    <cellStyle name="달러 2" xfId="1091"/>
    <cellStyle name="뒤에 오는 하이퍼링크_Book1" xfId="1092"/>
    <cellStyle name="똿뗦먛귟 [0.00]_PRODUCT DETAIL Q1" xfId="1093"/>
    <cellStyle name="똿뗦먛귟_PRODUCT DETAIL Q1" xfId="1094"/>
    <cellStyle name="메모" xfId="1095" builtinId="10" customBuiltin="1"/>
    <cellStyle name="메모 2" xfId="1096"/>
    <cellStyle name="메모 2 2" xfId="1097"/>
    <cellStyle name="메모 2 2 2" xfId="1098"/>
    <cellStyle name="메모 2 2 2 2" xfId="1099"/>
    <cellStyle name="메모 2 3" xfId="1100"/>
    <cellStyle name="메모 2 3 2" xfId="1101"/>
    <cellStyle name="메모 2 4" xfId="1102"/>
    <cellStyle name="메모 2 4 2" xfId="1103"/>
    <cellStyle name="메모 2 5" xfId="1104"/>
    <cellStyle name="메모 3" xfId="1105"/>
    <cellStyle name="메모 3 2" xfId="1106"/>
    <cellStyle name="메모 4" xfId="1107"/>
    <cellStyle name="메모 4 2" xfId="1108"/>
    <cellStyle name="믅됞 [0.00]_PRODUCT DETAIL Q1" xfId="1109"/>
    <cellStyle name="믅됞_PRODUCT DETAIL Q1" xfId="1110"/>
    <cellStyle name="바탕글" xfId="1111"/>
    <cellStyle name="바탕글 2" xfId="1112"/>
    <cellStyle name="백분율" xfId="1113" builtinId="5"/>
    <cellStyle name="백분율 [0]" xfId="1114"/>
    <cellStyle name="백분율 [2]" xfId="1115"/>
    <cellStyle name="백분율 2" xfId="1116"/>
    <cellStyle name="백분율 2 2" xfId="1117"/>
    <cellStyle name="백분율 2 2 2" xfId="1118"/>
    <cellStyle name="백분율 2 3" xfId="1119"/>
    <cellStyle name="백분율 2 4" xfId="1120"/>
    <cellStyle name="백분율 3" xfId="1121"/>
    <cellStyle name="백분율 3 2" xfId="1122"/>
    <cellStyle name="보통" xfId="1123" builtinId="28" customBuiltin="1"/>
    <cellStyle name="보통 2" xfId="1124"/>
    <cellStyle name="보통 2 2" xfId="1125"/>
    <cellStyle name="보통 2 2 2" xfId="1126"/>
    <cellStyle name="보통 2 3" xfId="1127"/>
    <cellStyle name="보통 3" xfId="1128"/>
    <cellStyle name="보통 3 2" xfId="1129"/>
    <cellStyle name="보통 4" xfId="1130"/>
    <cellStyle name="보통 4 2" xfId="1131"/>
    <cellStyle name="본문" xfId="1132"/>
    <cellStyle name="부제목" xfId="1133"/>
    <cellStyle name="뷭?_?긚??_1" xfId="1134"/>
    <cellStyle name="설명 텍스트" xfId="1135" builtinId="53" customBuiltin="1"/>
    <cellStyle name="설명 텍스트 2" xfId="1136"/>
    <cellStyle name="설명 텍스트 2 2" xfId="1137"/>
    <cellStyle name="설명 텍스트 2 2 2" xfId="1138"/>
    <cellStyle name="설명 텍스트 2 3" xfId="1139"/>
    <cellStyle name="설명 텍스트 3" xfId="1140"/>
    <cellStyle name="설명 텍스트 3 2" xfId="1141"/>
    <cellStyle name="설명 텍스트 4" xfId="1142"/>
    <cellStyle name="셀 확인" xfId="1143" builtinId="23" customBuiltin="1"/>
    <cellStyle name="셀 확인 2" xfId="1144"/>
    <cellStyle name="셀 확인 2 2" xfId="1145"/>
    <cellStyle name="셀 확인 2 2 2" xfId="1146"/>
    <cellStyle name="셀 확인 2 3" xfId="1147"/>
    <cellStyle name="셀 확인 3" xfId="1148"/>
    <cellStyle name="셀 확인 3 2" xfId="1149"/>
    <cellStyle name="셀 확인 4" xfId="1150"/>
    <cellStyle name="숫자(R)" xfId="1151"/>
    <cellStyle name="숫자(R) 2" xfId="1152"/>
    <cellStyle name="쉼표 [0]" xfId="1153" builtinId="6"/>
    <cellStyle name="쉼표 [0] 10" xfId="1154"/>
    <cellStyle name="쉼표 [0] 11" xfId="1155"/>
    <cellStyle name="쉼표 [0] 2" xfId="1156"/>
    <cellStyle name="쉼표 [0] 2 10" xfId="1531"/>
    <cellStyle name="쉼표 [0] 2 2" xfId="1157"/>
    <cellStyle name="쉼표 [0] 2 2 2" xfId="1158"/>
    <cellStyle name="쉼표 [0] 2 2 2 2" xfId="1159"/>
    <cellStyle name="쉼표 [0] 2 2 2 2 2" xfId="1160"/>
    <cellStyle name="쉼표 [0] 2 2 2 3" xfId="1161"/>
    <cellStyle name="쉼표 [0] 2 2 3" xfId="1162"/>
    <cellStyle name="쉼표 [0] 2 2 3 2" xfId="1163"/>
    <cellStyle name="쉼표 [0] 2 2 4" xfId="1164"/>
    <cellStyle name="쉼표 [0] 2 2 5" xfId="1165"/>
    <cellStyle name="쉼표 [0] 2 3" xfId="1166"/>
    <cellStyle name="쉼표 [0] 2 3 2" xfId="1167"/>
    <cellStyle name="쉼표 [0] 2 3 2 2" xfId="1168"/>
    <cellStyle name="쉼표 [0] 2 3 3" xfId="1169"/>
    <cellStyle name="쉼표 [0] 2 4" xfId="1170"/>
    <cellStyle name="쉼표 [0] 2 5" xfId="1171"/>
    <cellStyle name="쉼표 [0] 2 6" xfId="1172"/>
    <cellStyle name="쉼표 [0] 2 7" xfId="1173"/>
    <cellStyle name="쉼표 [0] 2 8" xfId="1174"/>
    <cellStyle name="쉼표 [0] 2 9" xfId="1175"/>
    <cellStyle name="쉼표 [0] 2_014_교육및문화" xfId="1176"/>
    <cellStyle name="쉼표 [0] 28" xfId="1177"/>
    <cellStyle name="쉼표 [0] 3" xfId="1178"/>
    <cellStyle name="쉼표 [0] 3 2" xfId="1179"/>
    <cellStyle name="쉼표 [0] 3 2 2" xfId="1180"/>
    <cellStyle name="쉼표 [0] 3 2 3" xfId="1181"/>
    <cellStyle name="쉼표 [0] 3 3" xfId="1182"/>
    <cellStyle name="쉼표 [0] 3 4" xfId="1183"/>
    <cellStyle name="쉼표 [0] 3 5" xfId="1184"/>
    <cellStyle name="쉼표 [0] 4" xfId="1185"/>
    <cellStyle name="쉼표 [0] 4 2" xfId="1186"/>
    <cellStyle name="쉼표 [0] 4 2 2" xfId="1187"/>
    <cellStyle name="쉼표 [0] 4 3" xfId="1188"/>
    <cellStyle name="쉼표 [0] 5" xfId="1189"/>
    <cellStyle name="쉼표 [0] 5 2" xfId="1190"/>
    <cellStyle name="쉼표 [0] 5 3" xfId="1191"/>
    <cellStyle name="쉼표 [0] 51" xfId="1192"/>
    <cellStyle name="쉼표 [0] 6" xfId="1193"/>
    <cellStyle name="쉼표 [0] 6 2" xfId="1194"/>
    <cellStyle name="쉼표 [0] 6 3" xfId="1195"/>
    <cellStyle name="쉼표 [0] 6 4" xfId="1196"/>
    <cellStyle name="쉼표 [0] 7" xfId="1197"/>
    <cellStyle name="쉼표 [0] 7 2" xfId="1198"/>
    <cellStyle name="쉼표 [0] 7 3" xfId="1199"/>
    <cellStyle name="쉼표 [0] 75" xfId="1200"/>
    <cellStyle name="쉼표 [0] 76" xfId="1201"/>
    <cellStyle name="쉼표 [0] 78" xfId="1202"/>
    <cellStyle name="쉼표 [0] 79" xfId="1203"/>
    <cellStyle name="쉼표 [0] 8" xfId="1204"/>
    <cellStyle name="쉼표 [0] 8 2" xfId="1205"/>
    <cellStyle name="쉼표 [0] 80" xfId="1206"/>
    <cellStyle name="쉼표 [0] 81" xfId="1207"/>
    <cellStyle name="쉼표 [0] 82" xfId="1208"/>
    <cellStyle name="쉼표 [0] 84" xfId="1209"/>
    <cellStyle name="쉼표 [0] 85" xfId="1210"/>
    <cellStyle name="쉼표 [0] 9" xfId="1211"/>
    <cellStyle name="쉼표 [0] 9 2" xfId="1212"/>
    <cellStyle name="쉼표 [0]_15 재정" xfId="1213"/>
    <cellStyle name="쉼표 [0]_15.시군공유재산" xfId="1214"/>
    <cellStyle name="스타일 1" xfId="1215"/>
    <cellStyle name="스타일 1 2" xfId="1216"/>
    <cellStyle name="스타일 1 2 2" xfId="1217"/>
    <cellStyle name="스타일 1 3" xfId="1218"/>
    <cellStyle name="연결된 셀" xfId="1219" builtinId="24" customBuiltin="1"/>
    <cellStyle name="연결된 셀 2" xfId="1220"/>
    <cellStyle name="연결된 셀 2 2" xfId="1221"/>
    <cellStyle name="연결된 셀 2 2 2" xfId="1222"/>
    <cellStyle name="연결된 셀 2 3" xfId="1223"/>
    <cellStyle name="연결된 셀 3" xfId="1224"/>
    <cellStyle name="연결된 셀 3 2" xfId="1225"/>
    <cellStyle name="연결된 셀 4" xfId="1226"/>
    <cellStyle name="연결된 셀 4 2" xfId="1227"/>
    <cellStyle name="요약" xfId="1228" builtinId="25" customBuiltin="1"/>
    <cellStyle name="요약 2" xfId="1229"/>
    <cellStyle name="요약 2 2" xfId="1230"/>
    <cellStyle name="요약 2 2 2" xfId="1231"/>
    <cellStyle name="요약 2 3" xfId="1232"/>
    <cellStyle name="요약 2 4" xfId="1233"/>
    <cellStyle name="요약 2 4 2" xfId="1234"/>
    <cellStyle name="요약 3" xfId="1235"/>
    <cellStyle name="요약 3 2" xfId="1236"/>
    <cellStyle name="요약 4" xfId="1237"/>
    <cellStyle name="요약 4 2" xfId="1238"/>
    <cellStyle name="입력" xfId="1239" builtinId="20" customBuiltin="1"/>
    <cellStyle name="입력 2" xfId="1240"/>
    <cellStyle name="입력 2 2" xfId="1241"/>
    <cellStyle name="입력 2 2 2" xfId="1242"/>
    <cellStyle name="입력 2 2 2 2" xfId="1243"/>
    <cellStyle name="입력 2 3" xfId="1244"/>
    <cellStyle name="입력 2 3 2" xfId="1245"/>
    <cellStyle name="입력 2 4" xfId="1246"/>
    <cellStyle name="입력 2 4 2" xfId="1247"/>
    <cellStyle name="입력 3" xfId="1248"/>
    <cellStyle name="입력 3 2" xfId="1249"/>
    <cellStyle name="입력 4" xfId="1250"/>
    <cellStyle name="입력 4 2" xfId="1251"/>
    <cellStyle name="자리수" xfId="1252"/>
    <cellStyle name="자리수 2" xfId="1253"/>
    <cellStyle name="자리수0" xfId="1254"/>
    <cellStyle name="자리수0 2" xfId="1255"/>
    <cellStyle name="작은제목" xfId="1256"/>
    <cellStyle name="작은제목 2" xfId="1257"/>
    <cellStyle name="제목" xfId="1258" builtinId="15" customBuiltin="1"/>
    <cellStyle name="제목 1" xfId="1259" builtinId="16" customBuiltin="1"/>
    <cellStyle name="제목 1 2" xfId="1260"/>
    <cellStyle name="제목 1 2 2" xfId="1261"/>
    <cellStyle name="제목 1 2 2 2" xfId="1262"/>
    <cellStyle name="제목 1 2 3" xfId="1263"/>
    <cellStyle name="제목 1 3" xfId="1264"/>
    <cellStyle name="제목 1 3 2" xfId="1265"/>
    <cellStyle name="제목 1 4" xfId="1266"/>
    <cellStyle name="제목 2" xfId="1267" builtinId="17" customBuiltin="1"/>
    <cellStyle name="제목 2 2" xfId="1268"/>
    <cellStyle name="제목 2 2 2" xfId="1269"/>
    <cellStyle name="제목 2 2 2 2" xfId="1270"/>
    <cellStyle name="제목 2 2 3" xfId="1271"/>
    <cellStyle name="제목 2 3" xfId="1272"/>
    <cellStyle name="제목 2 3 2" xfId="1273"/>
    <cellStyle name="제목 2 4" xfId="1274"/>
    <cellStyle name="제목 3" xfId="1275" builtinId="18" customBuiltin="1"/>
    <cellStyle name="제목 3 2" xfId="1276"/>
    <cellStyle name="제목 3 2 2" xfId="1277"/>
    <cellStyle name="제목 3 2 2 2" xfId="1278"/>
    <cellStyle name="제목 3 2 3" xfId="1279"/>
    <cellStyle name="제목 3 3" xfId="1280"/>
    <cellStyle name="제목 3 3 2" xfId="1281"/>
    <cellStyle name="제목 3 4" xfId="1282"/>
    <cellStyle name="제목 4" xfId="1283" builtinId="19" customBuiltin="1"/>
    <cellStyle name="제목 4 2" xfId="1284"/>
    <cellStyle name="제목 4 2 2" xfId="1285"/>
    <cellStyle name="제목 4 2 2 2" xfId="1286"/>
    <cellStyle name="제목 4 2 3" xfId="1287"/>
    <cellStyle name="제목 4 3" xfId="1288"/>
    <cellStyle name="제목 4 3 2" xfId="1289"/>
    <cellStyle name="제목 4 4" xfId="1290"/>
    <cellStyle name="제목 5" xfId="1291"/>
    <cellStyle name="제목 5 2" xfId="1292"/>
    <cellStyle name="제목 5 2 2" xfId="1293"/>
    <cellStyle name="제목 6" xfId="1294"/>
    <cellStyle name="제목 7" xfId="1295"/>
    <cellStyle name="좋음" xfId="1296" builtinId="26" customBuiltin="1"/>
    <cellStyle name="좋음 2" xfId="1297"/>
    <cellStyle name="좋음 2 2" xfId="1298"/>
    <cellStyle name="좋음 2 2 2" xfId="1299"/>
    <cellStyle name="좋음 2 3" xfId="1300"/>
    <cellStyle name="좋음 3" xfId="1301"/>
    <cellStyle name="좋음 3 2" xfId="1302"/>
    <cellStyle name="좋음 4" xfId="1303"/>
    <cellStyle name="좋음 4 2" xfId="1304"/>
    <cellStyle name="출력" xfId="1305" builtinId="21" customBuiltin="1"/>
    <cellStyle name="출력 2" xfId="1306"/>
    <cellStyle name="출력 2 2" xfId="1307"/>
    <cellStyle name="출력 2 2 2" xfId="1308"/>
    <cellStyle name="출력 2 2 2 2" xfId="1309"/>
    <cellStyle name="출력 2 3" xfId="1310"/>
    <cellStyle name="출력 2 3 2" xfId="1311"/>
    <cellStyle name="출력 2 4" xfId="1312"/>
    <cellStyle name="출력 2 4 2" xfId="1313"/>
    <cellStyle name="출력 3" xfId="1314"/>
    <cellStyle name="출력 3 2" xfId="1315"/>
    <cellStyle name="출력 4" xfId="1316"/>
    <cellStyle name="출력 4 2" xfId="1317"/>
    <cellStyle name="콤마 [0]" xfId="1318"/>
    <cellStyle name="콤마 [0] 2" xfId="1319"/>
    <cellStyle name="콤마 [0] 2 2" xfId="1320"/>
    <cellStyle name="콤마 [0] 3" xfId="1321"/>
    <cellStyle name="콤마 [0] 3 2" xfId="1322"/>
    <cellStyle name="콤마 [0]_-02.토지기후" xfId="1323"/>
    <cellStyle name="콤마 [0]_205)13.도공유재산" xfId="1324"/>
    <cellStyle name="콤마 [0]_해안선및도서" xfId="1325"/>
    <cellStyle name="콤마 [0]_해안선및도서_-14.교육문화" xfId="1326"/>
    <cellStyle name="콤마 [0]_해안선및도서_예산담당1006" xfId="1327"/>
    <cellStyle name="콤마 [2]" xfId="1328"/>
    <cellStyle name="콤마_  종  합  " xfId="1329"/>
    <cellStyle name="큰제목" xfId="1330"/>
    <cellStyle name="큰제목 2" xfId="1331"/>
    <cellStyle name="큰제목 2 2" xfId="1332"/>
    <cellStyle name="큰제목 3" xfId="1333"/>
    <cellStyle name="통화 [0] 2" xfId="1334"/>
    <cellStyle name="통화 [0] 2 2" xfId="1335"/>
    <cellStyle name="퍼센트" xfId="1336"/>
    <cellStyle name="퍼센트 2" xfId="1337"/>
    <cellStyle name="표준" xfId="0" builtinId="0"/>
    <cellStyle name="표준 10" xfId="1338"/>
    <cellStyle name="표준 10 2" xfId="1339"/>
    <cellStyle name="표준 10 3" xfId="1340"/>
    <cellStyle name="표준 10 4" xfId="1341"/>
    <cellStyle name="표준 100" xfId="1342"/>
    <cellStyle name="표준 101" xfId="1343"/>
    <cellStyle name="표준 102" xfId="1344"/>
    <cellStyle name="표준 103" xfId="1345"/>
    <cellStyle name="표준 109" xfId="1346"/>
    <cellStyle name="표준 11" xfId="1347"/>
    <cellStyle name="표준 11 2" xfId="1348"/>
    <cellStyle name="표준 11 3" xfId="1349"/>
    <cellStyle name="표준 11 4" xfId="1350"/>
    <cellStyle name="표준 110" xfId="1351"/>
    <cellStyle name="표준 111" xfId="1352"/>
    <cellStyle name="표준 12" xfId="1353"/>
    <cellStyle name="표준 12 2" xfId="1354"/>
    <cellStyle name="표준 13" xfId="1355"/>
    <cellStyle name="표준 13 2" xfId="1356"/>
    <cellStyle name="표준 14" xfId="1357"/>
    <cellStyle name="표준 15" xfId="1358"/>
    <cellStyle name="표준 16" xfId="1359"/>
    <cellStyle name="표준 168" xfId="1360"/>
    <cellStyle name="표준 169" xfId="1361"/>
    <cellStyle name="표준 17" xfId="1362"/>
    <cellStyle name="표준 170" xfId="1363"/>
    <cellStyle name="표준 171" xfId="1364"/>
    <cellStyle name="표준 172" xfId="1365"/>
    <cellStyle name="표준 173" xfId="1366"/>
    <cellStyle name="표준 175" xfId="1367"/>
    <cellStyle name="표준 176" xfId="1368"/>
    <cellStyle name="표준 177" xfId="1369"/>
    <cellStyle name="표준 178" xfId="1370"/>
    <cellStyle name="표준 179" xfId="1371"/>
    <cellStyle name="표준 18" xfId="1372"/>
    <cellStyle name="표준 180" xfId="1373"/>
    <cellStyle name="표준 181" xfId="1374"/>
    <cellStyle name="표준 182" xfId="1375"/>
    <cellStyle name="표준 183" xfId="1376"/>
    <cellStyle name="표준 19" xfId="1377"/>
    <cellStyle name="표준 2" xfId="1378"/>
    <cellStyle name="표준 2 10" xfId="1379"/>
    <cellStyle name="표준 2 11" xfId="1380"/>
    <cellStyle name="표준 2 12" xfId="1381"/>
    <cellStyle name="표준 2 13" xfId="1382"/>
    <cellStyle name="표준 2 2" xfId="1383"/>
    <cellStyle name="표준 2 2 2" xfId="1384"/>
    <cellStyle name="표준 2 2 2 2" xfId="1385"/>
    <cellStyle name="표준 2 2 3" xfId="1386"/>
    <cellStyle name="표준 2 2 4" xfId="1387"/>
    <cellStyle name="표준 2 2_2013년 통계연보 제출자료(기업지원과)" xfId="1388"/>
    <cellStyle name="표준 2 3" xfId="1389"/>
    <cellStyle name="표준 2 3 2" xfId="1390"/>
    <cellStyle name="표준 2 3 2 2" xfId="1391"/>
    <cellStyle name="표준 2 3 2 3" xfId="1392"/>
    <cellStyle name="표준 2 3 3" xfId="1393"/>
    <cellStyle name="표준 2 3 3 2" xfId="1394"/>
    <cellStyle name="표준 2 4" xfId="1395"/>
    <cellStyle name="표준 2 4 2" xfId="1396"/>
    <cellStyle name="표준 2 4 2 2" xfId="1397"/>
    <cellStyle name="표준 2 4 2 3" xfId="1398"/>
    <cellStyle name="표준 2 4 3" xfId="1399"/>
    <cellStyle name="표준 2 4 4" xfId="1400"/>
    <cellStyle name="표준 2 5" xfId="1401"/>
    <cellStyle name="표준 2 5 2" xfId="1402"/>
    <cellStyle name="표준 2 6" xfId="1403"/>
    <cellStyle name="표준 2 6 2" xfId="1404"/>
    <cellStyle name="표준 2 7" xfId="1405"/>
    <cellStyle name="표준 2 8" xfId="1406"/>
    <cellStyle name="표준 2 9" xfId="1407"/>
    <cellStyle name="표준 2_(붙임2) 시정통계 활용도 의견조사표" xfId="1408"/>
    <cellStyle name="표준 20" xfId="1409"/>
    <cellStyle name="표준 21" xfId="1410"/>
    <cellStyle name="표준 22" xfId="1411"/>
    <cellStyle name="표준 23" xfId="1412"/>
    <cellStyle name="표준 24" xfId="1413"/>
    <cellStyle name="표준 25" xfId="1414"/>
    <cellStyle name="표준 26" xfId="1415"/>
    <cellStyle name="표준 27" xfId="1416"/>
    <cellStyle name="표준 28" xfId="1417"/>
    <cellStyle name="표준 29" xfId="1418"/>
    <cellStyle name="표준 3" xfId="1419"/>
    <cellStyle name="표준 3 2" xfId="1420"/>
    <cellStyle name="표준 3 2 2" xfId="1421"/>
    <cellStyle name="표준 3 2 3" xfId="1422"/>
    <cellStyle name="표준 3 2 4" xfId="1423"/>
    <cellStyle name="표준 3 3" xfId="1424"/>
    <cellStyle name="표준 3 3 2" xfId="1425"/>
    <cellStyle name="표준 3 3 2 2" xfId="1426"/>
    <cellStyle name="표준 3 3 3" xfId="1427"/>
    <cellStyle name="표준 3 3 4" xfId="1428"/>
    <cellStyle name="표준 3 4" xfId="1429"/>
    <cellStyle name="표준 3 4 2" xfId="1430"/>
    <cellStyle name="표준 3 4 2 2" xfId="1431"/>
    <cellStyle name="표준 3 4 3" xfId="1432"/>
    <cellStyle name="표준 3 5" xfId="1433"/>
    <cellStyle name="표준 3 5 2" xfId="1434"/>
    <cellStyle name="표준 3 6" xfId="1435"/>
    <cellStyle name="표준 3_사방 산림형질변경(관리계)" xfId="1436"/>
    <cellStyle name="표준 30" xfId="1437"/>
    <cellStyle name="표준 31" xfId="1438"/>
    <cellStyle name="표준 32" xfId="1439"/>
    <cellStyle name="표준 33" xfId="1440"/>
    <cellStyle name="표준 34" xfId="1441"/>
    <cellStyle name="표준 35" xfId="1442"/>
    <cellStyle name="표준 36" xfId="1443"/>
    <cellStyle name="표준 37" xfId="1444"/>
    <cellStyle name="표준 38" xfId="1445"/>
    <cellStyle name="표준 39" xfId="1446"/>
    <cellStyle name="표준 4" xfId="1447"/>
    <cellStyle name="표준 4 2" xfId="1448"/>
    <cellStyle name="표준 4 2 2" xfId="1449"/>
    <cellStyle name="표준 4 2 3" xfId="1450"/>
    <cellStyle name="표준 4 2 3 2" xfId="1451"/>
    <cellStyle name="표준 4 2 3 3" xfId="1452"/>
    <cellStyle name="표준 4 3" xfId="1453"/>
    <cellStyle name="표준 4 3 2" xfId="1454"/>
    <cellStyle name="표준 4 3 3" xfId="1455"/>
    <cellStyle name="표준 4 4" xfId="1456"/>
    <cellStyle name="표준 4 4 2" xfId="1457"/>
    <cellStyle name="표준 4 5" xfId="1458"/>
    <cellStyle name="표준 4 5 2" xfId="1459"/>
    <cellStyle name="표준 4 6" xfId="1460"/>
    <cellStyle name="표준 4_사방 산림형질변경(관리계)" xfId="1461"/>
    <cellStyle name="표준 40" xfId="1462"/>
    <cellStyle name="표준 41" xfId="1463"/>
    <cellStyle name="표준 42" xfId="1464"/>
    <cellStyle name="표준 43" xfId="1465"/>
    <cellStyle name="표준 44" xfId="1466"/>
    <cellStyle name="표준 45" xfId="1467"/>
    <cellStyle name="표준 46" xfId="1468"/>
    <cellStyle name="표준 47" xfId="1469"/>
    <cellStyle name="표준 48" xfId="1529"/>
    <cellStyle name="표준 48 2" xfId="1533"/>
    <cellStyle name="표준 49" xfId="1530"/>
    <cellStyle name="표준 49 2" xfId="1534"/>
    <cellStyle name="표준 5" xfId="1470"/>
    <cellStyle name="표준 5 2" xfId="1471"/>
    <cellStyle name="표준 5 2 2" xfId="1472"/>
    <cellStyle name="표준 5 2 3" xfId="1473"/>
    <cellStyle name="표준 5 3" xfId="1474"/>
    <cellStyle name="표준 5 3 2" xfId="1475"/>
    <cellStyle name="표준 5 4" xfId="1476"/>
    <cellStyle name="표준 5 4 2" xfId="1477"/>
    <cellStyle name="표준 50" xfId="1532"/>
    <cellStyle name="표준 50 2" xfId="1535"/>
    <cellStyle name="표준 6" xfId="1478"/>
    <cellStyle name="표준 6 2" xfId="1479"/>
    <cellStyle name="표준 6 2 2" xfId="1480"/>
    <cellStyle name="표준 6 3" xfId="1481"/>
    <cellStyle name="표준 6 3 2" xfId="1482"/>
    <cellStyle name="표준 6 4" xfId="1483"/>
    <cellStyle name="표준 6 4 2" xfId="1484"/>
    <cellStyle name="표준 6 5" xfId="1485"/>
    <cellStyle name="표준 6 6" xfId="1486"/>
    <cellStyle name="표준 6 7" xfId="1487"/>
    <cellStyle name="표준 7" xfId="1488"/>
    <cellStyle name="표준 7 2" xfId="1489"/>
    <cellStyle name="표준 7 2 2" xfId="1490"/>
    <cellStyle name="표준 7 3" xfId="1491"/>
    <cellStyle name="표준 7 3 2" xfId="1492"/>
    <cellStyle name="표준 79" xfId="1493"/>
    <cellStyle name="표준 8" xfId="1494"/>
    <cellStyle name="표준 8 2" xfId="1495"/>
    <cellStyle name="표준 8 2 2" xfId="1496"/>
    <cellStyle name="표준 8 3" xfId="1497"/>
    <cellStyle name="표준 8 3 2" xfId="1498"/>
    <cellStyle name="표준 80" xfId="1499"/>
    <cellStyle name="표준 87" xfId="1500"/>
    <cellStyle name="표준 88" xfId="1501"/>
    <cellStyle name="표준 89" xfId="1502"/>
    <cellStyle name="표준 9" xfId="1503"/>
    <cellStyle name="표준 9 2" xfId="1504"/>
    <cellStyle name="표준 9 3" xfId="1505"/>
    <cellStyle name="표준 90" xfId="1506"/>
    <cellStyle name="표준 91" xfId="1507"/>
    <cellStyle name="표준 92" xfId="1508"/>
    <cellStyle name="표준 94" xfId="1509"/>
    <cellStyle name="표준 95" xfId="1510"/>
    <cellStyle name="표준 96" xfId="1511"/>
    <cellStyle name="표준 97" xfId="1512"/>
    <cellStyle name="표준 98" xfId="1513"/>
    <cellStyle name="표준 99" xfId="1514"/>
    <cellStyle name="표준_-11.운수관광" xfId="1515"/>
    <cellStyle name="표준_-14.교육문화" xfId="1516"/>
    <cellStyle name="표준_9.일반회계세출결산" xfId="1517"/>
    <cellStyle name="표준_Sheet1" xfId="1518"/>
    <cellStyle name="표준_예산담당1006" xfId="1519"/>
    <cellStyle name="하이퍼링크 2" xfId="1520"/>
    <cellStyle name="하이퍼링크 2 2" xfId="1521"/>
    <cellStyle name="하이퍼링크 3" xfId="1522"/>
    <cellStyle name="합산" xfId="1523"/>
    <cellStyle name="합산 2" xfId="1524"/>
    <cellStyle name="화폐기호" xfId="1525"/>
    <cellStyle name="화폐기호 2" xfId="1526"/>
    <cellStyle name="화폐기호0" xfId="1527"/>
    <cellStyle name="화폐기호0 2" xfId="15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9525</xdr:rowOff>
    </xdr:from>
    <xdr:to>
      <xdr:col>8</xdr:col>
      <xdr:colOff>581025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52400" y="46672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재정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Finance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2010&#44592;&#51456;&#53685;&#44228;&#50672;&#48372;/51&#54924;&#53685;&#44228;&#50672;&#48372;&#48156;&#44036;&#44228;&#54925;/&#53685;&#44228;&#50672;&#48372;&#51089;&#49457;&#49436;&#49885;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view="pageBreakPreview" zoomScaleNormal="100" zoomScaleSheetLayoutView="100" workbookViewId="0">
      <pane ySplit="20" topLeftCell="A21" activePane="bottomLeft" state="frozen"/>
      <selection activeCell="D35" sqref="D35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763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4"/>
    </row>
    <row r="38" spans="1:16">
      <c r="J38" s="4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654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0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1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3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8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9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10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11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12</v>
      </c>
      <c r="B29" s="5"/>
      <c r="C29" s="6"/>
      <c r="D29" s="6"/>
      <c r="F29" s="5" t="s">
        <v>13</v>
      </c>
      <c r="G29" s="6" t="s">
        <v>13</v>
      </c>
      <c r="H29" s="7" t="s">
        <v>13</v>
      </c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14</v>
      </c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15</v>
      </c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/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5"/>
  <sheetViews>
    <sheetView view="pageBreakPreview" topLeftCell="C1" zoomScaleNormal="100" zoomScaleSheetLayoutView="100" workbookViewId="0">
      <selection activeCell="W14" sqref="W14"/>
    </sheetView>
  </sheetViews>
  <sheetFormatPr defaultRowHeight="14.25"/>
  <cols>
    <col min="1" max="1" width="5.75" style="66" customWidth="1"/>
    <col min="2" max="2" width="8.125" style="67" customWidth="1"/>
    <col min="3" max="3" width="9.625" style="68" customWidth="1"/>
    <col min="4" max="5" width="8.875" style="68" customWidth="1"/>
    <col min="6" max="6" width="9.125" style="68" customWidth="1"/>
    <col min="7" max="7" width="8.625" style="68" customWidth="1"/>
    <col min="8" max="8" width="9.625" style="68" customWidth="1"/>
    <col min="9" max="9" width="7.125" style="68" customWidth="1"/>
    <col min="10" max="10" width="6.625" style="68" customWidth="1"/>
    <col min="11" max="12" width="10.625" style="69" customWidth="1"/>
    <col min="13" max="14" width="10.125" style="70" customWidth="1"/>
    <col min="15" max="18" width="10.125" style="71" customWidth="1"/>
    <col min="19" max="19" width="8.875" style="70" customWidth="1"/>
    <col min="20" max="20" width="10.625" style="71" customWidth="1"/>
    <col min="21" max="21" width="9.75" style="71" customWidth="1"/>
    <col min="22" max="22" width="9" style="71"/>
    <col min="23" max="23" width="9.75" style="71" customWidth="1"/>
    <col min="24" max="25" width="11.625" style="71" customWidth="1"/>
    <col min="26" max="26" width="11.125" style="72" customWidth="1"/>
    <col min="27" max="16384" width="9" style="71"/>
  </cols>
  <sheetData>
    <row r="1" spans="1:26" s="50" customFormat="1" ht="14.1" customHeight="1">
      <c r="A1" s="44"/>
      <c r="B1" s="45"/>
      <c r="C1" s="46"/>
      <c r="D1" s="46"/>
      <c r="E1" s="46"/>
      <c r="F1" s="46"/>
      <c r="G1" s="46"/>
      <c r="H1" s="46"/>
      <c r="I1" s="46"/>
      <c r="J1" s="47" t="s">
        <v>633</v>
      </c>
      <c r="K1" s="48" t="s">
        <v>655</v>
      </c>
      <c r="L1" s="48"/>
      <c r="M1" s="49"/>
      <c r="N1" s="49"/>
      <c r="S1" s="49"/>
      <c r="Z1" s="47" t="s">
        <v>656</v>
      </c>
    </row>
    <row r="2" spans="1:26" s="50" customFormat="1" ht="14.1" customHeight="1">
      <c r="A2" s="44"/>
      <c r="B2" s="45"/>
      <c r="C2" s="46"/>
      <c r="D2" s="46"/>
      <c r="E2" s="46"/>
      <c r="F2" s="46"/>
      <c r="G2" s="46"/>
      <c r="H2" s="46"/>
      <c r="I2" s="46"/>
      <c r="J2" s="47"/>
      <c r="K2" s="48"/>
      <c r="L2" s="48"/>
      <c r="M2" s="49"/>
      <c r="N2" s="49"/>
      <c r="S2" s="49"/>
      <c r="Z2" s="47"/>
    </row>
    <row r="3" spans="1:26" s="51" customFormat="1" ht="20.100000000000001" customHeight="1">
      <c r="A3" s="578" t="s">
        <v>16</v>
      </c>
      <c r="B3" s="578"/>
      <c r="C3" s="578"/>
      <c r="D3" s="578"/>
      <c r="E3" s="578"/>
      <c r="F3" s="578"/>
      <c r="G3" s="578"/>
      <c r="H3" s="578"/>
      <c r="I3" s="578"/>
      <c r="J3" s="578"/>
      <c r="K3" s="536" t="s">
        <v>147</v>
      </c>
      <c r="L3" s="536"/>
      <c r="M3" s="536"/>
      <c r="N3" s="536"/>
      <c r="O3" s="536"/>
      <c r="P3" s="536"/>
      <c r="Q3" s="536"/>
      <c r="R3" s="536"/>
      <c r="S3" s="559" t="s">
        <v>148</v>
      </c>
      <c r="T3" s="559"/>
      <c r="U3" s="559"/>
      <c r="V3" s="559"/>
      <c r="W3" s="559"/>
      <c r="X3" s="559"/>
      <c r="Y3" s="559"/>
      <c r="Z3" s="559"/>
    </row>
    <row r="4" spans="1:26" s="56" customFormat="1" ht="24" customHeight="1">
      <c r="A4" s="537" t="s">
        <v>149</v>
      </c>
      <c r="B4" s="537"/>
      <c r="C4" s="537"/>
      <c r="D4" s="537"/>
      <c r="E4" s="537"/>
      <c r="F4" s="537"/>
      <c r="G4" s="537"/>
      <c r="H4" s="537"/>
      <c r="I4" s="537"/>
      <c r="J4" s="537"/>
      <c r="K4" s="52"/>
      <c r="L4" s="52"/>
      <c r="M4" s="52"/>
      <c r="N4" s="52"/>
      <c r="O4" s="53"/>
      <c r="P4" s="53"/>
      <c r="Q4" s="53"/>
      <c r="R4" s="54"/>
      <c r="S4" s="55"/>
      <c r="T4" s="54"/>
      <c r="U4" s="54"/>
      <c r="V4" s="54"/>
      <c r="W4" s="54"/>
    </row>
    <row r="5" spans="1:26" s="57" customFormat="1" ht="18" customHeight="1" thickBot="1">
      <c r="A5" s="57" t="s">
        <v>17</v>
      </c>
      <c r="C5" s="48"/>
      <c r="D5" s="48"/>
      <c r="E5" s="48"/>
      <c r="F5" s="48"/>
      <c r="G5" s="48"/>
      <c r="H5" s="48"/>
      <c r="J5" s="20" t="s">
        <v>150</v>
      </c>
      <c r="K5" s="57" t="s">
        <v>17</v>
      </c>
      <c r="M5" s="58"/>
      <c r="N5" s="58"/>
      <c r="O5" s="59"/>
      <c r="P5" s="59"/>
      <c r="Q5" s="59"/>
      <c r="S5" s="58"/>
      <c r="T5" s="48"/>
      <c r="U5" s="48"/>
      <c r="V5" s="48"/>
      <c r="W5" s="48"/>
      <c r="Z5" s="20" t="s">
        <v>150</v>
      </c>
    </row>
    <row r="6" spans="1:26" s="50" customFormat="1" ht="24" customHeight="1">
      <c r="A6" s="538" t="s">
        <v>151</v>
      </c>
      <c r="B6" s="539"/>
      <c r="C6" s="544" t="s">
        <v>152</v>
      </c>
      <c r="D6" s="552" t="s">
        <v>153</v>
      </c>
      <c r="E6" s="553"/>
      <c r="F6" s="553"/>
      <c r="G6" s="553"/>
      <c r="H6" s="553"/>
      <c r="I6" s="553"/>
      <c r="J6" s="554"/>
      <c r="K6" s="523" t="s">
        <v>154</v>
      </c>
      <c r="L6" s="563" t="s">
        <v>155</v>
      </c>
      <c r="M6" s="564"/>
      <c r="N6" s="564"/>
      <c r="O6" s="564"/>
      <c r="P6" s="564"/>
      <c r="Q6" s="564"/>
      <c r="R6" s="564"/>
      <c r="S6" s="534" t="s">
        <v>155</v>
      </c>
      <c r="T6" s="535"/>
      <c r="U6" s="560" t="s">
        <v>156</v>
      </c>
      <c r="V6" s="569" t="s">
        <v>157</v>
      </c>
      <c r="W6" s="529" t="s">
        <v>158</v>
      </c>
      <c r="X6" s="529" t="s">
        <v>425</v>
      </c>
      <c r="Y6" s="571" t="s">
        <v>159</v>
      </c>
      <c r="Z6" s="526" t="s">
        <v>160</v>
      </c>
    </row>
    <row r="7" spans="1:26" s="50" customFormat="1" ht="24" customHeight="1">
      <c r="A7" s="540"/>
      <c r="B7" s="541"/>
      <c r="C7" s="545"/>
      <c r="D7" s="551"/>
      <c r="E7" s="547" t="s">
        <v>161</v>
      </c>
      <c r="F7" s="512"/>
      <c r="G7" s="512"/>
      <c r="H7" s="512"/>
      <c r="I7" s="512"/>
      <c r="J7" s="548"/>
      <c r="K7" s="524"/>
      <c r="L7" s="34" t="s">
        <v>162</v>
      </c>
      <c r="M7" s="508" t="s">
        <v>163</v>
      </c>
      <c r="N7" s="509"/>
      <c r="O7" s="509"/>
      <c r="P7" s="509"/>
      <c r="Q7" s="509"/>
      <c r="R7" s="510"/>
      <c r="S7" s="532" t="s">
        <v>164</v>
      </c>
      <c r="T7" s="514" t="s">
        <v>426</v>
      </c>
      <c r="U7" s="561"/>
      <c r="V7" s="514"/>
      <c r="W7" s="521"/>
      <c r="X7" s="530"/>
      <c r="Y7" s="572"/>
      <c r="Z7" s="527"/>
    </row>
    <row r="8" spans="1:26" s="50" customFormat="1" ht="15.95" customHeight="1">
      <c r="A8" s="540"/>
      <c r="B8" s="541"/>
      <c r="C8" s="545"/>
      <c r="D8" s="521"/>
      <c r="E8" s="518"/>
      <c r="F8" s="521" t="s">
        <v>165</v>
      </c>
      <c r="G8" s="555" t="s">
        <v>581</v>
      </c>
      <c r="H8" s="521" t="s">
        <v>427</v>
      </c>
      <c r="I8" s="521" t="s">
        <v>584</v>
      </c>
      <c r="J8" s="576" t="s">
        <v>428</v>
      </c>
      <c r="K8" s="524"/>
      <c r="L8" s="549" t="s">
        <v>429</v>
      </c>
      <c r="M8" s="515"/>
      <c r="N8" s="511" t="s">
        <v>18</v>
      </c>
      <c r="O8" s="514" t="s">
        <v>19</v>
      </c>
      <c r="P8" s="565" t="s">
        <v>20</v>
      </c>
      <c r="Q8" s="565" t="s">
        <v>21</v>
      </c>
      <c r="R8" s="574" t="s">
        <v>22</v>
      </c>
      <c r="S8" s="532"/>
      <c r="T8" s="516"/>
      <c r="U8" s="561"/>
      <c r="V8" s="514"/>
      <c r="W8" s="521"/>
      <c r="X8" s="530"/>
      <c r="Y8" s="572"/>
      <c r="Z8" s="527"/>
    </row>
    <row r="9" spans="1:26" s="50" customFormat="1" ht="15.95" customHeight="1">
      <c r="A9" s="540"/>
      <c r="B9" s="541"/>
      <c r="C9" s="545"/>
      <c r="D9" s="521"/>
      <c r="E9" s="519"/>
      <c r="F9" s="521"/>
      <c r="G9" s="555"/>
      <c r="H9" s="530"/>
      <c r="I9" s="521"/>
      <c r="J9" s="576"/>
      <c r="K9" s="524"/>
      <c r="L9" s="549"/>
      <c r="M9" s="516"/>
      <c r="N9" s="512"/>
      <c r="O9" s="512"/>
      <c r="P9" s="565"/>
      <c r="Q9" s="567"/>
      <c r="R9" s="574"/>
      <c r="S9" s="532"/>
      <c r="T9" s="516"/>
      <c r="U9" s="561"/>
      <c r="V9" s="514"/>
      <c r="W9" s="521"/>
      <c r="X9" s="530"/>
      <c r="Y9" s="572"/>
      <c r="Z9" s="527"/>
    </row>
    <row r="10" spans="1:26" s="50" customFormat="1" ht="15.95" customHeight="1">
      <c r="A10" s="540"/>
      <c r="B10" s="541"/>
      <c r="C10" s="545"/>
      <c r="D10" s="521"/>
      <c r="E10" s="519"/>
      <c r="F10" s="521"/>
      <c r="G10" s="555"/>
      <c r="H10" s="530"/>
      <c r="I10" s="521"/>
      <c r="J10" s="576"/>
      <c r="K10" s="524"/>
      <c r="L10" s="549"/>
      <c r="M10" s="516"/>
      <c r="N10" s="512"/>
      <c r="O10" s="512"/>
      <c r="P10" s="565"/>
      <c r="Q10" s="567"/>
      <c r="R10" s="574"/>
      <c r="S10" s="532"/>
      <c r="T10" s="516"/>
      <c r="U10" s="561"/>
      <c r="V10" s="514"/>
      <c r="W10" s="521"/>
      <c r="X10" s="530"/>
      <c r="Y10" s="572"/>
      <c r="Z10" s="527"/>
    </row>
    <row r="11" spans="1:26" s="50" customFormat="1" ht="15.95" customHeight="1">
      <c r="A11" s="542"/>
      <c r="B11" s="543"/>
      <c r="C11" s="546"/>
      <c r="D11" s="522"/>
      <c r="E11" s="520"/>
      <c r="F11" s="522"/>
      <c r="G11" s="556"/>
      <c r="H11" s="531"/>
      <c r="I11" s="522"/>
      <c r="J11" s="577"/>
      <c r="K11" s="525"/>
      <c r="L11" s="550"/>
      <c r="M11" s="517"/>
      <c r="N11" s="513"/>
      <c r="O11" s="513"/>
      <c r="P11" s="566"/>
      <c r="Q11" s="568"/>
      <c r="R11" s="575"/>
      <c r="S11" s="533"/>
      <c r="T11" s="517"/>
      <c r="U11" s="562"/>
      <c r="V11" s="570"/>
      <c r="W11" s="522"/>
      <c r="X11" s="531"/>
      <c r="Y11" s="573"/>
      <c r="Z11" s="528"/>
    </row>
    <row r="12" spans="1:26" s="60" customFormat="1" ht="30" customHeight="1">
      <c r="A12" s="506" t="s">
        <v>23</v>
      </c>
      <c r="B12" s="507"/>
      <c r="C12" s="28">
        <v>1928851</v>
      </c>
      <c r="D12" s="31">
        <v>1955624</v>
      </c>
      <c r="E12" s="31">
        <v>2560374</v>
      </c>
      <c r="F12" s="28">
        <v>997760</v>
      </c>
      <c r="G12" s="28" t="s">
        <v>579</v>
      </c>
      <c r="H12" s="28">
        <v>1529182</v>
      </c>
      <c r="I12" s="28">
        <v>10807</v>
      </c>
      <c r="J12" s="28">
        <v>22622</v>
      </c>
      <c r="K12" s="9" t="s">
        <v>23</v>
      </c>
      <c r="L12" s="27">
        <v>3</v>
      </c>
      <c r="M12" s="10">
        <v>-727158</v>
      </c>
      <c r="N12" s="10">
        <v>-741251</v>
      </c>
      <c r="O12" s="10">
        <v>357</v>
      </c>
      <c r="P12" s="10">
        <v>10907</v>
      </c>
      <c r="Q12" s="10">
        <v>2829</v>
      </c>
      <c r="R12" s="13">
        <v>0</v>
      </c>
      <c r="S12" s="28">
        <v>22</v>
      </c>
      <c r="T12" s="28">
        <v>122386</v>
      </c>
      <c r="U12" s="28">
        <v>-67316</v>
      </c>
      <c r="V12" s="28">
        <v>7</v>
      </c>
      <c r="W12" s="28">
        <v>-8030</v>
      </c>
      <c r="X12" s="28">
        <v>30349</v>
      </c>
      <c r="Y12" s="28">
        <v>18217</v>
      </c>
      <c r="Z12" s="12" t="s">
        <v>23</v>
      </c>
    </row>
    <row r="13" spans="1:26" s="60" customFormat="1" ht="30" customHeight="1">
      <c r="A13" s="506" t="s">
        <v>138</v>
      </c>
      <c r="B13" s="507"/>
      <c r="C13" s="28">
        <v>2064003</v>
      </c>
      <c r="D13" s="31">
        <v>2011851</v>
      </c>
      <c r="E13" s="31">
        <v>3148952</v>
      </c>
      <c r="F13" s="28">
        <v>1188303</v>
      </c>
      <c r="G13" s="28" t="s">
        <v>579</v>
      </c>
      <c r="H13" s="28">
        <v>1927864</v>
      </c>
      <c r="I13" s="28">
        <v>12843</v>
      </c>
      <c r="J13" s="28">
        <v>19942</v>
      </c>
      <c r="K13" s="9" t="s">
        <v>138</v>
      </c>
      <c r="L13" s="27">
        <v>0</v>
      </c>
      <c r="M13" s="10">
        <v>-1252944</v>
      </c>
      <c r="N13" s="10">
        <v>-1280419</v>
      </c>
      <c r="O13" s="10">
        <v>14556</v>
      </c>
      <c r="P13" s="10">
        <v>10995</v>
      </c>
      <c r="Q13" s="10">
        <v>1924</v>
      </c>
      <c r="R13" s="13">
        <v>0</v>
      </c>
      <c r="S13" s="28">
        <v>1850</v>
      </c>
      <c r="T13" s="28">
        <v>113993</v>
      </c>
      <c r="U13" s="28">
        <v>-67406</v>
      </c>
      <c r="V13" s="28">
        <v>16</v>
      </c>
      <c r="W13" s="28">
        <v>-4138</v>
      </c>
      <c r="X13" s="28">
        <v>99542</v>
      </c>
      <c r="Y13" s="28">
        <v>24138</v>
      </c>
      <c r="Z13" s="12" t="s">
        <v>138</v>
      </c>
    </row>
    <row r="14" spans="1:26" s="60" customFormat="1" ht="30" customHeight="1">
      <c r="A14" s="506" t="s">
        <v>473</v>
      </c>
      <c r="B14" s="507"/>
      <c r="C14" s="28">
        <v>2373887</v>
      </c>
      <c r="D14" s="31">
        <v>2358523</v>
      </c>
      <c r="E14" s="31">
        <v>2963551</v>
      </c>
      <c r="F14" s="28">
        <v>1268109</v>
      </c>
      <c r="G14" s="28" t="s">
        <v>579</v>
      </c>
      <c r="H14" s="28">
        <v>1663061</v>
      </c>
      <c r="I14" s="28">
        <v>12566</v>
      </c>
      <c r="J14" s="28">
        <v>19815</v>
      </c>
      <c r="K14" s="9" t="s">
        <v>473</v>
      </c>
      <c r="L14" s="27">
        <v>0</v>
      </c>
      <c r="M14" s="10">
        <v>-738128</v>
      </c>
      <c r="N14" s="10">
        <v>-772912</v>
      </c>
      <c r="O14" s="10">
        <v>20480</v>
      </c>
      <c r="P14" s="10">
        <v>11345</v>
      </c>
      <c r="Q14" s="10">
        <v>1774</v>
      </c>
      <c r="R14" s="27">
        <v>1185</v>
      </c>
      <c r="S14" s="28">
        <v>1691</v>
      </c>
      <c r="T14" s="28">
        <v>131409</v>
      </c>
      <c r="U14" s="28">
        <v>-73238</v>
      </c>
      <c r="V14" s="28">
        <v>64</v>
      </c>
      <c r="W14" s="28">
        <v>-2634</v>
      </c>
      <c r="X14" s="28">
        <v>71222</v>
      </c>
      <c r="Y14" s="28">
        <v>19950</v>
      </c>
      <c r="Z14" s="12" t="s">
        <v>473</v>
      </c>
    </row>
    <row r="15" spans="1:26" s="60" customFormat="1" ht="30" customHeight="1">
      <c r="A15" s="506" t="s">
        <v>600</v>
      </c>
      <c r="B15" s="507"/>
      <c r="C15" s="28">
        <v>2595152</v>
      </c>
      <c r="D15" s="31">
        <v>2607385</v>
      </c>
      <c r="E15" s="31">
        <v>3031390</v>
      </c>
      <c r="F15" s="28">
        <v>1422655</v>
      </c>
      <c r="G15" s="28">
        <v>-38105</v>
      </c>
      <c r="H15" s="28">
        <v>1599288</v>
      </c>
      <c r="I15" s="28">
        <v>12328</v>
      </c>
      <c r="J15" s="28">
        <v>35224</v>
      </c>
      <c r="K15" s="9" t="s">
        <v>573</v>
      </c>
      <c r="L15" s="27">
        <v>0</v>
      </c>
      <c r="M15" s="10">
        <v>-560230</v>
      </c>
      <c r="N15" s="10">
        <v>-595403</v>
      </c>
      <c r="O15" s="10">
        <v>20884</v>
      </c>
      <c r="P15" s="10">
        <v>11175</v>
      </c>
      <c r="Q15" s="10">
        <v>3114</v>
      </c>
      <c r="R15" s="27">
        <v>0</v>
      </c>
      <c r="S15" s="28">
        <v>1730</v>
      </c>
      <c r="T15" s="28">
        <v>134495</v>
      </c>
      <c r="U15" s="28">
        <v>-75653</v>
      </c>
      <c r="V15" s="28">
        <v>42</v>
      </c>
      <c r="W15" s="28">
        <v>-3341</v>
      </c>
      <c r="X15" s="28">
        <v>40745</v>
      </c>
      <c r="Y15" s="28">
        <v>25974</v>
      </c>
      <c r="Z15" s="12" t="s">
        <v>573</v>
      </c>
    </row>
    <row r="16" spans="1:26" s="60" customFormat="1" ht="30" customHeight="1">
      <c r="A16" s="557" t="s">
        <v>601</v>
      </c>
      <c r="B16" s="558"/>
      <c r="C16" s="29">
        <f>SUM(C18:C26)</f>
        <v>3143785</v>
      </c>
      <c r="D16" s="32">
        <f t="shared" ref="D16:Y16" si="0">SUM(D18:D26)</f>
        <v>3158727</v>
      </c>
      <c r="E16" s="32">
        <f>SUM(E18:E26)</f>
        <v>3313005</v>
      </c>
      <c r="F16" s="29">
        <f t="shared" si="0"/>
        <v>1674322</v>
      </c>
      <c r="G16" s="29">
        <f t="shared" si="0"/>
        <v>-52800</v>
      </c>
      <c r="H16" s="29">
        <f t="shared" si="0"/>
        <v>1643110</v>
      </c>
      <c r="I16" s="29">
        <f t="shared" si="0"/>
        <v>13851</v>
      </c>
      <c r="J16" s="29">
        <f t="shared" si="0"/>
        <v>34522</v>
      </c>
      <c r="K16" s="16" t="s">
        <v>601</v>
      </c>
      <c r="L16" s="15">
        <f t="shared" si="0"/>
        <v>0</v>
      </c>
      <c r="M16" s="29">
        <f t="shared" si="0"/>
        <v>-243496</v>
      </c>
      <c r="N16" s="29">
        <f t="shared" si="0"/>
        <v>-278633</v>
      </c>
      <c r="O16" s="15">
        <f t="shared" si="0"/>
        <v>20962</v>
      </c>
      <c r="P16" s="15">
        <f t="shared" si="0"/>
        <v>10795</v>
      </c>
      <c r="Q16" s="15">
        <f t="shared" si="0"/>
        <v>3380</v>
      </c>
      <c r="R16" s="15">
        <f t="shared" si="0"/>
        <v>0</v>
      </c>
      <c r="S16" s="29">
        <f t="shared" si="0"/>
        <v>1691</v>
      </c>
      <c r="T16" s="29">
        <f t="shared" si="0"/>
        <v>87527</v>
      </c>
      <c r="U16" s="29">
        <f t="shared" si="0"/>
        <v>-72989</v>
      </c>
      <c r="V16" s="29">
        <f t="shared" si="0"/>
        <v>4</v>
      </c>
      <c r="W16" s="29">
        <f t="shared" si="0"/>
        <v>-2381</v>
      </c>
      <c r="X16" s="29">
        <f t="shared" si="0"/>
        <v>33409</v>
      </c>
      <c r="Y16" s="29">
        <f t="shared" si="0"/>
        <v>27015</v>
      </c>
      <c r="Z16" s="17" t="s">
        <v>601</v>
      </c>
    </row>
    <row r="17" spans="1:26" s="18" customFormat="1" ht="30" customHeight="1">
      <c r="B17" s="19"/>
      <c r="C17" s="28"/>
      <c r="D17" s="31"/>
      <c r="E17" s="31"/>
      <c r="F17" s="28"/>
      <c r="G17" s="28"/>
      <c r="H17" s="28"/>
      <c r="I17" s="28"/>
      <c r="J17" s="28"/>
      <c r="K17" s="19"/>
      <c r="L17" s="14"/>
      <c r="M17" s="20"/>
      <c r="N17" s="20"/>
      <c r="O17" s="20"/>
      <c r="P17" s="20"/>
      <c r="Q17" s="20"/>
      <c r="R17" s="20"/>
      <c r="S17" s="28"/>
      <c r="T17" s="28"/>
      <c r="U17" s="28"/>
      <c r="V17" s="28"/>
      <c r="W17" s="28"/>
      <c r="X17" s="28"/>
      <c r="Y17" s="470"/>
    </row>
    <row r="18" spans="1:26" s="18" customFormat="1" ht="30" customHeight="1">
      <c r="A18" s="18" t="s">
        <v>42</v>
      </c>
      <c r="B18" s="21" t="s">
        <v>24</v>
      </c>
      <c r="C18" s="30">
        <f t="shared" ref="C18:C26" si="1">SUM(D18,U18:Y18)</f>
        <v>802418</v>
      </c>
      <c r="D18" s="33">
        <f t="shared" ref="D18:D26" si="2">SUM(E18,M18,S18:T18)</f>
        <v>784472</v>
      </c>
      <c r="E18" s="33">
        <f>SUM(F18:J18,L18)</f>
        <v>1150173</v>
      </c>
      <c r="F18" s="39">
        <v>495716</v>
      </c>
      <c r="G18" s="39">
        <v>-8627</v>
      </c>
      <c r="H18" s="39">
        <v>654597</v>
      </c>
      <c r="I18" s="39">
        <v>3379</v>
      </c>
      <c r="J18" s="39">
        <v>5108</v>
      </c>
      <c r="K18" s="19" t="s">
        <v>42</v>
      </c>
      <c r="L18" s="41">
        <v>0</v>
      </c>
      <c r="M18" s="26">
        <f>SUM(N18:R18)</f>
        <v>-394274</v>
      </c>
      <c r="N18" s="42">
        <v>-397814</v>
      </c>
      <c r="O18" s="42">
        <v>2398</v>
      </c>
      <c r="P18" s="42">
        <v>95</v>
      </c>
      <c r="Q18" s="41">
        <v>1047</v>
      </c>
      <c r="R18" s="41">
        <v>0</v>
      </c>
      <c r="S18" s="40">
        <v>201</v>
      </c>
      <c r="T18" s="39">
        <v>28372</v>
      </c>
      <c r="U18" s="39">
        <v>-2445</v>
      </c>
      <c r="V18" s="39">
        <v>4</v>
      </c>
      <c r="W18" s="39">
        <v>546</v>
      </c>
      <c r="X18" s="39">
        <v>11646</v>
      </c>
      <c r="Y18" s="471">
        <v>8195</v>
      </c>
      <c r="Z18" s="22" t="s">
        <v>24</v>
      </c>
    </row>
    <row r="19" spans="1:26" s="18" customFormat="1" ht="30" customHeight="1">
      <c r="A19" s="18" t="s">
        <v>43</v>
      </c>
      <c r="B19" s="21" t="s">
        <v>25</v>
      </c>
      <c r="C19" s="30">
        <f t="shared" si="1"/>
        <v>507995</v>
      </c>
      <c r="D19" s="33">
        <f t="shared" si="2"/>
        <v>503271</v>
      </c>
      <c r="E19" s="33">
        <f t="shared" ref="E19:E26" si="3">SUM(F19:J19,L19)</f>
        <v>610634</v>
      </c>
      <c r="F19" s="39">
        <v>273238</v>
      </c>
      <c r="G19" s="39">
        <v>-6924</v>
      </c>
      <c r="H19" s="39">
        <v>338119</v>
      </c>
      <c r="I19" s="39">
        <v>819</v>
      </c>
      <c r="J19" s="39">
        <v>5382</v>
      </c>
      <c r="K19" s="19" t="s">
        <v>43</v>
      </c>
      <c r="L19" s="41">
        <v>0</v>
      </c>
      <c r="M19" s="26">
        <f t="shared" ref="M19:M26" si="4">SUM(N19:R19)</f>
        <v>-102356</v>
      </c>
      <c r="N19" s="42">
        <v>-115918</v>
      </c>
      <c r="O19" s="42">
        <v>7102</v>
      </c>
      <c r="P19" s="42">
        <v>5688</v>
      </c>
      <c r="Q19" s="41">
        <v>772</v>
      </c>
      <c r="R19" s="41">
        <v>0</v>
      </c>
      <c r="S19" s="39">
        <v>233</v>
      </c>
      <c r="T19" s="39">
        <v>-5240</v>
      </c>
      <c r="U19" s="39">
        <v>-9558</v>
      </c>
      <c r="V19" s="39">
        <v>0</v>
      </c>
      <c r="W19" s="39">
        <v>864</v>
      </c>
      <c r="X19" s="39">
        <v>5632</v>
      </c>
      <c r="Y19" s="471">
        <v>7786</v>
      </c>
      <c r="Z19" s="22" t="s">
        <v>25</v>
      </c>
    </row>
    <row r="20" spans="1:26" s="18" customFormat="1" ht="30" customHeight="1">
      <c r="A20" s="18" t="s">
        <v>44</v>
      </c>
      <c r="B20" s="21" t="s">
        <v>26</v>
      </c>
      <c r="C20" s="30">
        <f t="shared" si="1"/>
        <v>159268</v>
      </c>
      <c r="D20" s="33">
        <f t="shared" si="2"/>
        <v>168487</v>
      </c>
      <c r="E20" s="33">
        <f t="shared" si="3"/>
        <v>122283</v>
      </c>
      <c r="F20" s="39">
        <v>90238</v>
      </c>
      <c r="G20" s="39">
        <v>-3131</v>
      </c>
      <c r="H20" s="39">
        <v>33280</v>
      </c>
      <c r="I20" s="39">
        <v>656</v>
      </c>
      <c r="J20" s="39">
        <v>1240</v>
      </c>
      <c r="K20" s="19" t="s">
        <v>44</v>
      </c>
      <c r="L20" s="41">
        <v>0</v>
      </c>
      <c r="M20" s="26">
        <f t="shared" si="4"/>
        <v>37595</v>
      </c>
      <c r="N20" s="42">
        <v>37473</v>
      </c>
      <c r="O20" s="42">
        <v>-85</v>
      </c>
      <c r="P20" s="42">
        <v>93</v>
      </c>
      <c r="Q20" s="42">
        <v>114</v>
      </c>
      <c r="R20" s="41">
        <v>0</v>
      </c>
      <c r="S20" s="39">
        <v>136</v>
      </c>
      <c r="T20" s="39">
        <v>8473</v>
      </c>
      <c r="U20" s="39">
        <v>-10082</v>
      </c>
      <c r="V20" s="39">
        <v>0</v>
      </c>
      <c r="W20" s="39">
        <v>-1365</v>
      </c>
      <c r="X20" s="39">
        <v>1081</v>
      </c>
      <c r="Y20" s="471">
        <v>1147</v>
      </c>
      <c r="Z20" s="22" t="s">
        <v>26</v>
      </c>
    </row>
    <row r="21" spans="1:26" s="18" customFormat="1" ht="30" customHeight="1">
      <c r="A21" s="18" t="s">
        <v>45</v>
      </c>
      <c r="B21" s="21" t="s">
        <v>27</v>
      </c>
      <c r="C21" s="30">
        <f t="shared" si="1"/>
        <v>193903</v>
      </c>
      <c r="D21" s="33">
        <f t="shared" si="2"/>
        <v>211682</v>
      </c>
      <c r="E21" s="33">
        <f t="shared" si="3"/>
        <v>135940</v>
      </c>
      <c r="F21" s="39">
        <v>106107</v>
      </c>
      <c r="G21" s="39">
        <v>-6558</v>
      </c>
      <c r="H21" s="39">
        <v>32260</v>
      </c>
      <c r="I21" s="39">
        <v>1999</v>
      </c>
      <c r="J21" s="39">
        <v>2132</v>
      </c>
      <c r="K21" s="19" t="s">
        <v>45</v>
      </c>
      <c r="L21" s="41">
        <v>0</v>
      </c>
      <c r="M21" s="26">
        <f t="shared" si="4"/>
        <v>65038</v>
      </c>
      <c r="N21" s="42">
        <v>63243</v>
      </c>
      <c r="O21" s="42">
        <v>409</v>
      </c>
      <c r="P21" s="42">
        <v>1161</v>
      </c>
      <c r="Q21" s="42">
        <v>225</v>
      </c>
      <c r="R21" s="41">
        <v>0</v>
      </c>
      <c r="S21" s="39">
        <v>243</v>
      </c>
      <c r="T21" s="39">
        <v>10461</v>
      </c>
      <c r="U21" s="39">
        <v>-17359</v>
      </c>
      <c r="V21" s="39">
        <v>0</v>
      </c>
      <c r="W21" s="39">
        <v>-2019</v>
      </c>
      <c r="X21" s="39">
        <v>1183</v>
      </c>
      <c r="Y21" s="471">
        <v>416</v>
      </c>
      <c r="Z21" s="22" t="s">
        <v>27</v>
      </c>
    </row>
    <row r="22" spans="1:26" s="18" customFormat="1" ht="30" customHeight="1">
      <c r="A22" s="18" t="s">
        <v>46</v>
      </c>
      <c r="B22" s="21" t="s">
        <v>28</v>
      </c>
      <c r="C22" s="30">
        <f t="shared" si="1"/>
        <v>904597</v>
      </c>
      <c r="D22" s="33">
        <f t="shared" si="2"/>
        <v>898246</v>
      </c>
      <c r="E22" s="33">
        <f t="shared" si="3"/>
        <v>803078</v>
      </c>
      <c r="F22" s="39">
        <v>386403</v>
      </c>
      <c r="G22" s="39">
        <v>-9609</v>
      </c>
      <c r="H22" s="39">
        <v>416732</v>
      </c>
      <c r="I22" s="39">
        <v>3637</v>
      </c>
      <c r="J22" s="39">
        <v>5915</v>
      </c>
      <c r="K22" s="19" t="s">
        <v>46</v>
      </c>
      <c r="L22" s="41">
        <v>0</v>
      </c>
      <c r="M22" s="26">
        <f t="shared" si="4"/>
        <v>71235</v>
      </c>
      <c r="N22" s="42">
        <v>64016</v>
      </c>
      <c r="O22" s="42">
        <v>6593</v>
      </c>
      <c r="P22" s="42">
        <v>11</v>
      </c>
      <c r="Q22" s="42">
        <v>615</v>
      </c>
      <c r="R22" s="41">
        <v>0</v>
      </c>
      <c r="S22" s="39">
        <v>285</v>
      </c>
      <c r="T22" s="39">
        <v>23648</v>
      </c>
      <c r="U22" s="39">
        <v>-5911</v>
      </c>
      <c r="V22" s="39">
        <v>0</v>
      </c>
      <c r="W22" s="39">
        <v>1489</v>
      </c>
      <c r="X22" s="39">
        <v>7604</v>
      </c>
      <c r="Y22" s="471">
        <v>3169</v>
      </c>
      <c r="Z22" s="23" t="s">
        <v>28</v>
      </c>
    </row>
    <row r="23" spans="1:26" s="18" customFormat="1" ht="30" customHeight="1">
      <c r="A23" s="18" t="s">
        <v>47</v>
      </c>
      <c r="B23" s="21" t="s">
        <v>29</v>
      </c>
      <c r="C23" s="30">
        <f t="shared" si="1"/>
        <v>46346</v>
      </c>
      <c r="D23" s="33">
        <f t="shared" si="2"/>
        <v>55981</v>
      </c>
      <c r="E23" s="33">
        <f t="shared" si="3"/>
        <v>85712</v>
      </c>
      <c r="F23" s="39">
        <v>61167</v>
      </c>
      <c r="G23" s="39">
        <v>-4516</v>
      </c>
      <c r="H23" s="39">
        <v>27236</v>
      </c>
      <c r="I23" s="39">
        <v>301</v>
      </c>
      <c r="J23" s="39">
        <v>1524</v>
      </c>
      <c r="K23" s="19" t="s">
        <v>47</v>
      </c>
      <c r="L23" s="41">
        <v>0</v>
      </c>
      <c r="M23" s="26">
        <f t="shared" si="4"/>
        <v>-35571</v>
      </c>
      <c r="N23" s="42">
        <v>-35236</v>
      </c>
      <c r="O23" s="42">
        <v>-488</v>
      </c>
      <c r="P23" s="42">
        <v>62</v>
      </c>
      <c r="Q23" s="42">
        <v>91</v>
      </c>
      <c r="R23" s="41">
        <v>0</v>
      </c>
      <c r="S23" s="39">
        <v>132</v>
      </c>
      <c r="T23" s="39">
        <v>5708</v>
      </c>
      <c r="U23" s="39">
        <v>-9593</v>
      </c>
      <c r="V23" s="39">
        <v>0</v>
      </c>
      <c r="W23" s="39">
        <v>-1475</v>
      </c>
      <c r="X23" s="39">
        <v>1049</v>
      </c>
      <c r="Y23" s="39">
        <v>384</v>
      </c>
      <c r="Z23" s="24" t="s">
        <v>29</v>
      </c>
    </row>
    <row r="24" spans="1:26" s="18" customFormat="1" ht="30" customHeight="1">
      <c r="A24" s="18" t="s">
        <v>50</v>
      </c>
      <c r="B24" s="21" t="s">
        <v>30</v>
      </c>
      <c r="C24" s="30">
        <f t="shared" si="1"/>
        <v>65978</v>
      </c>
      <c r="D24" s="33">
        <f t="shared" si="2"/>
        <v>77800</v>
      </c>
      <c r="E24" s="33">
        <f t="shared" si="3"/>
        <v>62555</v>
      </c>
      <c r="F24" s="39">
        <v>55675</v>
      </c>
      <c r="G24" s="39">
        <v>-4100</v>
      </c>
      <c r="H24" s="39">
        <v>9673</v>
      </c>
      <c r="I24" s="39">
        <v>224</v>
      </c>
      <c r="J24" s="39">
        <v>1083</v>
      </c>
      <c r="K24" s="19" t="s">
        <v>50</v>
      </c>
      <c r="L24" s="41">
        <v>0</v>
      </c>
      <c r="M24" s="26">
        <f t="shared" si="4"/>
        <v>14443</v>
      </c>
      <c r="N24" s="42">
        <v>14370</v>
      </c>
      <c r="O24" s="42">
        <v>-303</v>
      </c>
      <c r="P24" s="42">
        <v>193</v>
      </c>
      <c r="Q24" s="42">
        <v>183</v>
      </c>
      <c r="R24" s="41">
        <v>0</v>
      </c>
      <c r="S24" s="39">
        <v>127</v>
      </c>
      <c r="T24" s="39">
        <v>675</v>
      </c>
      <c r="U24" s="39">
        <v>-10770</v>
      </c>
      <c r="V24" s="39">
        <v>0</v>
      </c>
      <c r="W24" s="39">
        <v>-1631</v>
      </c>
      <c r="X24" s="39">
        <v>339</v>
      </c>
      <c r="Y24" s="39">
        <v>240</v>
      </c>
      <c r="Z24" s="24" t="s">
        <v>30</v>
      </c>
    </row>
    <row r="25" spans="1:26" s="18" customFormat="1" ht="30" customHeight="1">
      <c r="A25" s="18" t="s">
        <v>53</v>
      </c>
      <c r="B25" s="21" t="s">
        <v>31</v>
      </c>
      <c r="C25" s="30">
        <f t="shared" si="1"/>
        <v>388110</v>
      </c>
      <c r="D25" s="33">
        <f t="shared" si="2"/>
        <v>382302</v>
      </c>
      <c r="E25" s="33">
        <f t="shared" si="3"/>
        <v>300025</v>
      </c>
      <c r="F25" s="39">
        <v>167002</v>
      </c>
      <c r="G25" s="39">
        <v>-6486</v>
      </c>
      <c r="H25" s="39">
        <v>125730</v>
      </c>
      <c r="I25" s="39">
        <v>1972</v>
      </c>
      <c r="J25" s="39">
        <v>11807</v>
      </c>
      <c r="K25" s="19" t="s">
        <v>53</v>
      </c>
      <c r="L25" s="41">
        <v>0</v>
      </c>
      <c r="M25" s="26">
        <f t="shared" si="4"/>
        <v>71944</v>
      </c>
      <c r="N25" s="42">
        <v>62831</v>
      </c>
      <c r="O25" s="42">
        <v>5354</v>
      </c>
      <c r="P25" s="42">
        <v>3466</v>
      </c>
      <c r="Q25" s="42">
        <v>293</v>
      </c>
      <c r="R25" s="41">
        <v>0</v>
      </c>
      <c r="S25" s="39">
        <v>226</v>
      </c>
      <c r="T25" s="39">
        <v>10107</v>
      </c>
      <c r="U25" s="39">
        <v>-5473</v>
      </c>
      <c r="V25" s="39">
        <v>0</v>
      </c>
      <c r="W25" s="39">
        <v>1240</v>
      </c>
      <c r="X25" s="39">
        <v>4476</v>
      </c>
      <c r="Y25" s="39">
        <v>5565</v>
      </c>
      <c r="Z25" s="24" t="s">
        <v>31</v>
      </c>
    </row>
    <row r="26" spans="1:26" s="18" customFormat="1" ht="30" customHeight="1" thickBot="1">
      <c r="A26" s="18" t="s">
        <v>62</v>
      </c>
      <c r="B26" s="21" t="s">
        <v>32</v>
      </c>
      <c r="C26" s="30">
        <f t="shared" si="1"/>
        <v>75170</v>
      </c>
      <c r="D26" s="33">
        <f t="shared" si="2"/>
        <v>76486</v>
      </c>
      <c r="E26" s="33">
        <f t="shared" si="3"/>
        <v>42605</v>
      </c>
      <c r="F26" s="39">
        <v>38776</v>
      </c>
      <c r="G26" s="39">
        <v>-2849</v>
      </c>
      <c r="H26" s="39">
        <v>5483</v>
      </c>
      <c r="I26" s="39">
        <v>864</v>
      </c>
      <c r="J26" s="40">
        <v>331</v>
      </c>
      <c r="K26" s="25" t="s">
        <v>62</v>
      </c>
      <c r="L26" s="41">
        <v>0</v>
      </c>
      <c r="M26" s="26">
        <f t="shared" si="4"/>
        <v>28450</v>
      </c>
      <c r="N26" s="42">
        <v>28402</v>
      </c>
      <c r="O26" s="42">
        <v>-18</v>
      </c>
      <c r="P26" s="42">
        <v>26</v>
      </c>
      <c r="Q26" s="42">
        <v>40</v>
      </c>
      <c r="R26" s="41">
        <v>0</v>
      </c>
      <c r="S26" s="39">
        <v>108</v>
      </c>
      <c r="T26" s="39">
        <v>5323</v>
      </c>
      <c r="U26" s="39">
        <v>-1798</v>
      </c>
      <c r="V26" s="39">
        <v>0</v>
      </c>
      <c r="W26" s="39">
        <v>-30</v>
      </c>
      <c r="X26" s="39">
        <v>399</v>
      </c>
      <c r="Y26" s="471">
        <v>113</v>
      </c>
      <c r="Z26" s="22" t="s">
        <v>32</v>
      </c>
    </row>
    <row r="27" spans="1:26" s="63" customFormat="1" ht="11.1" customHeight="1">
      <c r="A27" s="61" t="s">
        <v>166</v>
      </c>
      <c r="B27" s="61"/>
      <c r="C27" s="61"/>
      <c r="D27" s="61"/>
      <c r="E27" s="61"/>
      <c r="F27" s="61"/>
      <c r="G27" s="61"/>
      <c r="H27" s="61"/>
      <c r="I27" s="61"/>
      <c r="J27" s="62"/>
      <c r="K27" s="61" t="s">
        <v>33</v>
      </c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2" t="s">
        <v>34</v>
      </c>
    </row>
    <row r="28" spans="1:26" s="63" customFormat="1" ht="11.1" customHeight="1">
      <c r="A28" s="63" t="s">
        <v>35</v>
      </c>
      <c r="K28" s="63" t="s">
        <v>35</v>
      </c>
      <c r="Z28" s="64"/>
    </row>
    <row r="29" spans="1:26" s="50" customFormat="1" ht="11.25">
      <c r="A29" s="65" t="s">
        <v>598</v>
      </c>
      <c r="C29" s="46"/>
      <c r="D29" s="46"/>
      <c r="E29" s="46"/>
      <c r="F29" s="46"/>
      <c r="G29" s="46"/>
      <c r="H29" s="46"/>
      <c r="I29" s="46"/>
      <c r="J29" s="46"/>
      <c r="K29" s="65" t="s">
        <v>598</v>
      </c>
      <c r="L29" s="46"/>
      <c r="M29" s="49"/>
      <c r="N29" s="49"/>
      <c r="S29" s="49"/>
    </row>
    <row r="30" spans="1:26" s="50" customFormat="1" ht="11.25">
      <c r="A30" s="44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9"/>
      <c r="N30" s="49"/>
      <c r="S30" s="49"/>
    </row>
    <row r="31" spans="1:26" s="50" customFormat="1" ht="11.25">
      <c r="A31" s="44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9"/>
      <c r="N31" s="49"/>
      <c r="S31" s="49"/>
    </row>
    <row r="32" spans="1:26" s="50" customFormat="1" ht="11.25">
      <c r="A32" s="44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9"/>
      <c r="N32" s="49"/>
      <c r="S32" s="49"/>
    </row>
    <row r="33" spans="1:19" s="50" customFormat="1" ht="11.25">
      <c r="A33" s="44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9"/>
      <c r="N33" s="49"/>
      <c r="S33" s="49"/>
    </row>
    <row r="34" spans="1:19" s="50" customFormat="1" ht="11.25">
      <c r="A34" s="44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9"/>
      <c r="N34" s="49"/>
      <c r="S34" s="49"/>
    </row>
    <row r="35" spans="1:19" s="50" customFormat="1" ht="11.25">
      <c r="A35" s="44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9"/>
      <c r="N35" s="49"/>
      <c r="S35" s="49"/>
    </row>
    <row r="36" spans="1:19" s="50" customFormat="1" ht="11.25">
      <c r="A36" s="44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9"/>
      <c r="N36" s="49"/>
      <c r="S36" s="49"/>
    </row>
    <row r="37" spans="1:19" s="50" customFormat="1" ht="11.25">
      <c r="A37" s="44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9"/>
      <c r="N37" s="49"/>
      <c r="S37" s="49"/>
    </row>
    <row r="38" spans="1:19" s="50" customFormat="1" ht="11.25">
      <c r="A38" s="44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9"/>
      <c r="N38" s="49"/>
      <c r="S38" s="49"/>
    </row>
    <row r="39" spans="1:19" s="50" customFormat="1" ht="11.25">
      <c r="A39" s="44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9"/>
      <c r="N39" s="49"/>
      <c r="S39" s="49"/>
    </row>
    <row r="40" spans="1:19" s="50" customFormat="1" ht="11.25">
      <c r="A40" s="44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9"/>
      <c r="N40" s="49"/>
      <c r="S40" s="49"/>
    </row>
    <row r="41" spans="1:19" s="50" customFormat="1" ht="11.25">
      <c r="A41" s="44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9"/>
      <c r="N41" s="49"/>
      <c r="S41" s="49"/>
    </row>
    <row r="42" spans="1:19" s="50" customFormat="1" ht="11.25">
      <c r="A42" s="44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9"/>
      <c r="N42" s="49"/>
      <c r="S42" s="49"/>
    </row>
    <row r="43" spans="1:19" s="50" customFormat="1" ht="11.25">
      <c r="A43" s="44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9"/>
      <c r="N43" s="49"/>
      <c r="S43" s="49"/>
    </row>
    <row r="44" spans="1:19" s="50" customFormat="1" ht="11.25">
      <c r="A44" s="44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9"/>
      <c r="N44" s="49"/>
      <c r="S44" s="49"/>
    </row>
    <row r="45" spans="1:19" s="50" customFormat="1" ht="11.25">
      <c r="A45" s="44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9"/>
      <c r="N45" s="49"/>
      <c r="S45" s="49"/>
    </row>
    <row r="46" spans="1:19" s="50" customFormat="1" ht="11.25">
      <c r="A46" s="44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9"/>
      <c r="N46" s="49"/>
      <c r="S46" s="49"/>
    </row>
    <row r="47" spans="1:19" s="50" customFormat="1" ht="11.25">
      <c r="A47" s="44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9"/>
      <c r="N47" s="49"/>
      <c r="S47" s="49"/>
    </row>
    <row r="48" spans="1:19" s="50" customFormat="1" ht="11.25">
      <c r="A48" s="44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9"/>
      <c r="N48" s="49"/>
      <c r="S48" s="49"/>
    </row>
    <row r="49" spans="1:19" s="50" customFormat="1" ht="11.25">
      <c r="A49" s="44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9"/>
      <c r="N49" s="49"/>
      <c r="S49" s="49"/>
    </row>
    <row r="50" spans="1:19" s="50" customFormat="1" ht="11.25">
      <c r="A50" s="44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9"/>
      <c r="N50" s="49"/>
      <c r="S50" s="49"/>
    </row>
    <row r="51" spans="1:19" s="50" customFormat="1" ht="11.25">
      <c r="A51" s="44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9"/>
      <c r="N51" s="49"/>
      <c r="S51" s="49"/>
    </row>
    <row r="52" spans="1:19" s="50" customFormat="1" ht="11.25">
      <c r="A52" s="44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9"/>
      <c r="N52" s="49"/>
      <c r="S52" s="49"/>
    </row>
    <row r="53" spans="1:19" s="50" customFormat="1" ht="11.25">
      <c r="A53" s="44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9"/>
      <c r="N53" s="49"/>
      <c r="S53" s="49"/>
    </row>
    <row r="54" spans="1:19" s="50" customFormat="1" ht="11.25">
      <c r="A54" s="44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9"/>
      <c r="N54" s="49"/>
      <c r="S54" s="49"/>
    </row>
    <row r="55" spans="1:19" s="50" customFormat="1" ht="11.25">
      <c r="A55" s="44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9"/>
      <c r="N55" s="49"/>
      <c r="S55" s="49"/>
    </row>
    <row r="56" spans="1:19" s="50" customFormat="1" ht="11.25">
      <c r="A56" s="44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9"/>
      <c r="N56" s="49"/>
      <c r="S56" s="49"/>
    </row>
    <row r="57" spans="1:19" s="50" customFormat="1" ht="11.25">
      <c r="A57" s="44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9"/>
      <c r="N57" s="49"/>
      <c r="S57" s="49"/>
    </row>
    <row r="58" spans="1:19" s="50" customFormat="1" ht="11.25">
      <c r="A58" s="44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9"/>
      <c r="N58" s="49"/>
      <c r="S58" s="49"/>
    </row>
    <row r="59" spans="1:19" s="50" customFormat="1" ht="11.25">
      <c r="A59" s="44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9"/>
      <c r="N59" s="49"/>
      <c r="S59" s="49"/>
    </row>
    <row r="60" spans="1:19" s="50" customFormat="1" ht="11.25">
      <c r="A60" s="44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9"/>
      <c r="N60" s="49"/>
      <c r="S60" s="49"/>
    </row>
    <row r="61" spans="1:19" s="50" customFormat="1" ht="11.25">
      <c r="A61" s="44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9"/>
      <c r="N61" s="49"/>
      <c r="S61" s="49"/>
    </row>
    <row r="62" spans="1:19" s="50" customFormat="1" ht="11.25">
      <c r="A62" s="44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9"/>
      <c r="N62" s="49"/>
      <c r="S62" s="49"/>
    </row>
    <row r="63" spans="1:19" s="50" customFormat="1" ht="11.25">
      <c r="A63" s="44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9"/>
      <c r="N63" s="49"/>
      <c r="S63" s="49"/>
    </row>
    <row r="64" spans="1:19" s="50" customFormat="1" ht="11.25">
      <c r="A64" s="44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9"/>
      <c r="N64" s="49"/>
      <c r="S64" s="49"/>
    </row>
    <row r="65" spans="1:19" s="50" customFormat="1" ht="11.25">
      <c r="A65" s="44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9"/>
      <c r="N65" s="49"/>
      <c r="S65" s="49"/>
    </row>
    <row r="66" spans="1:19" s="50" customFormat="1" ht="11.25">
      <c r="A66" s="44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9"/>
      <c r="N66" s="49"/>
      <c r="S66" s="49"/>
    </row>
    <row r="67" spans="1:19" s="50" customFormat="1" ht="11.25">
      <c r="A67" s="44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9"/>
      <c r="N67" s="49"/>
      <c r="S67" s="49"/>
    </row>
    <row r="68" spans="1:19" s="50" customFormat="1" ht="11.25">
      <c r="A68" s="44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9"/>
      <c r="N68" s="49"/>
      <c r="S68" s="49"/>
    </row>
    <row r="69" spans="1:19" s="50" customFormat="1" ht="11.25">
      <c r="A69" s="44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9"/>
      <c r="N69" s="49"/>
      <c r="S69" s="49"/>
    </row>
    <row r="70" spans="1:19" s="50" customFormat="1" ht="11.25">
      <c r="A70" s="44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9"/>
      <c r="N70" s="49"/>
      <c r="S70" s="49"/>
    </row>
    <row r="71" spans="1:19" s="50" customFormat="1" ht="11.25">
      <c r="A71" s="44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9"/>
      <c r="N71" s="49"/>
      <c r="S71" s="49"/>
    </row>
    <row r="72" spans="1:19" s="50" customFormat="1" ht="11.25">
      <c r="A72" s="44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9"/>
      <c r="N72" s="49"/>
      <c r="S72" s="49"/>
    </row>
    <row r="73" spans="1:19" s="50" customFormat="1" ht="11.25">
      <c r="A73" s="44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9"/>
      <c r="N73" s="49"/>
      <c r="S73" s="49"/>
    </row>
    <row r="74" spans="1:19" s="50" customFormat="1" ht="11.25">
      <c r="A74" s="44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9"/>
      <c r="N74" s="49"/>
      <c r="S74" s="49"/>
    </row>
    <row r="75" spans="1:19" s="50" customFormat="1" ht="11.25">
      <c r="A75" s="44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9"/>
      <c r="N75" s="49"/>
      <c r="S75" s="49"/>
    </row>
    <row r="76" spans="1:19" s="50" customFormat="1" ht="11.25">
      <c r="A76" s="44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9"/>
      <c r="N76" s="49"/>
      <c r="S76" s="49"/>
    </row>
    <row r="77" spans="1:19" s="50" customFormat="1" ht="11.25">
      <c r="A77" s="44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9"/>
      <c r="N77" s="49"/>
      <c r="S77" s="49"/>
    </row>
    <row r="78" spans="1:19" s="50" customFormat="1" ht="11.25">
      <c r="A78" s="44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9"/>
      <c r="N78" s="49"/>
      <c r="S78" s="49"/>
    </row>
    <row r="79" spans="1:19" s="50" customFormat="1" ht="11.25">
      <c r="A79" s="44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9"/>
      <c r="N79" s="49"/>
      <c r="S79" s="49"/>
    </row>
    <row r="80" spans="1:19" s="50" customFormat="1" ht="11.25">
      <c r="A80" s="44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9"/>
      <c r="N80" s="49"/>
      <c r="S80" s="49"/>
    </row>
    <row r="81" spans="1:19" s="50" customFormat="1" ht="11.25">
      <c r="A81" s="44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9"/>
      <c r="N81" s="49"/>
      <c r="S81" s="49"/>
    </row>
    <row r="82" spans="1:19" s="50" customFormat="1" ht="11.25">
      <c r="A82" s="44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9"/>
      <c r="N82" s="49"/>
      <c r="S82" s="49"/>
    </row>
    <row r="83" spans="1:19" s="50" customFormat="1" ht="11.25">
      <c r="A83" s="44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9"/>
      <c r="N83" s="49"/>
      <c r="S83" s="49"/>
    </row>
    <row r="84" spans="1:19" s="50" customFormat="1" ht="11.25">
      <c r="A84" s="44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9"/>
      <c r="N84" s="49"/>
      <c r="S84" s="49"/>
    </row>
    <row r="85" spans="1:19" s="50" customFormat="1" ht="11.25">
      <c r="A85" s="44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9"/>
      <c r="N85" s="49"/>
      <c r="S85" s="49"/>
    </row>
    <row r="86" spans="1:19" s="50" customFormat="1" ht="11.25">
      <c r="A86" s="44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9"/>
      <c r="N86" s="49"/>
      <c r="S86" s="49"/>
    </row>
    <row r="87" spans="1:19" s="50" customFormat="1" ht="11.25">
      <c r="A87" s="44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9"/>
      <c r="N87" s="49"/>
      <c r="S87" s="49"/>
    </row>
    <row r="88" spans="1:19" s="50" customFormat="1" ht="11.25">
      <c r="A88" s="44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9"/>
      <c r="N88" s="49"/>
      <c r="S88" s="49"/>
    </row>
    <row r="89" spans="1:19" s="50" customFormat="1" ht="11.25">
      <c r="A89" s="44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9"/>
      <c r="N89" s="49"/>
      <c r="S89" s="49"/>
    </row>
    <row r="90" spans="1:19" s="50" customFormat="1" ht="11.25">
      <c r="A90" s="44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9"/>
      <c r="N90" s="49"/>
      <c r="S90" s="49"/>
    </row>
    <row r="91" spans="1:19" s="50" customFormat="1" ht="11.25">
      <c r="A91" s="44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9"/>
      <c r="N91" s="49"/>
      <c r="S91" s="49"/>
    </row>
    <row r="92" spans="1:19" s="50" customFormat="1" ht="11.25">
      <c r="A92" s="44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9"/>
      <c r="N92" s="49"/>
      <c r="S92" s="49"/>
    </row>
    <row r="93" spans="1:19" s="50" customFormat="1" ht="11.25">
      <c r="A93" s="44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9"/>
      <c r="N93" s="49"/>
      <c r="S93" s="49"/>
    </row>
    <row r="94" spans="1:19" s="50" customFormat="1" ht="11.25">
      <c r="A94" s="44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9"/>
      <c r="N94" s="49"/>
      <c r="S94" s="49"/>
    </row>
    <row r="95" spans="1:19" s="50" customFormat="1" ht="11.25">
      <c r="A95" s="44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9"/>
      <c r="N95" s="49"/>
      <c r="S95" s="49"/>
    </row>
  </sheetData>
  <sheetProtection selectLockedCells="1"/>
  <mergeCells count="39">
    <mergeCell ref="A16:B16"/>
    <mergeCell ref="S3:Z3"/>
    <mergeCell ref="U6:U11"/>
    <mergeCell ref="L6:R6"/>
    <mergeCell ref="P8:P11"/>
    <mergeCell ref="Q8:Q11"/>
    <mergeCell ref="H8:H11"/>
    <mergeCell ref="I8:I11"/>
    <mergeCell ref="V6:V11"/>
    <mergeCell ref="W6:W11"/>
    <mergeCell ref="A14:B14"/>
    <mergeCell ref="A12:B12"/>
    <mergeCell ref="Y6:Y11"/>
    <mergeCell ref="R8:R11"/>
    <mergeCell ref="J8:J11"/>
    <mergeCell ref="A3:J3"/>
    <mergeCell ref="K3:R3"/>
    <mergeCell ref="A4:J4"/>
    <mergeCell ref="A6:B11"/>
    <mergeCell ref="C6:C11"/>
    <mergeCell ref="E7:J7"/>
    <mergeCell ref="L8:L11"/>
    <mergeCell ref="D7:D11"/>
    <mergeCell ref="D6:J6"/>
    <mergeCell ref="G8:G11"/>
    <mergeCell ref="Z6:Z11"/>
    <mergeCell ref="X6:X11"/>
    <mergeCell ref="S7:S11"/>
    <mergeCell ref="T7:T11"/>
    <mergeCell ref="S6:T6"/>
    <mergeCell ref="A15:B15"/>
    <mergeCell ref="A13:B13"/>
    <mergeCell ref="M7:R7"/>
    <mergeCell ref="N8:N11"/>
    <mergeCell ref="O8:O11"/>
    <mergeCell ref="M8:M11"/>
    <mergeCell ref="E8:E11"/>
    <mergeCell ref="F8:F11"/>
    <mergeCell ref="K6:K1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0" max="28" man="1"/>
    <brk id="18" max="28" man="1"/>
  </colBreaks>
  <ignoredErrors>
    <ignoredError sqref="C19:D26 C18 M18:M2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8.625" style="227" customWidth="1"/>
    <col min="2" max="2" width="10.625" style="227" customWidth="1"/>
    <col min="3" max="3" width="11.625" style="227" customWidth="1"/>
    <col min="4" max="6" width="12.625" style="227" customWidth="1"/>
    <col min="7" max="7" width="13.625" style="227" customWidth="1"/>
    <col min="8" max="16384" width="9" style="227"/>
  </cols>
  <sheetData>
    <row r="1" spans="1:7" s="423" customFormat="1" ht="14.1" customHeight="1">
      <c r="A1" s="457" t="s">
        <v>634</v>
      </c>
      <c r="B1" s="457"/>
    </row>
    <row r="2" spans="1:7" s="423" customFormat="1" ht="14.1" customHeight="1">
      <c r="A2" s="457"/>
      <c r="B2" s="457"/>
    </row>
    <row r="3" spans="1:7" s="51" customFormat="1" ht="20.100000000000001" customHeight="1">
      <c r="A3" s="579" t="s">
        <v>1</v>
      </c>
      <c r="B3" s="579"/>
      <c r="C3" s="579"/>
      <c r="D3" s="579"/>
      <c r="E3" s="579"/>
      <c r="F3" s="579"/>
      <c r="G3" s="579"/>
    </row>
    <row r="4" spans="1:7" s="56" customFormat="1" ht="24" customHeight="1">
      <c r="A4" s="580" t="s">
        <v>36</v>
      </c>
      <c r="B4" s="580"/>
      <c r="C4" s="580"/>
      <c r="D4" s="580"/>
      <c r="E4" s="580"/>
      <c r="F4" s="580"/>
      <c r="G4" s="580"/>
    </row>
    <row r="5" spans="1:7" s="57" customFormat="1" ht="18" customHeight="1" thickBot="1">
      <c r="A5" s="57" t="s">
        <v>430</v>
      </c>
      <c r="G5" s="273" t="s">
        <v>431</v>
      </c>
    </row>
    <row r="6" spans="1:7" s="50" customFormat="1" ht="15.95" customHeight="1">
      <c r="A6" s="581" t="s">
        <v>38</v>
      </c>
      <c r="B6" s="582"/>
      <c r="C6" s="587" t="s">
        <v>432</v>
      </c>
      <c r="D6" s="590" t="s">
        <v>39</v>
      </c>
      <c r="E6" s="591" t="s">
        <v>40</v>
      </c>
      <c r="F6" s="590" t="s">
        <v>651</v>
      </c>
      <c r="G6" s="594" t="s">
        <v>41</v>
      </c>
    </row>
    <row r="7" spans="1:7" s="50" customFormat="1" ht="15.95" customHeight="1">
      <c r="A7" s="583"/>
      <c r="B7" s="584"/>
      <c r="C7" s="588"/>
      <c r="D7" s="512"/>
      <c r="E7" s="592"/>
      <c r="F7" s="519"/>
      <c r="G7" s="595"/>
    </row>
    <row r="8" spans="1:7" s="50" customFormat="1" ht="15.95" customHeight="1">
      <c r="A8" s="583"/>
      <c r="B8" s="584"/>
      <c r="C8" s="588"/>
      <c r="D8" s="512"/>
      <c r="E8" s="592"/>
      <c r="F8" s="519"/>
      <c r="G8" s="595"/>
    </row>
    <row r="9" spans="1:7" s="50" customFormat="1" ht="15.95" customHeight="1">
      <c r="A9" s="585"/>
      <c r="B9" s="586"/>
      <c r="C9" s="589"/>
      <c r="D9" s="513"/>
      <c r="E9" s="593"/>
      <c r="F9" s="520"/>
      <c r="G9" s="596"/>
    </row>
    <row r="10" spans="1:7" s="118" customFormat="1" ht="17.100000000000001" customHeight="1">
      <c r="A10" s="599" t="s">
        <v>23</v>
      </c>
      <c r="B10" s="599"/>
      <c r="C10" s="27">
        <v>2395171</v>
      </c>
      <c r="D10" s="27">
        <v>2689920</v>
      </c>
      <c r="E10" s="458">
        <v>890424.62229359976</v>
      </c>
      <c r="F10" s="27">
        <v>1101486</v>
      </c>
      <c r="G10" s="27">
        <v>2174490.6426409413</v>
      </c>
    </row>
    <row r="11" spans="1:7" s="118" customFormat="1" ht="17.100000000000001" customHeight="1">
      <c r="A11" s="599" t="s">
        <v>138</v>
      </c>
      <c r="B11" s="599"/>
      <c r="C11" s="27">
        <v>2563523</v>
      </c>
      <c r="D11" s="27">
        <v>2699195</v>
      </c>
      <c r="E11" s="458">
        <v>949736.12502987008</v>
      </c>
      <c r="F11" s="27">
        <v>1114901</v>
      </c>
      <c r="G11" s="27">
        <v>2299327.9223895217</v>
      </c>
    </row>
    <row r="12" spans="1:7" s="118" customFormat="1" ht="17.100000000000001" customHeight="1">
      <c r="A12" s="599" t="s">
        <v>473</v>
      </c>
      <c r="B12" s="599"/>
      <c r="C12" s="27">
        <v>2671138</v>
      </c>
      <c r="D12" s="27">
        <v>2698353</v>
      </c>
      <c r="E12" s="458">
        <v>989914.21804337692</v>
      </c>
      <c r="F12" s="27">
        <v>1125195</v>
      </c>
      <c r="G12" s="27">
        <v>2373933.4070983254</v>
      </c>
    </row>
    <row r="13" spans="1:7" s="118" customFormat="1" ht="17.100000000000001" customHeight="1">
      <c r="A13" s="599" t="s">
        <v>600</v>
      </c>
      <c r="B13" s="599"/>
      <c r="C13" s="27">
        <v>2739901</v>
      </c>
      <c r="D13" s="27">
        <v>2699440</v>
      </c>
      <c r="E13" s="458">
        <v>1014988.6643155616</v>
      </c>
      <c r="F13" s="27">
        <v>1139387</v>
      </c>
      <c r="G13" s="27">
        <v>2404714.991482262</v>
      </c>
    </row>
    <row r="14" spans="1:7" s="118" customFormat="1" ht="17.100000000000001" customHeight="1">
      <c r="A14" s="597" t="s">
        <v>602</v>
      </c>
      <c r="B14" s="597"/>
      <c r="C14" s="459">
        <f>SUM(C16:C39)</f>
        <v>3142599</v>
      </c>
      <c r="D14" s="459">
        <f>SUM(D17:D39)</f>
        <v>2700794</v>
      </c>
      <c r="E14" s="459">
        <f xml:space="preserve"> C14/D14*1000000</f>
        <v>1163583.375851694</v>
      </c>
      <c r="F14" s="459">
        <f>SUM(F17:F39)</f>
        <v>1153559</v>
      </c>
      <c r="G14" s="459">
        <f>C14/F14*1000000</f>
        <v>2724263.7784456629</v>
      </c>
    </row>
    <row r="15" spans="1:7" s="118" customFormat="1" ht="8.1" customHeight="1">
      <c r="A15" s="460"/>
      <c r="B15" s="119"/>
      <c r="C15" s="459"/>
      <c r="D15" s="459"/>
      <c r="E15" s="459"/>
      <c r="F15" s="459"/>
      <c r="G15" s="459"/>
    </row>
    <row r="16" spans="1:7" s="50" customFormat="1" ht="16.7" customHeight="1">
      <c r="A16" s="461" t="s">
        <v>475</v>
      </c>
      <c r="B16" s="462" t="s">
        <v>476</v>
      </c>
      <c r="C16" s="213">
        <v>364838</v>
      </c>
      <c r="D16" s="213">
        <v>0</v>
      </c>
      <c r="E16" s="27">
        <f>(C14/D14)*1000000</f>
        <v>1163583.375851694</v>
      </c>
      <c r="F16" s="124">
        <v>0</v>
      </c>
      <c r="G16" s="27">
        <f>C14/F14*1000000</f>
        <v>2724263.7784456629</v>
      </c>
    </row>
    <row r="17" spans="1:7" s="50" customFormat="1" ht="16.7" customHeight="1">
      <c r="A17" s="165" t="s">
        <v>42</v>
      </c>
      <c r="B17" s="463" t="s">
        <v>24</v>
      </c>
      <c r="C17" s="213">
        <v>546866</v>
      </c>
      <c r="D17" s="35">
        <v>519368</v>
      </c>
      <c r="E17" s="170">
        <f xml:space="preserve"> C17/D17*1000000</f>
        <v>1052945.1179125397</v>
      </c>
      <c r="F17" s="37">
        <v>207515</v>
      </c>
      <c r="G17" s="458">
        <f t="shared" ref="G17:G39" si="0">C17/F17*1000000</f>
        <v>2635308.2909669178</v>
      </c>
    </row>
    <row r="18" spans="1:7" s="50" customFormat="1" ht="16.7" customHeight="1">
      <c r="A18" s="165" t="s">
        <v>43</v>
      </c>
      <c r="B18" s="463" t="s">
        <v>25</v>
      </c>
      <c r="C18" s="213">
        <v>324916</v>
      </c>
      <c r="D18" s="35">
        <v>261535</v>
      </c>
      <c r="E18" s="170">
        <f t="shared" ref="E18:E39" si="1" xml:space="preserve"> C18/D18*1000000</f>
        <v>1242342.3251190088</v>
      </c>
      <c r="F18" s="37">
        <v>111848</v>
      </c>
      <c r="G18" s="458">
        <f t="shared" si="0"/>
        <v>2904978.1846792074</v>
      </c>
    </row>
    <row r="19" spans="1:7" s="50" customFormat="1" ht="16.7" customHeight="1">
      <c r="A19" s="165" t="s">
        <v>44</v>
      </c>
      <c r="B19" s="463" t="s">
        <v>26</v>
      </c>
      <c r="C19" s="213">
        <v>133177</v>
      </c>
      <c r="D19" s="35">
        <v>135456</v>
      </c>
      <c r="E19" s="170">
        <f t="shared" si="1"/>
        <v>983175.34845263406</v>
      </c>
      <c r="F19" s="37">
        <v>57275</v>
      </c>
      <c r="G19" s="458">
        <f t="shared" si="0"/>
        <v>2325220.4277608031</v>
      </c>
    </row>
    <row r="20" spans="1:7" s="50" customFormat="1" ht="16.7" customHeight="1">
      <c r="A20" s="165" t="s">
        <v>45</v>
      </c>
      <c r="B20" s="463" t="s">
        <v>27</v>
      </c>
      <c r="C20" s="213">
        <v>133048</v>
      </c>
      <c r="D20" s="35">
        <v>168697</v>
      </c>
      <c r="E20" s="170">
        <f t="shared" si="1"/>
        <v>788680.29662649613</v>
      </c>
      <c r="F20" s="37">
        <v>71881</v>
      </c>
      <c r="G20" s="458">
        <f t="shared" si="0"/>
        <v>1850948.0947677409</v>
      </c>
    </row>
    <row r="21" spans="1:7" s="50" customFormat="1" ht="17.100000000000001" customHeight="1">
      <c r="A21" s="165" t="s">
        <v>46</v>
      </c>
      <c r="B21" s="463" t="s">
        <v>28</v>
      </c>
      <c r="C21" s="213">
        <v>563592</v>
      </c>
      <c r="D21" s="35">
        <v>420320</v>
      </c>
      <c r="E21" s="170">
        <f t="shared" si="1"/>
        <v>1340864.1035401598</v>
      </c>
      <c r="F21" s="37">
        <v>166686</v>
      </c>
      <c r="G21" s="458">
        <f t="shared" si="0"/>
        <v>3381159.7854648861</v>
      </c>
    </row>
    <row r="22" spans="1:7" s="50" customFormat="1" ht="17.100000000000001" customHeight="1">
      <c r="A22" s="165" t="s">
        <v>47</v>
      </c>
      <c r="B22" s="463" t="s">
        <v>29</v>
      </c>
      <c r="C22" s="213">
        <v>78195</v>
      </c>
      <c r="D22" s="35">
        <v>110780</v>
      </c>
      <c r="E22" s="170">
        <f t="shared" si="1"/>
        <v>705858.45820545219</v>
      </c>
      <c r="F22" s="37">
        <v>48093</v>
      </c>
      <c r="G22" s="458">
        <f t="shared" si="0"/>
        <v>1625912.2949285759</v>
      </c>
    </row>
    <row r="23" spans="1:7" s="50" customFormat="1" ht="17.100000000000001" customHeight="1">
      <c r="A23" s="165" t="s">
        <v>48</v>
      </c>
      <c r="B23" s="463" t="s">
        <v>49</v>
      </c>
      <c r="C23" s="213">
        <v>128360</v>
      </c>
      <c r="D23" s="35">
        <v>100689</v>
      </c>
      <c r="E23" s="170">
        <f t="shared" si="1"/>
        <v>1274816.5142170447</v>
      </c>
      <c r="F23" s="37">
        <v>46355</v>
      </c>
      <c r="G23" s="458">
        <f t="shared" si="0"/>
        <v>2769064.8258008845</v>
      </c>
    </row>
    <row r="24" spans="1:7" s="50" customFormat="1" ht="17.100000000000001" customHeight="1">
      <c r="A24" s="165" t="s">
        <v>50</v>
      </c>
      <c r="B24" s="463" t="s">
        <v>30</v>
      </c>
      <c r="C24" s="213">
        <v>67834</v>
      </c>
      <c r="D24" s="35">
        <v>102892</v>
      </c>
      <c r="E24" s="170">
        <f t="shared" si="1"/>
        <v>659273.80165610544</v>
      </c>
      <c r="F24" s="37">
        <v>45845</v>
      </c>
      <c r="G24" s="458">
        <f t="shared" si="0"/>
        <v>1479637.9103500927</v>
      </c>
    </row>
    <row r="25" spans="1:7" s="50" customFormat="1" ht="17.100000000000001" customHeight="1">
      <c r="A25" s="165" t="s">
        <v>51</v>
      </c>
      <c r="B25" s="463" t="s">
        <v>52</v>
      </c>
      <c r="C25" s="213">
        <v>50359</v>
      </c>
      <c r="D25" s="35">
        <v>75911</v>
      </c>
      <c r="E25" s="170">
        <f t="shared" si="1"/>
        <v>663395.29185493535</v>
      </c>
      <c r="F25" s="37">
        <v>34159</v>
      </c>
      <c r="G25" s="458">
        <f t="shared" si="0"/>
        <v>1474252.759155713</v>
      </c>
    </row>
    <row r="26" spans="1:7" s="50" customFormat="1" ht="17.100000000000001" customHeight="1">
      <c r="A26" s="165" t="s">
        <v>53</v>
      </c>
      <c r="B26" s="463" t="s">
        <v>31</v>
      </c>
      <c r="C26" s="213">
        <v>256347</v>
      </c>
      <c r="D26" s="35">
        <v>253968</v>
      </c>
      <c r="E26" s="170">
        <f t="shared" si="1"/>
        <v>1009367.3218673219</v>
      </c>
      <c r="F26" s="37">
        <v>103935</v>
      </c>
      <c r="G26" s="458">
        <f t="shared" si="0"/>
        <v>2466416.5103189494</v>
      </c>
    </row>
    <row r="27" spans="1:7" s="50" customFormat="1" ht="17.100000000000001" customHeight="1">
      <c r="A27" s="165" t="s">
        <v>54</v>
      </c>
      <c r="B27" s="463" t="s">
        <v>55</v>
      </c>
      <c r="C27" s="213">
        <v>19636</v>
      </c>
      <c r="D27" s="35">
        <v>24170</v>
      </c>
      <c r="E27" s="170">
        <f t="shared" si="1"/>
        <v>812412.08109226311</v>
      </c>
      <c r="F27" s="37">
        <v>12038</v>
      </c>
      <c r="G27" s="458">
        <f t="shared" si="0"/>
        <v>1631167.9681010135</v>
      </c>
    </row>
    <row r="28" spans="1:7" s="50" customFormat="1" ht="17.100000000000001" customHeight="1">
      <c r="A28" s="165" t="s">
        <v>56</v>
      </c>
      <c r="B28" s="463" t="s">
        <v>57</v>
      </c>
      <c r="C28" s="213">
        <v>33121</v>
      </c>
      <c r="D28" s="35">
        <v>55212</v>
      </c>
      <c r="E28" s="170">
        <f t="shared" si="1"/>
        <v>599887.70557125262</v>
      </c>
      <c r="F28" s="37">
        <v>27352</v>
      </c>
      <c r="G28" s="458">
        <f t="shared" si="0"/>
        <v>1210916.9347762503</v>
      </c>
    </row>
    <row r="29" spans="1:7" s="50" customFormat="1" ht="17.100000000000001" customHeight="1">
      <c r="A29" s="165" t="s">
        <v>58</v>
      </c>
      <c r="B29" s="463" t="s">
        <v>59</v>
      </c>
      <c r="C29" s="213">
        <v>14670</v>
      </c>
      <c r="D29" s="35">
        <v>26453</v>
      </c>
      <c r="E29" s="170">
        <f t="shared" si="1"/>
        <v>554568.47994556383</v>
      </c>
      <c r="F29" s="37">
        <v>13220</v>
      </c>
      <c r="G29" s="458">
        <f t="shared" si="0"/>
        <v>1109682.2995461421</v>
      </c>
    </row>
    <row r="30" spans="1:7" s="50" customFormat="1" ht="17.100000000000001" customHeight="1">
      <c r="A30" s="165" t="s">
        <v>60</v>
      </c>
      <c r="B30" s="463" t="s">
        <v>61</v>
      </c>
      <c r="C30" s="213">
        <v>8309</v>
      </c>
      <c r="D30" s="35">
        <v>18197</v>
      </c>
      <c r="E30" s="170">
        <f t="shared" si="1"/>
        <v>456613.7275375062</v>
      </c>
      <c r="F30" s="37">
        <v>8817</v>
      </c>
      <c r="G30" s="458">
        <f t="shared" si="0"/>
        <v>942384.03084949532</v>
      </c>
    </row>
    <row r="31" spans="1:7" s="50" customFormat="1" ht="17.100000000000001" customHeight="1">
      <c r="A31" s="165" t="s">
        <v>62</v>
      </c>
      <c r="B31" s="463" t="s">
        <v>32</v>
      </c>
      <c r="C31" s="213">
        <v>29711</v>
      </c>
      <c r="D31" s="35">
        <v>39586</v>
      </c>
      <c r="E31" s="170">
        <f t="shared" si="1"/>
        <v>750543.12130551203</v>
      </c>
      <c r="F31" s="37">
        <v>20006</v>
      </c>
      <c r="G31" s="458">
        <f t="shared" si="0"/>
        <v>1485104.4686594021</v>
      </c>
    </row>
    <row r="32" spans="1:7" s="50" customFormat="1" ht="17.100000000000001" customHeight="1">
      <c r="A32" s="165" t="s">
        <v>63</v>
      </c>
      <c r="B32" s="463" t="s">
        <v>64</v>
      </c>
      <c r="C32" s="213">
        <v>39868</v>
      </c>
      <c r="D32" s="35">
        <v>43993</v>
      </c>
      <c r="E32" s="170">
        <f t="shared" si="1"/>
        <v>906235.08285409037</v>
      </c>
      <c r="F32" s="37">
        <v>21211</v>
      </c>
      <c r="G32" s="458">
        <f t="shared" si="0"/>
        <v>1879590.7783697138</v>
      </c>
    </row>
    <row r="33" spans="1:7" s="50" customFormat="1" ht="17.100000000000001" customHeight="1">
      <c r="A33" s="165" t="s">
        <v>65</v>
      </c>
      <c r="B33" s="463" t="s">
        <v>66</v>
      </c>
      <c r="C33" s="213">
        <v>36631</v>
      </c>
      <c r="D33" s="35">
        <v>35033</v>
      </c>
      <c r="E33" s="170">
        <f t="shared" si="1"/>
        <v>1045614.1352439128</v>
      </c>
      <c r="F33" s="37">
        <v>16163</v>
      </c>
      <c r="G33" s="458">
        <f t="shared" si="0"/>
        <v>2266349.0688609788</v>
      </c>
    </row>
    <row r="34" spans="1:7" s="50" customFormat="1" ht="17.100000000000001" customHeight="1">
      <c r="A34" s="165" t="s">
        <v>67</v>
      </c>
      <c r="B34" s="463" t="s">
        <v>68</v>
      </c>
      <c r="C34" s="213">
        <v>48901</v>
      </c>
      <c r="D34" s="35">
        <v>44981</v>
      </c>
      <c r="E34" s="170">
        <f t="shared" si="1"/>
        <v>1087147.9068940219</v>
      </c>
      <c r="F34" s="37">
        <v>20989</v>
      </c>
      <c r="G34" s="458">
        <f t="shared" si="0"/>
        <v>2329839.4397065127</v>
      </c>
    </row>
    <row r="35" spans="1:7" s="50" customFormat="1" ht="17.100000000000001" customHeight="1">
      <c r="A35" s="165" t="s">
        <v>69</v>
      </c>
      <c r="B35" s="463" t="s">
        <v>70</v>
      </c>
      <c r="C35" s="213">
        <v>151055</v>
      </c>
      <c r="D35" s="35">
        <v>122058</v>
      </c>
      <c r="E35" s="170">
        <f t="shared" si="1"/>
        <v>1237567.3859968213</v>
      </c>
      <c r="F35" s="37">
        <v>52555</v>
      </c>
      <c r="G35" s="458">
        <f t="shared" si="0"/>
        <v>2874227.000285415</v>
      </c>
    </row>
    <row r="36" spans="1:7" s="50" customFormat="1" ht="17.100000000000001" customHeight="1">
      <c r="A36" s="165" t="s">
        <v>71</v>
      </c>
      <c r="B36" s="463" t="s">
        <v>72</v>
      </c>
      <c r="C36" s="213">
        <v>28942</v>
      </c>
      <c r="D36" s="35">
        <v>45104</v>
      </c>
      <c r="E36" s="170">
        <f t="shared" si="1"/>
        <v>641672.57892869809</v>
      </c>
      <c r="F36" s="37">
        <v>21394</v>
      </c>
      <c r="G36" s="458">
        <f t="shared" si="0"/>
        <v>1352809.1988407965</v>
      </c>
    </row>
    <row r="37" spans="1:7" s="50" customFormat="1" ht="17.100000000000001" customHeight="1">
      <c r="A37" s="165" t="s">
        <v>73</v>
      </c>
      <c r="B37" s="463" t="s">
        <v>74</v>
      </c>
      <c r="C37" s="213">
        <v>15755</v>
      </c>
      <c r="D37" s="35">
        <v>34023</v>
      </c>
      <c r="E37" s="170">
        <f t="shared" si="1"/>
        <v>463069.10031449312</v>
      </c>
      <c r="F37" s="37">
        <v>16268</v>
      </c>
      <c r="G37" s="458">
        <f t="shared" si="0"/>
        <v>968465.69953282515</v>
      </c>
    </row>
    <row r="38" spans="1:7" s="50" customFormat="1" ht="17.100000000000001" customHeight="1">
      <c r="A38" s="165" t="s">
        <v>75</v>
      </c>
      <c r="B38" s="463" t="s">
        <v>76</v>
      </c>
      <c r="C38" s="213">
        <v>62134</v>
      </c>
      <c r="D38" s="35">
        <v>52104</v>
      </c>
      <c r="E38" s="170">
        <f t="shared" si="1"/>
        <v>1192499.6161523107</v>
      </c>
      <c r="F38" s="37">
        <v>24590</v>
      </c>
      <c r="G38" s="458">
        <f t="shared" si="0"/>
        <v>2526799.511996747</v>
      </c>
    </row>
    <row r="39" spans="1:7" s="50" customFormat="1" ht="17.100000000000001" customHeight="1" thickBot="1">
      <c r="A39" s="464" t="s">
        <v>77</v>
      </c>
      <c r="B39" s="465" t="s">
        <v>78</v>
      </c>
      <c r="C39" s="213">
        <v>6334</v>
      </c>
      <c r="D39" s="36">
        <v>10264</v>
      </c>
      <c r="E39" s="466">
        <f t="shared" si="1"/>
        <v>617108.33982852683</v>
      </c>
      <c r="F39" s="38">
        <v>5364</v>
      </c>
      <c r="G39" s="458">
        <f t="shared" si="0"/>
        <v>1180835.197613721</v>
      </c>
    </row>
    <row r="40" spans="1:7" s="158" customFormat="1" ht="11.1" customHeight="1">
      <c r="A40" s="284" t="s">
        <v>583</v>
      </c>
      <c r="B40" s="284"/>
      <c r="C40" s="284"/>
      <c r="D40" s="284"/>
      <c r="E40" s="284"/>
      <c r="F40" s="284"/>
      <c r="G40" s="263" t="s">
        <v>554</v>
      </c>
    </row>
    <row r="41" spans="1:7" s="158" customFormat="1" ht="11.1" customHeight="1">
      <c r="A41" s="598" t="s">
        <v>137</v>
      </c>
      <c r="B41" s="598"/>
      <c r="C41" s="598"/>
      <c r="D41" s="598"/>
      <c r="E41" s="598"/>
      <c r="F41" s="598"/>
      <c r="G41" s="598"/>
    </row>
    <row r="42" spans="1:7" s="224" customFormat="1" ht="11.1" customHeight="1">
      <c r="A42" s="467" t="s">
        <v>433</v>
      </c>
      <c r="B42" s="467"/>
      <c r="C42" s="467"/>
      <c r="D42" s="467"/>
      <c r="E42" s="467"/>
      <c r="F42" s="467"/>
      <c r="G42" s="467"/>
    </row>
    <row r="43" spans="1:7" s="50" customFormat="1" ht="11.1" customHeight="1">
      <c r="A43" s="44"/>
      <c r="B43" s="44"/>
      <c r="C43" s="44"/>
      <c r="D43" s="44"/>
      <c r="E43" s="44"/>
      <c r="F43" s="44"/>
      <c r="G43" s="44"/>
    </row>
    <row r="44" spans="1:7" s="50" customFormat="1" ht="11.25">
      <c r="A44" s="44"/>
      <c r="B44" s="44"/>
      <c r="C44" s="44"/>
      <c r="D44" s="44"/>
      <c r="E44" s="44"/>
      <c r="F44" s="44"/>
      <c r="G44" s="44"/>
    </row>
    <row r="45" spans="1:7" s="50" customFormat="1" ht="11.25">
      <c r="A45" s="44"/>
      <c r="B45" s="44"/>
      <c r="C45" s="44"/>
      <c r="D45" s="44"/>
      <c r="E45" s="44"/>
      <c r="F45" s="44"/>
      <c r="G45" s="44"/>
    </row>
    <row r="46" spans="1:7" s="50" customFormat="1" ht="11.25">
      <c r="A46" s="44"/>
      <c r="B46" s="44"/>
      <c r="C46" s="44"/>
      <c r="D46" s="44"/>
      <c r="E46" s="44"/>
      <c r="F46" s="44"/>
      <c r="G46" s="44"/>
    </row>
    <row r="47" spans="1:7" s="50" customFormat="1" ht="11.25">
      <c r="A47" s="44"/>
      <c r="B47" s="44"/>
      <c r="C47" s="44"/>
      <c r="D47" s="44"/>
      <c r="E47" s="44"/>
      <c r="F47" s="44"/>
      <c r="G47" s="44"/>
    </row>
    <row r="48" spans="1:7" s="50" customFormat="1" ht="11.25">
      <c r="A48" s="44"/>
      <c r="B48" s="44"/>
      <c r="C48" s="44"/>
      <c r="D48" s="44"/>
      <c r="E48" s="44"/>
      <c r="F48" s="44"/>
      <c r="G48" s="44"/>
    </row>
    <row r="49" s="44" customFormat="1" ht="11.25"/>
    <row r="50" s="44" customFormat="1" ht="11.25"/>
    <row r="51" s="44" customFormat="1" ht="11.25"/>
    <row r="52" s="44" customFormat="1" ht="11.25"/>
    <row r="53" s="44" customFormat="1" ht="11.25"/>
    <row r="54" s="44" customFormat="1" ht="11.25"/>
    <row r="55" s="44" customFormat="1" ht="11.25"/>
    <row r="56" s="44" customFormat="1" ht="11.25"/>
    <row r="57" s="44" customFormat="1" ht="11.25"/>
    <row r="58" s="44" customFormat="1" ht="11.25"/>
    <row r="59" s="44" customFormat="1" ht="11.25"/>
    <row r="60" s="44" customFormat="1" ht="11.25"/>
    <row r="61" s="44" customFormat="1" ht="11.25"/>
    <row r="62" s="44" customFormat="1" ht="11.25"/>
    <row r="63" s="44" customFormat="1" ht="11.25"/>
    <row r="64" s="44" customFormat="1" ht="11.25"/>
    <row r="65" s="44" customFormat="1" ht="11.25"/>
    <row r="66" s="44" customFormat="1" ht="11.25"/>
    <row r="67" s="44" customFormat="1" ht="11.25"/>
    <row r="68" s="44" customFormat="1" ht="11.25"/>
    <row r="69" s="44" customFormat="1" ht="11.25"/>
    <row r="70" s="44" customFormat="1" ht="11.25"/>
    <row r="71" s="44" customFormat="1" ht="11.25"/>
    <row r="72" s="44" customFormat="1" ht="11.25"/>
    <row r="73" s="44" customFormat="1" ht="11.25"/>
    <row r="74" s="44" customFormat="1" ht="11.25"/>
    <row r="75" s="44" customFormat="1" ht="11.25"/>
    <row r="76" s="44" customFormat="1" ht="11.25"/>
    <row r="77" s="44" customFormat="1" ht="11.25"/>
    <row r="78" s="44" customFormat="1" ht="11.25"/>
    <row r="79" s="44" customFormat="1" ht="11.25"/>
    <row r="80" s="44" customFormat="1" ht="11.25"/>
    <row r="81" s="44" customFormat="1" ht="11.25"/>
    <row r="82" s="44" customFormat="1" ht="11.25"/>
    <row r="83" s="44" customFormat="1" ht="11.25"/>
    <row r="84" s="44" customFormat="1" ht="11.25"/>
    <row r="85" s="44" customFormat="1" ht="11.25"/>
    <row r="86" s="44" customFormat="1" ht="11.25"/>
    <row r="87" s="44" customFormat="1" ht="11.25"/>
    <row r="88" s="44" customFormat="1" ht="11.25"/>
    <row r="89" s="44" customFormat="1" ht="11.25"/>
    <row r="90" s="44" customFormat="1" ht="11.25"/>
    <row r="91" s="44" customFormat="1" ht="11.25"/>
    <row r="92" s="44" customFormat="1" ht="11.25"/>
    <row r="93" s="44" customFormat="1" ht="11.25"/>
    <row r="94" s="44" customFormat="1" ht="11.25"/>
    <row r="95" s="44" customFormat="1" ht="11.25"/>
    <row r="96" s="44" customFormat="1" ht="11.25"/>
    <row r="97" s="44" customFormat="1" ht="11.25"/>
    <row r="98" s="44" customFormat="1" ht="11.25"/>
    <row r="99" s="44" customFormat="1" ht="11.25"/>
    <row r="100" s="44" customFormat="1" ht="11.25"/>
    <row r="101" s="44" customFormat="1" ht="11.25"/>
    <row r="102" s="44" customFormat="1" ht="11.25"/>
    <row r="103" s="44" customFormat="1" ht="11.25"/>
    <row r="104" s="44" customFormat="1" ht="11.25"/>
  </sheetData>
  <sheetProtection selectLockedCells="1"/>
  <mergeCells count="14">
    <mergeCell ref="A14:B14"/>
    <mergeCell ref="A41:G41"/>
    <mergeCell ref="A10:B10"/>
    <mergeCell ref="A11:B11"/>
    <mergeCell ref="A12:B12"/>
    <mergeCell ref="A13:B13"/>
    <mergeCell ref="A3:G3"/>
    <mergeCell ref="A4:G4"/>
    <mergeCell ref="A6:B9"/>
    <mergeCell ref="C6:C9"/>
    <mergeCell ref="D6:D9"/>
    <mergeCell ref="E6:E9"/>
    <mergeCell ref="F6:F9"/>
    <mergeCell ref="G6:G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0"/>
  <sheetViews>
    <sheetView view="pageBreakPreview" topLeftCell="B7" zoomScaleNormal="100" zoomScaleSheetLayoutView="100" workbookViewId="0">
      <selection activeCell="T36" sqref="T36"/>
    </sheetView>
  </sheetViews>
  <sheetFormatPr defaultRowHeight="14.25"/>
  <cols>
    <col min="1" max="1" width="18.25" style="66" customWidth="1"/>
    <col min="2" max="2" width="13.25" style="68" customWidth="1"/>
    <col min="3" max="3" width="12.5" style="68" customWidth="1"/>
    <col min="4" max="4" width="13.875" style="68" customWidth="1"/>
    <col min="5" max="5" width="12.625" style="66" hidden="1" customWidth="1"/>
    <col min="6" max="6" width="11.5" style="68" customWidth="1"/>
    <col min="7" max="7" width="13" style="227" customWidth="1"/>
    <col min="8" max="8" width="9.875" style="66" customWidth="1"/>
    <col min="9" max="9" width="8.375" style="453" customWidth="1"/>
    <col min="10" max="10" width="11.125" style="453" customWidth="1"/>
    <col min="11" max="11" width="9.625" style="453" customWidth="1"/>
    <col min="12" max="12" width="10" style="453" customWidth="1"/>
    <col min="13" max="13" width="11.125" style="453" customWidth="1"/>
    <col min="14" max="14" width="10.875" style="453" customWidth="1"/>
    <col min="15" max="15" width="11.375" style="453" customWidth="1"/>
    <col min="16" max="16" width="13.75" style="454" hidden="1" customWidth="1"/>
    <col min="17" max="17" width="12.625" style="66" hidden="1" customWidth="1"/>
    <col min="18" max="18" width="17.5" style="68" customWidth="1"/>
    <col min="19" max="19" width="17.125" style="68" customWidth="1"/>
    <col min="20" max="21" width="17.125" style="453" customWidth="1"/>
    <col min="22" max="22" width="13.625" style="454" customWidth="1"/>
    <col min="23" max="16384" width="9" style="71"/>
  </cols>
  <sheetData>
    <row r="1" spans="1:22" s="50" customFormat="1" ht="14.1" customHeight="1">
      <c r="A1" s="48"/>
      <c r="B1" s="142"/>
      <c r="C1" s="142"/>
      <c r="D1" s="47"/>
      <c r="E1" s="48" t="s">
        <v>436</v>
      </c>
      <c r="F1" s="142"/>
      <c r="G1" s="273" t="s">
        <v>657</v>
      </c>
      <c r="H1" s="48" t="s">
        <v>658</v>
      </c>
      <c r="I1" s="430"/>
      <c r="J1" s="430"/>
      <c r="K1" s="430"/>
      <c r="L1" s="430"/>
      <c r="M1" s="430"/>
      <c r="N1" s="430"/>
      <c r="O1" s="430"/>
      <c r="P1" s="47" t="s">
        <v>437</v>
      </c>
      <c r="Q1" s="48" t="s">
        <v>438</v>
      </c>
      <c r="R1" s="142"/>
      <c r="S1" s="114"/>
      <c r="T1" s="430"/>
      <c r="U1" s="430"/>
      <c r="V1" s="47" t="s">
        <v>659</v>
      </c>
    </row>
    <row r="2" spans="1:22" s="50" customFormat="1" ht="14.1" customHeight="1">
      <c r="A2" s="48"/>
      <c r="B2" s="142"/>
      <c r="C2" s="142"/>
      <c r="D2" s="142"/>
      <c r="E2" s="48"/>
      <c r="F2" s="142"/>
      <c r="H2" s="48"/>
      <c r="I2" s="430"/>
      <c r="J2" s="430"/>
      <c r="K2" s="430"/>
      <c r="L2" s="430"/>
      <c r="M2" s="430"/>
      <c r="N2" s="430"/>
      <c r="O2" s="430"/>
      <c r="P2" s="47"/>
      <c r="Q2" s="48"/>
      <c r="R2" s="142"/>
      <c r="S2" s="114"/>
      <c r="T2" s="430"/>
      <c r="U2" s="430"/>
      <c r="V2" s="47"/>
    </row>
    <row r="3" spans="1:22" s="51" customFormat="1" ht="20.100000000000001" customHeight="1">
      <c r="A3" s="579" t="s">
        <v>2</v>
      </c>
      <c r="B3" s="579"/>
      <c r="C3" s="579"/>
      <c r="D3" s="579"/>
      <c r="E3" s="579"/>
      <c r="F3" s="579"/>
      <c r="G3" s="579"/>
      <c r="H3" s="579" t="s">
        <v>456</v>
      </c>
      <c r="I3" s="579"/>
      <c r="J3" s="579"/>
      <c r="K3" s="579"/>
      <c r="L3" s="579"/>
      <c r="M3" s="579"/>
      <c r="N3" s="579"/>
      <c r="O3" s="579"/>
      <c r="P3" s="578" t="s">
        <v>596</v>
      </c>
      <c r="Q3" s="578"/>
      <c r="R3" s="578"/>
      <c r="S3" s="578"/>
      <c r="T3" s="578"/>
      <c r="U3" s="578"/>
      <c r="V3" s="578"/>
    </row>
    <row r="4" spans="1:22" s="56" customFormat="1" ht="24" customHeight="1">
      <c r="A4" s="580" t="s">
        <v>595</v>
      </c>
      <c r="B4" s="580"/>
      <c r="C4" s="580"/>
      <c r="D4" s="580"/>
      <c r="E4" s="580"/>
      <c r="F4" s="580"/>
      <c r="G4" s="580"/>
      <c r="L4" s="112"/>
      <c r="M4" s="112"/>
      <c r="N4" s="112"/>
      <c r="O4" s="112"/>
      <c r="P4" s="112"/>
      <c r="T4" s="112"/>
      <c r="U4" s="112"/>
      <c r="V4" s="112"/>
    </row>
    <row r="5" spans="1:22" s="57" customFormat="1" ht="18" customHeight="1" thickBot="1">
      <c r="A5" s="57" t="s">
        <v>37</v>
      </c>
      <c r="D5" s="273"/>
      <c r="E5" s="57" t="s">
        <v>17</v>
      </c>
      <c r="G5" s="273" t="s">
        <v>457</v>
      </c>
      <c r="H5" s="57" t="s">
        <v>37</v>
      </c>
      <c r="P5" s="273" t="s">
        <v>150</v>
      </c>
      <c r="Q5" s="57" t="s">
        <v>37</v>
      </c>
      <c r="S5" s="273"/>
      <c r="V5" s="273" t="s">
        <v>150</v>
      </c>
    </row>
    <row r="6" spans="1:22" s="50" customFormat="1" ht="30" customHeight="1">
      <c r="A6" s="523" t="s">
        <v>463</v>
      </c>
      <c r="B6" s="634" t="s">
        <v>401</v>
      </c>
      <c r="C6" s="635"/>
      <c r="D6" s="600"/>
      <c r="E6" s="605" t="s">
        <v>190</v>
      </c>
      <c r="F6" s="600" t="s">
        <v>458</v>
      </c>
      <c r="G6" s="601"/>
      <c r="H6" s="609" t="s">
        <v>464</v>
      </c>
      <c r="I6" s="636" t="s">
        <v>459</v>
      </c>
      <c r="J6" s="612"/>
      <c r="K6" s="431"/>
      <c r="L6" s="601" t="s">
        <v>403</v>
      </c>
      <c r="M6" s="601"/>
      <c r="N6" s="601"/>
      <c r="O6" s="601"/>
      <c r="P6" s="627" t="s">
        <v>404</v>
      </c>
      <c r="Q6" s="605" t="s">
        <v>402</v>
      </c>
      <c r="R6" s="601" t="s">
        <v>405</v>
      </c>
      <c r="S6" s="612"/>
      <c r="T6" s="623" t="s">
        <v>406</v>
      </c>
      <c r="U6" s="624"/>
      <c r="V6" s="620" t="s">
        <v>404</v>
      </c>
    </row>
    <row r="7" spans="1:22" s="50" customFormat="1" ht="21.95" customHeight="1">
      <c r="A7" s="524"/>
      <c r="B7" s="631"/>
      <c r="C7" s="519" t="s">
        <v>407</v>
      </c>
      <c r="D7" s="519" t="s">
        <v>80</v>
      </c>
      <c r="E7" s="606"/>
      <c r="F7" s="548" t="s">
        <v>460</v>
      </c>
      <c r="G7" s="618"/>
      <c r="H7" s="610"/>
      <c r="I7" s="626" t="s">
        <v>461</v>
      </c>
      <c r="J7" s="619"/>
      <c r="K7" s="607" t="s">
        <v>462</v>
      </c>
      <c r="L7" s="608"/>
      <c r="M7" s="608"/>
      <c r="N7" s="608"/>
      <c r="O7" s="608"/>
      <c r="P7" s="628"/>
      <c r="Q7" s="606"/>
      <c r="R7" s="618" t="s">
        <v>408</v>
      </c>
      <c r="S7" s="619"/>
      <c r="T7" s="519" t="s">
        <v>409</v>
      </c>
      <c r="U7" s="602" t="s">
        <v>434</v>
      </c>
      <c r="V7" s="621"/>
    </row>
    <row r="8" spans="1:22" s="50" customFormat="1" ht="14.1" customHeight="1">
      <c r="A8" s="524"/>
      <c r="B8" s="632"/>
      <c r="C8" s="512"/>
      <c r="D8" s="512"/>
      <c r="E8" s="524"/>
      <c r="F8" s="592" t="s">
        <v>419</v>
      </c>
      <c r="G8" s="595" t="s">
        <v>420</v>
      </c>
      <c r="H8" s="610"/>
      <c r="I8" s="592" t="s">
        <v>421</v>
      </c>
      <c r="J8" s="519" t="s">
        <v>422</v>
      </c>
      <c r="K8" s="614" t="s">
        <v>410</v>
      </c>
      <c r="L8" s="592" t="s">
        <v>411</v>
      </c>
      <c r="M8" s="521" t="s">
        <v>412</v>
      </c>
      <c r="N8" s="519" t="s">
        <v>413</v>
      </c>
      <c r="O8" s="576" t="s">
        <v>414</v>
      </c>
      <c r="P8" s="628"/>
      <c r="Q8" s="606"/>
      <c r="R8" s="545" t="s">
        <v>415</v>
      </c>
      <c r="S8" s="592" t="s">
        <v>416</v>
      </c>
      <c r="T8" s="512"/>
      <c r="U8" s="603"/>
      <c r="V8" s="621"/>
    </row>
    <row r="9" spans="1:22" s="50" customFormat="1" ht="14.1" customHeight="1">
      <c r="A9" s="524"/>
      <c r="B9" s="632"/>
      <c r="C9" s="512"/>
      <c r="D9" s="512"/>
      <c r="E9" s="524"/>
      <c r="F9" s="619"/>
      <c r="G9" s="548"/>
      <c r="H9" s="610"/>
      <c r="I9" s="619"/>
      <c r="J9" s="512"/>
      <c r="K9" s="615"/>
      <c r="L9" s="592"/>
      <c r="M9" s="521"/>
      <c r="N9" s="519"/>
      <c r="O9" s="576"/>
      <c r="P9" s="628"/>
      <c r="Q9" s="606"/>
      <c r="R9" s="545"/>
      <c r="S9" s="619"/>
      <c r="T9" s="512"/>
      <c r="U9" s="603"/>
      <c r="V9" s="621"/>
    </row>
    <row r="10" spans="1:22" s="50" customFormat="1" ht="14.1" customHeight="1">
      <c r="A10" s="525"/>
      <c r="B10" s="633"/>
      <c r="C10" s="513"/>
      <c r="D10" s="513"/>
      <c r="E10" s="525"/>
      <c r="F10" s="625"/>
      <c r="G10" s="613"/>
      <c r="H10" s="611"/>
      <c r="I10" s="625"/>
      <c r="J10" s="513"/>
      <c r="K10" s="616"/>
      <c r="L10" s="593"/>
      <c r="M10" s="522"/>
      <c r="N10" s="520"/>
      <c r="O10" s="577"/>
      <c r="P10" s="629"/>
      <c r="Q10" s="630"/>
      <c r="R10" s="546"/>
      <c r="S10" s="625"/>
      <c r="T10" s="513"/>
      <c r="U10" s="604"/>
      <c r="V10" s="622"/>
    </row>
    <row r="11" spans="1:22" s="118" customFormat="1" ht="15.75" customHeight="1">
      <c r="A11" s="202" t="s">
        <v>23</v>
      </c>
      <c r="B11" s="27">
        <f>SUM(C11:D11)</f>
        <v>2213995</v>
      </c>
      <c r="C11" s="27">
        <f>SUM(F11:J11,R11:T11)</f>
        <v>1072795</v>
      </c>
      <c r="D11" s="27">
        <f>SUM(K11:O11,U11)</f>
        <v>1141200</v>
      </c>
      <c r="E11" s="202" t="s">
        <v>23</v>
      </c>
      <c r="F11" s="27">
        <v>293824</v>
      </c>
      <c r="G11" s="27">
        <v>292070</v>
      </c>
      <c r="H11" s="202" t="s">
        <v>23</v>
      </c>
      <c r="I11" s="27">
        <v>0</v>
      </c>
      <c r="J11" s="27">
        <v>204855</v>
      </c>
      <c r="K11" s="27">
        <v>20453</v>
      </c>
      <c r="L11" s="11">
        <v>361350</v>
      </c>
      <c r="M11" s="27">
        <v>223554</v>
      </c>
      <c r="N11" s="11">
        <v>367506</v>
      </c>
      <c r="O11" s="11">
        <v>166035</v>
      </c>
      <c r="P11" s="117" t="s">
        <v>23</v>
      </c>
      <c r="Q11" s="202" t="s">
        <v>23</v>
      </c>
      <c r="R11" s="472">
        <v>64679</v>
      </c>
      <c r="S11" s="28">
        <v>204653</v>
      </c>
      <c r="T11" s="28">
        <v>12714</v>
      </c>
      <c r="U11" s="28">
        <v>2302</v>
      </c>
      <c r="V11" s="117" t="s">
        <v>23</v>
      </c>
    </row>
    <row r="12" spans="1:22" s="118" customFormat="1" ht="15.75" customHeight="1">
      <c r="A12" s="202" t="s">
        <v>138</v>
      </c>
      <c r="B12" s="27">
        <v>2397531</v>
      </c>
      <c r="C12" s="27">
        <v>1163554</v>
      </c>
      <c r="D12" s="27">
        <v>1233977</v>
      </c>
      <c r="E12" s="202" t="s">
        <v>138</v>
      </c>
      <c r="F12" s="27">
        <v>604223</v>
      </c>
      <c r="G12" s="27">
        <v>49271</v>
      </c>
      <c r="H12" s="202" t="s">
        <v>138</v>
      </c>
      <c r="I12" s="27">
        <v>166</v>
      </c>
      <c r="J12" s="27">
        <v>225890</v>
      </c>
      <c r="K12" s="27">
        <v>19475</v>
      </c>
      <c r="L12" s="11">
        <v>418345</v>
      </c>
      <c r="M12" s="27">
        <v>237169</v>
      </c>
      <c r="N12" s="11">
        <v>383385</v>
      </c>
      <c r="O12" s="11">
        <v>157296</v>
      </c>
      <c r="P12" s="117" t="s">
        <v>138</v>
      </c>
      <c r="Q12" s="202" t="s">
        <v>138</v>
      </c>
      <c r="R12" s="472">
        <v>61370</v>
      </c>
      <c r="S12" s="28">
        <v>209436</v>
      </c>
      <c r="T12" s="28">
        <v>13198</v>
      </c>
      <c r="U12" s="28">
        <v>17782</v>
      </c>
      <c r="V12" s="117" t="s">
        <v>138</v>
      </c>
    </row>
    <row r="13" spans="1:22" s="118" customFormat="1" ht="15.75" customHeight="1">
      <c r="A13" s="202" t="s">
        <v>473</v>
      </c>
      <c r="B13" s="27">
        <v>2499249</v>
      </c>
      <c r="C13" s="27">
        <v>1200329</v>
      </c>
      <c r="D13" s="27">
        <v>1298920</v>
      </c>
      <c r="E13" s="202" t="s">
        <v>473</v>
      </c>
      <c r="F13" s="27">
        <v>622803</v>
      </c>
      <c r="G13" s="27">
        <v>47812</v>
      </c>
      <c r="H13" s="202" t="s">
        <v>473</v>
      </c>
      <c r="I13" s="27">
        <v>804</v>
      </c>
      <c r="J13" s="27">
        <v>231500</v>
      </c>
      <c r="K13" s="27">
        <v>20513</v>
      </c>
      <c r="L13" s="11">
        <v>443518</v>
      </c>
      <c r="M13" s="27">
        <v>253325</v>
      </c>
      <c r="N13" s="11">
        <v>394740</v>
      </c>
      <c r="O13" s="11">
        <v>170539</v>
      </c>
      <c r="P13" s="117" t="s">
        <v>473</v>
      </c>
      <c r="Q13" s="202" t="s">
        <v>473</v>
      </c>
      <c r="R13" s="472">
        <v>69370</v>
      </c>
      <c r="S13" s="28">
        <v>220504</v>
      </c>
      <c r="T13" s="28">
        <v>7536</v>
      </c>
      <c r="U13" s="28">
        <v>16285</v>
      </c>
      <c r="V13" s="117" t="s">
        <v>473</v>
      </c>
    </row>
    <row r="14" spans="1:22" s="118" customFormat="1" ht="15.75" customHeight="1">
      <c r="A14" s="202" t="s">
        <v>573</v>
      </c>
      <c r="B14" s="27">
        <v>2563701</v>
      </c>
      <c r="C14" s="27">
        <v>1217101</v>
      </c>
      <c r="D14" s="27">
        <v>1346600</v>
      </c>
      <c r="E14" s="202" t="s">
        <v>573</v>
      </c>
      <c r="F14" s="27">
        <v>624102</v>
      </c>
      <c r="G14" s="27">
        <v>53380</v>
      </c>
      <c r="H14" s="202" t="s">
        <v>573</v>
      </c>
      <c r="I14" s="27">
        <v>977</v>
      </c>
      <c r="J14" s="27">
        <v>240683</v>
      </c>
      <c r="K14" s="27">
        <v>21632</v>
      </c>
      <c r="L14" s="11">
        <v>486052</v>
      </c>
      <c r="M14" s="27">
        <v>266613</v>
      </c>
      <c r="N14" s="11">
        <v>394123</v>
      </c>
      <c r="O14" s="11">
        <v>163900</v>
      </c>
      <c r="P14" s="117" t="s">
        <v>573</v>
      </c>
      <c r="Q14" s="202" t="s">
        <v>573</v>
      </c>
      <c r="R14" s="472">
        <v>70232</v>
      </c>
      <c r="S14" s="28">
        <v>220174</v>
      </c>
      <c r="T14" s="28">
        <v>7553</v>
      </c>
      <c r="U14" s="28">
        <v>14280</v>
      </c>
      <c r="V14" s="117" t="s">
        <v>573</v>
      </c>
    </row>
    <row r="15" spans="1:22" s="118" customFormat="1" ht="15.75" customHeight="1">
      <c r="A15" s="204" t="s">
        <v>601</v>
      </c>
      <c r="B15" s="13">
        <f>SUM(B17:B40)</f>
        <v>2963881</v>
      </c>
      <c r="C15" s="13">
        <f>SUM(F15:J15,R15:T15)</f>
        <v>1547634</v>
      </c>
      <c r="D15" s="13">
        <f>SUM(K15:O15,U15)</f>
        <v>1416247</v>
      </c>
      <c r="E15" s="204" t="s">
        <v>573</v>
      </c>
      <c r="F15" s="13">
        <f>SUM(F17:F40)</f>
        <v>786621</v>
      </c>
      <c r="G15" s="13">
        <f>SUM(G17:G40)</f>
        <v>62282</v>
      </c>
      <c r="H15" s="204" t="s">
        <v>601</v>
      </c>
      <c r="I15" s="13">
        <f>SUM(I17:I40)</f>
        <v>0</v>
      </c>
      <c r="J15" s="13">
        <f>SUM(J17:J40)</f>
        <v>364838</v>
      </c>
      <c r="K15" s="13">
        <f>SUM(K17:K40)</f>
        <v>79084</v>
      </c>
      <c r="L15" s="13">
        <f t="shared" ref="L15:U15" si="0">SUM(L17:L40)</f>
        <v>455132</v>
      </c>
      <c r="M15" s="13">
        <f t="shared" si="0"/>
        <v>288956</v>
      </c>
      <c r="N15" s="13">
        <f t="shared" si="0"/>
        <v>404462</v>
      </c>
      <c r="O15" s="13">
        <f t="shared" si="0"/>
        <v>173274</v>
      </c>
      <c r="P15" s="13">
        <f t="shared" si="0"/>
        <v>0</v>
      </c>
      <c r="Q15" s="13">
        <f t="shared" si="0"/>
        <v>0</v>
      </c>
      <c r="R15" s="473">
        <f t="shared" si="0"/>
        <v>80096</v>
      </c>
      <c r="S15" s="473">
        <f>SUM(S17:S40)</f>
        <v>243545</v>
      </c>
      <c r="T15" s="473">
        <f t="shared" si="0"/>
        <v>10252</v>
      </c>
      <c r="U15" s="473">
        <f t="shared" si="0"/>
        <v>15339</v>
      </c>
      <c r="V15" s="206" t="s">
        <v>601</v>
      </c>
    </row>
    <row r="16" spans="1:22" s="118" customFormat="1" ht="12" customHeight="1">
      <c r="A16" s="204"/>
      <c r="B16" s="13"/>
      <c r="C16" s="13"/>
      <c r="D16" s="13"/>
      <c r="E16" s="204"/>
      <c r="F16" s="13"/>
      <c r="G16" s="13"/>
      <c r="H16" s="204"/>
      <c r="I16" s="13"/>
      <c r="J16" s="13"/>
      <c r="K16" s="13"/>
      <c r="L16" s="15"/>
      <c r="M16" s="13"/>
      <c r="N16" s="15"/>
      <c r="O16" s="15"/>
      <c r="P16" s="206"/>
      <c r="Q16" s="204"/>
      <c r="R16" s="473"/>
      <c r="S16" s="29"/>
      <c r="T16" s="29"/>
      <c r="U16" s="474"/>
      <c r="V16" s="206"/>
    </row>
    <row r="17" spans="1:22" s="50" customFormat="1" ht="15.2" customHeight="1">
      <c r="A17" s="432" t="s">
        <v>440</v>
      </c>
      <c r="B17" s="27">
        <f>SUM(C17:D17)</f>
        <v>364838</v>
      </c>
      <c r="C17" s="27">
        <f t="shared" ref="C17:C40" si="1">SUM(F17:J17,R17,S17,T17)</f>
        <v>364838</v>
      </c>
      <c r="D17" s="27">
        <f t="shared" ref="D17:D40" si="2">SUM(K17:O17,U17)</f>
        <v>0</v>
      </c>
      <c r="E17" s="207" t="s">
        <v>85</v>
      </c>
      <c r="F17" s="124">
        <v>0</v>
      </c>
      <c r="G17" s="124">
        <v>0</v>
      </c>
      <c r="H17" s="207" t="s">
        <v>129</v>
      </c>
      <c r="I17" s="124">
        <v>0</v>
      </c>
      <c r="J17" s="124">
        <v>364838</v>
      </c>
      <c r="K17" s="124">
        <v>0</v>
      </c>
      <c r="L17" s="124">
        <v>0</v>
      </c>
      <c r="M17" s="124">
        <v>0</v>
      </c>
      <c r="N17" s="428">
        <v>0</v>
      </c>
      <c r="O17" s="428">
        <v>0</v>
      </c>
      <c r="P17" s="404" t="s">
        <v>94</v>
      </c>
      <c r="Q17" s="207" t="s">
        <v>129</v>
      </c>
      <c r="R17" s="475">
        <v>0</v>
      </c>
      <c r="S17" s="475">
        <v>0</v>
      </c>
      <c r="T17" s="475">
        <v>0</v>
      </c>
      <c r="U17" s="475">
        <v>0</v>
      </c>
      <c r="V17" s="433" t="s">
        <v>130</v>
      </c>
    </row>
    <row r="18" spans="1:22" s="209" customFormat="1" ht="15.2" customHeight="1">
      <c r="A18" s="434" t="s">
        <v>439</v>
      </c>
      <c r="B18" s="435">
        <f t="shared" ref="B18:B40" si="3">C18+D18</f>
        <v>518436</v>
      </c>
      <c r="C18" s="27">
        <f t="shared" si="1"/>
        <v>220999</v>
      </c>
      <c r="D18" s="27">
        <f t="shared" si="2"/>
        <v>297437</v>
      </c>
      <c r="E18" s="207" t="s">
        <v>42</v>
      </c>
      <c r="F18" s="124">
        <v>149992</v>
      </c>
      <c r="G18" s="124">
        <v>11819</v>
      </c>
      <c r="H18" s="207" t="s">
        <v>42</v>
      </c>
      <c r="I18" s="124">
        <v>0</v>
      </c>
      <c r="J18" s="124">
        <v>0</v>
      </c>
      <c r="K18" s="124">
        <v>18688</v>
      </c>
      <c r="L18" s="124">
        <v>87202</v>
      </c>
      <c r="M18" s="124">
        <v>64497</v>
      </c>
      <c r="N18" s="124">
        <v>91833</v>
      </c>
      <c r="O18" s="124">
        <v>31203</v>
      </c>
      <c r="P18" s="405" t="s">
        <v>24</v>
      </c>
      <c r="Q18" s="207" t="s">
        <v>42</v>
      </c>
      <c r="R18" s="475">
        <v>9346</v>
      </c>
      <c r="S18" s="475">
        <v>47603</v>
      </c>
      <c r="T18" s="475">
        <v>2239</v>
      </c>
      <c r="U18" s="475">
        <v>4014</v>
      </c>
      <c r="V18" s="405" t="s">
        <v>24</v>
      </c>
    </row>
    <row r="19" spans="1:22" s="209" customFormat="1" ht="15.2" customHeight="1">
      <c r="A19" s="434" t="s">
        <v>441</v>
      </c>
      <c r="B19" s="435">
        <f t="shared" si="3"/>
        <v>301670</v>
      </c>
      <c r="C19" s="27">
        <f t="shared" si="1"/>
        <v>147878</v>
      </c>
      <c r="D19" s="27">
        <f t="shared" si="2"/>
        <v>153792</v>
      </c>
      <c r="E19" s="207" t="s">
        <v>43</v>
      </c>
      <c r="F19" s="124">
        <v>94349</v>
      </c>
      <c r="G19" s="124">
        <v>7899</v>
      </c>
      <c r="H19" s="207" t="s">
        <v>43</v>
      </c>
      <c r="I19" s="124">
        <v>0</v>
      </c>
      <c r="J19" s="124">
        <v>0</v>
      </c>
      <c r="K19" s="124">
        <v>9316</v>
      </c>
      <c r="L19" s="124">
        <v>46854</v>
      </c>
      <c r="M19" s="124">
        <v>37145</v>
      </c>
      <c r="N19" s="124">
        <v>38893</v>
      </c>
      <c r="O19" s="124">
        <v>19438</v>
      </c>
      <c r="P19" s="405" t="s">
        <v>25</v>
      </c>
      <c r="Q19" s="207" t="s">
        <v>43</v>
      </c>
      <c r="R19" s="475">
        <v>17691</v>
      </c>
      <c r="S19" s="475">
        <v>27152</v>
      </c>
      <c r="T19" s="475">
        <v>787</v>
      </c>
      <c r="U19" s="475">
        <v>2146</v>
      </c>
      <c r="V19" s="405" t="s">
        <v>25</v>
      </c>
    </row>
    <row r="20" spans="1:22" s="209" customFormat="1" ht="15.2" customHeight="1">
      <c r="A20" s="434" t="s">
        <v>442</v>
      </c>
      <c r="B20" s="435">
        <f t="shared" si="3"/>
        <v>121936</v>
      </c>
      <c r="C20" s="27">
        <f t="shared" si="1"/>
        <v>62960</v>
      </c>
      <c r="D20" s="27">
        <f t="shared" si="2"/>
        <v>58976</v>
      </c>
      <c r="E20" s="207" t="s">
        <v>44</v>
      </c>
      <c r="F20" s="124">
        <v>45839</v>
      </c>
      <c r="G20" s="124">
        <v>3579</v>
      </c>
      <c r="H20" s="207" t="s">
        <v>44</v>
      </c>
      <c r="I20" s="124">
        <v>0</v>
      </c>
      <c r="J20" s="124">
        <v>0</v>
      </c>
      <c r="K20" s="124">
        <v>2816</v>
      </c>
      <c r="L20" s="124">
        <v>17308</v>
      </c>
      <c r="M20" s="124">
        <v>13808</v>
      </c>
      <c r="N20" s="124">
        <v>16613</v>
      </c>
      <c r="O20" s="124">
        <v>7649</v>
      </c>
      <c r="P20" s="405" t="s">
        <v>26</v>
      </c>
      <c r="Q20" s="207" t="s">
        <v>44</v>
      </c>
      <c r="R20" s="475">
        <v>1831</v>
      </c>
      <c r="S20" s="475">
        <v>11940</v>
      </c>
      <c r="T20" s="475">
        <v>-229</v>
      </c>
      <c r="U20" s="475">
        <v>782</v>
      </c>
      <c r="V20" s="405" t="s">
        <v>26</v>
      </c>
    </row>
    <row r="21" spans="1:22" s="209" customFormat="1" ht="15.2" customHeight="1">
      <c r="A21" s="434" t="s">
        <v>443</v>
      </c>
      <c r="B21" s="435">
        <f t="shared" si="3"/>
        <v>121275</v>
      </c>
      <c r="C21" s="27">
        <f t="shared" si="1"/>
        <v>57921</v>
      </c>
      <c r="D21" s="27">
        <f t="shared" si="2"/>
        <v>63354</v>
      </c>
      <c r="E21" s="207" t="s">
        <v>45</v>
      </c>
      <c r="F21" s="124">
        <v>39247</v>
      </c>
      <c r="G21" s="124">
        <v>2824</v>
      </c>
      <c r="H21" s="207" t="s">
        <v>45</v>
      </c>
      <c r="I21" s="124">
        <v>0</v>
      </c>
      <c r="J21" s="124">
        <v>0</v>
      </c>
      <c r="K21" s="124">
        <v>1882</v>
      </c>
      <c r="L21" s="124">
        <v>13059</v>
      </c>
      <c r="M21" s="124">
        <v>13326</v>
      </c>
      <c r="N21" s="124">
        <v>23944</v>
      </c>
      <c r="O21" s="124">
        <v>9949</v>
      </c>
      <c r="P21" s="405" t="s">
        <v>27</v>
      </c>
      <c r="Q21" s="207" t="s">
        <v>45</v>
      </c>
      <c r="R21" s="475">
        <v>2435</v>
      </c>
      <c r="S21" s="475">
        <v>12932</v>
      </c>
      <c r="T21" s="475">
        <v>483</v>
      </c>
      <c r="U21" s="475">
        <v>1194</v>
      </c>
      <c r="V21" s="405" t="s">
        <v>27</v>
      </c>
    </row>
    <row r="22" spans="1:22" s="209" customFormat="1" ht="15.2" customHeight="1">
      <c r="A22" s="434" t="s">
        <v>444</v>
      </c>
      <c r="B22" s="435">
        <f t="shared" si="3"/>
        <v>534482</v>
      </c>
      <c r="C22" s="27">
        <f t="shared" si="1"/>
        <v>190975</v>
      </c>
      <c r="D22" s="27">
        <f t="shared" si="2"/>
        <v>343507</v>
      </c>
      <c r="E22" s="207" t="s">
        <v>46</v>
      </c>
      <c r="F22" s="124">
        <v>127349</v>
      </c>
      <c r="G22" s="124">
        <v>10250</v>
      </c>
      <c r="H22" s="207" t="s">
        <v>46</v>
      </c>
      <c r="I22" s="124">
        <v>0</v>
      </c>
      <c r="J22" s="124">
        <v>0</v>
      </c>
      <c r="K22" s="124">
        <v>26171</v>
      </c>
      <c r="L22" s="124">
        <v>184222</v>
      </c>
      <c r="M22" s="124">
        <v>50049</v>
      </c>
      <c r="N22" s="124">
        <v>52211</v>
      </c>
      <c r="O22" s="124">
        <v>27160</v>
      </c>
      <c r="P22" s="405" t="s">
        <v>28</v>
      </c>
      <c r="Q22" s="207" t="s">
        <v>46</v>
      </c>
      <c r="R22" s="475">
        <v>10558</v>
      </c>
      <c r="S22" s="475">
        <v>39684</v>
      </c>
      <c r="T22" s="475">
        <v>3134</v>
      </c>
      <c r="U22" s="475">
        <v>3694</v>
      </c>
      <c r="V22" s="405" t="s">
        <v>28</v>
      </c>
    </row>
    <row r="23" spans="1:22" s="209" customFormat="1" ht="15.2" customHeight="1">
      <c r="A23" s="434" t="s">
        <v>445</v>
      </c>
      <c r="B23" s="435">
        <f t="shared" si="3"/>
        <v>72337</v>
      </c>
      <c r="C23" s="27">
        <f t="shared" si="1"/>
        <v>30051</v>
      </c>
      <c r="D23" s="27">
        <f t="shared" si="2"/>
        <v>42286</v>
      </c>
      <c r="E23" s="207" t="s">
        <v>47</v>
      </c>
      <c r="F23" s="124">
        <v>19137</v>
      </c>
      <c r="G23" s="124">
        <v>1776</v>
      </c>
      <c r="H23" s="207" t="s">
        <v>47</v>
      </c>
      <c r="I23" s="124">
        <v>0</v>
      </c>
      <c r="J23" s="124">
        <v>0</v>
      </c>
      <c r="K23" s="124">
        <v>1547</v>
      </c>
      <c r="L23" s="124">
        <v>10793</v>
      </c>
      <c r="M23" s="124">
        <v>7506</v>
      </c>
      <c r="N23" s="124">
        <v>15350</v>
      </c>
      <c r="O23" s="124">
        <v>6573</v>
      </c>
      <c r="P23" s="405" t="s">
        <v>29</v>
      </c>
      <c r="Q23" s="207" t="s">
        <v>47</v>
      </c>
      <c r="R23" s="475">
        <v>1227</v>
      </c>
      <c r="S23" s="475">
        <v>7724</v>
      </c>
      <c r="T23" s="475">
        <v>187</v>
      </c>
      <c r="U23" s="475">
        <v>517</v>
      </c>
      <c r="V23" s="405" t="s">
        <v>29</v>
      </c>
    </row>
    <row r="24" spans="1:22" s="209" customFormat="1" ht="15.2" customHeight="1">
      <c r="A24" s="434" t="s">
        <v>446</v>
      </c>
      <c r="B24" s="435">
        <f t="shared" si="3"/>
        <v>119077</v>
      </c>
      <c r="C24" s="27">
        <f t="shared" si="1"/>
        <v>59767</v>
      </c>
      <c r="D24" s="27">
        <f t="shared" si="2"/>
        <v>59310</v>
      </c>
      <c r="E24" s="207" t="s">
        <v>48</v>
      </c>
      <c r="F24" s="124">
        <v>42937</v>
      </c>
      <c r="G24" s="124">
        <v>3421</v>
      </c>
      <c r="H24" s="207" t="s">
        <v>48</v>
      </c>
      <c r="I24" s="124">
        <v>0</v>
      </c>
      <c r="J24" s="124">
        <v>0</v>
      </c>
      <c r="K24" s="124">
        <v>2448</v>
      </c>
      <c r="L24" s="124">
        <v>11795</v>
      </c>
      <c r="M24" s="124">
        <v>13119</v>
      </c>
      <c r="N24" s="124">
        <v>24117</v>
      </c>
      <c r="O24" s="124">
        <v>7174</v>
      </c>
      <c r="P24" s="405" t="s">
        <v>49</v>
      </c>
      <c r="Q24" s="207" t="s">
        <v>48</v>
      </c>
      <c r="R24" s="475">
        <v>1503</v>
      </c>
      <c r="S24" s="475">
        <v>11467</v>
      </c>
      <c r="T24" s="475">
        <v>439</v>
      </c>
      <c r="U24" s="475">
        <v>657</v>
      </c>
      <c r="V24" s="405" t="s">
        <v>49</v>
      </c>
    </row>
    <row r="25" spans="1:22" s="209" customFormat="1" ht="15.2" customHeight="1">
      <c r="A25" s="434" t="s">
        <v>447</v>
      </c>
      <c r="B25" s="435">
        <f t="shared" si="3"/>
        <v>61774</v>
      </c>
      <c r="C25" s="27">
        <f t="shared" si="1"/>
        <v>27390</v>
      </c>
      <c r="D25" s="27">
        <f t="shared" si="2"/>
        <v>34384</v>
      </c>
      <c r="E25" s="207" t="s">
        <v>50</v>
      </c>
      <c r="F25" s="124">
        <v>17950</v>
      </c>
      <c r="G25" s="124">
        <v>1677</v>
      </c>
      <c r="H25" s="207" t="s">
        <v>50</v>
      </c>
      <c r="I25" s="124">
        <v>0</v>
      </c>
      <c r="J25" s="124">
        <v>0</v>
      </c>
      <c r="K25" s="124">
        <v>843</v>
      </c>
      <c r="L25" s="124">
        <v>5191</v>
      </c>
      <c r="M25" s="124">
        <v>6736</v>
      </c>
      <c r="N25" s="124">
        <v>15570</v>
      </c>
      <c r="O25" s="124">
        <v>5621</v>
      </c>
      <c r="P25" s="405" t="s">
        <v>30</v>
      </c>
      <c r="Q25" s="207" t="s">
        <v>50</v>
      </c>
      <c r="R25" s="475">
        <v>812</v>
      </c>
      <c r="S25" s="475">
        <v>6791</v>
      </c>
      <c r="T25" s="475">
        <v>160</v>
      </c>
      <c r="U25" s="475">
        <v>423</v>
      </c>
      <c r="V25" s="405" t="s">
        <v>30</v>
      </c>
    </row>
    <row r="26" spans="1:22" s="209" customFormat="1" ht="15.2" customHeight="1">
      <c r="A26" s="434" t="s">
        <v>448</v>
      </c>
      <c r="B26" s="435">
        <f t="shared" si="3"/>
        <v>45797</v>
      </c>
      <c r="C26" s="27">
        <f t="shared" si="1"/>
        <v>22427</v>
      </c>
      <c r="D26" s="27">
        <f t="shared" si="2"/>
        <v>23370</v>
      </c>
      <c r="E26" s="207" t="s">
        <v>51</v>
      </c>
      <c r="F26" s="124">
        <v>14675</v>
      </c>
      <c r="G26" s="124">
        <v>1167</v>
      </c>
      <c r="H26" s="207" t="s">
        <v>51</v>
      </c>
      <c r="I26" s="124">
        <v>0</v>
      </c>
      <c r="J26" s="124">
        <v>0</v>
      </c>
      <c r="K26" s="124">
        <v>853</v>
      </c>
      <c r="L26" s="124">
        <v>4155</v>
      </c>
      <c r="M26" s="124">
        <v>4830</v>
      </c>
      <c r="N26" s="124">
        <v>8095</v>
      </c>
      <c r="O26" s="124">
        <v>4974</v>
      </c>
      <c r="P26" s="405" t="s">
        <v>52</v>
      </c>
      <c r="Q26" s="207" t="s">
        <v>51</v>
      </c>
      <c r="R26" s="475">
        <v>868</v>
      </c>
      <c r="S26" s="475">
        <v>5526</v>
      </c>
      <c r="T26" s="475">
        <v>191</v>
      </c>
      <c r="U26" s="475">
        <v>463</v>
      </c>
      <c r="V26" s="405" t="s">
        <v>52</v>
      </c>
    </row>
    <row r="27" spans="1:22" s="209" customFormat="1" ht="15.2" customHeight="1">
      <c r="A27" s="434" t="s">
        <v>449</v>
      </c>
      <c r="B27" s="435">
        <f t="shared" si="3"/>
        <v>238787</v>
      </c>
      <c r="C27" s="27">
        <f t="shared" si="1"/>
        <v>117162</v>
      </c>
      <c r="D27" s="27">
        <f t="shared" si="2"/>
        <v>121625</v>
      </c>
      <c r="E27" s="207" t="s">
        <v>53</v>
      </c>
      <c r="F27" s="124">
        <v>81426</v>
      </c>
      <c r="G27" s="124">
        <v>5955</v>
      </c>
      <c r="H27" s="207" t="s">
        <v>53</v>
      </c>
      <c r="I27" s="124">
        <v>0</v>
      </c>
      <c r="J27" s="124">
        <v>0</v>
      </c>
      <c r="K27" s="124">
        <v>5977</v>
      </c>
      <c r="L27" s="124">
        <v>29635</v>
      </c>
      <c r="M27" s="124">
        <v>31828</v>
      </c>
      <c r="N27" s="124">
        <v>35713</v>
      </c>
      <c r="O27" s="124">
        <v>16837</v>
      </c>
      <c r="P27" s="405" t="s">
        <v>31</v>
      </c>
      <c r="Q27" s="207" t="s">
        <v>53</v>
      </c>
      <c r="R27" s="475">
        <v>4086</v>
      </c>
      <c r="S27" s="475">
        <v>24832</v>
      </c>
      <c r="T27" s="475">
        <v>863</v>
      </c>
      <c r="U27" s="475">
        <v>1635</v>
      </c>
      <c r="V27" s="405" t="s">
        <v>31</v>
      </c>
    </row>
    <row r="28" spans="1:22" s="209" customFormat="1" ht="15.2" customHeight="1">
      <c r="A28" s="434" t="s">
        <v>450</v>
      </c>
      <c r="B28" s="435">
        <f t="shared" si="3"/>
        <v>17752</v>
      </c>
      <c r="C28" s="27">
        <f t="shared" si="1"/>
        <v>8783</v>
      </c>
      <c r="D28" s="27">
        <f t="shared" si="2"/>
        <v>8969</v>
      </c>
      <c r="E28" s="207" t="s">
        <v>54</v>
      </c>
      <c r="F28" s="124">
        <v>6039</v>
      </c>
      <c r="G28" s="124">
        <v>439</v>
      </c>
      <c r="H28" s="207" t="s">
        <v>54</v>
      </c>
      <c r="I28" s="124">
        <v>0</v>
      </c>
      <c r="J28" s="124">
        <v>0</v>
      </c>
      <c r="K28" s="124">
        <v>299</v>
      </c>
      <c r="L28" s="124">
        <v>1934</v>
      </c>
      <c r="M28" s="124">
        <v>1782</v>
      </c>
      <c r="N28" s="124">
        <v>3234</v>
      </c>
      <c r="O28" s="124">
        <v>1574</v>
      </c>
      <c r="P28" s="405" t="s">
        <v>55</v>
      </c>
      <c r="Q28" s="207" t="s">
        <v>54</v>
      </c>
      <c r="R28" s="475">
        <v>262</v>
      </c>
      <c r="S28" s="475">
        <v>1989</v>
      </c>
      <c r="T28" s="475">
        <v>54</v>
      </c>
      <c r="U28" s="475">
        <v>146</v>
      </c>
      <c r="V28" s="405" t="s">
        <v>435</v>
      </c>
    </row>
    <row r="29" spans="1:22" s="209" customFormat="1" ht="15.2" customHeight="1">
      <c r="A29" s="434" t="s">
        <v>451</v>
      </c>
      <c r="B29" s="435">
        <f t="shared" si="3"/>
        <v>30720</v>
      </c>
      <c r="C29" s="27">
        <f t="shared" si="1"/>
        <v>12288</v>
      </c>
      <c r="D29" s="27">
        <f t="shared" si="2"/>
        <v>18432</v>
      </c>
      <c r="E29" s="207" t="s">
        <v>56</v>
      </c>
      <c r="F29" s="124">
        <v>7706</v>
      </c>
      <c r="G29" s="124">
        <v>648</v>
      </c>
      <c r="H29" s="207" t="s">
        <v>56</v>
      </c>
      <c r="I29" s="124">
        <v>0</v>
      </c>
      <c r="J29" s="124">
        <v>0</v>
      </c>
      <c r="K29" s="124">
        <v>368</v>
      </c>
      <c r="L29" s="124">
        <v>2730</v>
      </c>
      <c r="M29" s="124">
        <v>2816</v>
      </c>
      <c r="N29" s="124">
        <v>9002</v>
      </c>
      <c r="O29" s="124">
        <v>3194</v>
      </c>
      <c r="P29" s="405" t="s">
        <v>57</v>
      </c>
      <c r="Q29" s="207" t="s">
        <v>56</v>
      </c>
      <c r="R29" s="475">
        <v>330</v>
      </c>
      <c r="S29" s="475">
        <v>3462</v>
      </c>
      <c r="T29" s="475">
        <v>142</v>
      </c>
      <c r="U29" s="475">
        <v>322</v>
      </c>
      <c r="V29" s="405" t="s">
        <v>57</v>
      </c>
    </row>
    <row r="30" spans="1:22" s="209" customFormat="1" ht="15.2" customHeight="1">
      <c r="A30" s="434" t="s">
        <v>452</v>
      </c>
      <c r="B30" s="435">
        <f t="shared" si="3"/>
        <v>13362</v>
      </c>
      <c r="C30" s="27">
        <f t="shared" si="1"/>
        <v>5840</v>
      </c>
      <c r="D30" s="27">
        <f t="shared" si="2"/>
        <v>7522</v>
      </c>
      <c r="E30" s="207" t="s">
        <v>58</v>
      </c>
      <c r="F30" s="124">
        <v>3741</v>
      </c>
      <c r="G30" s="124">
        <v>295</v>
      </c>
      <c r="H30" s="207" t="s">
        <v>58</v>
      </c>
      <c r="I30" s="124">
        <v>0</v>
      </c>
      <c r="J30" s="124">
        <v>0</v>
      </c>
      <c r="K30" s="124">
        <v>151</v>
      </c>
      <c r="L30" s="124">
        <v>1397</v>
      </c>
      <c r="M30" s="124">
        <v>976</v>
      </c>
      <c r="N30" s="124">
        <v>3134</v>
      </c>
      <c r="O30" s="124">
        <v>1794</v>
      </c>
      <c r="P30" s="405" t="s">
        <v>59</v>
      </c>
      <c r="Q30" s="207" t="s">
        <v>58</v>
      </c>
      <c r="R30" s="475">
        <v>102</v>
      </c>
      <c r="S30" s="475">
        <v>1768</v>
      </c>
      <c r="T30" s="475">
        <v>-66</v>
      </c>
      <c r="U30" s="475">
        <v>70</v>
      </c>
      <c r="V30" s="405" t="s">
        <v>59</v>
      </c>
    </row>
    <row r="31" spans="1:22" s="209" customFormat="1" ht="15.2" customHeight="1">
      <c r="A31" s="434" t="s">
        <v>453</v>
      </c>
      <c r="B31" s="435">
        <f t="shared" si="3"/>
        <v>7633</v>
      </c>
      <c r="C31" s="27">
        <f t="shared" si="1"/>
        <v>3319</v>
      </c>
      <c r="D31" s="27">
        <f t="shared" si="2"/>
        <v>4314</v>
      </c>
      <c r="E31" s="207" t="s">
        <v>60</v>
      </c>
      <c r="F31" s="124">
        <v>1990</v>
      </c>
      <c r="G31" s="124">
        <v>284</v>
      </c>
      <c r="H31" s="207" t="s">
        <v>60</v>
      </c>
      <c r="I31" s="124">
        <v>0</v>
      </c>
      <c r="J31" s="124">
        <v>0</v>
      </c>
      <c r="K31" s="124">
        <v>66</v>
      </c>
      <c r="L31" s="124">
        <v>1160</v>
      </c>
      <c r="M31" s="124">
        <v>515</v>
      </c>
      <c r="N31" s="124">
        <v>1591</v>
      </c>
      <c r="O31" s="124">
        <v>902</v>
      </c>
      <c r="P31" s="405" t="s">
        <v>61</v>
      </c>
      <c r="Q31" s="207" t="s">
        <v>60</v>
      </c>
      <c r="R31" s="475">
        <v>56</v>
      </c>
      <c r="S31" s="475">
        <v>959</v>
      </c>
      <c r="T31" s="475">
        <v>30</v>
      </c>
      <c r="U31" s="475">
        <v>80</v>
      </c>
      <c r="V31" s="405" t="s">
        <v>61</v>
      </c>
    </row>
    <row r="32" spans="1:22" s="209" customFormat="1" ht="15.2" customHeight="1">
      <c r="A32" s="434" t="s">
        <v>454</v>
      </c>
      <c r="B32" s="435">
        <f t="shared" si="3"/>
        <v>25672</v>
      </c>
      <c r="C32" s="27">
        <f t="shared" si="1"/>
        <v>14622</v>
      </c>
      <c r="D32" s="27">
        <f t="shared" si="2"/>
        <v>11050</v>
      </c>
      <c r="E32" s="207" t="s">
        <v>62</v>
      </c>
      <c r="F32" s="124">
        <v>10223</v>
      </c>
      <c r="G32" s="124">
        <v>729</v>
      </c>
      <c r="H32" s="207" t="s">
        <v>62</v>
      </c>
      <c r="I32" s="124">
        <v>0</v>
      </c>
      <c r="J32" s="124">
        <v>0</v>
      </c>
      <c r="K32" s="124">
        <v>278</v>
      </c>
      <c r="L32" s="124">
        <v>2009</v>
      </c>
      <c r="M32" s="124">
        <v>2070</v>
      </c>
      <c r="N32" s="124">
        <v>3420</v>
      </c>
      <c r="O32" s="124">
        <v>2842</v>
      </c>
      <c r="P32" s="405" t="s">
        <v>32</v>
      </c>
      <c r="Q32" s="207" t="s">
        <v>62</v>
      </c>
      <c r="R32" s="475">
        <v>287</v>
      </c>
      <c r="S32" s="475">
        <v>3114</v>
      </c>
      <c r="T32" s="475">
        <v>269</v>
      </c>
      <c r="U32" s="475">
        <v>431</v>
      </c>
      <c r="V32" s="405" t="s">
        <v>32</v>
      </c>
    </row>
    <row r="33" spans="1:22" s="209" customFormat="1" ht="15.2" customHeight="1">
      <c r="A33" s="434" t="s">
        <v>455</v>
      </c>
      <c r="B33" s="435">
        <f t="shared" si="3"/>
        <v>37516</v>
      </c>
      <c r="C33" s="27">
        <f t="shared" si="1"/>
        <v>19710</v>
      </c>
      <c r="D33" s="27">
        <f t="shared" si="2"/>
        <v>17806</v>
      </c>
      <c r="E33" s="207" t="s">
        <v>63</v>
      </c>
      <c r="F33" s="124">
        <v>13675</v>
      </c>
      <c r="G33" s="124">
        <v>837</v>
      </c>
      <c r="H33" s="207" t="s">
        <v>63</v>
      </c>
      <c r="I33" s="124">
        <v>0</v>
      </c>
      <c r="J33" s="124">
        <v>0</v>
      </c>
      <c r="K33" s="124">
        <v>342</v>
      </c>
      <c r="L33" s="124">
        <v>2686</v>
      </c>
      <c r="M33" s="124">
        <v>5940</v>
      </c>
      <c r="N33" s="124">
        <v>5783</v>
      </c>
      <c r="O33" s="124">
        <v>2677</v>
      </c>
      <c r="P33" s="405" t="s">
        <v>64</v>
      </c>
      <c r="Q33" s="207" t="s">
        <v>63</v>
      </c>
      <c r="R33" s="475">
        <v>336</v>
      </c>
      <c r="S33" s="475">
        <v>4275</v>
      </c>
      <c r="T33" s="475">
        <v>587</v>
      </c>
      <c r="U33" s="475">
        <v>378</v>
      </c>
      <c r="V33" s="405" t="s">
        <v>64</v>
      </c>
    </row>
    <row r="34" spans="1:22" s="50" customFormat="1" ht="15.2" customHeight="1">
      <c r="A34" s="434" t="s">
        <v>477</v>
      </c>
      <c r="B34" s="435">
        <f t="shared" si="3"/>
        <v>34648</v>
      </c>
      <c r="C34" s="27">
        <f t="shared" si="1"/>
        <v>17223</v>
      </c>
      <c r="D34" s="27">
        <f t="shared" si="2"/>
        <v>17425</v>
      </c>
      <c r="E34" s="207" t="s">
        <v>65</v>
      </c>
      <c r="F34" s="124">
        <v>11803</v>
      </c>
      <c r="G34" s="124">
        <v>1159</v>
      </c>
      <c r="H34" s="207" t="s">
        <v>65</v>
      </c>
      <c r="I34" s="124">
        <v>0</v>
      </c>
      <c r="J34" s="124">
        <v>0</v>
      </c>
      <c r="K34" s="124">
        <v>792</v>
      </c>
      <c r="L34" s="124">
        <v>4845</v>
      </c>
      <c r="M34" s="124">
        <v>3463</v>
      </c>
      <c r="N34" s="124">
        <v>5068</v>
      </c>
      <c r="O34" s="124">
        <v>2501</v>
      </c>
      <c r="P34" s="405" t="s">
        <v>66</v>
      </c>
      <c r="Q34" s="207" t="s">
        <v>65</v>
      </c>
      <c r="R34" s="475">
        <v>585</v>
      </c>
      <c r="S34" s="475">
        <v>3540</v>
      </c>
      <c r="T34" s="475">
        <v>136</v>
      </c>
      <c r="U34" s="475">
        <v>756</v>
      </c>
      <c r="V34" s="405" t="s">
        <v>478</v>
      </c>
    </row>
    <row r="35" spans="1:22" s="50" customFormat="1" ht="15.2" customHeight="1">
      <c r="A35" s="434" t="s">
        <v>479</v>
      </c>
      <c r="B35" s="435">
        <f t="shared" si="3"/>
        <v>46358</v>
      </c>
      <c r="C35" s="27">
        <f t="shared" si="1"/>
        <v>23773</v>
      </c>
      <c r="D35" s="27">
        <f t="shared" si="2"/>
        <v>22585</v>
      </c>
      <c r="E35" s="207" t="s">
        <v>67</v>
      </c>
      <c r="F35" s="124">
        <v>16480</v>
      </c>
      <c r="G35" s="124">
        <v>1665</v>
      </c>
      <c r="H35" s="207" t="s">
        <v>67</v>
      </c>
      <c r="I35" s="124">
        <v>0</v>
      </c>
      <c r="J35" s="124">
        <v>0</v>
      </c>
      <c r="K35" s="124">
        <v>775</v>
      </c>
      <c r="L35" s="124">
        <v>4026</v>
      </c>
      <c r="M35" s="124">
        <v>4101</v>
      </c>
      <c r="N35" s="124">
        <v>10039</v>
      </c>
      <c r="O35" s="124">
        <v>3242</v>
      </c>
      <c r="P35" s="405" t="s">
        <v>68</v>
      </c>
      <c r="Q35" s="207" t="s">
        <v>67</v>
      </c>
      <c r="R35" s="475">
        <v>734</v>
      </c>
      <c r="S35" s="475">
        <v>4691</v>
      </c>
      <c r="T35" s="475">
        <v>203</v>
      </c>
      <c r="U35" s="475">
        <v>402</v>
      </c>
      <c r="V35" s="405" t="s">
        <v>68</v>
      </c>
    </row>
    <row r="36" spans="1:22" s="50" customFormat="1" ht="15.2" customHeight="1">
      <c r="A36" s="434" t="s">
        <v>480</v>
      </c>
      <c r="B36" s="435">
        <f t="shared" si="3"/>
        <v>142031</v>
      </c>
      <c r="C36" s="27">
        <f t="shared" si="1"/>
        <v>72531</v>
      </c>
      <c r="D36" s="27">
        <f t="shared" si="2"/>
        <v>69500</v>
      </c>
      <c r="E36" s="207" t="s">
        <v>69</v>
      </c>
      <c r="F36" s="124">
        <v>52323</v>
      </c>
      <c r="G36" s="124">
        <v>3891</v>
      </c>
      <c r="H36" s="207" t="s">
        <v>69</v>
      </c>
      <c r="I36" s="124">
        <v>0</v>
      </c>
      <c r="J36" s="124">
        <v>0</v>
      </c>
      <c r="K36" s="124">
        <v>2920</v>
      </c>
      <c r="L36" s="124">
        <v>13068</v>
      </c>
      <c r="M36" s="124">
        <v>15304</v>
      </c>
      <c r="N36" s="124">
        <v>27499</v>
      </c>
      <c r="O36" s="124">
        <v>8934</v>
      </c>
      <c r="P36" s="405" t="s">
        <v>70</v>
      </c>
      <c r="Q36" s="207" t="s">
        <v>69</v>
      </c>
      <c r="R36" s="475">
        <v>2271</v>
      </c>
      <c r="S36" s="475">
        <v>13814</v>
      </c>
      <c r="T36" s="475">
        <v>232</v>
      </c>
      <c r="U36" s="475">
        <v>1775</v>
      </c>
      <c r="V36" s="405" t="s">
        <v>70</v>
      </c>
    </row>
    <row r="37" spans="1:22" s="50" customFormat="1" ht="15.2" customHeight="1">
      <c r="A37" s="434" t="s">
        <v>481</v>
      </c>
      <c r="B37" s="435">
        <f t="shared" si="3"/>
        <v>27838</v>
      </c>
      <c r="C37" s="27">
        <f t="shared" si="1"/>
        <v>15487</v>
      </c>
      <c r="D37" s="27">
        <f t="shared" si="2"/>
        <v>12351</v>
      </c>
      <c r="E37" s="207" t="s">
        <v>71</v>
      </c>
      <c r="F37" s="124">
        <v>11162</v>
      </c>
      <c r="G37" s="124">
        <v>570</v>
      </c>
      <c r="H37" s="207" t="s">
        <v>71</v>
      </c>
      <c r="I37" s="124">
        <v>0</v>
      </c>
      <c r="J37" s="124">
        <v>0</v>
      </c>
      <c r="K37" s="124">
        <v>307</v>
      </c>
      <c r="L37" s="124">
        <v>2219</v>
      </c>
      <c r="M37" s="124">
        <v>2661</v>
      </c>
      <c r="N37" s="124">
        <v>4344</v>
      </c>
      <c r="O37" s="124">
        <v>2620</v>
      </c>
      <c r="P37" s="405" t="s">
        <v>72</v>
      </c>
      <c r="Q37" s="207" t="s">
        <v>71</v>
      </c>
      <c r="R37" s="475">
        <v>265</v>
      </c>
      <c r="S37" s="475">
        <v>3342</v>
      </c>
      <c r="T37" s="475">
        <v>148</v>
      </c>
      <c r="U37" s="475">
        <v>200</v>
      </c>
      <c r="V37" s="405" t="s">
        <v>72</v>
      </c>
    </row>
    <row r="38" spans="1:22" s="50" customFormat="1" ht="15.2" customHeight="1">
      <c r="A38" s="434" t="s">
        <v>482</v>
      </c>
      <c r="B38" s="435">
        <f t="shared" si="3"/>
        <v>15159</v>
      </c>
      <c r="C38" s="27">
        <f t="shared" si="1"/>
        <v>7567</v>
      </c>
      <c r="D38" s="27">
        <f t="shared" si="2"/>
        <v>7592</v>
      </c>
      <c r="E38" s="207" t="s">
        <v>73</v>
      </c>
      <c r="F38" s="124">
        <v>4984</v>
      </c>
      <c r="G38" s="124">
        <v>410</v>
      </c>
      <c r="H38" s="207" t="s">
        <v>73</v>
      </c>
      <c r="I38" s="124">
        <v>0</v>
      </c>
      <c r="J38" s="124">
        <v>0</v>
      </c>
      <c r="K38" s="124">
        <v>320</v>
      </c>
      <c r="L38" s="124">
        <v>2479</v>
      </c>
      <c r="M38" s="124">
        <v>1152</v>
      </c>
      <c r="N38" s="124">
        <v>3201</v>
      </c>
      <c r="O38" s="124">
        <v>1801</v>
      </c>
      <c r="P38" s="405" t="s">
        <v>74</v>
      </c>
      <c r="Q38" s="207" t="s">
        <v>73</v>
      </c>
      <c r="R38" s="475">
        <v>200</v>
      </c>
      <c r="S38" s="475">
        <v>1972</v>
      </c>
      <c r="T38" s="475">
        <v>1</v>
      </c>
      <c r="U38" s="475">
        <v>-1361</v>
      </c>
      <c r="V38" s="405" t="s">
        <v>74</v>
      </c>
    </row>
    <row r="39" spans="1:22" s="50" customFormat="1" ht="15.2" customHeight="1">
      <c r="A39" s="434" t="s">
        <v>483</v>
      </c>
      <c r="B39" s="435">
        <f t="shared" si="3"/>
        <v>59229</v>
      </c>
      <c r="C39" s="27">
        <f t="shared" si="1"/>
        <v>41485</v>
      </c>
      <c r="D39" s="27">
        <f t="shared" si="2"/>
        <v>17744</v>
      </c>
      <c r="E39" s="207" t="s">
        <v>75</v>
      </c>
      <c r="F39" s="124">
        <v>11980</v>
      </c>
      <c r="G39" s="124">
        <v>756</v>
      </c>
      <c r="H39" s="207" t="s">
        <v>75</v>
      </c>
      <c r="I39" s="124">
        <v>0</v>
      </c>
      <c r="J39" s="124">
        <v>0</v>
      </c>
      <c r="K39" s="124">
        <v>1869</v>
      </c>
      <c r="L39" s="124">
        <v>5763</v>
      </c>
      <c r="M39" s="124">
        <v>4849</v>
      </c>
      <c r="N39" s="124">
        <v>4879</v>
      </c>
      <c r="O39" s="124">
        <v>3877</v>
      </c>
      <c r="P39" s="405" t="s">
        <v>76</v>
      </c>
      <c r="Q39" s="207" t="s">
        <v>75</v>
      </c>
      <c r="R39" s="475">
        <v>24251</v>
      </c>
      <c r="S39" s="475">
        <v>4265</v>
      </c>
      <c r="T39" s="475">
        <v>233</v>
      </c>
      <c r="U39" s="475">
        <v>-3493</v>
      </c>
      <c r="V39" s="405" t="s">
        <v>76</v>
      </c>
    </row>
    <row r="40" spans="1:22" s="50" customFormat="1" ht="15.2" customHeight="1" thickBot="1">
      <c r="A40" s="436" t="s">
        <v>484</v>
      </c>
      <c r="B40" s="437">
        <f t="shared" si="3"/>
        <v>5554</v>
      </c>
      <c r="C40" s="438">
        <f t="shared" si="1"/>
        <v>2638</v>
      </c>
      <c r="D40" s="438">
        <f t="shared" si="2"/>
        <v>2916</v>
      </c>
      <c r="E40" s="439" t="s">
        <v>77</v>
      </c>
      <c r="F40" s="36">
        <v>1614</v>
      </c>
      <c r="G40" s="36">
        <v>232</v>
      </c>
      <c r="H40" s="439" t="s">
        <v>77</v>
      </c>
      <c r="I40" s="36">
        <v>0</v>
      </c>
      <c r="J40" s="36">
        <v>0</v>
      </c>
      <c r="K40" s="36">
        <v>56</v>
      </c>
      <c r="L40" s="36">
        <v>602</v>
      </c>
      <c r="M40" s="36">
        <v>483</v>
      </c>
      <c r="N40" s="36">
        <v>929</v>
      </c>
      <c r="O40" s="36">
        <v>738</v>
      </c>
      <c r="P40" s="412" t="s">
        <v>78</v>
      </c>
      <c r="Q40" s="439" t="s">
        <v>77</v>
      </c>
      <c r="R40" s="476">
        <v>60</v>
      </c>
      <c r="S40" s="476">
        <v>703</v>
      </c>
      <c r="T40" s="476">
        <v>29</v>
      </c>
      <c r="U40" s="476">
        <v>108</v>
      </c>
      <c r="V40" s="412" t="s">
        <v>78</v>
      </c>
    </row>
    <row r="41" spans="1:22" s="63" customFormat="1" ht="11.1" customHeight="1">
      <c r="A41" s="637" t="s">
        <v>582</v>
      </c>
      <c r="B41" s="637"/>
      <c r="D41" s="64"/>
      <c r="E41" s="63" t="s">
        <v>582</v>
      </c>
      <c r="G41" s="64" t="s">
        <v>467</v>
      </c>
      <c r="H41" s="63" t="s">
        <v>582</v>
      </c>
      <c r="I41" s="440"/>
      <c r="J41" s="103"/>
      <c r="K41" s="103"/>
      <c r="L41" s="103"/>
      <c r="M41" s="103"/>
      <c r="N41" s="103"/>
      <c r="O41" s="103"/>
      <c r="P41" s="64" t="s">
        <v>79</v>
      </c>
      <c r="Q41" s="63" t="s">
        <v>582</v>
      </c>
      <c r="T41" s="103"/>
      <c r="U41" s="103"/>
      <c r="V41" s="64" t="s">
        <v>79</v>
      </c>
    </row>
    <row r="42" spans="1:22" s="101" customFormat="1" ht="11.1" customHeight="1">
      <c r="A42" s="441" t="s">
        <v>417</v>
      </c>
      <c r="B42" s="441"/>
      <c r="C42" s="441"/>
      <c r="D42" s="441"/>
      <c r="E42" s="441" t="s">
        <v>423</v>
      </c>
      <c r="F42" s="441"/>
      <c r="G42" s="441"/>
      <c r="H42" s="441" t="s">
        <v>417</v>
      </c>
      <c r="I42" s="441"/>
      <c r="J42" s="442"/>
      <c r="K42" s="442"/>
      <c r="L42" s="140"/>
      <c r="M42" s="140"/>
      <c r="N42" s="140"/>
      <c r="O42" s="140"/>
      <c r="P42" s="140"/>
      <c r="Q42" s="441" t="s">
        <v>417</v>
      </c>
      <c r="R42" s="441"/>
      <c r="S42" s="441"/>
      <c r="T42" s="441"/>
      <c r="U42" s="140"/>
      <c r="V42" s="140"/>
    </row>
    <row r="43" spans="1:22" s="101" customFormat="1" ht="11.1" customHeight="1">
      <c r="A43" s="443" t="s">
        <v>418</v>
      </c>
      <c r="B43" s="444"/>
      <c r="C43" s="444"/>
      <c r="D43" s="444"/>
      <c r="E43" s="443" t="s">
        <v>424</v>
      </c>
      <c r="F43" s="444"/>
      <c r="G43" s="444"/>
      <c r="H43" s="443" t="s">
        <v>466</v>
      </c>
      <c r="I43" s="444"/>
      <c r="J43" s="442"/>
      <c r="K43" s="442"/>
      <c r="L43" s="140"/>
      <c r="M43" s="140"/>
      <c r="N43" s="140"/>
      <c r="O43" s="140"/>
      <c r="P43" s="140"/>
      <c r="Q43" s="443" t="s">
        <v>418</v>
      </c>
      <c r="R43" s="444"/>
      <c r="S43" s="444"/>
      <c r="T43" s="444"/>
      <c r="U43" s="140"/>
      <c r="V43" s="140"/>
    </row>
    <row r="44" spans="1:22" s="224" customFormat="1" ht="11.1" customHeight="1">
      <c r="A44" s="617" t="s">
        <v>485</v>
      </c>
      <c r="B44" s="617"/>
      <c r="C44" s="617"/>
      <c r="D44" s="617"/>
      <c r="E44" s="442" t="s">
        <v>465</v>
      </c>
      <c r="F44" s="442"/>
      <c r="G44" s="442"/>
      <c r="H44" s="617" t="s">
        <v>468</v>
      </c>
      <c r="I44" s="617"/>
      <c r="J44" s="617"/>
      <c r="K44" s="617"/>
      <c r="L44" s="617"/>
      <c r="M44" s="617"/>
      <c r="N44" s="445"/>
      <c r="O44" s="445"/>
      <c r="P44" s="446"/>
      <c r="Q44" s="617"/>
      <c r="R44" s="617"/>
      <c r="S44" s="617"/>
      <c r="T44" s="617"/>
      <c r="U44" s="445"/>
      <c r="V44" s="446"/>
    </row>
    <row r="45" spans="1:22" s="50" customFormat="1" ht="18" customHeight="1">
      <c r="A45" s="44"/>
      <c r="B45" s="46"/>
      <c r="C45" s="46"/>
      <c r="D45" s="46"/>
      <c r="E45" s="44"/>
      <c r="F45" s="46"/>
      <c r="G45" s="44"/>
      <c r="H45" s="44"/>
      <c r="I45" s="430"/>
      <c r="J45" s="430"/>
      <c r="K45" s="430"/>
      <c r="L45" s="430"/>
      <c r="M45" s="430"/>
      <c r="N45" s="430"/>
      <c r="O45" s="430"/>
      <c r="P45" s="142"/>
      <c r="Q45" s="44"/>
      <c r="R45" s="46"/>
      <c r="S45" s="46"/>
      <c r="T45" s="430"/>
      <c r="U45" s="430"/>
      <c r="V45" s="142"/>
    </row>
    <row r="46" spans="1:22" s="50" customFormat="1" ht="11.25">
      <c r="A46" s="430"/>
      <c r="B46" s="46"/>
      <c r="C46" s="46"/>
      <c r="D46" s="46"/>
      <c r="E46" s="44"/>
      <c r="F46" s="46"/>
      <c r="G46" s="44"/>
      <c r="H46" s="44"/>
      <c r="I46" s="430"/>
      <c r="J46" s="430"/>
      <c r="K46" s="430"/>
      <c r="L46" s="430"/>
      <c r="M46" s="430"/>
      <c r="N46" s="430"/>
      <c r="O46" s="430"/>
      <c r="P46" s="142"/>
      <c r="Q46" s="44"/>
      <c r="R46" s="46"/>
      <c r="S46" s="46"/>
      <c r="T46" s="430"/>
      <c r="U46" s="430"/>
      <c r="V46" s="142"/>
    </row>
    <row r="47" spans="1:22" s="50" customFormat="1" ht="11.25">
      <c r="B47" s="46">
        <f>B15/365</f>
        <v>8120.2219178082196</v>
      </c>
      <c r="C47" s="46"/>
      <c r="D47" s="46"/>
      <c r="E47" s="44"/>
      <c r="F47" s="46"/>
      <c r="G47" s="44"/>
      <c r="H47" s="43" t="s">
        <v>565</v>
      </c>
      <c r="I47" s="447">
        <f>K15/100</f>
        <v>790.84</v>
      </c>
      <c r="J47" s="448">
        <f>(I47/$I$59)*100</f>
        <v>2.6682582735271758</v>
      </c>
      <c r="K47" s="430"/>
      <c r="L47" s="430"/>
      <c r="M47" s="430"/>
      <c r="N47" s="430"/>
      <c r="O47" s="430"/>
      <c r="P47" s="142"/>
      <c r="Q47" s="44"/>
      <c r="R47" s="46"/>
      <c r="S47" s="46"/>
      <c r="T47" s="430"/>
      <c r="U47" s="430"/>
      <c r="V47" s="142"/>
    </row>
    <row r="48" spans="1:22" s="50" customFormat="1" ht="11.25">
      <c r="A48" s="44"/>
      <c r="B48" s="44"/>
      <c r="C48" s="46"/>
      <c r="D48" s="46"/>
      <c r="E48" s="44"/>
      <c r="F48" s="46"/>
      <c r="G48" s="44"/>
      <c r="H48" s="43" t="s">
        <v>567</v>
      </c>
      <c r="I48" s="447">
        <f>L15/100</f>
        <v>4551.32</v>
      </c>
      <c r="J48" s="448">
        <f t="shared" ref="J48:J58" si="4">(I48/$I$59)*100</f>
        <v>15.355947151724376</v>
      </c>
      <c r="K48" s="430"/>
      <c r="L48" s="430"/>
      <c r="M48" s="430"/>
      <c r="N48" s="430"/>
      <c r="O48" s="430"/>
      <c r="P48" s="142"/>
      <c r="Q48" s="44"/>
      <c r="R48" s="46"/>
      <c r="S48" s="46"/>
      <c r="T48" s="430"/>
      <c r="U48" s="430"/>
      <c r="V48" s="142"/>
    </row>
    <row r="49" spans="1:22" s="50" customFormat="1" ht="11.25">
      <c r="A49" s="44"/>
      <c r="B49" s="46"/>
      <c r="C49" s="46"/>
      <c r="D49" s="46"/>
      <c r="E49" s="44"/>
      <c r="F49" s="46"/>
      <c r="G49" s="44"/>
      <c r="H49" s="43" t="s">
        <v>561</v>
      </c>
      <c r="I49" s="447">
        <f>M15/100</f>
        <v>2889.56</v>
      </c>
      <c r="J49" s="448">
        <f t="shared" si="4"/>
        <v>9.7492443185134618</v>
      </c>
      <c r="K49" s="430"/>
      <c r="L49" s="430"/>
      <c r="M49" s="430"/>
      <c r="N49" s="430"/>
      <c r="O49" s="430"/>
      <c r="P49" s="142"/>
      <c r="Q49" s="44"/>
      <c r="R49" s="46"/>
      <c r="S49" s="46"/>
      <c r="T49" s="430"/>
      <c r="U49" s="430"/>
      <c r="V49" s="142"/>
    </row>
    <row r="50" spans="1:22" s="50" customFormat="1" ht="11.25">
      <c r="A50" s="44"/>
      <c r="B50" s="46"/>
      <c r="C50" s="46"/>
      <c r="D50" s="46"/>
      <c r="E50" s="44"/>
      <c r="F50" s="46"/>
      <c r="G50" s="44"/>
      <c r="H50" s="43" t="s">
        <v>562</v>
      </c>
      <c r="I50" s="447">
        <f>N15/100</f>
        <v>4044.62</v>
      </c>
      <c r="J50" s="448">
        <f t="shared" si="4"/>
        <v>13.646364344587383</v>
      </c>
      <c r="K50" s="430"/>
      <c r="L50" s="430"/>
      <c r="M50" s="430"/>
      <c r="N50" s="430"/>
      <c r="O50" s="430"/>
      <c r="P50" s="142"/>
      <c r="Q50" s="44"/>
      <c r="R50" s="46"/>
      <c r="S50" s="46"/>
      <c r="T50" s="430"/>
      <c r="U50" s="430"/>
      <c r="V50" s="142"/>
    </row>
    <row r="51" spans="1:22" s="50" customFormat="1" ht="11.25">
      <c r="A51" s="44"/>
      <c r="B51" s="46"/>
      <c r="C51" s="46"/>
      <c r="D51" s="46"/>
      <c r="E51" s="44"/>
      <c r="F51" s="46"/>
      <c r="G51" s="44"/>
      <c r="H51" s="43" t="s">
        <v>566</v>
      </c>
      <c r="I51" s="447">
        <f>O15/100</f>
        <v>1732.74</v>
      </c>
      <c r="J51" s="448">
        <f t="shared" si="4"/>
        <v>5.8461861323042319</v>
      </c>
      <c r="K51" s="430"/>
      <c r="L51" s="430"/>
      <c r="M51" s="430"/>
      <c r="N51" s="430"/>
      <c r="O51" s="430"/>
      <c r="P51" s="142"/>
      <c r="Q51" s="44"/>
      <c r="R51" s="46"/>
      <c r="S51" s="46"/>
      <c r="T51" s="430"/>
      <c r="U51" s="430"/>
      <c r="V51" s="142"/>
    </row>
    <row r="52" spans="1:22" s="50" customFormat="1" ht="11.25">
      <c r="A52" s="44"/>
      <c r="B52" s="46"/>
      <c r="C52" s="46"/>
      <c r="D52" s="46"/>
      <c r="E52" s="44"/>
      <c r="F52" s="46"/>
      <c r="G52" s="44"/>
      <c r="H52" s="449" t="s">
        <v>563</v>
      </c>
      <c r="I52" s="450">
        <f>R15/100</f>
        <v>800.96</v>
      </c>
      <c r="J52" s="448">
        <f t="shared" si="4"/>
        <v>2.7024026943052033</v>
      </c>
      <c r="K52" s="430"/>
      <c r="L52" s="430"/>
      <c r="M52" s="430"/>
      <c r="N52" s="430"/>
      <c r="O52" s="430"/>
      <c r="P52" s="142"/>
      <c r="Q52" s="44"/>
      <c r="R52" s="46"/>
      <c r="S52" s="46"/>
      <c r="T52" s="430"/>
      <c r="U52" s="430"/>
      <c r="V52" s="142"/>
    </row>
    <row r="53" spans="1:22" s="50" customFormat="1" ht="11.25">
      <c r="A53" s="44"/>
      <c r="B53" s="46"/>
      <c r="C53" s="46"/>
      <c r="D53" s="46"/>
      <c r="E53" s="44"/>
      <c r="F53" s="46"/>
      <c r="G53" s="44"/>
      <c r="H53" s="449" t="s">
        <v>564</v>
      </c>
      <c r="I53" s="450">
        <f>S15/100</f>
        <v>2435.4499999999998</v>
      </c>
      <c r="J53" s="448">
        <f t="shared" si="4"/>
        <v>8.2170977849650502</v>
      </c>
      <c r="K53" s="430"/>
      <c r="L53" s="430"/>
      <c r="M53" s="430"/>
      <c r="N53" s="430"/>
      <c r="O53" s="430"/>
      <c r="P53" s="142"/>
      <c r="Q53" s="44"/>
      <c r="R53" s="46"/>
      <c r="S53" s="46"/>
      <c r="T53" s="430"/>
      <c r="U53" s="430"/>
      <c r="V53" s="142"/>
    </row>
    <row r="54" spans="1:22">
      <c r="H54" s="451" t="s">
        <v>568</v>
      </c>
      <c r="I54" s="452">
        <f>F15/100</f>
        <v>7866.21</v>
      </c>
      <c r="J54" s="448">
        <f t="shared" si="4"/>
        <v>26.540235589755458</v>
      </c>
    </row>
    <row r="55" spans="1:22">
      <c r="H55" s="451" t="s">
        <v>569</v>
      </c>
      <c r="I55" s="452">
        <f>G15/100</f>
        <v>622.82000000000005</v>
      </c>
      <c r="J55" s="448">
        <f t="shared" si="4"/>
        <v>2.1013664178824993</v>
      </c>
    </row>
    <row r="56" spans="1:22">
      <c r="H56" s="451" t="s">
        <v>570</v>
      </c>
      <c r="I56" s="452">
        <f>I15/100</f>
        <v>0</v>
      </c>
      <c r="J56" s="448">
        <f t="shared" si="4"/>
        <v>0</v>
      </c>
    </row>
    <row r="57" spans="1:22">
      <c r="H57" s="451" t="s">
        <v>571</v>
      </c>
      <c r="I57" s="452">
        <f>J15/100</f>
        <v>3648.38</v>
      </c>
      <c r="J57" s="448">
        <f t="shared" si="4"/>
        <v>12.30946856503348</v>
      </c>
    </row>
    <row r="58" spans="1:22">
      <c r="H58" s="451" t="s">
        <v>572</v>
      </c>
      <c r="I58" s="452">
        <f>(T15+U15)/100</f>
        <v>255.91</v>
      </c>
      <c r="J58" s="448">
        <f t="shared" si="4"/>
        <v>0.86342872740167353</v>
      </c>
    </row>
    <row r="59" spans="1:22">
      <c r="I59" s="453">
        <f>SUM(I47:I58)</f>
        <v>29638.81</v>
      </c>
      <c r="J59" s="453">
        <f>I59-I52-I53</f>
        <v>26402.400000000001</v>
      </c>
    </row>
    <row r="60" spans="1:22">
      <c r="I60" s="453">
        <v>100</v>
      </c>
      <c r="J60" s="455">
        <f>(J59/I59)*100</f>
        <v>89.080499520729745</v>
      </c>
      <c r="K60" s="456">
        <f>I60-J60</f>
        <v>10.919500479270255</v>
      </c>
    </row>
  </sheetData>
  <sheetProtection selectLockedCells="1"/>
  <mergeCells count="40">
    <mergeCell ref="A44:D44"/>
    <mergeCell ref="F7:G7"/>
    <mergeCell ref="B7:B10"/>
    <mergeCell ref="B6:D6"/>
    <mergeCell ref="L6:O6"/>
    <mergeCell ref="F8:F10"/>
    <mergeCell ref="I6:J6"/>
    <mergeCell ref="A6:A10"/>
    <mergeCell ref="A41:B41"/>
    <mergeCell ref="Q44:T44"/>
    <mergeCell ref="R8:R10"/>
    <mergeCell ref="H3:O3"/>
    <mergeCell ref="R7:S7"/>
    <mergeCell ref="H44:M44"/>
    <mergeCell ref="P3:V3"/>
    <mergeCell ref="V6:V10"/>
    <mergeCell ref="T6:U6"/>
    <mergeCell ref="S8:S10"/>
    <mergeCell ref="O8:O10"/>
    <mergeCell ref="I7:J7"/>
    <mergeCell ref="L8:L10"/>
    <mergeCell ref="P6:P10"/>
    <mergeCell ref="N8:N10"/>
    <mergeCell ref="Q6:Q10"/>
    <mergeCell ref="I8:I10"/>
    <mergeCell ref="A3:G3"/>
    <mergeCell ref="A4:G4"/>
    <mergeCell ref="F6:G6"/>
    <mergeCell ref="U7:U10"/>
    <mergeCell ref="E6:E10"/>
    <mergeCell ref="K7:O7"/>
    <mergeCell ref="M8:M10"/>
    <mergeCell ref="H6:H10"/>
    <mergeCell ref="R6:S6"/>
    <mergeCell ref="T7:T10"/>
    <mergeCell ref="C7:C10"/>
    <mergeCell ref="D7:D10"/>
    <mergeCell ref="G8:G10"/>
    <mergeCell ref="J8:J10"/>
    <mergeCell ref="K8:K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view="pageBreakPreview" zoomScaleNormal="100" zoomScaleSheetLayoutView="100" workbookViewId="0">
      <selection activeCell="G26" sqref="G26"/>
    </sheetView>
  </sheetViews>
  <sheetFormatPr defaultRowHeight="14.25"/>
  <cols>
    <col min="1" max="1" width="9.75" style="66" customWidth="1"/>
    <col min="2" max="2" width="12.125" style="227" customWidth="1"/>
    <col min="3" max="7" width="12.125" style="71" customWidth="1"/>
    <col min="8" max="8" width="11.625" style="71" customWidth="1"/>
    <col min="9" max="9" width="12.625" style="71" bestFit="1" customWidth="1"/>
    <col min="10" max="10" width="11.625" style="71" customWidth="1"/>
    <col min="11" max="11" width="11.125" style="71" customWidth="1"/>
    <col min="12" max="13" width="11.625" style="71" customWidth="1"/>
    <col min="14" max="14" width="12.25" style="66" customWidth="1"/>
    <col min="15" max="16384" width="9" style="71"/>
  </cols>
  <sheetData>
    <row r="1" spans="1:14" s="423" customFormat="1" ht="14.1" customHeight="1">
      <c r="A1" s="421" t="s">
        <v>660</v>
      </c>
      <c r="B1" s="422"/>
      <c r="N1" s="424" t="s">
        <v>592</v>
      </c>
    </row>
    <row r="2" spans="1:14" s="423" customFormat="1" ht="14.1" customHeight="1">
      <c r="A2" s="421"/>
      <c r="B2" s="422"/>
      <c r="N2" s="424"/>
    </row>
    <row r="3" spans="1:14" s="51" customFormat="1" ht="20.100000000000001" customHeight="1">
      <c r="A3" s="578" t="s">
        <v>167</v>
      </c>
      <c r="B3" s="578"/>
      <c r="C3" s="578"/>
      <c r="D3" s="578"/>
      <c r="E3" s="578"/>
      <c r="F3" s="578"/>
      <c r="G3" s="578"/>
      <c r="H3" s="579" t="s">
        <v>168</v>
      </c>
      <c r="I3" s="578"/>
      <c r="J3" s="578"/>
      <c r="K3" s="578"/>
      <c r="L3" s="578"/>
      <c r="M3" s="578"/>
      <c r="N3" s="578"/>
    </row>
    <row r="4" spans="1:14" s="56" customFormat="1" ht="24" customHeight="1">
      <c r="A4" s="112"/>
      <c r="B4" s="112"/>
      <c r="C4" s="112"/>
      <c r="D4" s="112"/>
      <c r="E4" s="112"/>
      <c r="F4" s="425"/>
      <c r="G4" s="112"/>
      <c r="I4" s="112"/>
      <c r="J4" s="112"/>
      <c r="K4" s="112"/>
      <c r="L4" s="112"/>
      <c r="M4" s="112"/>
      <c r="N4" s="112"/>
    </row>
    <row r="5" spans="1:14" s="57" customFormat="1" ht="18" customHeight="1" thickBot="1">
      <c r="A5" s="57" t="s">
        <v>17</v>
      </c>
      <c r="D5" s="11"/>
      <c r="N5" s="273" t="s">
        <v>86</v>
      </c>
    </row>
    <row r="6" spans="1:14" s="50" customFormat="1" ht="21.95" customHeight="1">
      <c r="A6" s="523" t="s">
        <v>169</v>
      </c>
      <c r="B6" s="640" t="s">
        <v>81</v>
      </c>
      <c r="C6" s="635"/>
      <c r="D6" s="635"/>
      <c r="E6" s="638" t="s">
        <v>82</v>
      </c>
      <c r="F6" s="635"/>
      <c r="G6" s="600"/>
      <c r="H6" s="640" t="s">
        <v>83</v>
      </c>
      <c r="I6" s="635"/>
      <c r="J6" s="635"/>
      <c r="K6" s="638" t="s">
        <v>84</v>
      </c>
      <c r="L6" s="635"/>
      <c r="M6" s="639"/>
      <c r="N6" s="526" t="s">
        <v>170</v>
      </c>
    </row>
    <row r="7" spans="1:14" s="50" customFormat="1" ht="20.100000000000001" customHeight="1">
      <c r="A7" s="524"/>
      <c r="B7" s="641"/>
      <c r="C7" s="519" t="s">
        <v>171</v>
      </c>
      <c r="D7" s="519" t="s">
        <v>172</v>
      </c>
      <c r="E7" s="518"/>
      <c r="F7" s="519" t="s">
        <v>171</v>
      </c>
      <c r="G7" s="595" t="s">
        <v>172</v>
      </c>
      <c r="H7" s="641"/>
      <c r="I7" s="519" t="s">
        <v>171</v>
      </c>
      <c r="J7" s="519" t="s">
        <v>172</v>
      </c>
      <c r="K7" s="518"/>
      <c r="L7" s="519" t="s">
        <v>171</v>
      </c>
      <c r="M7" s="602" t="s">
        <v>172</v>
      </c>
      <c r="N7" s="527"/>
    </row>
    <row r="8" spans="1:14" s="50" customFormat="1" ht="20.100000000000001" customHeight="1">
      <c r="A8" s="524"/>
      <c r="B8" s="619"/>
      <c r="C8" s="512"/>
      <c r="D8" s="512"/>
      <c r="E8" s="512"/>
      <c r="F8" s="512"/>
      <c r="G8" s="548"/>
      <c r="H8" s="619"/>
      <c r="I8" s="512"/>
      <c r="J8" s="512"/>
      <c r="K8" s="512"/>
      <c r="L8" s="512"/>
      <c r="M8" s="603"/>
      <c r="N8" s="527"/>
    </row>
    <row r="9" spans="1:14" s="50" customFormat="1" ht="20.100000000000001" customHeight="1">
      <c r="A9" s="525"/>
      <c r="B9" s="625"/>
      <c r="C9" s="513"/>
      <c r="D9" s="513"/>
      <c r="E9" s="513"/>
      <c r="F9" s="513"/>
      <c r="G9" s="613"/>
      <c r="H9" s="625"/>
      <c r="I9" s="513"/>
      <c r="J9" s="513"/>
      <c r="K9" s="513"/>
      <c r="L9" s="513"/>
      <c r="M9" s="604"/>
      <c r="N9" s="528"/>
    </row>
    <row r="10" spans="1:14" s="118" customFormat="1" ht="17.100000000000001" customHeight="1">
      <c r="A10" s="202" t="s">
        <v>23</v>
      </c>
      <c r="B10" s="11">
        <f>C10+D10</f>
        <v>16227673</v>
      </c>
      <c r="C10" s="11">
        <v>13512263</v>
      </c>
      <c r="D10" s="11">
        <v>2715410</v>
      </c>
      <c r="E10" s="11">
        <v>18053719</v>
      </c>
      <c r="F10" s="11">
        <v>14975857</v>
      </c>
      <c r="G10" s="11">
        <v>3077861</v>
      </c>
      <c r="H10" s="11">
        <v>15318931</v>
      </c>
      <c r="I10" s="11">
        <v>13088498</v>
      </c>
      <c r="J10" s="11">
        <v>2230433</v>
      </c>
      <c r="K10" s="11">
        <v>1387762</v>
      </c>
      <c r="L10" s="11">
        <v>721249</v>
      </c>
      <c r="M10" s="426">
        <v>666513</v>
      </c>
      <c r="N10" s="427" t="s">
        <v>23</v>
      </c>
    </row>
    <row r="11" spans="1:14" s="118" customFormat="1" ht="17.100000000000001" customHeight="1">
      <c r="A11" s="202" t="s">
        <v>138</v>
      </c>
      <c r="B11" s="11">
        <f t="shared" ref="B11:B13" si="0">C11+D11</f>
        <v>17268061</v>
      </c>
      <c r="C11" s="11">
        <v>14407298</v>
      </c>
      <c r="D11" s="11">
        <v>2860763</v>
      </c>
      <c r="E11" s="11">
        <v>18878867.34259</v>
      </c>
      <c r="F11" s="11">
        <v>15879409.67723</v>
      </c>
      <c r="G11" s="11">
        <v>2999457.66536</v>
      </c>
      <c r="H11" s="11">
        <v>15793864.409530001</v>
      </c>
      <c r="I11" s="11">
        <v>13689521.17984</v>
      </c>
      <c r="J11" s="11">
        <v>2104343.2296899999</v>
      </c>
      <c r="K11" s="11">
        <v>1678205.5713800001</v>
      </c>
      <c r="L11" s="11">
        <v>966660.76697999996</v>
      </c>
      <c r="M11" s="27">
        <v>711544.80440000002</v>
      </c>
      <c r="N11" s="117" t="s">
        <v>138</v>
      </c>
    </row>
    <row r="12" spans="1:14" s="118" customFormat="1" ht="17.100000000000001" customHeight="1">
      <c r="A12" s="202" t="s">
        <v>473</v>
      </c>
      <c r="B12" s="11">
        <f t="shared" si="0"/>
        <v>18941608</v>
      </c>
      <c r="C12" s="11">
        <v>16064524</v>
      </c>
      <c r="D12" s="11">
        <v>2877084</v>
      </c>
      <c r="E12" s="11">
        <v>20968929.5361</v>
      </c>
      <c r="F12" s="11">
        <v>17794546.486170001</v>
      </c>
      <c r="G12" s="11">
        <v>3174383.0499300002</v>
      </c>
      <c r="H12" s="11">
        <v>17271854.199759997</v>
      </c>
      <c r="I12" s="11">
        <v>14994228.09715</v>
      </c>
      <c r="J12" s="11">
        <v>2277626.1026099999</v>
      </c>
      <c r="K12" s="11">
        <v>2181563.77318</v>
      </c>
      <c r="L12" s="11">
        <v>1481998.2113399999</v>
      </c>
      <c r="M12" s="27">
        <v>699565.56183999998</v>
      </c>
      <c r="N12" s="117" t="s">
        <v>473</v>
      </c>
    </row>
    <row r="13" spans="1:14" s="118" customFormat="1" ht="17.100000000000001" customHeight="1">
      <c r="A13" s="202" t="s">
        <v>573</v>
      </c>
      <c r="B13" s="11">
        <f t="shared" si="0"/>
        <v>19841993</v>
      </c>
      <c r="C13" s="11">
        <v>16737411</v>
      </c>
      <c r="D13" s="11">
        <v>3104582</v>
      </c>
      <c r="E13" s="11">
        <v>22411929</v>
      </c>
      <c r="F13" s="11">
        <v>18998214</v>
      </c>
      <c r="G13" s="11">
        <v>3413715</v>
      </c>
      <c r="H13" s="11">
        <v>18618414</v>
      </c>
      <c r="I13" s="11">
        <v>16118526</v>
      </c>
      <c r="J13" s="11">
        <v>2499888</v>
      </c>
      <c r="K13" s="11">
        <v>2459486</v>
      </c>
      <c r="L13" s="11">
        <v>1683101</v>
      </c>
      <c r="M13" s="27">
        <v>776385</v>
      </c>
      <c r="N13" s="117" t="s">
        <v>573</v>
      </c>
    </row>
    <row r="14" spans="1:14" s="118" customFormat="1" ht="17.100000000000001" customHeight="1">
      <c r="A14" s="204" t="s">
        <v>601</v>
      </c>
      <c r="B14" s="425">
        <f>SUM(B16:B39)</f>
        <v>20155288</v>
      </c>
      <c r="C14" s="425">
        <f>SUM(C16:C39)</f>
        <v>17073154</v>
      </c>
      <c r="D14" s="425">
        <f t="shared" ref="D14:M14" si="1">SUM(D16:D39)</f>
        <v>3082134</v>
      </c>
      <c r="E14" s="425">
        <f t="shared" si="1"/>
        <v>22796126</v>
      </c>
      <c r="F14" s="425">
        <f t="shared" si="1"/>
        <v>19424915</v>
      </c>
      <c r="G14" s="425">
        <f t="shared" si="1"/>
        <v>3371211</v>
      </c>
      <c r="H14" s="425">
        <f t="shared" si="1"/>
        <v>18478858</v>
      </c>
      <c r="I14" s="425">
        <f t="shared" si="1"/>
        <v>16063078</v>
      </c>
      <c r="J14" s="425">
        <f t="shared" si="1"/>
        <v>2415780</v>
      </c>
      <c r="K14" s="425">
        <f t="shared" si="1"/>
        <v>2108765</v>
      </c>
      <c r="L14" s="425">
        <f t="shared" si="1"/>
        <v>1417615</v>
      </c>
      <c r="M14" s="425">
        <f t="shared" si="1"/>
        <v>691150</v>
      </c>
      <c r="N14" s="206" t="s">
        <v>601</v>
      </c>
    </row>
    <row r="15" spans="1:14" s="118" customFormat="1" ht="10.35" customHeight="1">
      <c r="A15" s="202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27"/>
      <c r="N15" s="117"/>
    </row>
    <row r="16" spans="1:14" s="118" customFormat="1" ht="17.100000000000001" customHeight="1">
      <c r="A16" s="202" t="s">
        <v>85</v>
      </c>
      <c r="B16" s="11">
        <f>C16+D16</f>
        <v>7381000</v>
      </c>
      <c r="C16" s="428">
        <v>6235939</v>
      </c>
      <c r="D16" s="428">
        <v>1145061</v>
      </c>
      <c r="E16" s="479">
        <f>F16+G16</f>
        <v>7873218</v>
      </c>
      <c r="F16" s="480">
        <v>6704948</v>
      </c>
      <c r="G16" s="480">
        <v>1168270</v>
      </c>
      <c r="H16" s="479">
        <f>I16+J16</f>
        <v>6947010</v>
      </c>
      <c r="I16" s="480">
        <v>5999393</v>
      </c>
      <c r="J16" s="480">
        <v>947617</v>
      </c>
      <c r="K16" s="479">
        <f>L16+M16</f>
        <v>560273</v>
      </c>
      <c r="L16" s="480">
        <v>346881</v>
      </c>
      <c r="M16" s="481">
        <v>213392</v>
      </c>
      <c r="N16" s="117" t="s">
        <v>130</v>
      </c>
    </row>
    <row r="17" spans="1:14" s="118" customFormat="1" ht="17.100000000000001" customHeight="1">
      <c r="A17" s="202" t="s">
        <v>42</v>
      </c>
      <c r="B17" s="11">
        <f t="shared" ref="B17:B39" si="2">C17+D17</f>
        <v>1334300</v>
      </c>
      <c r="C17" s="428">
        <v>1094000</v>
      </c>
      <c r="D17" s="428">
        <v>240300</v>
      </c>
      <c r="E17" s="479">
        <f t="shared" ref="E17:E39" si="3">F17+G17</f>
        <v>1411709</v>
      </c>
      <c r="F17" s="480">
        <v>1160629</v>
      </c>
      <c r="G17" s="480">
        <v>251080</v>
      </c>
      <c r="H17" s="479">
        <f t="shared" ref="H17:H39" si="4">I17+J17</f>
        <v>1247547</v>
      </c>
      <c r="I17" s="480">
        <v>1035610</v>
      </c>
      <c r="J17" s="480">
        <v>211937</v>
      </c>
      <c r="K17" s="479">
        <f t="shared" ref="K17:K39" si="5">L17+M17</f>
        <v>48091</v>
      </c>
      <c r="L17" s="480">
        <v>28477</v>
      </c>
      <c r="M17" s="481">
        <v>19614</v>
      </c>
      <c r="N17" s="117" t="s">
        <v>24</v>
      </c>
    </row>
    <row r="18" spans="1:14" s="118" customFormat="1" ht="17.100000000000001" customHeight="1">
      <c r="A18" s="202" t="s">
        <v>43</v>
      </c>
      <c r="B18" s="11">
        <f t="shared" si="2"/>
        <v>1157000</v>
      </c>
      <c r="C18" s="428">
        <v>894000</v>
      </c>
      <c r="D18" s="428">
        <v>263000</v>
      </c>
      <c r="E18" s="479">
        <f t="shared" si="3"/>
        <v>1400222</v>
      </c>
      <c r="F18" s="480">
        <v>1074360</v>
      </c>
      <c r="G18" s="480">
        <v>325862</v>
      </c>
      <c r="H18" s="479">
        <f t="shared" si="4"/>
        <v>1035755</v>
      </c>
      <c r="I18" s="480">
        <v>839389</v>
      </c>
      <c r="J18" s="480">
        <v>196366</v>
      </c>
      <c r="K18" s="479">
        <f t="shared" si="5"/>
        <v>364467</v>
      </c>
      <c r="L18" s="480">
        <v>234971</v>
      </c>
      <c r="M18" s="482">
        <v>129496</v>
      </c>
      <c r="N18" s="117" t="s">
        <v>25</v>
      </c>
    </row>
    <row r="19" spans="1:14" s="118" customFormat="1" ht="17.100000000000001" customHeight="1">
      <c r="A19" s="202" t="s">
        <v>44</v>
      </c>
      <c r="B19" s="11">
        <f t="shared" si="2"/>
        <v>718000</v>
      </c>
      <c r="C19" s="428">
        <v>623000</v>
      </c>
      <c r="D19" s="428">
        <v>95000</v>
      </c>
      <c r="E19" s="479">
        <f t="shared" si="3"/>
        <v>844365</v>
      </c>
      <c r="F19" s="480">
        <v>732987</v>
      </c>
      <c r="G19" s="480">
        <v>111378</v>
      </c>
      <c r="H19" s="479">
        <f t="shared" si="4"/>
        <v>587814</v>
      </c>
      <c r="I19" s="480">
        <v>535756</v>
      </c>
      <c r="J19" s="480">
        <v>52058</v>
      </c>
      <c r="K19" s="479">
        <f t="shared" si="5"/>
        <v>147204</v>
      </c>
      <c r="L19" s="480">
        <v>99203</v>
      </c>
      <c r="M19" s="481">
        <v>48001</v>
      </c>
      <c r="N19" s="117" t="s">
        <v>26</v>
      </c>
    </row>
    <row r="20" spans="1:14" s="118" customFormat="1" ht="17.100000000000001" customHeight="1">
      <c r="A20" s="202" t="s">
        <v>45</v>
      </c>
      <c r="B20" s="11">
        <f t="shared" si="2"/>
        <v>894000</v>
      </c>
      <c r="C20" s="428">
        <v>751700</v>
      </c>
      <c r="D20" s="428">
        <v>142300</v>
      </c>
      <c r="E20" s="479">
        <f t="shared" si="3"/>
        <v>1069086</v>
      </c>
      <c r="F20" s="480">
        <v>887242</v>
      </c>
      <c r="G20" s="480">
        <v>181844</v>
      </c>
      <c r="H20" s="479">
        <f t="shared" si="4"/>
        <v>835603</v>
      </c>
      <c r="I20" s="480">
        <v>709021</v>
      </c>
      <c r="J20" s="480">
        <v>126582</v>
      </c>
      <c r="K20" s="479">
        <f t="shared" si="5"/>
        <v>233483</v>
      </c>
      <c r="L20" s="480">
        <v>178221</v>
      </c>
      <c r="M20" s="483">
        <v>55262</v>
      </c>
      <c r="N20" s="427" t="s">
        <v>27</v>
      </c>
    </row>
    <row r="21" spans="1:14" s="118" customFormat="1" ht="17.100000000000001" customHeight="1">
      <c r="A21" s="202" t="s">
        <v>46</v>
      </c>
      <c r="B21" s="11">
        <f t="shared" si="2"/>
        <v>1196400</v>
      </c>
      <c r="C21" s="428">
        <v>926500</v>
      </c>
      <c r="D21" s="428">
        <v>269900</v>
      </c>
      <c r="E21" s="479">
        <f t="shared" si="3"/>
        <v>1348097</v>
      </c>
      <c r="F21" s="480">
        <v>1080516</v>
      </c>
      <c r="G21" s="480">
        <v>267581</v>
      </c>
      <c r="H21" s="479">
        <f t="shared" si="4"/>
        <v>1086467</v>
      </c>
      <c r="I21" s="480">
        <v>867771</v>
      </c>
      <c r="J21" s="480">
        <v>218696</v>
      </c>
      <c r="K21" s="479">
        <f t="shared" si="5"/>
        <v>95930</v>
      </c>
      <c r="L21" s="480">
        <v>65902</v>
      </c>
      <c r="M21" s="483">
        <v>30028</v>
      </c>
      <c r="N21" s="427" t="s">
        <v>28</v>
      </c>
    </row>
    <row r="22" spans="1:14" s="118" customFormat="1" ht="17.100000000000001" customHeight="1">
      <c r="A22" s="207" t="s">
        <v>556</v>
      </c>
      <c r="B22" s="11">
        <f t="shared" si="2"/>
        <v>557200</v>
      </c>
      <c r="C22" s="428">
        <v>470100</v>
      </c>
      <c r="D22" s="428">
        <v>87100</v>
      </c>
      <c r="E22" s="479">
        <f t="shared" si="3"/>
        <v>688816</v>
      </c>
      <c r="F22" s="480">
        <v>575500</v>
      </c>
      <c r="G22" s="480">
        <v>113316</v>
      </c>
      <c r="H22" s="479">
        <f t="shared" si="4"/>
        <v>508062</v>
      </c>
      <c r="I22" s="480">
        <v>443448</v>
      </c>
      <c r="J22" s="480">
        <v>64614</v>
      </c>
      <c r="K22" s="479">
        <f t="shared" si="5"/>
        <v>43415</v>
      </c>
      <c r="L22" s="480">
        <v>27983</v>
      </c>
      <c r="M22" s="483">
        <v>15432</v>
      </c>
      <c r="N22" s="429" t="s">
        <v>29</v>
      </c>
    </row>
    <row r="23" spans="1:14" s="118" customFormat="1" ht="17.100000000000001" customHeight="1">
      <c r="A23" s="202" t="s">
        <v>48</v>
      </c>
      <c r="B23" s="11">
        <f t="shared" si="2"/>
        <v>635032</v>
      </c>
      <c r="C23" s="428">
        <v>559257</v>
      </c>
      <c r="D23" s="428">
        <v>75775</v>
      </c>
      <c r="E23" s="479">
        <f t="shared" si="3"/>
        <v>749029</v>
      </c>
      <c r="F23" s="480">
        <v>663027</v>
      </c>
      <c r="G23" s="480">
        <v>86002</v>
      </c>
      <c r="H23" s="479">
        <f t="shared" si="4"/>
        <v>576332</v>
      </c>
      <c r="I23" s="480">
        <v>514567</v>
      </c>
      <c r="J23" s="480">
        <v>61765</v>
      </c>
      <c r="K23" s="479">
        <f t="shared" si="5"/>
        <v>27722</v>
      </c>
      <c r="L23" s="480">
        <v>18232</v>
      </c>
      <c r="M23" s="483">
        <v>9490</v>
      </c>
      <c r="N23" s="427" t="s">
        <v>49</v>
      </c>
    </row>
    <row r="24" spans="1:14" s="118" customFormat="1" ht="17.100000000000001" customHeight="1">
      <c r="A24" s="202" t="s">
        <v>50</v>
      </c>
      <c r="B24" s="11">
        <f t="shared" si="2"/>
        <v>643000</v>
      </c>
      <c r="C24" s="428">
        <v>579400</v>
      </c>
      <c r="D24" s="428">
        <v>63600</v>
      </c>
      <c r="E24" s="479">
        <f t="shared" si="3"/>
        <v>744519</v>
      </c>
      <c r="F24" s="480">
        <v>664646</v>
      </c>
      <c r="G24" s="480">
        <v>79873</v>
      </c>
      <c r="H24" s="479">
        <f t="shared" si="4"/>
        <v>615910</v>
      </c>
      <c r="I24" s="480">
        <v>552884</v>
      </c>
      <c r="J24" s="480">
        <v>63026</v>
      </c>
      <c r="K24" s="479">
        <f t="shared" si="5"/>
        <v>46996</v>
      </c>
      <c r="L24" s="480">
        <v>36085</v>
      </c>
      <c r="M24" s="483">
        <v>10911</v>
      </c>
      <c r="N24" s="427" t="s">
        <v>30</v>
      </c>
    </row>
    <row r="25" spans="1:14" s="118" customFormat="1" ht="17.100000000000001" customHeight="1">
      <c r="A25" s="202" t="s">
        <v>51</v>
      </c>
      <c r="B25" s="11">
        <f t="shared" si="2"/>
        <v>499400</v>
      </c>
      <c r="C25" s="428">
        <v>449159</v>
      </c>
      <c r="D25" s="428">
        <v>50241</v>
      </c>
      <c r="E25" s="479">
        <f t="shared" si="3"/>
        <v>551108</v>
      </c>
      <c r="F25" s="480">
        <v>496591</v>
      </c>
      <c r="G25" s="480">
        <v>54517</v>
      </c>
      <c r="H25" s="479">
        <f t="shared" si="4"/>
        <v>449364</v>
      </c>
      <c r="I25" s="480">
        <v>415475</v>
      </c>
      <c r="J25" s="480">
        <v>33889</v>
      </c>
      <c r="K25" s="479">
        <f t="shared" si="5"/>
        <v>22898</v>
      </c>
      <c r="L25" s="480">
        <v>10869</v>
      </c>
      <c r="M25" s="483">
        <v>12029</v>
      </c>
      <c r="N25" s="427" t="s">
        <v>52</v>
      </c>
    </row>
    <row r="26" spans="1:14" s="118" customFormat="1" ht="17.100000000000001" customHeight="1">
      <c r="A26" s="202" t="s">
        <v>53</v>
      </c>
      <c r="B26" s="11">
        <f t="shared" si="2"/>
        <v>701617</v>
      </c>
      <c r="C26" s="428">
        <v>591200</v>
      </c>
      <c r="D26" s="428">
        <v>110417</v>
      </c>
      <c r="E26" s="479">
        <f t="shared" si="3"/>
        <v>787254</v>
      </c>
      <c r="F26" s="480">
        <v>673371</v>
      </c>
      <c r="G26" s="480">
        <v>113883</v>
      </c>
      <c r="H26" s="479">
        <f t="shared" si="4"/>
        <v>602338</v>
      </c>
      <c r="I26" s="480">
        <v>531755</v>
      </c>
      <c r="J26" s="480">
        <v>70583</v>
      </c>
      <c r="K26" s="479">
        <f t="shared" si="5"/>
        <v>69061</v>
      </c>
      <c r="L26" s="480">
        <v>42318</v>
      </c>
      <c r="M26" s="483">
        <v>26743</v>
      </c>
      <c r="N26" s="427" t="s">
        <v>31</v>
      </c>
    </row>
    <row r="27" spans="1:14" s="118" customFormat="1" ht="17.100000000000001" customHeight="1">
      <c r="A27" s="202" t="s">
        <v>54</v>
      </c>
      <c r="B27" s="11">
        <f t="shared" si="2"/>
        <v>263174</v>
      </c>
      <c r="C27" s="428">
        <v>252948</v>
      </c>
      <c r="D27" s="428">
        <v>10226</v>
      </c>
      <c r="E27" s="479">
        <f t="shared" si="3"/>
        <v>335303</v>
      </c>
      <c r="F27" s="480">
        <v>323417</v>
      </c>
      <c r="G27" s="480">
        <v>11886</v>
      </c>
      <c r="H27" s="479">
        <f t="shared" si="4"/>
        <v>230065</v>
      </c>
      <c r="I27" s="480">
        <v>223986</v>
      </c>
      <c r="J27" s="480">
        <v>6079</v>
      </c>
      <c r="K27" s="479">
        <f t="shared" si="5"/>
        <v>26099</v>
      </c>
      <c r="L27" s="480">
        <v>21032</v>
      </c>
      <c r="M27" s="483">
        <v>5067</v>
      </c>
      <c r="N27" s="427" t="s">
        <v>55</v>
      </c>
    </row>
    <row r="28" spans="1:14" s="118" customFormat="1" ht="17.100000000000001" customHeight="1">
      <c r="A28" s="202" t="s">
        <v>56</v>
      </c>
      <c r="B28" s="11">
        <f t="shared" si="2"/>
        <v>498000</v>
      </c>
      <c r="C28" s="428">
        <v>441200</v>
      </c>
      <c r="D28" s="428">
        <v>56800</v>
      </c>
      <c r="E28" s="479">
        <f t="shared" si="3"/>
        <v>576778</v>
      </c>
      <c r="F28" s="480">
        <v>510151</v>
      </c>
      <c r="G28" s="480">
        <v>66627</v>
      </c>
      <c r="H28" s="479">
        <f t="shared" si="4"/>
        <v>428304</v>
      </c>
      <c r="I28" s="480">
        <v>387547</v>
      </c>
      <c r="J28" s="480">
        <v>40757</v>
      </c>
      <c r="K28" s="479">
        <f t="shared" si="5"/>
        <v>82706</v>
      </c>
      <c r="L28" s="480">
        <v>67648</v>
      </c>
      <c r="M28" s="483">
        <v>15058</v>
      </c>
      <c r="N28" s="427" t="s">
        <v>57</v>
      </c>
    </row>
    <row r="29" spans="1:14" s="118" customFormat="1" ht="17.100000000000001" customHeight="1">
      <c r="A29" s="202" t="s">
        <v>58</v>
      </c>
      <c r="B29" s="11">
        <f t="shared" si="2"/>
        <v>289349</v>
      </c>
      <c r="C29" s="428">
        <v>252944</v>
      </c>
      <c r="D29" s="428">
        <v>36405</v>
      </c>
      <c r="E29" s="479">
        <f t="shared" si="3"/>
        <v>347311</v>
      </c>
      <c r="F29" s="480">
        <v>301459</v>
      </c>
      <c r="G29" s="480">
        <v>45852</v>
      </c>
      <c r="H29" s="479">
        <f t="shared" si="4"/>
        <v>268140</v>
      </c>
      <c r="I29" s="480">
        <v>244656</v>
      </c>
      <c r="J29" s="480">
        <v>23484</v>
      </c>
      <c r="K29" s="479">
        <f t="shared" si="5"/>
        <v>22239</v>
      </c>
      <c r="L29" s="480">
        <v>18837</v>
      </c>
      <c r="M29" s="483">
        <v>3402</v>
      </c>
      <c r="N29" s="427" t="s">
        <v>59</v>
      </c>
    </row>
    <row r="30" spans="1:14" s="118" customFormat="1" ht="17.100000000000001" customHeight="1">
      <c r="A30" s="202" t="s">
        <v>60</v>
      </c>
      <c r="B30" s="11">
        <f t="shared" si="2"/>
        <v>234100</v>
      </c>
      <c r="C30" s="428">
        <v>209100</v>
      </c>
      <c r="D30" s="428">
        <v>25000</v>
      </c>
      <c r="E30" s="479">
        <f t="shared" si="3"/>
        <v>294983</v>
      </c>
      <c r="F30" s="480">
        <v>265881</v>
      </c>
      <c r="G30" s="480">
        <v>29102</v>
      </c>
      <c r="H30" s="479">
        <f t="shared" si="4"/>
        <v>214015</v>
      </c>
      <c r="I30" s="480">
        <v>193139</v>
      </c>
      <c r="J30" s="480">
        <v>20876</v>
      </c>
      <c r="K30" s="479">
        <f t="shared" si="5"/>
        <v>37450</v>
      </c>
      <c r="L30" s="480">
        <v>32985</v>
      </c>
      <c r="M30" s="483">
        <v>4465</v>
      </c>
      <c r="N30" s="427" t="s">
        <v>61</v>
      </c>
    </row>
    <row r="31" spans="1:14" s="118" customFormat="1" ht="17.100000000000001" customHeight="1">
      <c r="A31" s="202" t="s">
        <v>62</v>
      </c>
      <c r="B31" s="11">
        <f t="shared" si="2"/>
        <v>336365</v>
      </c>
      <c r="C31" s="428">
        <v>307359</v>
      </c>
      <c r="D31" s="428">
        <v>29006</v>
      </c>
      <c r="E31" s="479">
        <f t="shared" si="3"/>
        <v>380158</v>
      </c>
      <c r="F31" s="480">
        <v>351424</v>
      </c>
      <c r="G31" s="480">
        <v>28734</v>
      </c>
      <c r="H31" s="479">
        <f t="shared" si="4"/>
        <v>297343</v>
      </c>
      <c r="I31" s="480">
        <v>277497</v>
      </c>
      <c r="J31" s="480">
        <v>19846</v>
      </c>
      <c r="K31" s="479">
        <f t="shared" si="5"/>
        <v>20931</v>
      </c>
      <c r="L31" s="480">
        <v>15052</v>
      </c>
      <c r="M31" s="483">
        <v>5879</v>
      </c>
      <c r="N31" s="427" t="s">
        <v>32</v>
      </c>
    </row>
    <row r="32" spans="1:14" s="118" customFormat="1" ht="17.100000000000001" customHeight="1">
      <c r="A32" s="202" t="s">
        <v>63</v>
      </c>
      <c r="B32" s="11">
        <f t="shared" si="2"/>
        <v>349583</v>
      </c>
      <c r="C32" s="428">
        <v>327390</v>
      </c>
      <c r="D32" s="428">
        <v>22193</v>
      </c>
      <c r="E32" s="479">
        <f t="shared" si="3"/>
        <v>448393</v>
      </c>
      <c r="F32" s="480">
        <v>422823</v>
      </c>
      <c r="G32" s="480">
        <v>25570</v>
      </c>
      <c r="H32" s="479">
        <f t="shared" si="4"/>
        <v>322728</v>
      </c>
      <c r="I32" s="480">
        <v>304590</v>
      </c>
      <c r="J32" s="480">
        <v>18138</v>
      </c>
      <c r="K32" s="479">
        <f t="shared" si="5"/>
        <v>27142</v>
      </c>
      <c r="L32" s="480">
        <v>23702</v>
      </c>
      <c r="M32" s="483">
        <v>3440</v>
      </c>
      <c r="N32" s="427" t="s">
        <v>64</v>
      </c>
    </row>
    <row r="33" spans="1:14" s="118" customFormat="1" ht="17.100000000000001" customHeight="1">
      <c r="A33" s="202" t="s">
        <v>65</v>
      </c>
      <c r="B33" s="11">
        <f t="shared" si="2"/>
        <v>274764</v>
      </c>
      <c r="C33" s="428">
        <v>251950</v>
      </c>
      <c r="D33" s="428">
        <v>22814</v>
      </c>
      <c r="E33" s="479">
        <f t="shared" si="3"/>
        <v>353530</v>
      </c>
      <c r="F33" s="480">
        <v>329295</v>
      </c>
      <c r="G33" s="480">
        <v>24235</v>
      </c>
      <c r="H33" s="479">
        <f t="shared" si="4"/>
        <v>265978</v>
      </c>
      <c r="I33" s="480">
        <v>251630</v>
      </c>
      <c r="J33" s="480">
        <v>14348</v>
      </c>
      <c r="K33" s="479">
        <f t="shared" si="5"/>
        <v>24607</v>
      </c>
      <c r="L33" s="480">
        <v>22224</v>
      </c>
      <c r="M33" s="483">
        <v>2383</v>
      </c>
      <c r="N33" s="427" t="s">
        <v>66</v>
      </c>
    </row>
    <row r="34" spans="1:14" s="118" customFormat="1" ht="17.100000000000001" customHeight="1">
      <c r="A34" s="202" t="s">
        <v>67</v>
      </c>
      <c r="B34" s="11">
        <f t="shared" si="2"/>
        <v>346000</v>
      </c>
      <c r="C34" s="428">
        <v>302420</v>
      </c>
      <c r="D34" s="428">
        <v>43580</v>
      </c>
      <c r="E34" s="479">
        <f t="shared" si="3"/>
        <v>404042</v>
      </c>
      <c r="F34" s="480">
        <v>354150</v>
      </c>
      <c r="G34" s="480">
        <v>49892</v>
      </c>
      <c r="H34" s="479">
        <f t="shared" si="4"/>
        <v>303509</v>
      </c>
      <c r="I34" s="480">
        <v>270182</v>
      </c>
      <c r="J34" s="480">
        <v>33327</v>
      </c>
      <c r="K34" s="479">
        <f t="shared" si="5"/>
        <v>29815</v>
      </c>
      <c r="L34" s="480">
        <v>25395</v>
      </c>
      <c r="M34" s="483">
        <v>4420</v>
      </c>
      <c r="N34" s="427" t="s">
        <v>68</v>
      </c>
    </row>
    <row r="35" spans="1:14" s="118" customFormat="1" ht="17.100000000000001" customHeight="1">
      <c r="A35" s="202" t="s">
        <v>69</v>
      </c>
      <c r="B35" s="11">
        <f t="shared" si="2"/>
        <v>462559</v>
      </c>
      <c r="C35" s="428">
        <v>391400</v>
      </c>
      <c r="D35" s="428">
        <v>71159</v>
      </c>
      <c r="E35" s="479">
        <f t="shared" si="3"/>
        <v>543341</v>
      </c>
      <c r="F35" s="480">
        <v>468162</v>
      </c>
      <c r="G35" s="480">
        <v>75179</v>
      </c>
      <c r="H35" s="479">
        <f t="shared" si="4"/>
        <v>432575</v>
      </c>
      <c r="I35" s="480">
        <v>375532</v>
      </c>
      <c r="J35" s="480">
        <v>57043</v>
      </c>
      <c r="K35" s="479">
        <f t="shared" si="5"/>
        <v>36449</v>
      </c>
      <c r="L35" s="480">
        <v>25122</v>
      </c>
      <c r="M35" s="483">
        <v>11327</v>
      </c>
      <c r="N35" s="427" t="s">
        <v>70</v>
      </c>
    </row>
    <row r="36" spans="1:14" s="118" customFormat="1" ht="17.100000000000001" customHeight="1">
      <c r="A36" s="202" t="s">
        <v>71</v>
      </c>
      <c r="B36" s="11">
        <f t="shared" si="2"/>
        <v>353465</v>
      </c>
      <c r="C36" s="428">
        <v>329248</v>
      </c>
      <c r="D36" s="428">
        <v>24217</v>
      </c>
      <c r="E36" s="479">
        <f t="shared" si="3"/>
        <v>415457</v>
      </c>
      <c r="F36" s="480">
        <v>386387</v>
      </c>
      <c r="G36" s="480">
        <v>29070</v>
      </c>
      <c r="H36" s="479">
        <f t="shared" si="4"/>
        <v>341244</v>
      </c>
      <c r="I36" s="480">
        <v>320764</v>
      </c>
      <c r="J36" s="480">
        <v>20480</v>
      </c>
      <c r="K36" s="479">
        <f t="shared" si="5"/>
        <v>22725</v>
      </c>
      <c r="L36" s="480">
        <v>18839</v>
      </c>
      <c r="M36" s="483">
        <v>3886</v>
      </c>
      <c r="N36" s="427" t="s">
        <v>72</v>
      </c>
    </row>
    <row r="37" spans="1:14" s="118" customFormat="1" ht="17.100000000000001" customHeight="1">
      <c r="A37" s="202" t="s">
        <v>73</v>
      </c>
      <c r="B37" s="11">
        <f t="shared" si="2"/>
        <v>339400</v>
      </c>
      <c r="C37" s="428">
        <v>303500</v>
      </c>
      <c r="D37" s="428">
        <v>35900</v>
      </c>
      <c r="E37" s="479">
        <f t="shared" si="3"/>
        <v>396209</v>
      </c>
      <c r="F37" s="480">
        <v>352570</v>
      </c>
      <c r="G37" s="480">
        <v>43639</v>
      </c>
      <c r="H37" s="479">
        <f t="shared" si="4"/>
        <v>316442</v>
      </c>
      <c r="I37" s="480">
        <v>289109</v>
      </c>
      <c r="J37" s="480">
        <v>27333</v>
      </c>
      <c r="K37" s="479">
        <f t="shared" si="5"/>
        <v>27829</v>
      </c>
      <c r="L37" s="480">
        <v>23627</v>
      </c>
      <c r="M37" s="483">
        <v>4202</v>
      </c>
      <c r="N37" s="427" t="s">
        <v>74</v>
      </c>
    </row>
    <row r="38" spans="1:14" s="118" customFormat="1" ht="17.100000000000001" customHeight="1">
      <c r="A38" s="202" t="s">
        <v>75</v>
      </c>
      <c r="B38" s="11">
        <f t="shared" si="2"/>
        <v>526060</v>
      </c>
      <c r="C38" s="428">
        <v>366440</v>
      </c>
      <c r="D38" s="428">
        <v>159620</v>
      </c>
      <c r="E38" s="479">
        <f t="shared" si="3"/>
        <v>634907</v>
      </c>
      <c r="F38" s="480">
        <v>449707</v>
      </c>
      <c r="G38" s="480">
        <v>185200</v>
      </c>
      <c r="H38" s="479">
        <f t="shared" si="4"/>
        <v>428855</v>
      </c>
      <c r="I38" s="480">
        <v>343013</v>
      </c>
      <c r="J38" s="480">
        <v>85842</v>
      </c>
      <c r="K38" s="479">
        <f t="shared" si="5"/>
        <v>81445</v>
      </c>
      <c r="L38" s="480">
        <v>24750</v>
      </c>
      <c r="M38" s="483">
        <v>56695</v>
      </c>
      <c r="N38" s="427" t="s">
        <v>76</v>
      </c>
    </row>
    <row r="39" spans="1:14" s="118" customFormat="1" ht="17.100000000000001" customHeight="1" thickBot="1">
      <c r="A39" s="202" t="s">
        <v>77</v>
      </c>
      <c r="B39" s="11">
        <f t="shared" si="2"/>
        <v>165520</v>
      </c>
      <c r="C39" s="428">
        <v>163000</v>
      </c>
      <c r="D39" s="428">
        <v>2520</v>
      </c>
      <c r="E39" s="479">
        <f t="shared" si="3"/>
        <v>198291</v>
      </c>
      <c r="F39" s="480">
        <v>195672</v>
      </c>
      <c r="G39" s="480">
        <v>2619</v>
      </c>
      <c r="H39" s="479">
        <f t="shared" si="4"/>
        <v>137458</v>
      </c>
      <c r="I39" s="480">
        <v>136364</v>
      </c>
      <c r="J39" s="480">
        <v>1094</v>
      </c>
      <c r="K39" s="479">
        <f t="shared" si="5"/>
        <v>9788</v>
      </c>
      <c r="L39" s="480">
        <v>9260</v>
      </c>
      <c r="M39" s="483">
        <v>528</v>
      </c>
      <c r="N39" s="427" t="s">
        <v>78</v>
      </c>
    </row>
    <row r="40" spans="1:14" s="158" customFormat="1" ht="11.1" customHeight="1">
      <c r="A40" s="284" t="s">
        <v>545</v>
      </c>
      <c r="B40" s="285"/>
      <c r="C40" s="285"/>
      <c r="D40" s="285"/>
      <c r="E40" s="285"/>
      <c r="F40" s="284"/>
      <c r="G40" s="285"/>
      <c r="H40" s="285"/>
      <c r="I40" s="285"/>
      <c r="J40" s="285"/>
      <c r="K40" s="285"/>
      <c r="L40" s="285"/>
      <c r="M40" s="284"/>
      <c r="N40" s="263" t="s">
        <v>546</v>
      </c>
    </row>
    <row r="41" spans="1:14" s="50" customFormat="1" ht="11.25">
      <c r="A41" s="44"/>
      <c r="B41" s="44"/>
      <c r="M41" s="165"/>
      <c r="N41" s="44"/>
    </row>
    <row r="42" spans="1:14" s="50" customFormat="1" ht="11.25">
      <c r="A42" s="44"/>
      <c r="B42" s="44"/>
      <c r="N42" s="44"/>
    </row>
    <row r="43" spans="1:14" s="50" customFormat="1" ht="11.25">
      <c r="A43" s="44"/>
      <c r="B43" s="44"/>
      <c r="N43" s="44"/>
    </row>
    <row r="44" spans="1:14" s="50" customFormat="1" ht="11.25">
      <c r="A44" s="44"/>
      <c r="B44" s="44"/>
      <c r="N44" s="44"/>
    </row>
    <row r="45" spans="1:14" s="50" customFormat="1" ht="11.25">
      <c r="A45" s="44"/>
      <c r="B45" s="44"/>
      <c r="N45" s="44"/>
    </row>
    <row r="46" spans="1:14" s="50" customFormat="1" ht="11.25">
      <c r="A46" s="44"/>
      <c r="B46" s="44"/>
      <c r="N46" s="44"/>
    </row>
    <row r="47" spans="1:14" s="50" customFormat="1" ht="11.25">
      <c r="A47" s="44"/>
      <c r="B47" s="44"/>
      <c r="N47" s="44"/>
    </row>
    <row r="48" spans="1:14" s="50" customFormat="1" ht="11.25">
      <c r="A48" s="44"/>
      <c r="B48" s="44"/>
      <c r="N48" s="44"/>
    </row>
    <row r="49" spans="1:14" s="50" customFormat="1" ht="11.25">
      <c r="A49" s="44"/>
      <c r="B49" s="44"/>
      <c r="N49" s="44"/>
    </row>
    <row r="50" spans="1:14" s="50" customFormat="1" ht="11.25">
      <c r="A50" s="44"/>
      <c r="B50" s="44"/>
      <c r="N50" s="44"/>
    </row>
    <row r="51" spans="1:14" s="50" customFormat="1" ht="11.25">
      <c r="A51" s="44"/>
      <c r="B51" s="44"/>
      <c r="N51" s="44"/>
    </row>
    <row r="52" spans="1:14" s="50" customFormat="1" ht="11.25">
      <c r="A52" s="44"/>
      <c r="B52" s="44"/>
      <c r="N52" s="44"/>
    </row>
    <row r="53" spans="1:14" s="50" customFormat="1" ht="11.25">
      <c r="A53" s="44"/>
      <c r="B53" s="44"/>
      <c r="N53" s="44"/>
    </row>
    <row r="54" spans="1:14" s="50" customFormat="1" ht="11.25">
      <c r="A54" s="44"/>
      <c r="B54" s="44"/>
      <c r="N54" s="44"/>
    </row>
    <row r="55" spans="1:14" s="50" customFormat="1" ht="11.25">
      <c r="A55" s="44"/>
      <c r="B55" s="44"/>
      <c r="N55" s="44"/>
    </row>
    <row r="56" spans="1:14" s="50" customFormat="1" ht="11.25">
      <c r="A56" s="44"/>
      <c r="B56" s="44"/>
      <c r="N56" s="44"/>
    </row>
    <row r="57" spans="1:14" s="50" customFormat="1" ht="11.25">
      <c r="A57" s="44"/>
      <c r="B57" s="44"/>
      <c r="N57" s="44"/>
    </row>
    <row r="58" spans="1:14" s="50" customFormat="1" ht="11.25">
      <c r="A58" s="44"/>
      <c r="B58" s="44"/>
      <c r="N58" s="44"/>
    </row>
    <row r="59" spans="1:14" s="50" customFormat="1" ht="11.25">
      <c r="A59" s="44"/>
      <c r="B59" s="44"/>
      <c r="N59" s="44"/>
    </row>
    <row r="60" spans="1:14" s="50" customFormat="1" ht="11.25">
      <c r="A60" s="44"/>
      <c r="B60" s="44"/>
      <c r="N60" s="44"/>
    </row>
    <row r="61" spans="1:14" s="50" customFormat="1" ht="11.25">
      <c r="A61" s="44"/>
      <c r="B61" s="44"/>
      <c r="N61" s="44"/>
    </row>
    <row r="62" spans="1:14" s="50" customFormat="1" ht="11.25">
      <c r="A62" s="44"/>
      <c r="B62" s="44"/>
      <c r="N62" s="44"/>
    </row>
    <row r="63" spans="1:14" s="50" customFormat="1" ht="11.25">
      <c r="A63" s="44"/>
      <c r="B63" s="44"/>
      <c r="N63" s="44"/>
    </row>
    <row r="64" spans="1:14" s="50" customFormat="1" ht="11.25">
      <c r="A64" s="44"/>
      <c r="B64" s="44"/>
      <c r="N64" s="44"/>
    </row>
    <row r="65" spans="1:14" s="50" customFormat="1" ht="11.25">
      <c r="A65" s="44"/>
      <c r="B65" s="44"/>
      <c r="N65" s="44"/>
    </row>
    <row r="66" spans="1:14" s="50" customFormat="1" ht="11.25">
      <c r="A66" s="44"/>
      <c r="B66" s="44"/>
      <c r="N66" s="44"/>
    </row>
    <row r="67" spans="1:14" s="50" customFormat="1" ht="11.25">
      <c r="A67" s="44"/>
      <c r="B67" s="44"/>
      <c r="N67" s="44"/>
    </row>
    <row r="68" spans="1:14" s="50" customFormat="1" ht="11.25">
      <c r="A68" s="44"/>
      <c r="B68" s="44"/>
      <c r="N68" s="44"/>
    </row>
    <row r="69" spans="1:14" s="50" customFormat="1" ht="11.25">
      <c r="A69" s="44"/>
      <c r="B69" s="44"/>
      <c r="N69" s="44"/>
    </row>
    <row r="70" spans="1:14" s="50" customFormat="1" ht="11.25">
      <c r="A70" s="44"/>
      <c r="B70" s="44"/>
      <c r="N70" s="44"/>
    </row>
    <row r="71" spans="1:14" s="50" customFormat="1" ht="11.25">
      <c r="A71" s="44"/>
      <c r="B71" s="44"/>
      <c r="N71" s="44"/>
    </row>
    <row r="72" spans="1:14" s="50" customFormat="1" ht="11.25">
      <c r="A72" s="44"/>
      <c r="B72" s="44"/>
      <c r="N72" s="44"/>
    </row>
    <row r="73" spans="1:14" s="50" customFormat="1" ht="11.25">
      <c r="A73" s="44"/>
      <c r="B73" s="44"/>
      <c r="N73" s="44"/>
    </row>
    <row r="74" spans="1:14" s="50" customFormat="1" ht="11.25">
      <c r="A74" s="44"/>
      <c r="B74" s="44"/>
      <c r="N74" s="44"/>
    </row>
    <row r="75" spans="1:14" s="50" customFormat="1" ht="11.25">
      <c r="A75" s="44"/>
      <c r="B75" s="44"/>
      <c r="N75" s="44"/>
    </row>
    <row r="76" spans="1:14" s="50" customFormat="1" ht="11.25">
      <c r="A76" s="44"/>
      <c r="B76" s="44"/>
      <c r="N76" s="44"/>
    </row>
    <row r="77" spans="1:14" s="50" customFormat="1" ht="11.25">
      <c r="A77" s="44"/>
      <c r="B77" s="44"/>
      <c r="N77" s="44"/>
    </row>
    <row r="78" spans="1:14" s="50" customFormat="1" ht="11.25">
      <c r="A78" s="44"/>
      <c r="B78" s="44"/>
      <c r="N78" s="44"/>
    </row>
    <row r="79" spans="1:14" s="50" customFormat="1" ht="11.25">
      <c r="A79" s="44"/>
      <c r="B79" s="44"/>
      <c r="N79" s="44"/>
    </row>
    <row r="80" spans="1:14" s="50" customFormat="1" ht="11.25">
      <c r="A80" s="44"/>
      <c r="B80" s="44"/>
      <c r="N80" s="44"/>
    </row>
    <row r="81" spans="1:14" s="50" customFormat="1" ht="11.25">
      <c r="A81" s="44"/>
      <c r="B81" s="44"/>
      <c r="N81" s="44"/>
    </row>
    <row r="82" spans="1:14" s="50" customFormat="1" ht="11.25">
      <c r="A82" s="44"/>
      <c r="B82" s="44"/>
      <c r="N82" s="44"/>
    </row>
    <row r="83" spans="1:14" s="50" customFormat="1" ht="11.25">
      <c r="A83" s="44"/>
      <c r="B83" s="44"/>
      <c r="N83" s="44"/>
    </row>
    <row r="84" spans="1:14" s="50" customFormat="1" ht="11.25">
      <c r="A84" s="44"/>
      <c r="B84" s="44"/>
      <c r="N84" s="44"/>
    </row>
    <row r="85" spans="1:14" s="50" customFormat="1" ht="11.25">
      <c r="A85" s="44"/>
      <c r="B85" s="44"/>
      <c r="N85" s="44"/>
    </row>
    <row r="86" spans="1:14" s="50" customFormat="1" ht="11.25">
      <c r="A86" s="44"/>
      <c r="B86" s="44"/>
      <c r="N86" s="44"/>
    </row>
    <row r="87" spans="1:14" s="50" customFormat="1" ht="11.25">
      <c r="A87" s="44"/>
      <c r="B87" s="44"/>
      <c r="N87" s="44"/>
    </row>
    <row r="88" spans="1:14" s="50" customFormat="1" ht="11.25">
      <c r="A88" s="44"/>
      <c r="B88" s="44"/>
      <c r="N88" s="44"/>
    </row>
    <row r="89" spans="1:14" s="50" customFormat="1" ht="11.25">
      <c r="A89" s="44"/>
      <c r="B89" s="44"/>
      <c r="N89" s="44"/>
    </row>
    <row r="90" spans="1:14" s="50" customFormat="1" ht="11.25">
      <c r="A90" s="44"/>
      <c r="B90" s="44"/>
      <c r="N90" s="44"/>
    </row>
    <row r="91" spans="1:14" s="50" customFormat="1" ht="11.25">
      <c r="A91" s="44"/>
      <c r="B91" s="44"/>
      <c r="N91" s="44"/>
    </row>
    <row r="92" spans="1:14" s="50" customFormat="1" ht="11.25">
      <c r="A92" s="44"/>
      <c r="B92" s="44"/>
      <c r="N92" s="44"/>
    </row>
    <row r="93" spans="1:14" s="50" customFormat="1" ht="11.25">
      <c r="A93" s="44"/>
      <c r="B93" s="44"/>
      <c r="N93" s="44"/>
    </row>
    <row r="94" spans="1:14" s="50" customFormat="1" ht="11.25">
      <c r="A94" s="44"/>
      <c r="B94" s="44"/>
      <c r="N94" s="44"/>
    </row>
    <row r="95" spans="1:14" s="50" customFormat="1" ht="11.25">
      <c r="A95" s="44"/>
      <c r="B95" s="44"/>
      <c r="N95" s="44"/>
    </row>
    <row r="96" spans="1:14" s="50" customFormat="1" ht="11.25">
      <c r="A96" s="44"/>
      <c r="B96" s="44"/>
      <c r="N96" s="44"/>
    </row>
    <row r="97" spans="1:14" s="50" customFormat="1" ht="11.25">
      <c r="A97" s="44"/>
      <c r="B97" s="44"/>
      <c r="N97" s="44"/>
    </row>
    <row r="98" spans="1:14" s="50" customFormat="1" ht="11.25">
      <c r="A98" s="44"/>
      <c r="B98" s="44"/>
      <c r="N98" s="44"/>
    </row>
    <row r="99" spans="1:14" s="50" customFormat="1" ht="11.25">
      <c r="A99" s="44"/>
      <c r="B99" s="44"/>
      <c r="N99" s="44"/>
    </row>
    <row r="100" spans="1:14" s="50" customFormat="1" ht="11.25">
      <c r="A100" s="44"/>
      <c r="B100" s="44"/>
      <c r="N100" s="44"/>
    </row>
    <row r="101" spans="1:14" s="50" customFormat="1" ht="11.25">
      <c r="A101" s="44"/>
      <c r="B101" s="44"/>
      <c r="N101" s="44"/>
    </row>
    <row r="102" spans="1:14" s="50" customFormat="1" ht="11.25">
      <c r="A102" s="44"/>
      <c r="B102" s="44"/>
      <c r="N102" s="44"/>
    </row>
    <row r="103" spans="1:14" s="50" customFormat="1" ht="11.25">
      <c r="A103" s="44"/>
      <c r="B103" s="44"/>
      <c r="N103" s="44"/>
    </row>
  </sheetData>
  <sheetProtection selectLockedCells="1"/>
  <mergeCells count="20">
    <mergeCell ref="C7:C9"/>
    <mergeCell ref="H7:H9"/>
    <mergeCell ref="I7:I9"/>
    <mergeCell ref="L7:L9"/>
    <mergeCell ref="M7:M9"/>
    <mergeCell ref="A3:G3"/>
    <mergeCell ref="H3:N3"/>
    <mergeCell ref="K6:M6"/>
    <mergeCell ref="N6:N9"/>
    <mergeCell ref="D7:D9"/>
    <mergeCell ref="E7:E9"/>
    <mergeCell ref="F7:F9"/>
    <mergeCell ref="G7:G9"/>
    <mergeCell ref="J7:J9"/>
    <mergeCell ref="K7:K9"/>
    <mergeCell ref="A6:A9"/>
    <mergeCell ref="B6:D6"/>
    <mergeCell ref="E6:G6"/>
    <mergeCell ref="H6:J6"/>
    <mergeCell ref="B7:B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5"/>
  <sheetViews>
    <sheetView view="pageBreakPreview" zoomScaleSheetLayoutView="100" workbookViewId="0">
      <selection activeCell="G26" sqref="G26"/>
    </sheetView>
  </sheetViews>
  <sheetFormatPr defaultRowHeight="14.25"/>
  <cols>
    <col min="1" max="1" width="9.5" style="352" customWidth="1"/>
    <col min="2" max="2" width="12.125" style="353" customWidth="1"/>
    <col min="3" max="4" width="11.125" style="353" customWidth="1"/>
    <col min="5" max="8" width="9.625" style="353" customWidth="1"/>
    <col min="9" max="11" width="11.375" style="353" customWidth="1"/>
    <col min="12" max="12" width="12.375" style="353" customWidth="1"/>
    <col min="13" max="13" width="11.625" style="353" customWidth="1"/>
    <col min="14" max="14" width="10.625" style="354" customWidth="1"/>
    <col min="15" max="15" width="13.625" style="352" customWidth="1"/>
    <col min="16" max="16" width="7.625" style="352" customWidth="1"/>
    <col min="17" max="18" width="10.875" style="354" customWidth="1"/>
    <col min="19" max="19" width="10.875" style="352" customWidth="1"/>
    <col min="20" max="20" width="10.125" style="354" customWidth="1"/>
    <col min="21" max="21" width="10.625" style="354" customWidth="1"/>
    <col min="22" max="22" width="11.125" style="354" customWidth="1"/>
    <col min="23" max="23" width="10.125" style="354" customWidth="1"/>
    <col min="24" max="24" width="9.875" style="353" customWidth="1"/>
    <col min="25" max="25" width="9.125" style="353" customWidth="1"/>
    <col min="26" max="26" width="8.75" style="353" customWidth="1"/>
    <col min="27" max="28" width="8.75" style="354" customWidth="1"/>
    <col min="29" max="29" width="8.75" style="353" customWidth="1"/>
    <col min="30" max="30" width="8.75" style="354" customWidth="1"/>
    <col min="31" max="31" width="8.125" style="354" customWidth="1"/>
    <col min="32" max="32" width="11.625" style="354" customWidth="1"/>
    <col min="33" max="16384" width="9" style="354"/>
  </cols>
  <sheetData>
    <row r="1" spans="1:32" s="321" customFormat="1" ht="14.1" customHeight="1">
      <c r="A1" s="48" t="s">
        <v>661</v>
      </c>
      <c r="I1" s="320"/>
      <c r="J1" s="320"/>
      <c r="K1" s="320"/>
      <c r="L1" s="320"/>
      <c r="M1" s="320"/>
      <c r="O1" s="47" t="s">
        <v>635</v>
      </c>
      <c r="P1" s="48" t="s">
        <v>593</v>
      </c>
      <c r="S1" s="111"/>
      <c r="W1" s="47"/>
      <c r="Z1" s="320"/>
      <c r="AF1" s="47" t="s">
        <v>594</v>
      </c>
    </row>
    <row r="2" spans="1:32" s="321" customFormat="1" ht="14.1" customHeight="1">
      <c r="A2" s="48"/>
      <c r="I2" s="320"/>
      <c r="J2" s="320"/>
      <c r="K2" s="320"/>
      <c r="L2" s="320"/>
      <c r="M2" s="320"/>
      <c r="O2" s="47"/>
      <c r="P2" s="48"/>
      <c r="S2" s="111"/>
      <c r="W2" s="47"/>
      <c r="Z2" s="320"/>
      <c r="AF2" s="47"/>
    </row>
    <row r="3" spans="1:32" s="325" customFormat="1" ht="20.100000000000001" customHeight="1">
      <c r="A3" s="642" t="s">
        <v>384</v>
      </c>
      <c r="B3" s="642"/>
      <c r="C3" s="642"/>
      <c r="D3" s="642"/>
      <c r="E3" s="642"/>
      <c r="F3" s="642"/>
      <c r="G3" s="642"/>
      <c r="H3" s="642"/>
      <c r="I3" s="642" t="s">
        <v>385</v>
      </c>
      <c r="J3" s="642"/>
      <c r="K3" s="642"/>
      <c r="L3" s="642"/>
      <c r="M3" s="642"/>
      <c r="N3" s="642"/>
      <c r="O3" s="642"/>
      <c r="P3" s="642" t="s">
        <v>386</v>
      </c>
      <c r="Q3" s="642"/>
      <c r="R3" s="642"/>
      <c r="S3" s="642"/>
      <c r="T3" s="642"/>
      <c r="U3" s="642"/>
      <c r="V3" s="642"/>
      <c r="W3" s="642"/>
      <c r="X3" s="642" t="s">
        <v>387</v>
      </c>
      <c r="Y3" s="642"/>
      <c r="Z3" s="642"/>
      <c r="AA3" s="642"/>
      <c r="AB3" s="642"/>
      <c r="AC3" s="642"/>
      <c r="AD3" s="642"/>
      <c r="AE3" s="642"/>
      <c r="AF3" s="642"/>
    </row>
    <row r="4" spans="1:32" s="327" customFormat="1" ht="20.100000000000001" customHeight="1">
      <c r="I4" s="377"/>
      <c r="J4" s="377"/>
      <c r="K4" s="377"/>
      <c r="L4" s="377"/>
      <c r="M4" s="377"/>
      <c r="O4" s="377"/>
      <c r="S4" s="378"/>
      <c r="T4" s="378"/>
      <c r="U4" s="378"/>
      <c r="V4" s="378"/>
      <c r="W4" s="378"/>
      <c r="Z4" s="377"/>
      <c r="AF4" s="377"/>
    </row>
    <row r="5" spans="1:32" s="328" customFormat="1" ht="18" customHeight="1" thickBot="1">
      <c r="A5" s="328" t="s">
        <v>17</v>
      </c>
      <c r="O5" s="304" t="s">
        <v>86</v>
      </c>
      <c r="P5" s="328" t="s">
        <v>17</v>
      </c>
      <c r="T5" s="247"/>
      <c r="U5" s="247"/>
      <c r="V5" s="247"/>
      <c r="W5" s="304"/>
      <c r="AF5" s="304" t="s">
        <v>86</v>
      </c>
    </row>
    <row r="6" spans="1:32" s="338" customFormat="1" ht="18.95" customHeight="1">
      <c r="A6" s="657" t="s">
        <v>125</v>
      </c>
      <c r="B6" s="660" t="s">
        <v>388</v>
      </c>
      <c r="C6" s="663" t="s">
        <v>87</v>
      </c>
      <c r="D6" s="664" t="s">
        <v>389</v>
      </c>
      <c r="E6" s="665"/>
      <c r="F6" s="665"/>
      <c r="G6" s="665"/>
      <c r="H6" s="665"/>
      <c r="I6" s="672" t="s">
        <v>389</v>
      </c>
      <c r="J6" s="672"/>
      <c r="K6" s="672"/>
      <c r="L6" s="672"/>
      <c r="M6" s="672"/>
      <c r="N6" s="672"/>
      <c r="O6" s="648" t="s">
        <v>88</v>
      </c>
      <c r="P6" s="657" t="s">
        <v>125</v>
      </c>
      <c r="Q6" s="672" t="s">
        <v>611</v>
      </c>
      <c r="R6" s="673"/>
      <c r="S6" s="670" t="s">
        <v>89</v>
      </c>
      <c r="T6" s="670" t="s">
        <v>631</v>
      </c>
      <c r="U6" s="663" t="s">
        <v>630</v>
      </c>
      <c r="V6" s="663" t="s">
        <v>97</v>
      </c>
      <c r="W6" s="664" t="s">
        <v>98</v>
      </c>
      <c r="X6" s="665" t="s">
        <v>608</v>
      </c>
      <c r="Y6" s="665"/>
      <c r="Z6" s="665"/>
      <c r="AA6" s="665"/>
      <c r="AB6" s="665"/>
      <c r="AC6" s="665"/>
      <c r="AD6" s="665"/>
      <c r="AE6" s="675"/>
      <c r="AF6" s="648" t="s">
        <v>88</v>
      </c>
    </row>
    <row r="7" spans="1:32" s="338" customFormat="1" ht="18.95" customHeight="1">
      <c r="A7" s="658"/>
      <c r="B7" s="661"/>
      <c r="C7" s="644"/>
      <c r="D7" s="379"/>
      <c r="E7" s="653" t="s">
        <v>390</v>
      </c>
      <c r="F7" s="654"/>
      <c r="G7" s="654"/>
      <c r="H7" s="654"/>
      <c r="I7" s="668" t="s">
        <v>390</v>
      </c>
      <c r="J7" s="668"/>
      <c r="K7" s="669"/>
      <c r="L7" s="653" t="s">
        <v>613</v>
      </c>
      <c r="M7" s="654"/>
      <c r="N7" s="654"/>
      <c r="O7" s="649"/>
      <c r="P7" s="658"/>
      <c r="Q7" s="668" t="s">
        <v>612</v>
      </c>
      <c r="R7" s="669"/>
      <c r="S7" s="651"/>
      <c r="T7" s="651"/>
      <c r="U7" s="644"/>
      <c r="V7" s="644"/>
      <c r="W7" s="666"/>
      <c r="X7" s="380"/>
      <c r="Y7" s="653" t="s">
        <v>609</v>
      </c>
      <c r="Z7" s="654"/>
      <c r="AA7" s="654"/>
      <c r="AB7" s="671"/>
      <c r="AC7" s="654" t="s">
        <v>610</v>
      </c>
      <c r="AD7" s="654"/>
      <c r="AE7" s="674"/>
      <c r="AF7" s="649"/>
    </row>
    <row r="8" spans="1:32" s="338" customFormat="1" ht="17.25" customHeight="1">
      <c r="A8" s="658"/>
      <c r="B8" s="661"/>
      <c r="C8" s="644"/>
      <c r="D8" s="644"/>
      <c r="E8" s="651"/>
      <c r="F8" s="643" t="s">
        <v>391</v>
      </c>
      <c r="G8" s="643" t="s">
        <v>392</v>
      </c>
      <c r="H8" s="654" t="s">
        <v>618</v>
      </c>
      <c r="I8" s="671" t="s">
        <v>607</v>
      </c>
      <c r="J8" s="643" t="s">
        <v>619</v>
      </c>
      <c r="K8" s="643" t="s">
        <v>90</v>
      </c>
      <c r="L8" s="646"/>
      <c r="M8" s="643" t="s">
        <v>393</v>
      </c>
      <c r="N8" s="643" t="s">
        <v>91</v>
      </c>
      <c r="O8" s="649"/>
      <c r="P8" s="658"/>
      <c r="Q8" s="644" t="s">
        <v>92</v>
      </c>
      <c r="R8" s="644" t="s">
        <v>578</v>
      </c>
      <c r="S8" s="651"/>
      <c r="T8" s="651"/>
      <c r="U8" s="644"/>
      <c r="V8" s="644"/>
      <c r="W8" s="666"/>
      <c r="X8" s="651"/>
      <c r="Y8" s="644"/>
      <c r="Z8" s="643" t="s">
        <v>620</v>
      </c>
      <c r="AA8" s="671" t="s">
        <v>621</v>
      </c>
      <c r="AB8" s="643" t="s">
        <v>622</v>
      </c>
      <c r="AC8" s="651"/>
      <c r="AD8" s="643" t="s">
        <v>623</v>
      </c>
      <c r="AE8" s="676" t="s">
        <v>652</v>
      </c>
      <c r="AF8" s="649"/>
    </row>
    <row r="9" spans="1:32" s="338" customFormat="1" ht="17.25" customHeight="1">
      <c r="A9" s="658"/>
      <c r="B9" s="661"/>
      <c r="C9" s="644"/>
      <c r="D9" s="644"/>
      <c r="E9" s="651"/>
      <c r="F9" s="644"/>
      <c r="G9" s="644"/>
      <c r="H9" s="655"/>
      <c r="I9" s="651"/>
      <c r="J9" s="644"/>
      <c r="K9" s="644"/>
      <c r="L9" s="646"/>
      <c r="M9" s="644"/>
      <c r="N9" s="644"/>
      <c r="O9" s="649"/>
      <c r="P9" s="658"/>
      <c r="Q9" s="644"/>
      <c r="R9" s="644"/>
      <c r="S9" s="651"/>
      <c r="T9" s="651"/>
      <c r="U9" s="644"/>
      <c r="V9" s="644"/>
      <c r="W9" s="666"/>
      <c r="X9" s="651"/>
      <c r="Y9" s="644"/>
      <c r="Z9" s="644"/>
      <c r="AA9" s="651"/>
      <c r="AB9" s="644"/>
      <c r="AC9" s="651"/>
      <c r="AD9" s="644"/>
      <c r="AE9" s="677"/>
      <c r="AF9" s="649"/>
    </row>
    <row r="10" spans="1:32" s="338" customFormat="1" ht="17.25" customHeight="1">
      <c r="A10" s="659"/>
      <c r="B10" s="662"/>
      <c r="C10" s="645"/>
      <c r="D10" s="645"/>
      <c r="E10" s="652"/>
      <c r="F10" s="645"/>
      <c r="G10" s="645"/>
      <c r="H10" s="656"/>
      <c r="I10" s="652"/>
      <c r="J10" s="645"/>
      <c r="K10" s="645"/>
      <c r="L10" s="647"/>
      <c r="M10" s="645"/>
      <c r="N10" s="645"/>
      <c r="O10" s="650"/>
      <c r="P10" s="659"/>
      <c r="Q10" s="645"/>
      <c r="R10" s="645"/>
      <c r="S10" s="652"/>
      <c r="T10" s="652"/>
      <c r="U10" s="645"/>
      <c r="V10" s="645"/>
      <c r="W10" s="667"/>
      <c r="X10" s="652"/>
      <c r="Y10" s="645"/>
      <c r="Z10" s="645"/>
      <c r="AA10" s="652"/>
      <c r="AB10" s="645"/>
      <c r="AC10" s="652"/>
      <c r="AD10" s="645"/>
      <c r="AE10" s="678"/>
      <c r="AF10" s="650"/>
    </row>
    <row r="11" spans="1:32" s="386" customFormat="1" ht="15.95" customHeight="1">
      <c r="A11" s="381" t="s">
        <v>23</v>
      </c>
      <c r="B11" s="331">
        <v>13512594</v>
      </c>
      <c r="C11" s="331">
        <v>2109705</v>
      </c>
      <c r="D11" s="331">
        <v>1233198</v>
      </c>
      <c r="E11" s="331">
        <v>217561</v>
      </c>
      <c r="F11" s="331">
        <v>10159</v>
      </c>
      <c r="G11" s="331">
        <v>39833</v>
      </c>
      <c r="H11" s="331">
        <v>40052</v>
      </c>
      <c r="I11" s="331">
        <v>26361</v>
      </c>
      <c r="J11" s="331">
        <v>28590</v>
      </c>
      <c r="K11" s="331">
        <v>72566</v>
      </c>
      <c r="L11" s="331">
        <v>1015637</v>
      </c>
      <c r="M11" s="331">
        <v>27779</v>
      </c>
      <c r="N11" s="382">
        <v>102849</v>
      </c>
      <c r="O11" s="383" t="s">
        <v>23</v>
      </c>
      <c r="P11" s="381" t="s">
        <v>23</v>
      </c>
      <c r="Q11" s="331">
        <v>57968</v>
      </c>
      <c r="R11" s="331">
        <v>4802</v>
      </c>
      <c r="S11" s="331">
        <v>4374018</v>
      </c>
      <c r="T11" s="331">
        <v>0</v>
      </c>
      <c r="U11" s="255">
        <v>233834</v>
      </c>
      <c r="V11" s="331">
        <v>5429239</v>
      </c>
      <c r="W11" s="331">
        <v>132600</v>
      </c>
      <c r="X11" s="331" t="s">
        <v>675</v>
      </c>
      <c r="Y11" s="331" t="s">
        <v>675</v>
      </c>
      <c r="Z11" s="384">
        <v>661849</v>
      </c>
      <c r="AA11" s="331">
        <v>50975</v>
      </c>
      <c r="AB11" s="331">
        <v>6970</v>
      </c>
      <c r="AC11" s="331" t="s">
        <v>675</v>
      </c>
      <c r="AD11" s="331">
        <v>102445</v>
      </c>
      <c r="AE11" s="331" t="s">
        <v>93</v>
      </c>
      <c r="AF11" s="385" t="s">
        <v>23</v>
      </c>
    </row>
    <row r="12" spans="1:32" s="386" customFormat="1" ht="15.95" customHeight="1">
      <c r="A12" s="381" t="s">
        <v>138</v>
      </c>
      <c r="B12" s="331">
        <v>14534894</v>
      </c>
      <c r="C12" s="331">
        <v>2314459</v>
      </c>
      <c r="D12" s="331">
        <v>1159323</v>
      </c>
      <c r="E12" s="331">
        <v>225733</v>
      </c>
      <c r="F12" s="331">
        <v>10014</v>
      </c>
      <c r="G12" s="331">
        <v>43696</v>
      </c>
      <c r="H12" s="331">
        <v>40811</v>
      </c>
      <c r="I12" s="331">
        <v>29525</v>
      </c>
      <c r="J12" s="331">
        <v>29830</v>
      </c>
      <c r="K12" s="331">
        <v>71857</v>
      </c>
      <c r="L12" s="331">
        <v>933590</v>
      </c>
      <c r="M12" s="331">
        <v>43521</v>
      </c>
      <c r="N12" s="387">
        <v>47460</v>
      </c>
      <c r="O12" s="383" t="s">
        <v>138</v>
      </c>
      <c r="P12" s="381" t="s">
        <v>138</v>
      </c>
      <c r="Q12" s="331">
        <v>64585</v>
      </c>
      <c r="R12" s="331">
        <v>5038</v>
      </c>
      <c r="S12" s="331">
        <v>4783231</v>
      </c>
      <c r="T12" s="331">
        <v>0</v>
      </c>
      <c r="U12" s="255">
        <v>271928</v>
      </c>
      <c r="V12" s="331">
        <v>5822453</v>
      </c>
      <c r="W12" s="331">
        <v>183500</v>
      </c>
      <c r="X12" s="331" t="s">
        <v>675</v>
      </c>
      <c r="Y12" s="331" t="s">
        <v>675</v>
      </c>
      <c r="Z12" s="331">
        <v>646396</v>
      </c>
      <c r="AA12" s="331">
        <v>43834</v>
      </c>
      <c r="AB12" s="331">
        <v>8329</v>
      </c>
      <c r="AC12" s="331" t="s">
        <v>675</v>
      </c>
      <c r="AD12" s="331">
        <v>74427</v>
      </c>
      <c r="AE12" s="331" t="s">
        <v>93</v>
      </c>
      <c r="AF12" s="385" t="s">
        <v>138</v>
      </c>
    </row>
    <row r="13" spans="1:32" s="386" customFormat="1" ht="15.95" customHeight="1">
      <c r="A13" s="381" t="s">
        <v>473</v>
      </c>
      <c r="B13" s="331">
        <v>16064524</v>
      </c>
      <c r="C13" s="331">
        <v>2386859</v>
      </c>
      <c r="D13" s="331">
        <v>1309044</v>
      </c>
      <c r="E13" s="331">
        <v>232615</v>
      </c>
      <c r="F13" s="331">
        <v>10058</v>
      </c>
      <c r="G13" s="331">
        <v>46089</v>
      </c>
      <c r="H13" s="331">
        <v>44539</v>
      </c>
      <c r="I13" s="331">
        <v>31641</v>
      </c>
      <c r="J13" s="331">
        <v>31513</v>
      </c>
      <c r="K13" s="331">
        <v>68775</v>
      </c>
      <c r="L13" s="331">
        <v>1076429</v>
      </c>
      <c r="M13" s="331">
        <v>51800</v>
      </c>
      <c r="N13" s="387">
        <v>95599</v>
      </c>
      <c r="O13" s="383" t="s">
        <v>473</v>
      </c>
      <c r="P13" s="381" t="s">
        <v>473</v>
      </c>
      <c r="Q13" s="331">
        <v>121086</v>
      </c>
      <c r="R13" s="331">
        <v>5850</v>
      </c>
      <c r="S13" s="331">
        <v>5373243</v>
      </c>
      <c r="T13" s="331">
        <v>0</v>
      </c>
      <c r="U13" s="255">
        <v>292665</v>
      </c>
      <c r="V13" s="331">
        <v>6637213</v>
      </c>
      <c r="W13" s="331">
        <v>65500</v>
      </c>
      <c r="X13" s="331" t="s">
        <v>675</v>
      </c>
      <c r="Y13" s="331" t="s">
        <v>675</v>
      </c>
      <c r="Z13" s="331">
        <v>642698</v>
      </c>
      <c r="AA13" s="331">
        <v>51224</v>
      </c>
      <c r="AB13" s="331">
        <v>17403</v>
      </c>
      <c r="AC13" s="331" t="s">
        <v>675</v>
      </c>
      <c r="AD13" s="331">
        <v>90769</v>
      </c>
      <c r="AE13" s="331" t="s">
        <v>93</v>
      </c>
      <c r="AF13" s="385" t="s">
        <v>473</v>
      </c>
    </row>
    <row r="14" spans="1:32" s="386" customFormat="1" ht="15.95" customHeight="1">
      <c r="A14" s="381" t="s">
        <v>573</v>
      </c>
      <c r="B14" s="331">
        <v>16737411</v>
      </c>
      <c r="C14" s="331">
        <v>2408190</v>
      </c>
      <c r="D14" s="331">
        <v>1513451</v>
      </c>
      <c r="E14" s="331">
        <v>245899</v>
      </c>
      <c r="F14" s="331">
        <v>10050</v>
      </c>
      <c r="G14" s="331">
        <v>50275</v>
      </c>
      <c r="H14" s="331">
        <v>46939</v>
      </c>
      <c r="I14" s="331">
        <v>39017</v>
      </c>
      <c r="J14" s="331">
        <v>32577</v>
      </c>
      <c r="K14" s="331">
        <v>67044</v>
      </c>
      <c r="L14" s="331">
        <v>1267555</v>
      </c>
      <c r="M14" s="331">
        <v>37933</v>
      </c>
      <c r="N14" s="387">
        <v>56041</v>
      </c>
      <c r="O14" s="383" t="s">
        <v>573</v>
      </c>
      <c r="P14" s="381" t="s">
        <v>573</v>
      </c>
      <c r="Q14" s="331">
        <v>254521</v>
      </c>
      <c r="R14" s="331">
        <v>6938</v>
      </c>
      <c r="S14" s="331">
        <v>5577179</v>
      </c>
      <c r="T14" s="331">
        <v>0</v>
      </c>
      <c r="U14" s="255">
        <v>270137</v>
      </c>
      <c r="V14" s="331">
        <v>6584519</v>
      </c>
      <c r="W14" s="331">
        <v>383930</v>
      </c>
      <c r="X14" s="331" t="s">
        <v>675</v>
      </c>
      <c r="Y14" s="331" t="s">
        <v>675</v>
      </c>
      <c r="Z14" s="331">
        <v>721660</v>
      </c>
      <c r="AA14" s="331">
        <v>51836</v>
      </c>
      <c r="AB14" s="331">
        <v>6402</v>
      </c>
      <c r="AC14" s="331" t="s">
        <v>675</v>
      </c>
      <c r="AD14" s="331">
        <v>127002</v>
      </c>
      <c r="AE14" s="331">
        <v>5227</v>
      </c>
      <c r="AF14" s="385" t="s">
        <v>573</v>
      </c>
    </row>
    <row r="15" spans="1:32" s="386" customFormat="1" ht="15.95" customHeight="1">
      <c r="A15" s="388" t="s">
        <v>601</v>
      </c>
      <c r="B15" s="389">
        <f>SUM(B17:B40)</f>
        <v>17073154</v>
      </c>
      <c r="C15" s="389">
        <f t="shared" ref="C15:N15" si="0">SUM(C17:C40)</f>
        <v>2694605</v>
      </c>
      <c r="D15" s="389">
        <f t="shared" si="0"/>
        <v>580158</v>
      </c>
      <c r="E15" s="389">
        <f t="shared" si="0"/>
        <v>252587</v>
      </c>
      <c r="F15" s="389">
        <f t="shared" si="0"/>
        <v>7415</v>
      </c>
      <c r="G15" s="389">
        <f t="shared" si="0"/>
        <v>59258</v>
      </c>
      <c r="H15" s="389">
        <f t="shared" si="0"/>
        <v>48523</v>
      </c>
      <c r="I15" s="389">
        <f t="shared" si="0"/>
        <v>38718</v>
      </c>
      <c r="J15" s="389">
        <f t="shared" si="0"/>
        <v>36295</v>
      </c>
      <c r="K15" s="389">
        <f t="shared" si="0"/>
        <v>62377</v>
      </c>
      <c r="L15" s="389">
        <f t="shared" si="0"/>
        <v>327570</v>
      </c>
      <c r="M15" s="389">
        <f t="shared" si="0"/>
        <v>37672</v>
      </c>
      <c r="N15" s="390">
        <f t="shared" si="0"/>
        <v>56694</v>
      </c>
      <c r="O15" s="391" t="s">
        <v>601</v>
      </c>
      <c r="P15" s="388" t="s">
        <v>601</v>
      </c>
      <c r="Q15" s="389">
        <f t="shared" ref="Q15:AE15" si="1">SUM(Q17:Q40)</f>
        <v>227942</v>
      </c>
      <c r="R15" s="389">
        <f t="shared" si="1"/>
        <v>5261</v>
      </c>
      <c r="S15" s="389">
        <f t="shared" si="1"/>
        <v>5542643</v>
      </c>
      <c r="T15" s="389">
        <f t="shared" si="1"/>
        <v>54075</v>
      </c>
      <c r="U15" s="389">
        <f t="shared" si="1"/>
        <v>241034</v>
      </c>
      <c r="V15" s="389">
        <f t="shared" si="1"/>
        <v>6839023</v>
      </c>
      <c r="W15" s="389">
        <f t="shared" si="1"/>
        <v>43900</v>
      </c>
      <c r="X15" s="389">
        <f t="shared" si="1"/>
        <v>1077716</v>
      </c>
      <c r="Y15" s="389">
        <f t="shared" si="1"/>
        <v>937947</v>
      </c>
      <c r="Z15" s="389">
        <f t="shared" si="1"/>
        <v>763850</v>
      </c>
      <c r="AA15" s="389">
        <f t="shared" si="1"/>
        <v>162696</v>
      </c>
      <c r="AB15" s="389">
        <f t="shared" si="1"/>
        <v>6400</v>
      </c>
      <c r="AC15" s="389">
        <f t="shared" si="1"/>
        <v>212490</v>
      </c>
      <c r="AD15" s="389">
        <f t="shared" si="1"/>
        <v>207490</v>
      </c>
      <c r="AE15" s="389">
        <f t="shared" si="1"/>
        <v>5000</v>
      </c>
      <c r="AF15" s="392" t="s">
        <v>601</v>
      </c>
    </row>
    <row r="16" spans="1:32" s="338" customFormat="1" ht="15" customHeight="1">
      <c r="A16" s="393"/>
      <c r="B16" s="394"/>
      <c r="C16" s="395"/>
      <c r="D16" s="395"/>
      <c r="E16" s="395"/>
      <c r="F16" s="395"/>
      <c r="G16" s="395"/>
      <c r="H16" s="395"/>
      <c r="I16" s="395"/>
      <c r="J16" s="395"/>
      <c r="K16" s="395"/>
      <c r="L16" s="395"/>
      <c r="M16" s="395"/>
      <c r="N16" s="396"/>
      <c r="O16" s="397"/>
      <c r="P16" s="393"/>
      <c r="Q16" s="395"/>
      <c r="R16" s="395"/>
      <c r="S16" s="398"/>
      <c r="T16" s="398"/>
      <c r="U16" s="398"/>
      <c r="V16" s="398"/>
      <c r="W16" s="398"/>
      <c r="X16" s="395"/>
      <c r="Y16" s="395"/>
      <c r="Z16" s="395"/>
      <c r="AA16" s="395"/>
      <c r="AB16" s="395"/>
      <c r="AC16" s="395"/>
      <c r="AD16" s="395"/>
      <c r="AE16" s="395"/>
      <c r="AF16" s="399"/>
    </row>
    <row r="17" spans="1:32" s="338" customFormat="1" ht="15" customHeight="1">
      <c r="A17" s="393" t="s">
        <v>85</v>
      </c>
      <c r="B17" s="400">
        <v>6235939</v>
      </c>
      <c r="C17" s="401">
        <v>1341063</v>
      </c>
      <c r="D17" s="401">
        <v>119082</v>
      </c>
      <c r="E17" s="401">
        <v>23009</v>
      </c>
      <c r="F17" s="401">
        <v>178</v>
      </c>
      <c r="G17" s="401">
        <v>1652</v>
      </c>
      <c r="H17" s="401">
        <v>4300</v>
      </c>
      <c r="I17" s="401">
        <v>2920</v>
      </c>
      <c r="J17" s="401">
        <v>8746</v>
      </c>
      <c r="K17" s="401">
        <v>5213</v>
      </c>
      <c r="L17" s="401">
        <v>96073</v>
      </c>
      <c r="M17" s="401">
        <v>0</v>
      </c>
      <c r="N17" s="402">
        <v>25420</v>
      </c>
      <c r="O17" s="403" t="s">
        <v>94</v>
      </c>
      <c r="P17" s="393" t="s">
        <v>85</v>
      </c>
      <c r="Q17" s="401">
        <v>70653</v>
      </c>
      <c r="R17" s="401">
        <v>0</v>
      </c>
      <c r="S17" s="401">
        <v>1105538</v>
      </c>
      <c r="T17" s="401">
        <v>0</v>
      </c>
      <c r="U17" s="401">
        <v>0</v>
      </c>
      <c r="V17" s="401">
        <v>3316048</v>
      </c>
      <c r="W17" s="401">
        <v>0</v>
      </c>
      <c r="X17" s="401">
        <v>354208</v>
      </c>
      <c r="Y17" s="401">
        <v>187696</v>
      </c>
      <c r="Z17" s="401">
        <v>162247</v>
      </c>
      <c r="AA17" s="401">
        <v>19049</v>
      </c>
      <c r="AB17" s="401">
        <v>6400</v>
      </c>
      <c r="AC17" s="401">
        <v>166511</v>
      </c>
      <c r="AD17" s="401">
        <v>166511</v>
      </c>
      <c r="AE17" s="401">
        <v>0</v>
      </c>
      <c r="AF17" s="404" t="s">
        <v>94</v>
      </c>
    </row>
    <row r="18" spans="1:32" s="338" customFormat="1" ht="15" customHeight="1">
      <c r="A18" s="393" t="s">
        <v>42</v>
      </c>
      <c r="B18" s="400">
        <v>1094000</v>
      </c>
      <c r="C18" s="401">
        <v>289264</v>
      </c>
      <c r="D18" s="401">
        <v>49859</v>
      </c>
      <c r="E18" s="401">
        <v>19419</v>
      </c>
      <c r="F18" s="401">
        <v>1608</v>
      </c>
      <c r="G18" s="401">
        <v>5291</v>
      </c>
      <c r="H18" s="401">
        <v>3231</v>
      </c>
      <c r="I18" s="401">
        <v>1310</v>
      </c>
      <c r="J18" s="401">
        <v>5279</v>
      </c>
      <c r="K18" s="401">
        <v>2700</v>
      </c>
      <c r="L18" s="401">
        <v>30440</v>
      </c>
      <c r="M18" s="401">
        <v>6000</v>
      </c>
      <c r="N18" s="401">
        <v>6893</v>
      </c>
      <c r="O18" s="405" t="s">
        <v>24</v>
      </c>
      <c r="P18" s="393" t="s">
        <v>42</v>
      </c>
      <c r="Q18" s="401">
        <v>15546</v>
      </c>
      <c r="R18" s="401">
        <v>2000</v>
      </c>
      <c r="S18" s="401">
        <v>284270</v>
      </c>
      <c r="T18" s="401">
        <v>54075</v>
      </c>
      <c r="U18" s="401">
        <v>0</v>
      </c>
      <c r="V18" s="401">
        <v>376401</v>
      </c>
      <c r="W18" s="401">
        <v>15000</v>
      </c>
      <c r="X18" s="401">
        <v>25131</v>
      </c>
      <c r="Y18" s="401">
        <v>92853</v>
      </c>
      <c r="Z18" s="401">
        <v>8831</v>
      </c>
      <c r="AA18" s="401">
        <v>79022</v>
      </c>
      <c r="AB18" s="401">
        <v>0</v>
      </c>
      <c r="AC18" s="401">
        <v>5000</v>
      </c>
      <c r="AD18" s="401">
        <v>0</v>
      </c>
      <c r="AE18" s="401">
        <v>5000</v>
      </c>
      <c r="AF18" s="405" t="s">
        <v>24</v>
      </c>
    </row>
    <row r="19" spans="1:32" s="338" customFormat="1" ht="15" customHeight="1">
      <c r="A19" s="393" t="s">
        <v>43</v>
      </c>
      <c r="B19" s="400">
        <v>894000</v>
      </c>
      <c r="C19" s="401">
        <v>146200</v>
      </c>
      <c r="D19" s="401">
        <v>41002</v>
      </c>
      <c r="E19" s="401">
        <v>22950</v>
      </c>
      <c r="F19" s="401">
        <v>274</v>
      </c>
      <c r="G19" s="401">
        <v>6688</v>
      </c>
      <c r="H19" s="401">
        <v>5754</v>
      </c>
      <c r="I19" s="401">
        <v>2065</v>
      </c>
      <c r="J19" s="401">
        <v>3369</v>
      </c>
      <c r="K19" s="401">
        <v>4800</v>
      </c>
      <c r="L19" s="401">
        <v>18050</v>
      </c>
      <c r="M19" s="401">
        <v>2100</v>
      </c>
      <c r="N19" s="401">
        <v>5833</v>
      </c>
      <c r="O19" s="405" t="s">
        <v>25</v>
      </c>
      <c r="P19" s="393" t="s">
        <v>43</v>
      </c>
      <c r="Q19" s="401">
        <v>10117</v>
      </c>
      <c r="R19" s="401">
        <v>0</v>
      </c>
      <c r="S19" s="401">
        <v>289061</v>
      </c>
      <c r="T19" s="401">
        <v>0</v>
      </c>
      <c r="U19" s="401">
        <v>28190</v>
      </c>
      <c r="V19" s="401">
        <v>298577</v>
      </c>
      <c r="W19" s="401">
        <v>0</v>
      </c>
      <c r="X19" s="401">
        <v>90970</v>
      </c>
      <c r="Y19" s="401">
        <v>77875</v>
      </c>
      <c r="Z19" s="401">
        <v>69655</v>
      </c>
      <c r="AA19" s="401">
        <v>8220</v>
      </c>
      <c r="AB19" s="401">
        <v>0</v>
      </c>
      <c r="AC19" s="401">
        <v>13095</v>
      </c>
      <c r="AD19" s="401">
        <v>13095</v>
      </c>
      <c r="AE19" s="401">
        <v>0</v>
      </c>
      <c r="AF19" s="405" t="s">
        <v>25</v>
      </c>
    </row>
    <row r="20" spans="1:32" s="338" customFormat="1" ht="15" customHeight="1">
      <c r="A20" s="393" t="s">
        <v>44</v>
      </c>
      <c r="B20" s="400">
        <v>623000</v>
      </c>
      <c r="C20" s="401">
        <v>52000</v>
      </c>
      <c r="D20" s="401">
        <v>15525</v>
      </c>
      <c r="E20" s="401">
        <v>11717</v>
      </c>
      <c r="F20" s="401">
        <v>103</v>
      </c>
      <c r="G20" s="401">
        <v>2148</v>
      </c>
      <c r="H20" s="401">
        <v>3680</v>
      </c>
      <c r="I20" s="401">
        <v>188</v>
      </c>
      <c r="J20" s="401">
        <v>1455</v>
      </c>
      <c r="K20" s="401">
        <v>4143</v>
      </c>
      <c r="L20" s="401">
        <v>3808</v>
      </c>
      <c r="M20" s="401">
        <v>100</v>
      </c>
      <c r="N20" s="401">
        <v>118</v>
      </c>
      <c r="O20" s="405" t="s">
        <v>26</v>
      </c>
      <c r="P20" s="393" t="s">
        <v>44</v>
      </c>
      <c r="Q20" s="401">
        <v>3540</v>
      </c>
      <c r="R20" s="401">
        <v>50</v>
      </c>
      <c r="S20" s="401">
        <v>273429</v>
      </c>
      <c r="T20" s="401">
        <v>0</v>
      </c>
      <c r="U20" s="401">
        <v>15448</v>
      </c>
      <c r="V20" s="401">
        <v>181070</v>
      </c>
      <c r="W20" s="401">
        <v>0</v>
      </c>
      <c r="X20" s="401">
        <v>85528</v>
      </c>
      <c r="Y20" s="401">
        <v>83510</v>
      </c>
      <c r="Z20" s="401">
        <v>79660</v>
      </c>
      <c r="AA20" s="401">
        <v>3849</v>
      </c>
      <c r="AB20" s="401">
        <v>0</v>
      </c>
      <c r="AC20" s="401">
        <v>2018</v>
      </c>
      <c r="AD20" s="401">
        <v>2018</v>
      </c>
      <c r="AE20" s="401">
        <v>0</v>
      </c>
      <c r="AF20" s="405" t="s">
        <v>26</v>
      </c>
    </row>
    <row r="21" spans="1:32" s="338" customFormat="1" ht="15" customHeight="1">
      <c r="A21" s="393" t="s">
        <v>45</v>
      </c>
      <c r="B21" s="400">
        <v>751700</v>
      </c>
      <c r="C21" s="401">
        <v>60432</v>
      </c>
      <c r="D21" s="401">
        <v>43743</v>
      </c>
      <c r="E21" s="401">
        <v>15688</v>
      </c>
      <c r="F21" s="401">
        <v>664</v>
      </c>
      <c r="G21" s="401">
        <v>5792</v>
      </c>
      <c r="H21" s="401">
        <v>2209</v>
      </c>
      <c r="I21" s="401">
        <v>1700</v>
      </c>
      <c r="J21" s="401">
        <v>1508</v>
      </c>
      <c r="K21" s="401">
        <v>3815</v>
      </c>
      <c r="L21" s="401">
        <v>28055</v>
      </c>
      <c r="M21" s="401">
        <v>14150</v>
      </c>
      <c r="N21" s="401">
        <v>3012</v>
      </c>
      <c r="O21" s="405" t="s">
        <v>27</v>
      </c>
      <c r="P21" s="393" t="s">
        <v>45</v>
      </c>
      <c r="Q21" s="401">
        <v>10713</v>
      </c>
      <c r="R21" s="401">
        <v>180</v>
      </c>
      <c r="S21" s="401">
        <v>347529</v>
      </c>
      <c r="T21" s="401">
        <v>0</v>
      </c>
      <c r="U21" s="401">
        <v>15988</v>
      </c>
      <c r="V21" s="401">
        <v>241976</v>
      </c>
      <c r="W21" s="401">
        <v>0</v>
      </c>
      <c r="X21" s="401">
        <v>42032</v>
      </c>
      <c r="Y21" s="401">
        <v>42032</v>
      </c>
      <c r="Z21" s="401">
        <v>34937</v>
      </c>
      <c r="AA21" s="401">
        <v>7095</v>
      </c>
      <c r="AB21" s="401">
        <v>0</v>
      </c>
      <c r="AC21" s="401">
        <v>0</v>
      </c>
      <c r="AD21" s="401">
        <v>0</v>
      </c>
      <c r="AE21" s="401">
        <v>0</v>
      </c>
      <c r="AF21" s="405" t="s">
        <v>27</v>
      </c>
    </row>
    <row r="22" spans="1:32" s="338" customFormat="1" ht="15" customHeight="1">
      <c r="A22" s="393" t="s">
        <v>46</v>
      </c>
      <c r="B22" s="400">
        <v>926500</v>
      </c>
      <c r="C22" s="401">
        <v>330649</v>
      </c>
      <c r="D22" s="401">
        <v>38413</v>
      </c>
      <c r="E22" s="401">
        <v>32179</v>
      </c>
      <c r="F22" s="401">
        <v>1231</v>
      </c>
      <c r="G22" s="401">
        <v>5888</v>
      </c>
      <c r="H22" s="401">
        <v>8140</v>
      </c>
      <c r="I22" s="401">
        <v>9822</v>
      </c>
      <c r="J22" s="401">
        <v>3398</v>
      </c>
      <c r="K22" s="401">
        <v>3700</v>
      </c>
      <c r="L22" s="401">
        <v>6234</v>
      </c>
      <c r="M22" s="401">
        <v>404</v>
      </c>
      <c r="N22" s="401">
        <v>915</v>
      </c>
      <c r="O22" s="405" t="s">
        <v>28</v>
      </c>
      <c r="P22" s="393" t="s">
        <v>46</v>
      </c>
      <c r="Q22" s="401">
        <v>4015</v>
      </c>
      <c r="R22" s="401">
        <v>900</v>
      </c>
      <c r="S22" s="401">
        <v>149984</v>
      </c>
      <c r="T22" s="401">
        <v>0</v>
      </c>
      <c r="U22" s="401">
        <v>35318</v>
      </c>
      <c r="V22" s="401">
        <v>263159</v>
      </c>
      <c r="W22" s="401">
        <v>25900</v>
      </c>
      <c r="X22" s="401">
        <v>83077</v>
      </c>
      <c r="Y22" s="401">
        <v>82973</v>
      </c>
      <c r="Z22" s="401">
        <v>70406</v>
      </c>
      <c r="AA22" s="401">
        <v>12567</v>
      </c>
      <c r="AB22" s="401"/>
      <c r="AC22" s="401">
        <v>104</v>
      </c>
      <c r="AD22" s="401">
        <v>104</v>
      </c>
      <c r="AE22" s="401">
        <v>0</v>
      </c>
      <c r="AF22" s="405" t="s">
        <v>28</v>
      </c>
    </row>
    <row r="23" spans="1:32" s="338" customFormat="1" ht="15" customHeight="1">
      <c r="A23" s="393" t="s">
        <v>47</v>
      </c>
      <c r="B23" s="400">
        <v>470100</v>
      </c>
      <c r="C23" s="401">
        <v>39833</v>
      </c>
      <c r="D23" s="401">
        <v>21547</v>
      </c>
      <c r="E23" s="401">
        <v>8630</v>
      </c>
      <c r="F23" s="401">
        <v>185</v>
      </c>
      <c r="G23" s="401">
        <v>1006</v>
      </c>
      <c r="H23" s="401">
        <v>1732</v>
      </c>
      <c r="I23" s="401">
        <v>1405</v>
      </c>
      <c r="J23" s="401">
        <v>798</v>
      </c>
      <c r="K23" s="401">
        <v>3504</v>
      </c>
      <c r="L23" s="401">
        <v>12917</v>
      </c>
      <c r="M23" s="401">
        <v>2147</v>
      </c>
      <c r="N23" s="401">
        <v>5032</v>
      </c>
      <c r="O23" s="405" t="s">
        <v>29</v>
      </c>
      <c r="P23" s="393" t="s">
        <v>47</v>
      </c>
      <c r="Q23" s="401">
        <v>5488</v>
      </c>
      <c r="R23" s="401">
        <v>250</v>
      </c>
      <c r="S23" s="401">
        <v>206775</v>
      </c>
      <c r="T23" s="401">
        <v>0</v>
      </c>
      <c r="U23" s="401">
        <v>10561</v>
      </c>
      <c r="V23" s="401">
        <v>161025</v>
      </c>
      <c r="W23" s="401">
        <v>3000</v>
      </c>
      <c r="X23" s="401">
        <v>27359</v>
      </c>
      <c r="Y23" s="401">
        <v>25865</v>
      </c>
      <c r="Z23" s="401">
        <v>23260</v>
      </c>
      <c r="AA23" s="401">
        <v>2605</v>
      </c>
      <c r="AB23" s="401">
        <v>0</v>
      </c>
      <c r="AC23" s="401">
        <v>1494</v>
      </c>
      <c r="AD23" s="401">
        <v>1494</v>
      </c>
      <c r="AE23" s="401">
        <v>0</v>
      </c>
      <c r="AF23" s="405" t="s">
        <v>29</v>
      </c>
    </row>
    <row r="24" spans="1:32" s="338" customFormat="1" ht="15" customHeight="1">
      <c r="A24" s="393" t="s">
        <v>48</v>
      </c>
      <c r="B24" s="400">
        <v>559257</v>
      </c>
      <c r="C24" s="401">
        <v>59281</v>
      </c>
      <c r="D24" s="401">
        <v>32550</v>
      </c>
      <c r="E24" s="401">
        <v>11603</v>
      </c>
      <c r="F24" s="401">
        <v>218</v>
      </c>
      <c r="G24" s="401">
        <v>3542</v>
      </c>
      <c r="H24" s="401">
        <v>1506</v>
      </c>
      <c r="I24" s="401">
        <v>1720</v>
      </c>
      <c r="J24" s="401">
        <v>1876</v>
      </c>
      <c r="K24" s="401">
        <v>2742</v>
      </c>
      <c r="L24" s="401">
        <v>20948</v>
      </c>
      <c r="M24" s="401">
        <v>6323</v>
      </c>
      <c r="N24" s="401">
        <v>2418</v>
      </c>
      <c r="O24" s="405" t="s">
        <v>49</v>
      </c>
      <c r="P24" s="393" t="s">
        <v>48</v>
      </c>
      <c r="Q24" s="401">
        <v>12207</v>
      </c>
      <c r="R24" s="401">
        <v>0</v>
      </c>
      <c r="S24" s="401">
        <v>225889</v>
      </c>
      <c r="T24" s="401">
        <v>0</v>
      </c>
      <c r="U24" s="401">
        <v>15249</v>
      </c>
      <c r="V24" s="401">
        <v>205800</v>
      </c>
      <c r="W24" s="401">
        <v>0</v>
      </c>
      <c r="X24" s="401">
        <v>20488</v>
      </c>
      <c r="Y24" s="401">
        <v>20488</v>
      </c>
      <c r="Z24" s="401">
        <v>17597</v>
      </c>
      <c r="AA24" s="401">
        <v>2891</v>
      </c>
      <c r="AB24" s="401">
        <v>0</v>
      </c>
      <c r="AC24" s="401">
        <v>0</v>
      </c>
      <c r="AD24" s="401">
        <v>0</v>
      </c>
      <c r="AE24" s="401">
        <v>0</v>
      </c>
      <c r="AF24" s="405" t="s">
        <v>49</v>
      </c>
    </row>
    <row r="25" spans="1:32" s="338" customFormat="1" ht="15" customHeight="1">
      <c r="A25" s="393" t="s">
        <v>50</v>
      </c>
      <c r="B25" s="400">
        <v>579400</v>
      </c>
      <c r="C25" s="401">
        <v>32443</v>
      </c>
      <c r="D25" s="401">
        <v>22443</v>
      </c>
      <c r="E25" s="401">
        <v>10184</v>
      </c>
      <c r="F25" s="401">
        <v>170</v>
      </c>
      <c r="G25" s="401">
        <v>2393</v>
      </c>
      <c r="H25" s="401">
        <v>3944</v>
      </c>
      <c r="I25" s="401">
        <v>7</v>
      </c>
      <c r="J25" s="401">
        <v>810</v>
      </c>
      <c r="K25" s="401">
        <v>2860</v>
      </c>
      <c r="L25" s="401">
        <v>12259</v>
      </c>
      <c r="M25" s="401">
        <v>527</v>
      </c>
      <c r="N25" s="401">
        <v>3</v>
      </c>
      <c r="O25" s="405" t="s">
        <v>30</v>
      </c>
      <c r="P25" s="393" t="s">
        <v>50</v>
      </c>
      <c r="Q25" s="401">
        <v>11631</v>
      </c>
      <c r="R25" s="401">
        <v>98</v>
      </c>
      <c r="S25" s="401">
        <v>298847</v>
      </c>
      <c r="T25" s="401">
        <v>0</v>
      </c>
      <c r="U25" s="401">
        <v>12455</v>
      </c>
      <c r="V25" s="401">
        <v>187564</v>
      </c>
      <c r="W25" s="401">
        <v>0</v>
      </c>
      <c r="X25" s="401">
        <v>25648</v>
      </c>
      <c r="Y25" s="401">
        <v>19362</v>
      </c>
      <c r="Z25" s="401">
        <v>16412</v>
      </c>
      <c r="AA25" s="401">
        <v>2950</v>
      </c>
      <c r="AB25" s="401">
        <v>0</v>
      </c>
      <c r="AC25" s="401">
        <v>6286</v>
      </c>
      <c r="AD25" s="401">
        <v>6286</v>
      </c>
      <c r="AE25" s="401">
        <v>0</v>
      </c>
      <c r="AF25" s="405" t="s">
        <v>30</v>
      </c>
    </row>
    <row r="26" spans="1:32" s="338" customFormat="1" ht="15" customHeight="1">
      <c r="A26" s="393" t="s">
        <v>51</v>
      </c>
      <c r="B26" s="400">
        <v>449159</v>
      </c>
      <c r="C26" s="401">
        <v>21668</v>
      </c>
      <c r="D26" s="401">
        <v>37859</v>
      </c>
      <c r="E26" s="401">
        <v>16289</v>
      </c>
      <c r="F26" s="401">
        <v>512</v>
      </c>
      <c r="G26" s="401">
        <v>9158</v>
      </c>
      <c r="H26" s="401">
        <v>1814</v>
      </c>
      <c r="I26" s="401">
        <v>1884</v>
      </c>
      <c r="J26" s="401">
        <v>471</v>
      </c>
      <c r="K26" s="401">
        <v>2450</v>
      </c>
      <c r="L26" s="401">
        <v>21570</v>
      </c>
      <c r="M26" s="401">
        <v>1220</v>
      </c>
      <c r="N26" s="401">
        <v>15</v>
      </c>
      <c r="O26" s="405" t="s">
        <v>52</v>
      </c>
      <c r="P26" s="393" t="s">
        <v>51</v>
      </c>
      <c r="Q26" s="401">
        <v>20135</v>
      </c>
      <c r="R26" s="401">
        <v>200</v>
      </c>
      <c r="S26" s="401">
        <v>208265</v>
      </c>
      <c r="T26" s="401">
        <v>0</v>
      </c>
      <c r="U26" s="401">
        <v>8446</v>
      </c>
      <c r="V26" s="401">
        <v>145792</v>
      </c>
      <c r="W26" s="401">
        <v>0</v>
      </c>
      <c r="X26" s="401">
        <v>27129</v>
      </c>
      <c r="Y26" s="401">
        <v>22773</v>
      </c>
      <c r="Z26" s="401">
        <v>22073</v>
      </c>
      <c r="AA26" s="401">
        <v>701</v>
      </c>
      <c r="AB26" s="401">
        <v>0</v>
      </c>
      <c r="AC26" s="401">
        <v>4356</v>
      </c>
      <c r="AD26" s="401">
        <v>4356</v>
      </c>
      <c r="AE26" s="401">
        <v>0</v>
      </c>
      <c r="AF26" s="405" t="s">
        <v>52</v>
      </c>
    </row>
    <row r="27" spans="1:32" s="338" customFormat="1" ht="15" customHeight="1">
      <c r="A27" s="393" t="s">
        <v>53</v>
      </c>
      <c r="B27" s="400">
        <v>591200</v>
      </c>
      <c r="C27" s="401">
        <v>116508</v>
      </c>
      <c r="D27" s="401">
        <v>19958</v>
      </c>
      <c r="E27" s="401">
        <v>12430</v>
      </c>
      <c r="F27" s="401">
        <v>297</v>
      </c>
      <c r="G27" s="401">
        <v>1878</v>
      </c>
      <c r="H27" s="401">
        <v>4645</v>
      </c>
      <c r="I27" s="401">
        <v>908</v>
      </c>
      <c r="J27" s="401">
        <v>1902</v>
      </c>
      <c r="K27" s="401">
        <v>2800</v>
      </c>
      <c r="L27" s="401">
        <v>7528</v>
      </c>
      <c r="M27" s="401">
        <v>226</v>
      </c>
      <c r="N27" s="401">
        <v>806</v>
      </c>
      <c r="O27" s="405" t="s">
        <v>31</v>
      </c>
      <c r="P27" s="393" t="s">
        <v>53</v>
      </c>
      <c r="Q27" s="401">
        <v>5896</v>
      </c>
      <c r="R27" s="401">
        <v>600</v>
      </c>
      <c r="S27" s="401">
        <v>194840</v>
      </c>
      <c r="T27" s="401">
        <v>0</v>
      </c>
      <c r="U27" s="401">
        <v>20909</v>
      </c>
      <c r="V27" s="401">
        <v>203027</v>
      </c>
      <c r="W27" s="401">
        <v>0</v>
      </c>
      <c r="X27" s="401">
        <v>35958</v>
      </c>
      <c r="Y27" s="401">
        <v>35958</v>
      </c>
      <c r="Z27" s="401">
        <v>31810</v>
      </c>
      <c r="AA27" s="401">
        <v>4148</v>
      </c>
      <c r="AB27" s="401">
        <v>0</v>
      </c>
      <c r="AC27" s="401">
        <v>0</v>
      </c>
      <c r="AD27" s="401">
        <v>0</v>
      </c>
      <c r="AE27" s="401">
        <v>0</v>
      </c>
      <c r="AF27" s="405" t="s">
        <v>31</v>
      </c>
    </row>
    <row r="28" spans="1:32" s="338" customFormat="1" ht="15" customHeight="1">
      <c r="A28" s="393" t="s">
        <v>54</v>
      </c>
      <c r="B28" s="400">
        <v>252948</v>
      </c>
      <c r="C28" s="401">
        <v>7955</v>
      </c>
      <c r="D28" s="401">
        <v>6100</v>
      </c>
      <c r="E28" s="401">
        <v>3402</v>
      </c>
      <c r="F28" s="401">
        <v>25</v>
      </c>
      <c r="G28" s="401">
        <v>535</v>
      </c>
      <c r="H28" s="401">
        <v>179</v>
      </c>
      <c r="I28" s="401">
        <v>977</v>
      </c>
      <c r="J28" s="401">
        <v>225</v>
      </c>
      <c r="K28" s="401">
        <v>1461</v>
      </c>
      <c r="L28" s="401">
        <v>2698</v>
      </c>
      <c r="M28" s="401">
        <v>1248</v>
      </c>
      <c r="N28" s="401">
        <v>580</v>
      </c>
      <c r="O28" s="405" t="s">
        <v>55</v>
      </c>
      <c r="P28" s="393" t="s">
        <v>54</v>
      </c>
      <c r="Q28" s="401">
        <v>869</v>
      </c>
      <c r="R28" s="401">
        <v>1</v>
      </c>
      <c r="S28" s="401">
        <v>130147</v>
      </c>
      <c r="T28" s="401">
        <v>0</v>
      </c>
      <c r="U28" s="401">
        <v>4391</v>
      </c>
      <c r="V28" s="401">
        <v>80916</v>
      </c>
      <c r="W28" s="401">
        <v>0</v>
      </c>
      <c r="X28" s="401">
        <v>23439</v>
      </c>
      <c r="Y28" s="401">
        <v>23051</v>
      </c>
      <c r="Z28" s="401">
        <v>23051</v>
      </c>
      <c r="AA28" s="401">
        <v>0</v>
      </c>
      <c r="AB28" s="401">
        <v>0</v>
      </c>
      <c r="AC28" s="401">
        <v>388</v>
      </c>
      <c r="AD28" s="401">
        <v>388</v>
      </c>
      <c r="AE28" s="401">
        <v>0</v>
      </c>
      <c r="AF28" s="405" t="s">
        <v>55</v>
      </c>
    </row>
    <row r="29" spans="1:32" s="410" customFormat="1" ht="15" customHeight="1">
      <c r="A29" s="406" t="s">
        <v>56</v>
      </c>
      <c r="B29" s="407">
        <v>441200</v>
      </c>
      <c r="C29" s="408">
        <v>17600</v>
      </c>
      <c r="D29" s="408">
        <v>14321</v>
      </c>
      <c r="E29" s="408">
        <v>7077</v>
      </c>
      <c r="F29" s="408">
        <v>172</v>
      </c>
      <c r="G29" s="408">
        <v>1382</v>
      </c>
      <c r="H29" s="408">
        <v>657</v>
      </c>
      <c r="I29" s="408">
        <v>1441</v>
      </c>
      <c r="J29" s="408">
        <v>325</v>
      </c>
      <c r="K29" s="408">
        <v>3100</v>
      </c>
      <c r="L29" s="408">
        <v>7244</v>
      </c>
      <c r="M29" s="408">
        <v>401</v>
      </c>
      <c r="N29" s="408">
        <v>25</v>
      </c>
      <c r="O29" s="409" t="s">
        <v>57</v>
      </c>
      <c r="P29" s="406" t="s">
        <v>56</v>
      </c>
      <c r="Q29" s="408">
        <v>6704</v>
      </c>
      <c r="R29" s="408">
        <v>114</v>
      </c>
      <c r="S29" s="408">
        <v>244193</v>
      </c>
      <c r="T29" s="408">
        <v>0</v>
      </c>
      <c r="U29" s="408">
        <v>8294</v>
      </c>
      <c r="V29" s="408">
        <v>117032</v>
      </c>
      <c r="W29" s="408">
        <v>0</v>
      </c>
      <c r="X29" s="408">
        <v>39760</v>
      </c>
      <c r="Y29" s="408">
        <v>39760</v>
      </c>
      <c r="Z29" s="408">
        <v>37692</v>
      </c>
      <c r="AA29" s="408">
        <v>2068</v>
      </c>
      <c r="AB29" s="408">
        <v>0</v>
      </c>
      <c r="AC29" s="408">
        <v>0</v>
      </c>
      <c r="AD29" s="408">
        <v>0</v>
      </c>
      <c r="AE29" s="408">
        <v>0</v>
      </c>
      <c r="AF29" s="409" t="s">
        <v>57</v>
      </c>
    </row>
    <row r="30" spans="1:32" s="338" customFormat="1" ht="15" customHeight="1">
      <c r="A30" s="393" t="s">
        <v>58</v>
      </c>
      <c r="B30" s="400">
        <v>252944</v>
      </c>
      <c r="C30" s="401">
        <v>6613</v>
      </c>
      <c r="D30" s="401">
        <v>6894</v>
      </c>
      <c r="E30" s="401">
        <v>4736</v>
      </c>
      <c r="F30" s="401">
        <v>317</v>
      </c>
      <c r="G30" s="401">
        <v>369</v>
      </c>
      <c r="H30" s="401">
        <v>238</v>
      </c>
      <c r="I30" s="401">
        <v>2284</v>
      </c>
      <c r="J30" s="401">
        <v>105</v>
      </c>
      <c r="K30" s="401">
        <v>1423</v>
      </c>
      <c r="L30" s="401">
        <v>2158</v>
      </c>
      <c r="M30" s="401">
        <v>30</v>
      </c>
      <c r="N30" s="401">
        <v>273</v>
      </c>
      <c r="O30" s="405" t="s">
        <v>59</v>
      </c>
      <c r="P30" s="393" t="s">
        <v>58</v>
      </c>
      <c r="Q30" s="401">
        <v>1835</v>
      </c>
      <c r="R30" s="401">
        <v>20</v>
      </c>
      <c r="S30" s="401">
        <v>151458</v>
      </c>
      <c r="T30" s="401">
        <v>0</v>
      </c>
      <c r="U30" s="401">
        <v>4394</v>
      </c>
      <c r="V30" s="401">
        <v>69526</v>
      </c>
      <c r="W30" s="401">
        <v>0</v>
      </c>
      <c r="X30" s="401">
        <v>14059</v>
      </c>
      <c r="Y30" s="401">
        <v>13955</v>
      </c>
      <c r="Z30" s="401">
        <v>11895</v>
      </c>
      <c r="AA30" s="401">
        <v>2060</v>
      </c>
      <c r="AB30" s="401">
        <v>0</v>
      </c>
      <c r="AC30" s="401">
        <v>104</v>
      </c>
      <c r="AD30" s="401">
        <v>104</v>
      </c>
      <c r="AE30" s="401">
        <v>0</v>
      </c>
      <c r="AF30" s="405" t="s">
        <v>59</v>
      </c>
    </row>
    <row r="31" spans="1:32" s="338" customFormat="1" ht="15" customHeight="1">
      <c r="A31" s="393" t="s">
        <v>60</v>
      </c>
      <c r="B31" s="400">
        <v>209100</v>
      </c>
      <c r="C31" s="401">
        <v>3774</v>
      </c>
      <c r="D31" s="401">
        <v>5457</v>
      </c>
      <c r="E31" s="401">
        <v>3113</v>
      </c>
      <c r="F31" s="401">
        <v>96</v>
      </c>
      <c r="G31" s="401">
        <v>454</v>
      </c>
      <c r="H31" s="401">
        <v>170</v>
      </c>
      <c r="I31" s="401">
        <v>738</v>
      </c>
      <c r="J31" s="401">
        <v>52</v>
      </c>
      <c r="K31" s="401">
        <v>1603</v>
      </c>
      <c r="L31" s="401">
        <v>2344</v>
      </c>
      <c r="M31" s="401">
        <v>30</v>
      </c>
      <c r="N31" s="401">
        <v>264</v>
      </c>
      <c r="O31" s="405" t="s">
        <v>61</v>
      </c>
      <c r="P31" s="393" t="s">
        <v>60</v>
      </c>
      <c r="Q31" s="401">
        <v>2047</v>
      </c>
      <c r="R31" s="401">
        <v>3</v>
      </c>
      <c r="S31" s="401">
        <v>122346</v>
      </c>
      <c r="T31" s="401">
        <v>0</v>
      </c>
      <c r="U31" s="401">
        <v>2840</v>
      </c>
      <c r="V31" s="401">
        <v>55832</v>
      </c>
      <c r="W31" s="401">
        <v>0</v>
      </c>
      <c r="X31" s="401">
        <v>18851</v>
      </c>
      <c r="Y31" s="401">
        <v>18851</v>
      </c>
      <c r="Z31" s="401">
        <v>18476</v>
      </c>
      <c r="AA31" s="401">
        <v>375</v>
      </c>
      <c r="AB31" s="401">
        <v>0</v>
      </c>
      <c r="AC31" s="401">
        <v>0</v>
      </c>
      <c r="AD31" s="401">
        <v>0</v>
      </c>
      <c r="AE31" s="401">
        <v>0</v>
      </c>
      <c r="AF31" s="405" t="s">
        <v>61</v>
      </c>
    </row>
    <row r="32" spans="1:32" s="338" customFormat="1" ht="15" customHeight="1">
      <c r="A32" s="393" t="s">
        <v>62</v>
      </c>
      <c r="B32" s="400">
        <v>307359</v>
      </c>
      <c r="C32" s="401">
        <v>10516</v>
      </c>
      <c r="D32" s="401">
        <v>9330</v>
      </c>
      <c r="E32" s="401">
        <v>5069</v>
      </c>
      <c r="F32" s="401">
        <v>264</v>
      </c>
      <c r="G32" s="401">
        <v>1216</v>
      </c>
      <c r="H32" s="401">
        <v>606</v>
      </c>
      <c r="I32" s="401">
        <v>1303</v>
      </c>
      <c r="J32" s="401">
        <v>381</v>
      </c>
      <c r="K32" s="401">
        <v>1299</v>
      </c>
      <c r="L32" s="401">
        <v>4261</v>
      </c>
      <c r="M32" s="401">
        <v>100</v>
      </c>
      <c r="N32" s="401">
        <v>85</v>
      </c>
      <c r="O32" s="405" t="s">
        <v>32</v>
      </c>
      <c r="P32" s="393" t="s">
        <v>62</v>
      </c>
      <c r="Q32" s="401">
        <v>3988</v>
      </c>
      <c r="R32" s="401">
        <v>88</v>
      </c>
      <c r="S32" s="401">
        <v>148443</v>
      </c>
      <c r="T32" s="401">
        <v>0</v>
      </c>
      <c r="U32" s="401">
        <v>5311</v>
      </c>
      <c r="V32" s="401">
        <v>117409</v>
      </c>
      <c r="W32" s="401">
        <v>0</v>
      </c>
      <c r="X32" s="401">
        <v>16350</v>
      </c>
      <c r="Y32" s="401">
        <v>14350</v>
      </c>
      <c r="Z32" s="401">
        <v>14350</v>
      </c>
      <c r="AA32" s="401">
        <v>0</v>
      </c>
      <c r="AB32" s="401">
        <v>0</v>
      </c>
      <c r="AC32" s="401">
        <v>2000</v>
      </c>
      <c r="AD32" s="401">
        <v>2000</v>
      </c>
      <c r="AE32" s="401">
        <v>0</v>
      </c>
      <c r="AF32" s="405" t="s">
        <v>32</v>
      </c>
    </row>
    <row r="33" spans="1:32" s="338" customFormat="1" ht="15" customHeight="1">
      <c r="A33" s="393" t="s">
        <v>63</v>
      </c>
      <c r="B33" s="400">
        <v>327390</v>
      </c>
      <c r="C33" s="401">
        <v>15922</v>
      </c>
      <c r="D33" s="401">
        <v>10461</v>
      </c>
      <c r="E33" s="401">
        <v>4486</v>
      </c>
      <c r="F33" s="401">
        <v>90</v>
      </c>
      <c r="G33" s="401">
        <v>513</v>
      </c>
      <c r="H33" s="401">
        <v>475</v>
      </c>
      <c r="I33" s="401">
        <v>663</v>
      </c>
      <c r="J33" s="401">
        <v>545</v>
      </c>
      <c r="K33" s="401">
        <v>2200</v>
      </c>
      <c r="L33" s="401">
        <v>5975</v>
      </c>
      <c r="M33" s="401">
        <v>40</v>
      </c>
      <c r="N33" s="401">
        <v>400</v>
      </c>
      <c r="O33" s="405" t="s">
        <v>64</v>
      </c>
      <c r="P33" s="393" t="s">
        <v>63</v>
      </c>
      <c r="Q33" s="401">
        <v>5505</v>
      </c>
      <c r="R33" s="401">
        <v>30</v>
      </c>
      <c r="S33" s="401">
        <v>156507</v>
      </c>
      <c r="T33" s="401">
        <v>0</v>
      </c>
      <c r="U33" s="401">
        <v>5211</v>
      </c>
      <c r="V33" s="401">
        <v>122059</v>
      </c>
      <c r="W33" s="401">
        <v>0</v>
      </c>
      <c r="X33" s="401">
        <v>17230</v>
      </c>
      <c r="Y33" s="401">
        <v>17230</v>
      </c>
      <c r="Z33" s="401">
        <v>15710</v>
      </c>
      <c r="AA33" s="401">
        <v>1520</v>
      </c>
      <c r="AB33" s="401">
        <v>0</v>
      </c>
      <c r="AC33" s="401">
        <v>0</v>
      </c>
      <c r="AD33" s="401">
        <v>0</v>
      </c>
      <c r="AE33" s="401">
        <v>0</v>
      </c>
      <c r="AF33" s="405" t="s">
        <v>64</v>
      </c>
    </row>
    <row r="34" spans="1:32" s="338" customFormat="1" ht="15" customHeight="1">
      <c r="A34" s="393" t="s">
        <v>65</v>
      </c>
      <c r="B34" s="400">
        <v>251950</v>
      </c>
      <c r="C34" s="401">
        <v>13680</v>
      </c>
      <c r="D34" s="401">
        <v>13138</v>
      </c>
      <c r="E34" s="401">
        <v>5856</v>
      </c>
      <c r="F34" s="401">
        <v>35</v>
      </c>
      <c r="G34" s="401">
        <v>1501</v>
      </c>
      <c r="H34" s="401">
        <v>1112</v>
      </c>
      <c r="I34" s="401">
        <v>80</v>
      </c>
      <c r="J34" s="401">
        <v>278</v>
      </c>
      <c r="K34" s="401">
        <v>2850</v>
      </c>
      <c r="L34" s="401">
        <v>7282</v>
      </c>
      <c r="M34" s="401">
        <v>200</v>
      </c>
      <c r="N34" s="401">
        <v>2670</v>
      </c>
      <c r="O34" s="405" t="s">
        <v>66</v>
      </c>
      <c r="P34" s="393" t="s">
        <v>65</v>
      </c>
      <c r="Q34" s="401">
        <v>4362</v>
      </c>
      <c r="R34" s="401">
        <v>50</v>
      </c>
      <c r="S34" s="401">
        <v>119569</v>
      </c>
      <c r="T34" s="401">
        <v>0</v>
      </c>
      <c r="U34" s="401">
        <v>4728</v>
      </c>
      <c r="V34" s="401">
        <v>86351</v>
      </c>
      <c r="W34" s="401">
        <v>0</v>
      </c>
      <c r="X34" s="401">
        <v>14484</v>
      </c>
      <c r="Y34" s="401">
        <v>12142</v>
      </c>
      <c r="Z34" s="401">
        <v>10164</v>
      </c>
      <c r="AA34" s="401">
        <v>1978</v>
      </c>
      <c r="AB34" s="401">
        <v>0</v>
      </c>
      <c r="AC34" s="401">
        <v>2342</v>
      </c>
      <c r="AD34" s="401">
        <v>2342</v>
      </c>
      <c r="AE34" s="401">
        <v>0</v>
      </c>
      <c r="AF34" s="405" t="s">
        <v>66</v>
      </c>
    </row>
    <row r="35" spans="1:32" s="338" customFormat="1" ht="15" customHeight="1">
      <c r="A35" s="393" t="s">
        <v>67</v>
      </c>
      <c r="B35" s="400">
        <v>302420</v>
      </c>
      <c r="C35" s="401">
        <v>21434</v>
      </c>
      <c r="D35" s="401">
        <v>9882</v>
      </c>
      <c r="E35" s="401">
        <v>3830</v>
      </c>
      <c r="F35" s="401">
        <v>147</v>
      </c>
      <c r="G35" s="401">
        <v>423</v>
      </c>
      <c r="H35" s="401">
        <v>539</v>
      </c>
      <c r="I35" s="401">
        <v>846</v>
      </c>
      <c r="J35" s="401">
        <v>712</v>
      </c>
      <c r="K35" s="401">
        <v>1163</v>
      </c>
      <c r="L35" s="401">
        <v>6052</v>
      </c>
      <c r="M35" s="401">
        <v>385</v>
      </c>
      <c r="N35" s="401">
        <v>680</v>
      </c>
      <c r="O35" s="405" t="s">
        <v>68</v>
      </c>
      <c r="P35" s="393" t="s">
        <v>67</v>
      </c>
      <c r="Q35" s="401">
        <v>4912</v>
      </c>
      <c r="R35" s="401">
        <v>75</v>
      </c>
      <c r="S35" s="401">
        <v>143873</v>
      </c>
      <c r="T35" s="401">
        <v>0</v>
      </c>
      <c r="U35" s="401">
        <v>5125</v>
      </c>
      <c r="V35" s="401">
        <v>99566</v>
      </c>
      <c r="W35" s="401">
        <v>0</v>
      </c>
      <c r="X35" s="401">
        <v>22540</v>
      </c>
      <c r="Y35" s="401">
        <v>22540</v>
      </c>
      <c r="Z35" s="401">
        <v>19687</v>
      </c>
      <c r="AA35" s="401">
        <v>2853</v>
      </c>
      <c r="AB35" s="401">
        <v>0</v>
      </c>
      <c r="AC35" s="401">
        <v>0</v>
      </c>
      <c r="AD35" s="401">
        <v>0</v>
      </c>
      <c r="AE35" s="401">
        <v>0</v>
      </c>
      <c r="AF35" s="405" t="s">
        <v>68</v>
      </c>
    </row>
    <row r="36" spans="1:32" s="338" customFormat="1" ht="15" customHeight="1">
      <c r="A36" s="393" t="s">
        <v>69</v>
      </c>
      <c r="B36" s="400">
        <v>391400</v>
      </c>
      <c r="C36" s="401">
        <v>68137</v>
      </c>
      <c r="D36" s="401">
        <v>16182</v>
      </c>
      <c r="E36" s="401">
        <v>8262</v>
      </c>
      <c r="F36" s="401">
        <v>96</v>
      </c>
      <c r="G36" s="401">
        <v>935</v>
      </c>
      <c r="H36" s="401">
        <v>2159</v>
      </c>
      <c r="I36" s="401">
        <v>748</v>
      </c>
      <c r="J36" s="401">
        <v>2388</v>
      </c>
      <c r="K36" s="401">
        <v>1936</v>
      </c>
      <c r="L36" s="401">
        <v>7920</v>
      </c>
      <c r="M36" s="401">
        <v>299</v>
      </c>
      <c r="N36" s="401">
        <v>672</v>
      </c>
      <c r="O36" s="405" t="s">
        <v>70</v>
      </c>
      <c r="P36" s="393" t="s">
        <v>69</v>
      </c>
      <c r="Q36" s="401">
        <v>6617</v>
      </c>
      <c r="R36" s="401">
        <v>332</v>
      </c>
      <c r="S36" s="401">
        <v>147350</v>
      </c>
      <c r="T36" s="401">
        <v>0</v>
      </c>
      <c r="U36" s="401">
        <v>15707</v>
      </c>
      <c r="V36" s="401">
        <v>117856</v>
      </c>
      <c r="W36" s="401">
        <v>0</v>
      </c>
      <c r="X36" s="401">
        <v>26168</v>
      </c>
      <c r="Y36" s="401">
        <v>22350</v>
      </c>
      <c r="Z36" s="401">
        <v>20387</v>
      </c>
      <c r="AA36" s="401">
        <v>1963</v>
      </c>
      <c r="AB36" s="401">
        <v>0</v>
      </c>
      <c r="AC36" s="401">
        <v>3818</v>
      </c>
      <c r="AD36" s="401">
        <v>3818</v>
      </c>
      <c r="AE36" s="401">
        <v>0</v>
      </c>
      <c r="AF36" s="405" t="s">
        <v>70</v>
      </c>
    </row>
    <row r="37" spans="1:32" s="338" customFormat="1" ht="15" customHeight="1">
      <c r="A37" s="393" t="s">
        <v>71</v>
      </c>
      <c r="B37" s="400">
        <v>329248</v>
      </c>
      <c r="C37" s="401">
        <v>12200</v>
      </c>
      <c r="D37" s="401">
        <v>6971</v>
      </c>
      <c r="E37" s="401">
        <v>5988</v>
      </c>
      <c r="F37" s="401">
        <v>90</v>
      </c>
      <c r="G37" s="401">
        <v>2221</v>
      </c>
      <c r="H37" s="401">
        <v>444</v>
      </c>
      <c r="I37" s="401">
        <v>1043</v>
      </c>
      <c r="J37" s="401">
        <v>370</v>
      </c>
      <c r="K37" s="401">
        <v>1820</v>
      </c>
      <c r="L37" s="401">
        <v>983</v>
      </c>
      <c r="M37" s="401">
        <v>120</v>
      </c>
      <c r="N37" s="401">
        <v>330</v>
      </c>
      <c r="O37" s="405" t="s">
        <v>72</v>
      </c>
      <c r="P37" s="393" t="s">
        <v>71</v>
      </c>
      <c r="Q37" s="401">
        <v>433</v>
      </c>
      <c r="R37" s="401">
        <v>100</v>
      </c>
      <c r="S37" s="401">
        <v>170954</v>
      </c>
      <c r="T37" s="401">
        <v>0</v>
      </c>
      <c r="U37" s="401">
        <v>7921</v>
      </c>
      <c r="V37" s="401">
        <v>113426</v>
      </c>
      <c r="W37" s="401">
        <v>0</v>
      </c>
      <c r="X37" s="401">
        <v>17776</v>
      </c>
      <c r="Y37" s="401">
        <v>16069</v>
      </c>
      <c r="Z37" s="401">
        <v>14172</v>
      </c>
      <c r="AA37" s="401">
        <v>1897</v>
      </c>
      <c r="AB37" s="401">
        <v>0</v>
      </c>
      <c r="AC37" s="401">
        <v>1707</v>
      </c>
      <c r="AD37" s="401">
        <v>1707</v>
      </c>
      <c r="AE37" s="401">
        <v>0</v>
      </c>
      <c r="AF37" s="405" t="s">
        <v>72</v>
      </c>
    </row>
    <row r="38" spans="1:32" s="338" customFormat="1" ht="15" customHeight="1">
      <c r="A38" s="393" t="s">
        <v>73</v>
      </c>
      <c r="B38" s="400">
        <v>303500</v>
      </c>
      <c r="C38" s="401">
        <v>7833</v>
      </c>
      <c r="D38" s="401">
        <v>12257</v>
      </c>
      <c r="E38" s="401">
        <v>2919</v>
      </c>
      <c r="F38" s="401">
        <v>72</v>
      </c>
      <c r="G38" s="401">
        <v>140</v>
      </c>
      <c r="H38" s="401">
        <v>280</v>
      </c>
      <c r="I38" s="401">
        <v>1128</v>
      </c>
      <c r="J38" s="401">
        <v>204</v>
      </c>
      <c r="K38" s="401">
        <v>1095</v>
      </c>
      <c r="L38" s="401">
        <v>9338</v>
      </c>
      <c r="M38" s="401">
        <v>0</v>
      </c>
      <c r="N38" s="401">
        <v>0</v>
      </c>
      <c r="O38" s="405" t="s">
        <v>74</v>
      </c>
      <c r="P38" s="393" t="s">
        <v>73</v>
      </c>
      <c r="Q38" s="401">
        <v>9288</v>
      </c>
      <c r="R38" s="401">
        <v>50</v>
      </c>
      <c r="S38" s="401">
        <v>183736</v>
      </c>
      <c r="T38" s="401">
        <v>0</v>
      </c>
      <c r="U38" s="401">
        <v>4535</v>
      </c>
      <c r="V38" s="401">
        <v>89684</v>
      </c>
      <c r="W38" s="401">
        <v>0</v>
      </c>
      <c r="X38" s="401">
        <v>5455</v>
      </c>
      <c r="Y38" s="401">
        <v>5455</v>
      </c>
      <c r="Z38" s="401">
        <v>5455</v>
      </c>
      <c r="AA38" s="401">
        <v>0</v>
      </c>
      <c r="AB38" s="401">
        <v>0</v>
      </c>
      <c r="AC38" s="401">
        <v>0</v>
      </c>
      <c r="AD38" s="401">
        <v>0</v>
      </c>
      <c r="AE38" s="401">
        <v>0</v>
      </c>
      <c r="AF38" s="405" t="s">
        <v>74</v>
      </c>
    </row>
    <row r="39" spans="1:32" s="338" customFormat="1" ht="15" customHeight="1">
      <c r="A39" s="393" t="s">
        <v>75</v>
      </c>
      <c r="B39" s="400">
        <v>366440</v>
      </c>
      <c r="C39" s="401">
        <v>16826</v>
      </c>
      <c r="D39" s="401">
        <v>16836</v>
      </c>
      <c r="E39" s="401">
        <v>7125</v>
      </c>
      <c r="F39" s="401">
        <v>121</v>
      </c>
      <c r="G39" s="401">
        <v>2577</v>
      </c>
      <c r="H39" s="401">
        <v>574</v>
      </c>
      <c r="I39" s="401">
        <v>824</v>
      </c>
      <c r="J39" s="401">
        <v>1028</v>
      </c>
      <c r="K39" s="401">
        <v>2000</v>
      </c>
      <c r="L39" s="401">
        <v>9711</v>
      </c>
      <c r="M39" s="401">
        <v>122</v>
      </c>
      <c r="N39" s="401">
        <v>229</v>
      </c>
      <c r="O39" s="405" t="s">
        <v>76</v>
      </c>
      <c r="P39" s="393" t="s">
        <v>75</v>
      </c>
      <c r="Q39" s="401">
        <v>9360</v>
      </c>
      <c r="R39" s="401">
        <v>0</v>
      </c>
      <c r="S39" s="401">
        <v>170174</v>
      </c>
      <c r="T39" s="401">
        <v>0</v>
      </c>
      <c r="U39" s="401">
        <v>5550</v>
      </c>
      <c r="V39" s="401">
        <v>124066</v>
      </c>
      <c r="W39" s="401">
        <v>0</v>
      </c>
      <c r="X39" s="401">
        <v>32988</v>
      </c>
      <c r="Y39" s="401">
        <v>29721</v>
      </c>
      <c r="Z39" s="401">
        <v>27110</v>
      </c>
      <c r="AA39" s="401">
        <v>2611</v>
      </c>
      <c r="AB39" s="401">
        <v>0</v>
      </c>
      <c r="AC39" s="401">
        <v>3267</v>
      </c>
      <c r="AD39" s="401">
        <v>3267</v>
      </c>
      <c r="AE39" s="401">
        <v>0</v>
      </c>
      <c r="AF39" s="405" t="s">
        <v>76</v>
      </c>
    </row>
    <row r="40" spans="1:32" s="338" customFormat="1" ht="15" customHeight="1" thickBot="1">
      <c r="A40" s="411" t="s">
        <v>77</v>
      </c>
      <c r="B40" s="484">
        <v>163000</v>
      </c>
      <c r="C40" s="485">
        <v>2774</v>
      </c>
      <c r="D40" s="485">
        <v>10348</v>
      </c>
      <c r="E40" s="485">
        <v>6626</v>
      </c>
      <c r="F40" s="485">
        <v>450</v>
      </c>
      <c r="G40" s="485">
        <v>1556</v>
      </c>
      <c r="H40" s="485">
        <v>135</v>
      </c>
      <c r="I40" s="485">
        <v>2714</v>
      </c>
      <c r="J40" s="485">
        <v>70</v>
      </c>
      <c r="K40" s="485">
        <v>1700</v>
      </c>
      <c r="L40" s="485">
        <v>3722</v>
      </c>
      <c r="M40" s="485">
        <v>1500</v>
      </c>
      <c r="N40" s="485">
        <v>21</v>
      </c>
      <c r="O40" s="412" t="s">
        <v>78</v>
      </c>
      <c r="P40" s="411" t="s">
        <v>77</v>
      </c>
      <c r="Q40" s="485">
        <v>2081</v>
      </c>
      <c r="R40" s="485">
        <v>120</v>
      </c>
      <c r="S40" s="485">
        <v>69466</v>
      </c>
      <c r="T40" s="485">
        <v>0</v>
      </c>
      <c r="U40" s="485">
        <v>4463</v>
      </c>
      <c r="V40" s="485">
        <v>64861</v>
      </c>
      <c r="W40" s="485">
        <v>0</v>
      </c>
      <c r="X40" s="485">
        <v>11088</v>
      </c>
      <c r="Y40" s="485">
        <v>11088</v>
      </c>
      <c r="Z40" s="485">
        <v>8813</v>
      </c>
      <c r="AA40" s="485">
        <v>2274</v>
      </c>
      <c r="AB40" s="485">
        <v>0</v>
      </c>
      <c r="AC40" s="485">
        <v>0</v>
      </c>
      <c r="AD40" s="485">
        <v>0</v>
      </c>
      <c r="AE40" s="485">
        <v>0</v>
      </c>
      <c r="AF40" s="412" t="s">
        <v>78</v>
      </c>
    </row>
    <row r="41" spans="1:32" s="413" customFormat="1" ht="11.1" customHeight="1">
      <c r="A41" s="367" t="s">
        <v>574</v>
      </c>
      <c r="B41" s="367"/>
      <c r="C41" s="367"/>
      <c r="G41" s="414"/>
      <c r="M41" s="415"/>
      <c r="O41" s="416" t="s">
        <v>557</v>
      </c>
      <c r="P41" s="367" t="s">
        <v>614</v>
      </c>
      <c r="S41" s="414"/>
      <c r="T41" s="417"/>
      <c r="U41" s="417"/>
      <c r="W41" s="414"/>
      <c r="Z41" s="415"/>
      <c r="AF41" s="414" t="s">
        <v>394</v>
      </c>
    </row>
    <row r="42" spans="1:32" s="413" customFormat="1" ht="11.1" customHeight="1">
      <c r="A42" s="418" t="s">
        <v>575</v>
      </c>
      <c r="B42" s="367"/>
      <c r="C42" s="367"/>
      <c r="G42" s="414"/>
      <c r="M42" s="367"/>
      <c r="O42" s="414"/>
      <c r="P42" s="418" t="s">
        <v>575</v>
      </c>
      <c r="S42" s="414"/>
      <c r="T42" s="417"/>
      <c r="U42" s="417"/>
      <c r="W42" s="414"/>
      <c r="Z42" s="367"/>
      <c r="AF42" s="414"/>
    </row>
    <row r="43" spans="1:32" s="419" customFormat="1" ht="11.1" customHeight="1">
      <c r="A43" s="418" t="s">
        <v>576</v>
      </c>
      <c r="I43" s="137"/>
      <c r="J43" s="420"/>
      <c r="K43" s="420"/>
      <c r="L43" s="420"/>
      <c r="M43" s="420"/>
      <c r="O43" s="420"/>
      <c r="P43" s="418" t="s">
        <v>576</v>
      </c>
      <c r="S43" s="420"/>
      <c r="Z43" s="420"/>
    </row>
    <row r="44" spans="1:32" s="419" customFormat="1" ht="11.1" customHeight="1">
      <c r="A44" s="418" t="s">
        <v>616</v>
      </c>
      <c r="I44" s="137"/>
      <c r="J44" s="420"/>
      <c r="K44" s="420"/>
      <c r="L44" s="420"/>
      <c r="M44" s="420"/>
      <c r="O44" s="420"/>
      <c r="P44" s="418" t="s">
        <v>616</v>
      </c>
      <c r="S44" s="420"/>
      <c r="Z44" s="420"/>
    </row>
    <row r="45" spans="1:32" s="419" customFormat="1" ht="11.1" customHeight="1">
      <c r="A45" s="418" t="s">
        <v>617</v>
      </c>
      <c r="I45" s="137"/>
      <c r="J45" s="420"/>
      <c r="K45" s="420"/>
      <c r="L45" s="420"/>
      <c r="M45" s="420"/>
      <c r="O45" s="420"/>
      <c r="P45" s="418" t="s">
        <v>617</v>
      </c>
      <c r="S45" s="420"/>
      <c r="Z45" s="420"/>
    </row>
  </sheetData>
  <sheetProtection selectLockedCells="1"/>
  <mergeCells count="46">
    <mergeCell ref="AC7:AE7"/>
    <mergeCell ref="Y7:AB7"/>
    <mergeCell ref="X6:AE6"/>
    <mergeCell ref="X3:AF3"/>
    <mergeCell ref="P3:W3"/>
    <mergeCell ref="AF6:AF10"/>
    <mergeCell ref="U6:U10"/>
    <mergeCell ref="V6:V10"/>
    <mergeCell ref="AD8:AD10"/>
    <mergeCell ref="AE8:AE10"/>
    <mergeCell ref="X8:X10"/>
    <mergeCell ref="Y8:Y10"/>
    <mergeCell ref="AB8:AB10"/>
    <mergeCell ref="AC8:AC10"/>
    <mergeCell ref="Z8:Z10"/>
    <mergeCell ref="AA8:AA10"/>
    <mergeCell ref="Q8:Q10"/>
    <mergeCell ref="R8:R10"/>
    <mergeCell ref="W6:W10"/>
    <mergeCell ref="I7:K7"/>
    <mergeCell ref="L7:N7"/>
    <mergeCell ref="Q7:R7"/>
    <mergeCell ref="S6:S10"/>
    <mergeCell ref="T6:T10"/>
    <mergeCell ref="I8:I10"/>
    <mergeCell ref="P6:P10"/>
    <mergeCell ref="Q6:R6"/>
    <mergeCell ref="I6:N6"/>
    <mergeCell ref="A3:H3"/>
    <mergeCell ref="D8:D10"/>
    <mergeCell ref="E8:E10"/>
    <mergeCell ref="F8:F10"/>
    <mergeCell ref="G8:G10"/>
    <mergeCell ref="E7:H7"/>
    <mergeCell ref="H8:H10"/>
    <mergeCell ref="A6:A10"/>
    <mergeCell ref="B6:B10"/>
    <mergeCell ref="C6:C10"/>
    <mergeCell ref="D6:H6"/>
    <mergeCell ref="I3:O3"/>
    <mergeCell ref="J8:J10"/>
    <mergeCell ref="K8:K10"/>
    <mergeCell ref="L8:L10"/>
    <mergeCell ref="M8:M10"/>
    <mergeCell ref="N8:N10"/>
    <mergeCell ref="O6:O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5" max="42" man="1"/>
    <brk id="23" max="4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view="pageBreakPreview" zoomScaleNormal="100" zoomScaleSheetLayoutView="100" workbookViewId="0">
      <selection activeCell="G26" sqref="G26"/>
    </sheetView>
  </sheetViews>
  <sheetFormatPr defaultRowHeight="14.25"/>
  <cols>
    <col min="1" max="2" width="10.625" style="108" customWidth="1"/>
    <col min="3" max="5" width="15.125" style="373" customWidth="1"/>
    <col min="6" max="6" width="15.75" style="374" customWidth="1"/>
    <col min="7" max="7" width="12.625" style="375" customWidth="1"/>
    <col min="8" max="8" width="12.125" style="373" customWidth="1"/>
    <col min="9" max="9" width="12.625" style="376" customWidth="1"/>
    <col min="10" max="10" width="10.625" style="110" customWidth="1"/>
    <col min="11" max="11" width="12.75" style="110" customWidth="1"/>
    <col min="12" max="12" width="10.625" style="110" customWidth="1"/>
    <col min="13" max="13" width="11" style="110" customWidth="1"/>
    <col min="14" max="16384" width="9" style="110"/>
  </cols>
  <sheetData>
    <row r="1" spans="1:14" s="75" customFormat="1" ht="14.1" customHeight="1">
      <c r="A1" s="73" t="s">
        <v>636</v>
      </c>
      <c r="B1" s="73"/>
      <c r="C1" s="355"/>
      <c r="D1" s="355"/>
      <c r="E1" s="355"/>
      <c r="G1" s="73" t="s">
        <v>173</v>
      </c>
      <c r="H1" s="355"/>
      <c r="I1" s="356"/>
      <c r="M1" s="357" t="s">
        <v>637</v>
      </c>
    </row>
    <row r="2" spans="1:14" s="75" customFormat="1" ht="14.1" customHeight="1">
      <c r="A2" s="73"/>
      <c r="B2" s="73"/>
      <c r="C2" s="355"/>
      <c r="D2" s="355"/>
      <c r="E2" s="355"/>
      <c r="G2" s="73"/>
      <c r="H2" s="355"/>
      <c r="I2" s="356"/>
      <c r="K2" s="357"/>
    </row>
    <row r="3" spans="1:14" s="76" customFormat="1" ht="20.100000000000001" customHeight="1">
      <c r="A3" s="688" t="s">
        <v>174</v>
      </c>
      <c r="B3" s="688"/>
      <c r="C3" s="688"/>
      <c r="D3" s="688"/>
      <c r="E3" s="688"/>
      <c r="F3" s="688"/>
      <c r="G3" s="689" t="s">
        <v>95</v>
      </c>
      <c r="H3" s="689"/>
      <c r="I3" s="689"/>
      <c r="J3" s="689"/>
      <c r="K3" s="689"/>
      <c r="L3" s="689"/>
      <c r="M3" s="689"/>
    </row>
    <row r="4" spans="1:14" s="77" customFormat="1" ht="24" customHeight="1">
      <c r="A4" s="711"/>
      <c r="B4" s="711"/>
      <c r="C4" s="711"/>
      <c r="D4" s="711"/>
      <c r="E4" s="711"/>
      <c r="F4" s="711"/>
      <c r="G4" s="711"/>
      <c r="H4" s="711"/>
      <c r="I4" s="711"/>
      <c r="J4" s="711"/>
      <c r="K4" s="711"/>
    </row>
    <row r="5" spans="1:14" s="81" customFormat="1" ht="18" customHeight="1" thickBot="1">
      <c r="A5" s="81" t="s">
        <v>17</v>
      </c>
      <c r="C5" s="166"/>
      <c r="D5" s="166"/>
      <c r="E5" s="166"/>
      <c r="F5" s="168"/>
      <c r="G5" s="81" t="s">
        <v>173</v>
      </c>
      <c r="H5" s="166"/>
      <c r="I5" s="166"/>
      <c r="M5" s="168" t="s">
        <v>86</v>
      </c>
    </row>
    <row r="6" spans="1:14" s="75" customFormat="1" ht="27.95" customHeight="1">
      <c r="A6" s="692" t="s">
        <v>175</v>
      </c>
      <c r="B6" s="693"/>
      <c r="C6" s="698" t="s">
        <v>176</v>
      </c>
      <c r="D6" s="699"/>
      <c r="E6" s="699"/>
      <c r="F6" s="699"/>
      <c r="G6" s="706" t="s">
        <v>177</v>
      </c>
      <c r="H6" s="707"/>
      <c r="I6" s="707"/>
      <c r="J6" s="707"/>
      <c r="K6" s="703" t="s">
        <v>469</v>
      </c>
      <c r="L6" s="712" t="s">
        <v>175</v>
      </c>
      <c r="M6" s="692"/>
    </row>
    <row r="7" spans="1:14" s="75" customFormat="1" ht="27.95" customHeight="1">
      <c r="A7" s="694"/>
      <c r="B7" s="695"/>
      <c r="C7" s="690" t="s">
        <v>178</v>
      </c>
      <c r="D7" s="691"/>
      <c r="E7" s="691"/>
      <c r="F7" s="704" t="s">
        <v>200</v>
      </c>
      <c r="G7" s="710" t="s">
        <v>179</v>
      </c>
      <c r="H7" s="691"/>
      <c r="I7" s="691"/>
      <c r="J7" s="723" t="s">
        <v>200</v>
      </c>
      <c r="K7" s="704"/>
      <c r="L7" s="713"/>
      <c r="M7" s="694"/>
    </row>
    <row r="8" spans="1:14" s="75" customFormat="1" ht="15" customHeight="1">
      <c r="A8" s="694"/>
      <c r="B8" s="695"/>
      <c r="C8" s="715"/>
      <c r="D8" s="700" t="s">
        <v>202</v>
      </c>
      <c r="E8" s="700" t="s">
        <v>470</v>
      </c>
      <c r="F8" s="708"/>
      <c r="G8" s="730"/>
      <c r="H8" s="700" t="s">
        <v>202</v>
      </c>
      <c r="I8" s="700" t="s">
        <v>470</v>
      </c>
      <c r="J8" s="691"/>
      <c r="K8" s="704"/>
      <c r="L8" s="713"/>
      <c r="M8" s="694"/>
    </row>
    <row r="9" spans="1:14" s="75" customFormat="1" ht="12" customHeight="1">
      <c r="A9" s="694"/>
      <c r="B9" s="695"/>
      <c r="C9" s="716"/>
      <c r="D9" s="701"/>
      <c r="E9" s="701"/>
      <c r="F9" s="708"/>
      <c r="G9" s="731"/>
      <c r="H9" s="701"/>
      <c r="I9" s="701"/>
      <c r="J9" s="691"/>
      <c r="K9" s="704"/>
      <c r="L9" s="713"/>
      <c r="M9" s="694"/>
    </row>
    <row r="10" spans="1:14" s="75" customFormat="1" ht="12" customHeight="1">
      <c r="A10" s="696"/>
      <c r="B10" s="697"/>
      <c r="C10" s="717"/>
      <c r="D10" s="702"/>
      <c r="E10" s="702"/>
      <c r="F10" s="709"/>
      <c r="G10" s="732"/>
      <c r="H10" s="702"/>
      <c r="I10" s="702"/>
      <c r="J10" s="724"/>
      <c r="K10" s="705"/>
      <c r="L10" s="714"/>
      <c r="M10" s="696"/>
    </row>
    <row r="11" spans="1:14" s="360" customFormat="1" ht="33" customHeight="1">
      <c r="A11" s="726" t="s">
        <v>23</v>
      </c>
      <c r="B11" s="727"/>
      <c r="C11" s="170">
        <v>13512263</v>
      </c>
      <c r="D11" s="170">
        <v>4742985</v>
      </c>
      <c r="E11" s="170">
        <v>8769278</v>
      </c>
      <c r="F11" s="358">
        <v>100</v>
      </c>
      <c r="G11" s="170">
        <v>14975847</v>
      </c>
      <c r="H11" s="170">
        <v>4894460</v>
      </c>
      <c r="I11" s="170">
        <v>10081387</v>
      </c>
      <c r="J11" s="358">
        <v>100</v>
      </c>
      <c r="K11" s="358">
        <f t="shared" ref="K11:K25" si="0">(G11/C11)*100</f>
        <v>110.83152392756122</v>
      </c>
      <c r="L11" s="728" t="s">
        <v>23</v>
      </c>
      <c r="M11" s="726"/>
      <c r="N11" s="359"/>
    </row>
    <row r="12" spans="1:14" s="360" customFormat="1" ht="33" customHeight="1">
      <c r="A12" s="726" t="s">
        <v>138</v>
      </c>
      <c r="B12" s="727"/>
      <c r="C12" s="170">
        <v>14407298</v>
      </c>
      <c r="D12" s="170">
        <v>5200818</v>
      </c>
      <c r="E12" s="170">
        <v>9206480</v>
      </c>
      <c r="F12" s="358">
        <v>100</v>
      </c>
      <c r="G12" s="170">
        <v>15767858</v>
      </c>
      <c r="H12" s="170">
        <v>5288398</v>
      </c>
      <c r="I12" s="170">
        <v>10479460</v>
      </c>
      <c r="J12" s="358">
        <v>100</v>
      </c>
      <c r="K12" s="358">
        <f t="shared" si="0"/>
        <v>109.44354729110206</v>
      </c>
      <c r="L12" s="728" t="s">
        <v>138</v>
      </c>
      <c r="M12" s="726"/>
      <c r="N12" s="359"/>
    </row>
    <row r="13" spans="1:14" s="360" customFormat="1" ht="33" customHeight="1">
      <c r="A13" s="726" t="s">
        <v>473</v>
      </c>
      <c r="B13" s="727"/>
      <c r="C13" s="170">
        <v>16064524</v>
      </c>
      <c r="D13" s="170">
        <v>5848512</v>
      </c>
      <c r="E13" s="170">
        <v>10216012</v>
      </c>
      <c r="F13" s="358">
        <v>99.999999999999986</v>
      </c>
      <c r="G13" s="170">
        <v>17794546.486170001</v>
      </c>
      <c r="H13" s="170">
        <v>6072569</v>
      </c>
      <c r="I13" s="170">
        <v>11721977.486169999</v>
      </c>
      <c r="J13" s="358">
        <v>99.999999999999972</v>
      </c>
      <c r="K13" s="358">
        <v>101.17651677578077</v>
      </c>
      <c r="L13" s="728" t="s">
        <v>473</v>
      </c>
      <c r="M13" s="726"/>
      <c r="N13" s="359"/>
    </row>
    <row r="14" spans="1:14" s="94" customFormat="1" ht="33" customHeight="1">
      <c r="A14" s="726" t="s">
        <v>573</v>
      </c>
      <c r="B14" s="727"/>
      <c r="C14" s="170">
        <v>16737411</v>
      </c>
      <c r="D14" s="170">
        <v>5947053</v>
      </c>
      <c r="E14" s="170">
        <v>10790358</v>
      </c>
      <c r="F14" s="361">
        <v>100</v>
      </c>
      <c r="G14" s="170">
        <v>18998214</v>
      </c>
      <c r="H14" s="170">
        <v>6290744</v>
      </c>
      <c r="I14" s="170">
        <v>12707470</v>
      </c>
      <c r="J14" s="361">
        <v>99.999999999999986</v>
      </c>
      <c r="K14" s="358">
        <v>101.23575179328017</v>
      </c>
      <c r="L14" s="728" t="s">
        <v>573</v>
      </c>
      <c r="M14" s="726"/>
      <c r="N14" s="362"/>
    </row>
    <row r="15" spans="1:14" s="360" customFormat="1" ht="33" customHeight="1">
      <c r="A15" s="685" t="s">
        <v>624</v>
      </c>
      <c r="B15" s="686"/>
      <c r="C15" s="363">
        <f>SUM(C17:C18,C21:C25)</f>
        <v>17073154</v>
      </c>
      <c r="D15" s="363">
        <f>SUM(D17:D18,D21:D25)</f>
        <v>6235939</v>
      </c>
      <c r="E15" s="363">
        <f t="shared" ref="E15:J15" si="1">SUM(E17:E18,E21:E25)</f>
        <v>10837215</v>
      </c>
      <c r="F15" s="364">
        <f t="shared" si="1"/>
        <v>99.999999999999986</v>
      </c>
      <c r="G15" s="363">
        <f>SUM(G17:G18,G21:G25)</f>
        <v>19424915</v>
      </c>
      <c r="H15" s="363">
        <f t="shared" si="1"/>
        <v>6704948</v>
      </c>
      <c r="I15" s="363">
        <f t="shared" si="1"/>
        <v>12719967</v>
      </c>
      <c r="J15" s="364">
        <f t="shared" si="1"/>
        <v>100</v>
      </c>
      <c r="K15" s="365">
        <f t="shared" si="0"/>
        <v>113.77461364197852</v>
      </c>
      <c r="L15" s="729" t="s">
        <v>624</v>
      </c>
      <c r="M15" s="685"/>
      <c r="N15" s="359"/>
    </row>
    <row r="16" spans="1:14" s="94" customFormat="1" ht="16.149999999999999" customHeight="1">
      <c r="B16" s="174"/>
      <c r="C16" s="170"/>
      <c r="D16" s="170"/>
      <c r="E16" s="170"/>
      <c r="F16" s="358"/>
      <c r="G16" s="170"/>
      <c r="H16" s="170"/>
      <c r="I16" s="170"/>
      <c r="J16" s="358"/>
      <c r="K16" s="358"/>
      <c r="L16" s="366"/>
    </row>
    <row r="17" spans="1:13" s="94" customFormat="1" ht="33" customHeight="1">
      <c r="A17" s="679" t="s">
        <v>180</v>
      </c>
      <c r="B17" s="687"/>
      <c r="C17" s="124">
        <v>2694605</v>
      </c>
      <c r="D17" s="124">
        <v>1341063</v>
      </c>
      <c r="E17" s="124">
        <v>1353542</v>
      </c>
      <c r="F17" s="358">
        <f>(C17/$C$15)*100</f>
        <v>15.782701895619287</v>
      </c>
      <c r="G17" s="124">
        <v>2963880</v>
      </c>
      <c r="H17" s="124">
        <v>1547635</v>
      </c>
      <c r="I17" s="124">
        <v>1416245</v>
      </c>
      <c r="J17" s="358">
        <f>(G17/$G$15)*100</f>
        <v>15.258136264688932</v>
      </c>
      <c r="K17" s="358">
        <f t="shared" si="0"/>
        <v>109.99311587412626</v>
      </c>
      <c r="L17" s="683" t="s">
        <v>131</v>
      </c>
      <c r="M17" s="725"/>
    </row>
    <row r="18" spans="1:13" s="94" customFormat="1" ht="33" customHeight="1">
      <c r="A18" s="679" t="s">
        <v>181</v>
      </c>
      <c r="B18" s="687"/>
      <c r="C18" s="124">
        <v>580549</v>
      </c>
      <c r="D18" s="124">
        <v>119082</v>
      </c>
      <c r="E18" s="124">
        <v>461467</v>
      </c>
      <c r="F18" s="358">
        <f t="shared" ref="F18:F25" si="2">(C18/$C$15)*100</f>
        <v>3.4003617609259544</v>
      </c>
      <c r="G18" s="124">
        <v>687519</v>
      </c>
      <c r="H18" s="124">
        <v>168990</v>
      </c>
      <c r="I18" s="124">
        <v>518529</v>
      </c>
      <c r="J18" s="358">
        <f t="shared" ref="J18:J25" si="3">(G18/$G$15)*100</f>
        <v>3.5393668389282524</v>
      </c>
      <c r="K18" s="358">
        <f t="shared" si="0"/>
        <v>118.42566260556818</v>
      </c>
      <c r="L18" s="683" t="s">
        <v>132</v>
      </c>
      <c r="M18" s="725"/>
    </row>
    <row r="19" spans="1:13" s="94" customFormat="1" ht="33" customHeight="1">
      <c r="A19" s="679" t="s">
        <v>182</v>
      </c>
      <c r="B19" s="680"/>
      <c r="C19" s="124">
        <v>252588</v>
      </c>
      <c r="D19" s="124">
        <v>23009</v>
      </c>
      <c r="E19" s="124">
        <v>229579</v>
      </c>
      <c r="F19" s="358">
        <f t="shared" si="2"/>
        <v>1.4794454498565408</v>
      </c>
      <c r="G19" s="124">
        <v>269110</v>
      </c>
      <c r="H19" s="124">
        <v>26095</v>
      </c>
      <c r="I19" s="124">
        <v>243015</v>
      </c>
      <c r="J19" s="358">
        <f t="shared" si="3"/>
        <v>1.3853857275565942</v>
      </c>
      <c r="K19" s="358">
        <f t="shared" si="0"/>
        <v>106.54108667078404</v>
      </c>
      <c r="L19" s="683" t="s">
        <v>133</v>
      </c>
      <c r="M19" s="684"/>
    </row>
    <row r="20" spans="1:13" s="94" customFormat="1" ht="33" customHeight="1">
      <c r="A20" s="679" t="s">
        <v>183</v>
      </c>
      <c r="B20" s="680"/>
      <c r="C20" s="124">
        <v>327964</v>
      </c>
      <c r="D20" s="124">
        <v>96073</v>
      </c>
      <c r="E20" s="124">
        <v>231891</v>
      </c>
      <c r="F20" s="358">
        <f t="shared" si="2"/>
        <v>1.9209338825152051</v>
      </c>
      <c r="G20" s="124">
        <v>418598</v>
      </c>
      <c r="H20" s="124">
        <v>142895</v>
      </c>
      <c r="I20" s="124">
        <v>275703</v>
      </c>
      <c r="J20" s="358">
        <f t="shared" si="3"/>
        <v>2.1549540886021892</v>
      </c>
      <c r="K20" s="358">
        <f t="shared" si="0"/>
        <v>127.63535022136577</v>
      </c>
      <c r="L20" s="681" t="s">
        <v>134</v>
      </c>
      <c r="M20" s="682"/>
    </row>
    <row r="21" spans="1:13" s="94" customFormat="1" ht="33" customHeight="1">
      <c r="A21" s="679" t="s">
        <v>184</v>
      </c>
      <c r="B21" s="687"/>
      <c r="C21" s="124">
        <v>5542640</v>
      </c>
      <c r="D21" s="124">
        <v>1105538</v>
      </c>
      <c r="E21" s="124">
        <v>4437102</v>
      </c>
      <c r="F21" s="358">
        <f t="shared" si="2"/>
        <v>32.46406610049906</v>
      </c>
      <c r="G21" s="124">
        <v>5616415</v>
      </c>
      <c r="H21" s="124">
        <v>1103328</v>
      </c>
      <c r="I21" s="124">
        <v>4513087</v>
      </c>
      <c r="J21" s="358">
        <f t="shared" si="3"/>
        <v>28.913459852977478</v>
      </c>
      <c r="K21" s="358">
        <f t="shared" si="0"/>
        <v>101.33104441204914</v>
      </c>
      <c r="L21" s="681" t="s">
        <v>135</v>
      </c>
      <c r="M21" s="722"/>
    </row>
    <row r="22" spans="1:13" s="94" customFormat="1" ht="33" customHeight="1">
      <c r="A22" s="679" t="s">
        <v>185</v>
      </c>
      <c r="B22" s="687"/>
      <c r="C22" s="124">
        <v>295108</v>
      </c>
      <c r="D22" s="124">
        <v>0</v>
      </c>
      <c r="E22" s="124">
        <v>295108</v>
      </c>
      <c r="F22" s="358">
        <f t="shared" si="2"/>
        <v>1.7284914082072944</v>
      </c>
      <c r="G22" s="124">
        <v>301519</v>
      </c>
      <c r="H22" s="124" t="s">
        <v>676</v>
      </c>
      <c r="I22" s="124">
        <v>301519</v>
      </c>
      <c r="J22" s="358">
        <f t="shared" si="3"/>
        <v>1.5522281564681235</v>
      </c>
      <c r="K22" s="358">
        <f t="shared" si="0"/>
        <v>102.17242501050463</v>
      </c>
      <c r="L22" s="681" t="s">
        <v>627</v>
      </c>
      <c r="M22" s="722"/>
    </row>
    <row r="23" spans="1:13" s="94" customFormat="1" ht="33" customHeight="1">
      <c r="A23" s="679" t="s">
        <v>186</v>
      </c>
      <c r="B23" s="687"/>
      <c r="C23" s="124">
        <v>6839030</v>
      </c>
      <c r="D23" s="124">
        <v>3316048</v>
      </c>
      <c r="E23" s="124">
        <v>3522982</v>
      </c>
      <c r="F23" s="358">
        <f t="shared" si="2"/>
        <v>40.057214970356384</v>
      </c>
      <c r="G23" s="124">
        <v>6728158</v>
      </c>
      <c r="H23" s="124">
        <v>3268734</v>
      </c>
      <c r="I23" s="124">
        <v>3459424</v>
      </c>
      <c r="J23" s="358">
        <f t="shared" si="3"/>
        <v>34.636743584206158</v>
      </c>
      <c r="K23" s="358">
        <f t="shared" si="0"/>
        <v>98.378834425349794</v>
      </c>
      <c r="L23" s="681" t="s">
        <v>136</v>
      </c>
      <c r="M23" s="722"/>
    </row>
    <row r="24" spans="1:13" s="94" customFormat="1" ht="33" customHeight="1">
      <c r="A24" s="679" t="s">
        <v>187</v>
      </c>
      <c r="B24" s="687"/>
      <c r="C24" s="124">
        <v>43900</v>
      </c>
      <c r="D24" s="124">
        <v>0</v>
      </c>
      <c r="E24" s="124">
        <v>43900</v>
      </c>
      <c r="F24" s="358">
        <f t="shared" si="2"/>
        <v>0.25712882341481835</v>
      </c>
      <c r="G24" s="124">
        <v>43900</v>
      </c>
      <c r="H24" s="124" t="s">
        <v>676</v>
      </c>
      <c r="I24" s="124">
        <v>43900</v>
      </c>
      <c r="J24" s="358">
        <f t="shared" si="3"/>
        <v>0.22599841492227896</v>
      </c>
      <c r="K24" s="358">
        <f t="shared" si="0"/>
        <v>100</v>
      </c>
      <c r="L24" s="681" t="s">
        <v>628</v>
      </c>
      <c r="M24" s="722"/>
    </row>
    <row r="25" spans="1:13" s="94" customFormat="1" ht="33" customHeight="1" thickBot="1">
      <c r="A25" s="718" t="s">
        <v>626</v>
      </c>
      <c r="B25" s="719"/>
      <c r="C25" s="486">
        <v>1077322</v>
      </c>
      <c r="D25" s="486">
        <v>354208</v>
      </c>
      <c r="E25" s="486">
        <v>723114</v>
      </c>
      <c r="F25" s="487">
        <f t="shared" si="2"/>
        <v>6.3100350409771977</v>
      </c>
      <c r="G25" s="486">
        <v>3083524</v>
      </c>
      <c r="H25" s="486">
        <v>616261</v>
      </c>
      <c r="I25" s="486">
        <v>2467263</v>
      </c>
      <c r="J25" s="487">
        <f t="shared" si="3"/>
        <v>15.874066887808775</v>
      </c>
      <c r="K25" s="488">
        <f t="shared" si="0"/>
        <v>286.22120405969616</v>
      </c>
      <c r="L25" s="720" t="s">
        <v>629</v>
      </c>
      <c r="M25" s="721"/>
    </row>
    <row r="26" spans="1:13" s="162" customFormat="1" ht="11.1" customHeight="1">
      <c r="A26" s="367" t="s">
        <v>547</v>
      </c>
      <c r="B26" s="368"/>
      <c r="C26" s="369"/>
      <c r="D26" s="369"/>
      <c r="E26" s="369"/>
      <c r="F26" s="370"/>
      <c r="G26" s="371"/>
      <c r="H26" s="369"/>
      <c r="M26" s="347" t="s">
        <v>546</v>
      </c>
    </row>
    <row r="27" spans="1:13" s="321" customFormat="1" ht="11.25">
      <c r="A27" s="349" t="s">
        <v>632</v>
      </c>
      <c r="B27" s="320"/>
      <c r="C27" s="350"/>
      <c r="D27" s="350"/>
      <c r="E27" s="350"/>
      <c r="F27" s="350"/>
      <c r="G27" s="351"/>
      <c r="H27" s="351"/>
      <c r="I27" s="351"/>
      <c r="J27" s="351"/>
    </row>
    <row r="28" spans="1:13" s="75" customFormat="1" ht="11.25">
      <c r="A28" s="104"/>
      <c r="B28" s="104"/>
      <c r="C28" s="355"/>
      <c r="D28" s="355"/>
      <c r="E28" s="355"/>
      <c r="F28" s="104"/>
      <c r="G28" s="372"/>
      <c r="H28" s="355"/>
      <c r="I28" s="356"/>
    </row>
    <row r="29" spans="1:13" s="75" customFormat="1" ht="11.25">
      <c r="A29" s="104"/>
      <c r="B29" s="104"/>
      <c r="C29" s="355"/>
      <c r="D29" s="355"/>
      <c r="E29" s="355"/>
      <c r="F29" s="104"/>
      <c r="G29" s="372"/>
      <c r="H29" s="355"/>
      <c r="I29" s="356"/>
    </row>
    <row r="30" spans="1:13" s="75" customFormat="1" ht="11.25">
      <c r="A30" s="104"/>
      <c r="B30" s="104"/>
      <c r="C30" s="355"/>
      <c r="D30" s="355"/>
      <c r="E30" s="355"/>
      <c r="F30" s="104"/>
      <c r="G30" s="372"/>
      <c r="H30" s="355"/>
      <c r="I30" s="356"/>
    </row>
    <row r="31" spans="1:13" s="75" customFormat="1" ht="11.25">
      <c r="A31" s="104"/>
      <c r="B31" s="104"/>
      <c r="C31" s="355"/>
      <c r="D31" s="355"/>
      <c r="E31" s="355"/>
      <c r="F31" s="104"/>
      <c r="G31" s="372"/>
      <c r="H31" s="355"/>
      <c r="I31" s="356"/>
    </row>
    <row r="32" spans="1:13" s="75" customFormat="1" ht="11.25">
      <c r="A32" s="104"/>
      <c r="B32" s="104"/>
      <c r="C32" s="355"/>
      <c r="D32" s="355"/>
      <c r="E32" s="355"/>
      <c r="F32" s="104"/>
      <c r="G32" s="372"/>
      <c r="H32" s="355"/>
      <c r="I32" s="356"/>
    </row>
    <row r="33" spans="1:9" s="75" customFormat="1" ht="11.25">
      <c r="A33" s="104"/>
      <c r="B33" s="104"/>
      <c r="C33" s="355"/>
      <c r="D33" s="355"/>
      <c r="E33" s="355"/>
      <c r="F33" s="104"/>
      <c r="G33" s="372"/>
      <c r="H33" s="355"/>
      <c r="I33" s="356"/>
    </row>
    <row r="34" spans="1:9" s="75" customFormat="1" ht="11.25">
      <c r="A34" s="104"/>
      <c r="B34" s="104"/>
      <c r="C34" s="355"/>
      <c r="D34" s="355"/>
      <c r="E34" s="355"/>
      <c r="F34" s="104"/>
      <c r="G34" s="372"/>
      <c r="H34" s="355"/>
      <c r="I34" s="356"/>
    </row>
    <row r="35" spans="1:9" s="75" customFormat="1" ht="11.25">
      <c r="A35" s="104"/>
      <c r="B35" s="104"/>
      <c r="C35" s="355"/>
      <c r="D35" s="355"/>
      <c r="E35" s="355"/>
      <c r="F35" s="104"/>
      <c r="G35" s="372"/>
      <c r="H35" s="355"/>
      <c r="I35" s="356"/>
    </row>
    <row r="36" spans="1:9" s="75" customFormat="1" ht="11.25">
      <c r="A36" s="104"/>
      <c r="B36" s="104"/>
      <c r="C36" s="355"/>
      <c r="D36" s="355"/>
      <c r="E36" s="355"/>
      <c r="F36" s="104"/>
      <c r="G36" s="372"/>
      <c r="H36" s="355"/>
      <c r="I36" s="356"/>
    </row>
    <row r="37" spans="1:9" s="75" customFormat="1" ht="11.25">
      <c r="A37" s="104"/>
      <c r="B37" s="104"/>
      <c r="C37" s="355"/>
      <c r="D37" s="355"/>
      <c r="E37" s="355"/>
      <c r="F37" s="104"/>
      <c r="G37" s="372"/>
      <c r="H37" s="355"/>
      <c r="I37" s="356"/>
    </row>
    <row r="38" spans="1:9" s="75" customFormat="1" ht="11.25">
      <c r="A38" s="104"/>
      <c r="B38" s="104"/>
      <c r="C38" s="355"/>
      <c r="D38" s="355"/>
      <c r="E38" s="355"/>
      <c r="F38" s="104"/>
      <c r="G38" s="372"/>
      <c r="H38" s="355"/>
      <c r="I38" s="356"/>
    </row>
    <row r="39" spans="1:9" s="75" customFormat="1" ht="11.25">
      <c r="A39" s="104"/>
      <c r="B39" s="104"/>
      <c r="C39" s="355"/>
      <c r="D39" s="355"/>
      <c r="E39" s="355"/>
      <c r="F39" s="104"/>
      <c r="G39" s="372"/>
      <c r="H39" s="355"/>
      <c r="I39" s="356"/>
    </row>
    <row r="40" spans="1:9" s="75" customFormat="1" ht="11.25">
      <c r="A40" s="104"/>
      <c r="B40" s="104"/>
      <c r="C40" s="355"/>
      <c r="D40" s="355"/>
      <c r="E40" s="355"/>
      <c r="F40" s="104"/>
      <c r="G40" s="372"/>
      <c r="H40" s="355"/>
      <c r="I40" s="356"/>
    </row>
    <row r="41" spans="1:9" s="75" customFormat="1" ht="11.25">
      <c r="A41" s="104"/>
      <c r="B41" s="104"/>
      <c r="C41" s="355"/>
      <c r="D41" s="355"/>
      <c r="E41" s="355"/>
      <c r="F41" s="104"/>
      <c r="G41" s="372"/>
      <c r="H41" s="355"/>
      <c r="I41" s="356"/>
    </row>
    <row r="42" spans="1:9" s="75" customFormat="1" ht="11.25">
      <c r="A42" s="104"/>
      <c r="B42" s="104"/>
      <c r="C42" s="355"/>
      <c r="D42" s="355"/>
      <c r="E42" s="355"/>
      <c r="F42" s="104"/>
      <c r="G42" s="372"/>
      <c r="H42" s="355"/>
      <c r="I42" s="356"/>
    </row>
    <row r="43" spans="1:9" s="75" customFormat="1" ht="11.25">
      <c r="A43" s="104"/>
      <c r="B43" s="104"/>
      <c r="C43" s="355"/>
      <c r="D43" s="355"/>
      <c r="E43" s="355"/>
      <c r="F43" s="104"/>
      <c r="G43" s="372"/>
      <c r="H43" s="355"/>
      <c r="I43" s="356"/>
    </row>
    <row r="44" spans="1:9" s="75" customFormat="1" ht="11.25">
      <c r="A44" s="104"/>
      <c r="B44" s="104"/>
      <c r="C44" s="355"/>
      <c r="D44" s="355"/>
      <c r="E44" s="355"/>
      <c r="F44" s="104"/>
      <c r="G44" s="372"/>
      <c r="H44" s="355"/>
      <c r="I44" s="356"/>
    </row>
    <row r="45" spans="1:9" s="75" customFormat="1" ht="11.25">
      <c r="A45" s="104"/>
      <c r="B45" s="104"/>
      <c r="C45" s="355"/>
      <c r="D45" s="355"/>
      <c r="E45" s="355"/>
      <c r="F45" s="104"/>
      <c r="G45" s="372"/>
      <c r="H45" s="355"/>
      <c r="I45" s="356"/>
    </row>
    <row r="46" spans="1:9" s="75" customFormat="1" ht="11.25">
      <c r="A46" s="104"/>
      <c r="B46" s="104"/>
      <c r="C46" s="355"/>
      <c r="D46" s="355"/>
      <c r="E46" s="355"/>
      <c r="F46" s="104"/>
      <c r="G46" s="372"/>
      <c r="H46" s="355"/>
      <c r="I46" s="356"/>
    </row>
    <row r="47" spans="1:9" s="75" customFormat="1" ht="11.25">
      <c r="A47" s="104"/>
      <c r="B47" s="104"/>
      <c r="C47" s="355"/>
      <c r="D47" s="355"/>
      <c r="E47" s="355"/>
      <c r="F47" s="104"/>
      <c r="G47" s="372"/>
      <c r="H47" s="355"/>
      <c r="I47" s="356"/>
    </row>
    <row r="48" spans="1:9" s="75" customFormat="1" ht="11.25">
      <c r="A48" s="104"/>
      <c r="B48" s="104"/>
      <c r="C48" s="355"/>
      <c r="D48" s="355"/>
      <c r="E48" s="355"/>
      <c r="F48" s="104"/>
      <c r="G48" s="372"/>
      <c r="H48" s="355"/>
      <c r="I48" s="356"/>
    </row>
    <row r="49" spans="1:9" s="75" customFormat="1" ht="11.25">
      <c r="A49" s="104"/>
      <c r="B49" s="104"/>
      <c r="C49" s="355"/>
      <c r="D49" s="355"/>
      <c r="E49" s="355"/>
      <c r="F49" s="104"/>
      <c r="G49" s="372"/>
      <c r="H49" s="355"/>
      <c r="I49" s="356"/>
    </row>
    <row r="50" spans="1:9" s="75" customFormat="1" ht="11.25">
      <c r="A50" s="104"/>
      <c r="B50" s="104"/>
      <c r="C50" s="355"/>
      <c r="D50" s="355"/>
      <c r="E50" s="355"/>
      <c r="F50" s="104"/>
      <c r="G50" s="372"/>
      <c r="H50" s="355"/>
      <c r="I50" s="356"/>
    </row>
    <row r="51" spans="1:9" s="75" customFormat="1" ht="11.25">
      <c r="A51" s="104"/>
      <c r="B51" s="104"/>
      <c r="C51" s="355"/>
      <c r="D51" s="355"/>
      <c r="E51" s="355"/>
      <c r="F51" s="104"/>
      <c r="G51" s="372"/>
      <c r="H51" s="355"/>
      <c r="I51" s="356"/>
    </row>
    <row r="52" spans="1:9" s="75" customFormat="1" ht="11.25">
      <c r="A52" s="104"/>
      <c r="B52" s="104"/>
      <c r="C52" s="355"/>
      <c r="D52" s="355"/>
      <c r="E52" s="355"/>
      <c r="F52" s="104"/>
      <c r="G52" s="372"/>
      <c r="H52" s="355"/>
      <c r="I52" s="356"/>
    </row>
    <row r="53" spans="1:9" s="75" customFormat="1" ht="11.25">
      <c r="A53" s="104"/>
      <c r="B53" s="104"/>
      <c r="C53" s="355"/>
      <c r="D53" s="355"/>
      <c r="E53" s="355"/>
      <c r="F53" s="104"/>
      <c r="G53" s="372"/>
      <c r="H53" s="355"/>
      <c r="I53" s="356"/>
    </row>
    <row r="54" spans="1:9" s="75" customFormat="1" ht="11.25">
      <c r="A54" s="104"/>
      <c r="B54" s="104"/>
      <c r="C54" s="355"/>
      <c r="D54" s="355"/>
      <c r="E54" s="355"/>
      <c r="F54" s="104"/>
      <c r="G54" s="372"/>
      <c r="H54" s="355"/>
      <c r="I54" s="356"/>
    </row>
    <row r="55" spans="1:9" s="75" customFormat="1" ht="11.25">
      <c r="A55" s="104"/>
      <c r="B55" s="104"/>
      <c r="C55" s="355"/>
      <c r="D55" s="355"/>
      <c r="E55" s="355"/>
      <c r="F55" s="104"/>
      <c r="G55" s="372"/>
      <c r="H55" s="355"/>
      <c r="I55" s="356"/>
    </row>
    <row r="56" spans="1:9" s="75" customFormat="1" ht="11.25">
      <c r="A56" s="104"/>
      <c r="B56" s="104"/>
      <c r="C56" s="355"/>
      <c r="D56" s="355"/>
      <c r="E56" s="355"/>
      <c r="F56" s="104"/>
      <c r="G56" s="372"/>
      <c r="H56" s="355"/>
      <c r="I56" s="356"/>
    </row>
    <row r="57" spans="1:9" s="75" customFormat="1" ht="11.25">
      <c r="A57" s="104"/>
      <c r="B57" s="104"/>
      <c r="C57" s="355"/>
      <c r="D57" s="355"/>
      <c r="E57" s="355"/>
      <c r="F57" s="104"/>
      <c r="G57" s="372"/>
      <c r="H57" s="355"/>
      <c r="I57" s="356"/>
    </row>
    <row r="58" spans="1:9" s="75" customFormat="1" ht="11.25">
      <c r="A58" s="104"/>
      <c r="B58" s="104"/>
      <c r="C58" s="355"/>
      <c r="D58" s="355"/>
      <c r="E58" s="355"/>
      <c r="F58" s="104"/>
      <c r="G58" s="372"/>
      <c r="H58" s="355"/>
      <c r="I58" s="356"/>
    </row>
    <row r="59" spans="1:9" s="75" customFormat="1" ht="11.25">
      <c r="A59" s="104"/>
      <c r="B59" s="104"/>
      <c r="C59" s="355"/>
      <c r="D59" s="355"/>
      <c r="E59" s="355"/>
      <c r="F59" s="104"/>
      <c r="G59" s="372"/>
      <c r="H59" s="355"/>
      <c r="I59" s="356"/>
    </row>
    <row r="60" spans="1:9" s="75" customFormat="1" ht="11.25">
      <c r="A60" s="104"/>
      <c r="B60" s="104"/>
      <c r="C60" s="355"/>
      <c r="D60" s="355"/>
      <c r="E60" s="355"/>
      <c r="F60" s="104"/>
      <c r="G60" s="372"/>
      <c r="H60" s="355"/>
      <c r="I60" s="356"/>
    </row>
    <row r="61" spans="1:9" s="75" customFormat="1" ht="11.25">
      <c r="A61" s="104"/>
      <c r="B61" s="104"/>
      <c r="C61" s="355"/>
      <c r="D61" s="355"/>
      <c r="E61" s="355"/>
      <c r="F61" s="104"/>
      <c r="G61" s="372"/>
      <c r="H61" s="355"/>
      <c r="I61" s="356"/>
    </row>
    <row r="62" spans="1:9" s="75" customFormat="1" ht="11.25">
      <c r="A62" s="104"/>
      <c r="B62" s="104"/>
      <c r="C62" s="355"/>
      <c r="D62" s="355"/>
      <c r="E62" s="355"/>
      <c r="F62" s="104"/>
      <c r="G62" s="372"/>
      <c r="H62" s="355"/>
      <c r="I62" s="356"/>
    </row>
    <row r="63" spans="1:9" s="75" customFormat="1" ht="11.25">
      <c r="A63" s="104"/>
      <c r="B63" s="104"/>
      <c r="C63" s="355"/>
      <c r="D63" s="355"/>
      <c r="E63" s="355"/>
      <c r="F63" s="104"/>
      <c r="G63" s="372"/>
      <c r="H63" s="355"/>
      <c r="I63" s="356"/>
    </row>
    <row r="64" spans="1:9" s="75" customFormat="1" ht="11.25">
      <c r="A64" s="104"/>
      <c r="B64" s="104"/>
      <c r="C64" s="355"/>
      <c r="D64" s="355"/>
      <c r="E64" s="355"/>
      <c r="F64" s="104"/>
      <c r="G64" s="372"/>
      <c r="H64" s="355"/>
      <c r="I64" s="356"/>
    </row>
    <row r="65" spans="1:9" s="75" customFormat="1" ht="11.25">
      <c r="A65" s="104"/>
      <c r="B65" s="104"/>
      <c r="C65" s="355"/>
      <c r="D65" s="355"/>
      <c r="E65" s="355"/>
      <c r="F65" s="104"/>
      <c r="G65" s="372"/>
      <c r="H65" s="355"/>
      <c r="I65" s="356"/>
    </row>
    <row r="66" spans="1:9" s="75" customFormat="1" ht="11.25">
      <c r="A66" s="104"/>
      <c r="B66" s="104"/>
      <c r="C66" s="355"/>
      <c r="D66" s="355"/>
      <c r="E66" s="355"/>
      <c r="F66" s="104"/>
      <c r="G66" s="372"/>
      <c r="H66" s="355"/>
      <c r="I66" s="356"/>
    </row>
    <row r="67" spans="1:9" s="75" customFormat="1" ht="11.25">
      <c r="A67" s="104"/>
      <c r="B67" s="104"/>
      <c r="C67" s="355"/>
      <c r="D67" s="355"/>
      <c r="E67" s="355"/>
      <c r="F67" s="104"/>
      <c r="G67" s="372"/>
      <c r="H67" s="355"/>
      <c r="I67" s="356"/>
    </row>
    <row r="68" spans="1:9" s="75" customFormat="1" ht="11.25">
      <c r="A68" s="104"/>
      <c r="B68" s="104"/>
      <c r="C68" s="355"/>
      <c r="D68" s="355"/>
      <c r="E68" s="355"/>
      <c r="F68" s="104"/>
      <c r="G68" s="372"/>
      <c r="H68" s="355"/>
      <c r="I68" s="356"/>
    </row>
    <row r="69" spans="1:9" s="75" customFormat="1" ht="11.25">
      <c r="A69" s="104"/>
      <c r="B69" s="104"/>
      <c r="C69" s="355"/>
      <c r="D69" s="355"/>
      <c r="E69" s="355"/>
      <c r="F69" s="104"/>
      <c r="G69" s="372"/>
      <c r="H69" s="355"/>
      <c r="I69" s="356"/>
    </row>
    <row r="70" spans="1:9" s="75" customFormat="1" ht="11.25">
      <c r="A70" s="104"/>
      <c r="B70" s="104"/>
      <c r="C70" s="355"/>
      <c r="D70" s="355"/>
      <c r="E70" s="355"/>
      <c r="F70" s="104"/>
      <c r="G70" s="372"/>
      <c r="H70" s="355"/>
      <c r="I70" s="356"/>
    </row>
    <row r="71" spans="1:9" s="75" customFormat="1" ht="11.25">
      <c r="A71" s="104"/>
      <c r="B71" s="104"/>
      <c r="C71" s="355"/>
      <c r="D71" s="355"/>
      <c r="E71" s="355"/>
      <c r="F71" s="104"/>
      <c r="G71" s="372"/>
      <c r="H71" s="355"/>
      <c r="I71" s="356"/>
    </row>
    <row r="72" spans="1:9" s="75" customFormat="1" ht="11.25">
      <c r="A72" s="104"/>
      <c r="B72" s="104"/>
      <c r="C72" s="355"/>
      <c r="D72" s="355"/>
      <c r="E72" s="355"/>
      <c r="F72" s="104"/>
      <c r="G72" s="372"/>
      <c r="H72" s="355"/>
      <c r="I72" s="356"/>
    </row>
    <row r="73" spans="1:9" s="75" customFormat="1" ht="11.25">
      <c r="A73" s="104"/>
      <c r="B73" s="104"/>
      <c r="C73" s="355"/>
      <c r="D73" s="355"/>
      <c r="E73" s="355"/>
      <c r="F73" s="104"/>
      <c r="G73" s="372"/>
      <c r="H73" s="355"/>
      <c r="I73" s="356"/>
    </row>
    <row r="74" spans="1:9" s="75" customFormat="1" ht="11.25">
      <c r="A74" s="104"/>
      <c r="B74" s="104"/>
      <c r="C74" s="355"/>
      <c r="D74" s="355"/>
      <c r="E74" s="355"/>
      <c r="F74" s="104"/>
      <c r="G74" s="372"/>
      <c r="H74" s="355"/>
      <c r="I74" s="356"/>
    </row>
    <row r="75" spans="1:9" s="75" customFormat="1" ht="11.25">
      <c r="A75" s="104"/>
      <c r="B75" s="104"/>
      <c r="C75" s="355"/>
      <c r="D75" s="355"/>
      <c r="E75" s="355"/>
      <c r="F75" s="104"/>
      <c r="G75" s="372"/>
      <c r="H75" s="355"/>
      <c r="I75" s="356"/>
    </row>
    <row r="76" spans="1:9" s="75" customFormat="1" ht="11.25">
      <c r="A76" s="104"/>
      <c r="B76" s="104"/>
      <c r="C76" s="355"/>
      <c r="D76" s="355"/>
      <c r="E76" s="355"/>
      <c r="F76" s="104"/>
      <c r="G76" s="372"/>
      <c r="H76" s="355"/>
      <c r="I76" s="356"/>
    </row>
    <row r="77" spans="1:9" s="75" customFormat="1" ht="11.25">
      <c r="A77" s="104"/>
      <c r="B77" s="104"/>
      <c r="C77" s="355"/>
      <c r="D77" s="355"/>
      <c r="E77" s="355"/>
      <c r="F77" s="104"/>
      <c r="G77" s="372"/>
      <c r="H77" s="355"/>
      <c r="I77" s="356"/>
    </row>
    <row r="78" spans="1:9" s="75" customFormat="1" ht="11.25">
      <c r="A78" s="104"/>
      <c r="B78" s="104"/>
      <c r="C78" s="355"/>
      <c r="D78" s="355"/>
      <c r="E78" s="355"/>
      <c r="F78" s="104"/>
      <c r="G78" s="372"/>
      <c r="H78" s="355"/>
      <c r="I78" s="356"/>
    </row>
    <row r="79" spans="1:9" s="75" customFormat="1" ht="11.25">
      <c r="A79" s="104"/>
      <c r="B79" s="104"/>
      <c r="C79" s="355"/>
      <c r="D79" s="355"/>
      <c r="E79" s="355"/>
      <c r="F79" s="104"/>
      <c r="G79" s="372"/>
      <c r="H79" s="355"/>
      <c r="I79" s="356"/>
    </row>
    <row r="80" spans="1:9" s="75" customFormat="1" ht="11.25">
      <c r="A80" s="104"/>
      <c r="B80" s="104"/>
      <c r="C80" s="355"/>
      <c r="D80" s="355"/>
      <c r="E80" s="355"/>
      <c r="F80" s="104"/>
      <c r="G80" s="372"/>
      <c r="H80" s="355"/>
      <c r="I80" s="356"/>
    </row>
  </sheetData>
  <sheetProtection selectLockedCells="1"/>
  <mergeCells count="47">
    <mergeCell ref="J7:J10"/>
    <mergeCell ref="L18:M18"/>
    <mergeCell ref="A13:B13"/>
    <mergeCell ref="L13:M13"/>
    <mergeCell ref="A17:B17"/>
    <mergeCell ref="L17:M17"/>
    <mergeCell ref="L15:M15"/>
    <mergeCell ref="G8:G10"/>
    <mergeCell ref="H8:H10"/>
    <mergeCell ref="A14:B14"/>
    <mergeCell ref="L14:M14"/>
    <mergeCell ref="A11:B11"/>
    <mergeCell ref="L11:M11"/>
    <mergeCell ref="A12:B12"/>
    <mergeCell ref="L12:M12"/>
    <mergeCell ref="A25:B25"/>
    <mergeCell ref="L25:M25"/>
    <mergeCell ref="A21:B21"/>
    <mergeCell ref="L21:M21"/>
    <mergeCell ref="A22:B22"/>
    <mergeCell ref="L22:M22"/>
    <mergeCell ref="A24:B24"/>
    <mergeCell ref="A23:B23"/>
    <mergeCell ref="L23:M23"/>
    <mergeCell ref="L24:M24"/>
    <mergeCell ref="A3:F3"/>
    <mergeCell ref="G3:M3"/>
    <mergeCell ref="C7:E7"/>
    <mergeCell ref="A6:B10"/>
    <mergeCell ref="C6:F6"/>
    <mergeCell ref="I8:I10"/>
    <mergeCell ref="K6:K10"/>
    <mergeCell ref="G6:J6"/>
    <mergeCell ref="F7:F10"/>
    <mergeCell ref="G7:I7"/>
    <mergeCell ref="A4:F4"/>
    <mergeCell ref="G4:K4"/>
    <mergeCell ref="L6:M10"/>
    <mergeCell ref="C8:C10"/>
    <mergeCell ref="D8:D10"/>
    <mergeCell ref="E8:E10"/>
    <mergeCell ref="A20:B20"/>
    <mergeCell ref="L20:M20"/>
    <mergeCell ref="A19:B19"/>
    <mergeCell ref="L19:M19"/>
    <mergeCell ref="A15:B15"/>
    <mergeCell ref="A18:B1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L11:M15 A11:B1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zoomScaleNormal="100" zoomScaleSheetLayoutView="100" workbookViewId="0">
      <selection activeCell="G26" sqref="G26"/>
    </sheetView>
  </sheetViews>
  <sheetFormatPr defaultRowHeight="14.25"/>
  <cols>
    <col min="1" max="1" width="7.625" style="352" customWidth="1"/>
    <col min="2" max="2" width="7.875" style="352" customWidth="1"/>
    <col min="3" max="3" width="17.125" style="353" customWidth="1"/>
    <col min="4" max="6" width="16.625" style="353" customWidth="1"/>
    <col min="7" max="10" width="16.75" style="354" customWidth="1"/>
    <col min="11" max="12" width="7.375" style="354" customWidth="1"/>
    <col min="13" max="27" width="8.625" style="354" customWidth="1"/>
    <col min="28" max="16384" width="9" style="354"/>
  </cols>
  <sheetData>
    <row r="1" spans="1:12" s="321" customFormat="1" ht="14.1" customHeight="1">
      <c r="A1" s="111" t="s">
        <v>662</v>
      </c>
      <c r="B1" s="320"/>
      <c r="C1" s="320"/>
      <c r="D1" s="320"/>
      <c r="E1" s="320"/>
      <c r="F1" s="320"/>
      <c r="L1" s="47" t="s">
        <v>663</v>
      </c>
    </row>
    <row r="2" spans="1:12" s="323" customFormat="1" ht="14.1" customHeight="1">
      <c r="B2" s="322" t="s">
        <v>173</v>
      </c>
      <c r="C2" s="324"/>
      <c r="D2" s="324"/>
      <c r="E2" s="324"/>
      <c r="G2" s="319" t="s">
        <v>173</v>
      </c>
    </row>
    <row r="3" spans="1:12" s="325" customFormat="1" ht="20.100000000000001" customHeight="1">
      <c r="A3" s="750" t="s">
        <v>188</v>
      </c>
      <c r="B3" s="750"/>
      <c r="C3" s="750"/>
      <c r="D3" s="750"/>
      <c r="E3" s="750"/>
      <c r="F3" s="750"/>
      <c r="G3" s="642" t="s">
        <v>189</v>
      </c>
      <c r="H3" s="642"/>
      <c r="I3" s="642"/>
      <c r="J3" s="642"/>
      <c r="K3" s="642"/>
      <c r="L3" s="642"/>
    </row>
    <row r="4" spans="1:12" s="327" customFormat="1" ht="24" customHeight="1">
      <c r="A4" s="751"/>
      <c r="B4" s="751"/>
      <c r="C4" s="752"/>
      <c r="D4" s="752"/>
      <c r="E4" s="752"/>
      <c r="F4" s="752"/>
      <c r="G4" s="751"/>
      <c r="H4" s="751"/>
      <c r="I4" s="751"/>
      <c r="J4" s="751"/>
      <c r="K4" s="326"/>
    </row>
    <row r="5" spans="1:12" s="328" customFormat="1" ht="18" customHeight="1" thickBot="1">
      <c r="A5" s="328" t="s">
        <v>17</v>
      </c>
      <c r="B5" s="329"/>
      <c r="F5" s="304"/>
      <c r="G5" s="328" t="s">
        <v>173</v>
      </c>
      <c r="J5" s="304"/>
      <c r="L5" s="304" t="s">
        <v>457</v>
      </c>
    </row>
    <row r="6" spans="1:12" s="321" customFormat="1" ht="12.95" customHeight="1">
      <c r="A6" s="736" t="s">
        <v>190</v>
      </c>
      <c r="B6" s="764"/>
      <c r="C6" s="767" t="s">
        <v>100</v>
      </c>
      <c r="D6" s="747" t="s">
        <v>87</v>
      </c>
      <c r="E6" s="747" t="s">
        <v>96</v>
      </c>
      <c r="F6" s="744" t="s">
        <v>89</v>
      </c>
      <c r="G6" s="761" t="s">
        <v>191</v>
      </c>
      <c r="H6" s="747" t="s">
        <v>97</v>
      </c>
      <c r="I6" s="747" t="s">
        <v>98</v>
      </c>
      <c r="J6" s="744" t="s">
        <v>653</v>
      </c>
      <c r="K6" s="735" t="s">
        <v>192</v>
      </c>
      <c r="L6" s="736"/>
    </row>
    <row r="7" spans="1:12" s="321" customFormat="1" ht="12.95" customHeight="1">
      <c r="A7" s="738"/>
      <c r="B7" s="765"/>
      <c r="C7" s="768"/>
      <c r="D7" s="748"/>
      <c r="E7" s="748"/>
      <c r="F7" s="745"/>
      <c r="G7" s="762"/>
      <c r="H7" s="748"/>
      <c r="I7" s="748"/>
      <c r="J7" s="745"/>
      <c r="K7" s="737"/>
      <c r="L7" s="738"/>
    </row>
    <row r="8" spans="1:12" s="321" customFormat="1" ht="12.95" customHeight="1">
      <c r="A8" s="738"/>
      <c r="B8" s="765"/>
      <c r="C8" s="768"/>
      <c r="D8" s="748"/>
      <c r="E8" s="748"/>
      <c r="F8" s="745"/>
      <c r="G8" s="762"/>
      <c r="H8" s="748"/>
      <c r="I8" s="748"/>
      <c r="J8" s="745"/>
      <c r="K8" s="737"/>
      <c r="L8" s="738"/>
    </row>
    <row r="9" spans="1:12" s="321" customFormat="1" ht="12.95" customHeight="1">
      <c r="A9" s="738"/>
      <c r="B9" s="765"/>
      <c r="C9" s="768"/>
      <c r="D9" s="748"/>
      <c r="E9" s="748"/>
      <c r="F9" s="745"/>
      <c r="G9" s="762"/>
      <c r="H9" s="748"/>
      <c r="I9" s="748"/>
      <c r="J9" s="745"/>
      <c r="K9" s="737"/>
      <c r="L9" s="738"/>
    </row>
    <row r="10" spans="1:12" s="321" customFormat="1" ht="12.95" customHeight="1">
      <c r="A10" s="740"/>
      <c r="B10" s="766"/>
      <c r="C10" s="769"/>
      <c r="D10" s="749"/>
      <c r="E10" s="749"/>
      <c r="F10" s="746"/>
      <c r="G10" s="763"/>
      <c r="H10" s="749"/>
      <c r="I10" s="749"/>
      <c r="J10" s="746"/>
      <c r="K10" s="739"/>
      <c r="L10" s="740"/>
    </row>
    <row r="11" spans="1:12" s="332" customFormat="1" ht="18.2" customHeight="1">
      <c r="A11" s="741" t="s">
        <v>23</v>
      </c>
      <c r="B11" s="742"/>
      <c r="C11" s="330">
        <v>10653151</v>
      </c>
      <c r="D11" s="330">
        <v>1145647</v>
      </c>
      <c r="E11" s="330">
        <v>2801871</v>
      </c>
      <c r="F11" s="330">
        <v>3525398</v>
      </c>
      <c r="G11" s="331">
        <v>246328</v>
      </c>
      <c r="H11" s="331">
        <v>2826307</v>
      </c>
      <c r="I11" s="331">
        <v>107600</v>
      </c>
      <c r="J11" s="331" t="s">
        <v>615</v>
      </c>
      <c r="K11" s="743" t="s">
        <v>23</v>
      </c>
      <c r="L11" s="741"/>
    </row>
    <row r="12" spans="1:12" s="332" customFormat="1" ht="18.2" customHeight="1">
      <c r="A12" s="741" t="s">
        <v>138</v>
      </c>
      <c r="B12" s="742"/>
      <c r="C12" s="330">
        <v>10479460</v>
      </c>
      <c r="D12" s="330">
        <v>1233975</v>
      </c>
      <c r="E12" s="330">
        <v>2083302</v>
      </c>
      <c r="F12" s="330">
        <v>3871210</v>
      </c>
      <c r="G12" s="331">
        <v>274614</v>
      </c>
      <c r="H12" s="331">
        <v>2959459</v>
      </c>
      <c r="I12" s="331">
        <v>56900</v>
      </c>
      <c r="J12" s="331" t="s">
        <v>615</v>
      </c>
      <c r="K12" s="743" t="s">
        <v>138</v>
      </c>
      <c r="L12" s="741"/>
    </row>
    <row r="13" spans="1:12" s="332" customFormat="1" ht="18.2" customHeight="1">
      <c r="A13" s="741" t="s">
        <v>473</v>
      </c>
      <c r="B13" s="742"/>
      <c r="C13" s="330">
        <v>11721977.486169999</v>
      </c>
      <c r="D13" s="330">
        <v>1298919.2469800001</v>
      </c>
      <c r="E13" s="330">
        <v>2335577.0061900001</v>
      </c>
      <c r="F13" s="330">
        <v>4300135.3119999999</v>
      </c>
      <c r="G13" s="331">
        <v>262101.57199999999</v>
      </c>
      <c r="H13" s="331">
        <v>3496744.3489999999</v>
      </c>
      <c r="I13" s="331">
        <v>28500</v>
      </c>
      <c r="J13" s="331" t="s">
        <v>615</v>
      </c>
      <c r="K13" s="743" t="s">
        <v>473</v>
      </c>
      <c r="L13" s="741"/>
    </row>
    <row r="14" spans="1:12" s="332" customFormat="1" ht="18.2" customHeight="1">
      <c r="A14" s="741" t="s">
        <v>600</v>
      </c>
      <c r="B14" s="742"/>
      <c r="C14" s="330">
        <v>12707470</v>
      </c>
      <c r="D14" s="330">
        <v>1353313</v>
      </c>
      <c r="E14" s="330">
        <v>3027395</v>
      </c>
      <c r="F14" s="330">
        <v>4463127</v>
      </c>
      <c r="G14" s="331">
        <v>290203</v>
      </c>
      <c r="H14" s="331">
        <v>3389502</v>
      </c>
      <c r="I14" s="331">
        <v>183930</v>
      </c>
      <c r="J14" s="331" t="s">
        <v>615</v>
      </c>
      <c r="K14" s="743" t="s">
        <v>600</v>
      </c>
      <c r="L14" s="741"/>
    </row>
    <row r="15" spans="1:12" s="332" customFormat="1" ht="18.2" customHeight="1">
      <c r="A15" s="753" t="s">
        <v>601</v>
      </c>
      <c r="B15" s="754"/>
      <c r="C15" s="333">
        <f>SUM(C17:C39)</f>
        <v>12719967</v>
      </c>
      <c r="D15" s="333">
        <f t="shared" ref="D15:J15" si="0">SUM(D17:D39)</f>
        <v>1416244.7847200001</v>
      </c>
      <c r="E15" s="333">
        <f t="shared" si="0"/>
        <v>518529</v>
      </c>
      <c r="F15" s="333">
        <f t="shared" si="0"/>
        <v>4513087</v>
      </c>
      <c r="G15" s="333">
        <f t="shared" si="0"/>
        <v>301519.49900000001</v>
      </c>
      <c r="H15" s="333">
        <f t="shared" si="0"/>
        <v>3459424</v>
      </c>
      <c r="I15" s="333">
        <f t="shared" ref="I15" si="1">SUM(I17:I39)</f>
        <v>43900</v>
      </c>
      <c r="J15" s="333">
        <f t="shared" si="0"/>
        <v>2467263</v>
      </c>
      <c r="K15" s="755" t="s">
        <v>601</v>
      </c>
      <c r="L15" s="753"/>
    </row>
    <row r="16" spans="1:12" s="338" customFormat="1" ht="14.65" customHeight="1">
      <c r="A16" s="334"/>
      <c r="B16" s="335"/>
      <c r="C16" s="330"/>
      <c r="D16" s="330"/>
      <c r="E16" s="330"/>
      <c r="F16" s="330"/>
      <c r="G16" s="331"/>
      <c r="H16" s="331"/>
      <c r="I16" s="331"/>
      <c r="J16" s="331"/>
      <c r="K16" s="336"/>
      <c r="L16" s="337"/>
    </row>
    <row r="17" spans="1:12" s="332" customFormat="1" ht="17.100000000000001" customHeight="1">
      <c r="A17" s="741" t="s">
        <v>42</v>
      </c>
      <c r="B17" s="742"/>
      <c r="C17" s="339">
        <v>1160629</v>
      </c>
      <c r="D17" s="124">
        <v>297436</v>
      </c>
      <c r="E17" s="339">
        <v>52300</v>
      </c>
      <c r="F17" s="124">
        <v>282196</v>
      </c>
      <c r="G17" s="124">
        <v>53476</v>
      </c>
      <c r="H17" s="124">
        <v>367368</v>
      </c>
      <c r="I17" s="124">
        <v>15000</v>
      </c>
      <c r="J17" s="340">
        <v>92853</v>
      </c>
      <c r="K17" s="733" t="s">
        <v>24</v>
      </c>
      <c r="L17" s="734"/>
    </row>
    <row r="18" spans="1:12" s="332" customFormat="1" ht="17.100000000000001" customHeight="1">
      <c r="A18" s="741" t="s">
        <v>43</v>
      </c>
      <c r="B18" s="742"/>
      <c r="C18" s="339">
        <v>1074360</v>
      </c>
      <c r="D18" s="339">
        <v>153792</v>
      </c>
      <c r="E18" s="339">
        <v>45974</v>
      </c>
      <c r="F18" s="339">
        <v>309976</v>
      </c>
      <c r="G18" s="340">
        <v>29659</v>
      </c>
      <c r="H18" s="340">
        <v>296217</v>
      </c>
      <c r="I18" s="340">
        <v>0</v>
      </c>
      <c r="J18" s="340">
        <v>238742</v>
      </c>
      <c r="K18" s="733" t="s">
        <v>25</v>
      </c>
      <c r="L18" s="734"/>
    </row>
    <row r="19" spans="1:12" s="332" customFormat="1" ht="17.100000000000001" customHeight="1">
      <c r="A19" s="741" t="s">
        <v>44</v>
      </c>
      <c r="B19" s="742"/>
      <c r="C19" s="339">
        <v>732987</v>
      </c>
      <c r="D19" s="124">
        <v>58977</v>
      </c>
      <c r="E19" s="124">
        <v>22206</v>
      </c>
      <c r="F19" s="339">
        <v>277585</v>
      </c>
      <c r="G19" s="340">
        <v>13161</v>
      </c>
      <c r="H19" s="340">
        <v>179379</v>
      </c>
      <c r="I19" s="340">
        <v>0</v>
      </c>
      <c r="J19" s="340">
        <v>181679</v>
      </c>
      <c r="K19" s="733" t="s">
        <v>26</v>
      </c>
      <c r="L19" s="734"/>
    </row>
    <row r="20" spans="1:12" s="332" customFormat="1" ht="17.100000000000001" customHeight="1">
      <c r="A20" s="741" t="s">
        <v>45</v>
      </c>
      <c r="B20" s="742"/>
      <c r="C20" s="339">
        <v>887242</v>
      </c>
      <c r="D20" s="339">
        <v>63353</v>
      </c>
      <c r="E20" s="339">
        <v>50695</v>
      </c>
      <c r="F20" s="339">
        <v>351019</v>
      </c>
      <c r="G20" s="340">
        <v>15190</v>
      </c>
      <c r="H20" s="340">
        <v>234610</v>
      </c>
      <c r="I20" s="340">
        <v>0</v>
      </c>
      <c r="J20" s="340">
        <v>172375</v>
      </c>
      <c r="K20" s="733" t="s">
        <v>27</v>
      </c>
      <c r="L20" s="734"/>
    </row>
    <row r="21" spans="1:12" s="332" customFormat="1" ht="17.100000000000001" customHeight="1">
      <c r="A21" s="741" t="s">
        <v>46</v>
      </c>
      <c r="B21" s="742"/>
      <c r="C21" s="339">
        <v>1080516</v>
      </c>
      <c r="D21" s="339">
        <v>343507</v>
      </c>
      <c r="E21" s="339">
        <v>44943</v>
      </c>
      <c r="F21" s="339">
        <v>162619</v>
      </c>
      <c r="G21" s="340">
        <v>36160</v>
      </c>
      <c r="H21" s="340">
        <v>262387</v>
      </c>
      <c r="I21" s="340">
        <v>25900</v>
      </c>
      <c r="J21" s="340">
        <v>205000</v>
      </c>
      <c r="K21" s="733" t="s">
        <v>28</v>
      </c>
      <c r="L21" s="734"/>
    </row>
    <row r="22" spans="1:12" s="332" customFormat="1" ht="17.100000000000001" customHeight="1">
      <c r="A22" s="741" t="s">
        <v>47</v>
      </c>
      <c r="B22" s="742"/>
      <c r="C22" s="339">
        <v>575500</v>
      </c>
      <c r="D22" s="339">
        <v>42286</v>
      </c>
      <c r="E22" s="339">
        <v>23508</v>
      </c>
      <c r="F22" s="339">
        <v>208636</v>
      </c>
      <c r="G22" s="340">
        <v>10564</v>
      </c>
      <c r="H22" s="340">
        <v>154858</v>
      </c>
      <c r="I22" s="340">
        <v>3000</v>
      </c>
      <c r="J22" s="340">
        <v>132648</v>
      </c>
      <c r="K22" s="733" t="s">
        <v>29</v>
      </c>
      <c r="L22" s="734"/>
    </row>
    <row r="23" spans="1:12" s="332" customFormat="1" ht="17.100000000000001" customHeight="1">
      <c r="A23" s="741" t="s">
        <v>48</v>
      </c>
      <c r="B23" s="742"/>
      <c r="C23" s="339">
        <v>663027</v>
      </c>
      <c r="D23" s="339">
        <v>59311</v>
      </c>
      <c r="E23" s="339">
        <v>34693</v>
      </c>
      <c r="F23" s="339">
        <v>224640</v>
      </c>
      <c r="G23" s="340">
        <v>12411</v>
      </c>
      <c r="H23" s="340">
        <v>203024</v>
      </c>
      <c r="I23" s="340">
        <v>0</v>
      </c>
      <c r="J23" s="340">
        <v>128948</v>
      </c>
      <c r="K23" s="733" t="s">
        <v>49</v>
      </c>
      <c r="L23" s="734"/>
    </row>
    <row r="24" spans="1:12" s="332" customFormat="1" ht="17.100000000000001" customHeight="1">
      <c r="A24" s="741" t="s">
        <v>50</v>
      </c>
      <c r="B24" s="742"/>
      <c r="C24" s="339">
        <v>664646</v>
      </c>
      <c r="D24" s="339">
        <v>34384</v>
      </c>
      <c r="E24" s="339">
        <v>23663</v>
      </c>
      <c r="F24" s="339">
        <v>298282</v>
      </c>
      <c r="G24" s="340">
        <v>12402</v>
      </c>
      <c r="H24" s="340">
        <v>184900</v>
      </c>
      <c r="I24" s="340">
        <v>0</v>
      </c>
      <c r="J24" s="340">
        <v>111015</v>
      </c>
      <c r="K24" s="733" t="s">
        <v>30</v>
      </c>
      <c r="L24" s="734"/>
    </row>
    <row r="25" spans="1:12" s="332" customFormat="1" ht="17.100000000000001" customHeight="1">
      <c r="A25" s="741" t="s">
        <v>51</v>
      </c>
      <c r="B25" s="742"/>
      <c r="C25" s="339">
        <v>496591</v>
      </c>
      <c r="D25" s="339">
        <v>23369.78472</v>
      </c>
      <c r="E25" s="339">
        <v>36000</v>
      </c>
      <c r="F25" s="339">
        <v>208579</v>
      </c>
      <c r="G25" s="340">
        <v>10233.499</v>
      </c>
      <c r="H25" s="340">
        <v>139681</v>
      </c>
      <c r="I25" s="340">
        <v>0</v>
      </c>
      <c r="J25" s="340">
        <v>78728</v>
      </c>
      <c r="K25" s="733" t="s">
        <v>52</v>
      </c>
      <c r="L25" s="734"/>
    </row>
    <row r="26" spans="1:12" s="332" customFormat="1" ht="17.100000000000001" customHeight="1">
      <c r="A26" s="741" t="s">
        <v>53</v>
      </c>
      <c r="B26" s="742"/>
      <c r="C26" s="339">
        <v>673371</v>
      </c>
      <c r="D26" s="339">
        <v>121625</v>
      </c>
      <c r="E26" s="339">
        <v>24105</v>
      </c>
      <c r="F26" s="339">
        <v>193842</v>
      </c>
      <c r="G26" s="340">
        <v>21732</v>
      </c>
      <c r="H26" s="340">
        <v>201175</v>
      </c>
      <c r="I26" s="340">
        <v>0</v>
      </c>
      <c r="J26" s="340">
        <v>110892</v>
      </c>
      <c r="K26" s="733" t="s">
        <v>31</v>
      </c>
      <c r="L26" s="734"/>
    </row>
    <row r="27" spans="1:12" s="332" customFormat="1" ht="17.100000000000001" customHeight="1">
      <c r="A27" s="741" t="s">
        <v>54</v>
      </c>
      <c r="B27" s="742"/>
      <c r="C27" s="339">
        <v>323417</v>
      </c>
      <c r="D27" s="339">
        <v>8968</v>
      </c>
      <c r="E27" s="339">
        <v>9004</v>
      </c>
      <c r="F27" s="339">
        <v>132134</v>
      </c>
      <c r="G27" s="340">
        <v>4678</v>
      </c>
      <c r="H27" s="340">
        <v>72898</v>
      </c>
      <c r="I27" s="340">
        <v>0</v>
      </c>
      <c r="J27" s="340">
        <v>95735</v>
      </c>
      <c r="K27" s="733" t="s">
        <v>55</v>
      </c>
      <c r="L27" s="734"/>
    </row>
    <row r="28" spans="1:12" s="332" customFormat="1" ht="17.100000000000001" customHeight="1">
      <c r="A28" s="741" t="s">
        <v>56</v>
      </c>
      <c r="B28" s="742"/>
      <c r="C28" s="339">
        <v>510151</v>
      </c>
      <c r="D28" s="339">
        <v>18432</v>
      </c>
      <c r="E28" s="339">
        <v>14511</v>
      </c>
      <c r="F28" s="339">
        <v>244193</v>
      </c>
      <c r="G28" s="340">
        <v>8922</v>
      </c>
      <c r="H28" s="340">
        <v>116971</v>
      </c>
      <c r="I28" s="340">
        <v>0</v>
      </c>
      <c r="J28" s="340">
        <v>107122</v>
      </c>
      <c r="K28" s="733" t="s">
        <v>57</v>
      </c>
      <c r="L28" s="734"/>
    </row>
    <row r="29" spans="1:12" s="332" customFormat="1" ht="17.100000000000001" customHeight="1">
      <c r="A29" s="741" t="s">
        <v>58</v>
      </c>
      <c r="B29" s="742"/>
      <c r="C29" s="339">
        <v>301459</v>
      </c>
      <c r="D29" s="339">
        <v>7522</v>
      </c>
      <c r="E29" s="339">
        <v>10577</v>
      </c>
      <c r="F29" s="339">
        <v>153067</v>
      </c>
      <c r="G29" s="340">
        <v>4275</v>
      </c>
      <c r="H29" s="340">
        <v>69285</v>
      </c>
      <c r="I29" s="340">
        <v>0</v>
      </c>
      <c r="J29" s="340">
        <v>56733</v>
      </c>
      <c r="K29" s="733" t="s">
        <v>59</v>
      </c>
      <c r="L29" s="734"/>
    </row>
    <row r="30" spans="1:12" s="332" customFormat="1" ht="17.100000000000001" customHeight="1">
      <c r="A30" s="741" t="s">
        <v>60</v>
      </c>
      <c r="B30" s="742"/>
      <c r="C30" s="339">
        <v>265881</v>
      </c>
      <c r="D30" s="124">
        <v>4313</v>
      </c>
      <c r="E30" s="339">
        <v>7354</v>
      </c>
      <c r="F30" s="339">
        <v>132014</v>
      </c>
      <c r="G30" s="339">
        <v>3517</v>
      </c>
      <c r="H30" s="124">
        <v>55412</v>
      </c>
      <c r="I30" s="124">
        <v>0</v>
      </c>
      <c r="J30" s="340">
        <v>63271</v>
      </c>
      <c r="K30" s="733" t="s">
        <v>61</v>
      </c>
      <c r="L30" s="734"/>
    </row>
    <row r="31" spans="1:12" s="332" customFormat="1" ht="17.100000000000001" customHeight="1">
      <c r="A31" s="741" t="s">
        <v>62</v>
      </c>
      <c r="B31" s="742"/>
      <c r="C31" s="339">
        <v>351424</v>
      </c>
      <c r="D31" s="339">
        <v>11050</v>
      </c>
      <c r="E31" s="339">
        <v>10377</v>
      </c>
      <c r="F31" s="339">
        <v>152800</v>
      </c>
      <c r="G31" s="340">
        <v>6505</v>
      </c>
      <c r="H31" s="340">
        <v>117244</v>
      </c>
      <c r="I31" s="340">
        <v>0</v>
      </c>
      <c r="J31" s="340">
        <v>53448</v>
      </c>
      <c r="K31" s="733" t="s">
        <v>32</v>
      </c>
      <c r="L31" s="734"/>
    </row>
    <row r="32" spans="1:12" s="332" customFormat="1" ht="17.100000000000001" customHeight="1">
      <c r="A32" s="741" t="s">
        <v>63</v>
      </c>
      <c r="B32" s="742"/>
      <c r="C32" s="339">
        <v>422823</v>
      </c>
      <c r="D32" s="339">
        <v>17805</v>
      </c>
      <c r="E32" s="339">
        <v>11301</v>
      </c>
      <c r="F32" s="339">
        <v>160209</v>
      </c>
      <c r="G32" s="340">
        <v>5501</v>
      </c>
      <c r="H32" s="340">
        <v>122008</v>
      </c>
      <c r="I32" s="340">
        <v>0</v>
      </c>
      <c r="J32" s="340">
        <v>105999</v>
      </c>
      <c r="K32" s="733" t="s">
        <v>64</v>
      </c>
      <c r="L32" s="734"/>
    </row>
    <row r="33" spans="1:12" s="332" customFormat="1" ht="17.100000000000001" customHeight="1">
      <c r="A33" s="741" t="s">
        <v>65</v>
      </c>
      <c r="B33" s="742"/>
      <c r="C33" s="339">
        <v>329295</v>
      </c>
      <c r="D33" s="339">
        <v>17426</v>
      </c>
      <c r="E33" s="339">
        <v>16253</v>
      </c>
      <c r="F33" s="339">
        <v>121676</v>
      </c>
      <c r="G33" s="340">
        <v>5664</v>
      </c>
      <c r="H33" s="340">
        <v>84132</v>
      </c>
      <c r="I33" s="340">
        <v>0</v>
      </c>
      <c r="J33" s="340">
        <v>84144</v>
      </c>
      <c r="K33" s="733" t="s">
        <v>66</v>
      </c>
      <c r="L33" s="734"/>
    </row>
    <row r="34" spans="1:12" s="332" customFormat="1" ht="17.100000000000001" customHeight="1">
      <c r="A34" s="741" t="s">
        <v>67</v>
      </c>
      <c r="B34" s="742"/>
      <c r="C34" s="339">
        <v>354150</v>
      </c>
      <c r="D34" s="339">
        <v>22585</v>
      </c>
      <c r="E34" s="339">
        <v>10200</v>
      </c>
      <c r="F34" s="339">
        <v>147037</v>
      </c>
      <c r="G34" s="340">
        <v>7992</v>
      </c>
      <c r="H34" s="340">
        <v>97985</v>
      </c>
      <c r="I34" s="340">
        <v>0</v>
      </c>
      <c r="J34" s="340">
        <v>68351</v>
      </c>
      <c r="K34" s="733" t="s">
        <v>68</v>
      </c>
      <c r="L34" s="734"/>
    </row>
    <row r="35" spans="1:12" s="332" customFormat="1" ht="17.100000000000001" customHeight="1">
      <c r="A35" s="741" t="s">
        <v>69</v>
      </c>
      <c r="B35" s="742"/>
      <c r="C35" s="339">
        <v>468162</v>
      </c>
      <c r="D35" s="339">
        <v>69499</v>
      </c>
      <c r="E35" s="339">
        <v>17242</v>
      </c>
      <c r="F35" s="339">
        <v>150219</v>
      </c>
      <c r="G35" s="340">
        <v>15530</v>
      </c>
      <c r="H35" s="340">
        <v>118940</v>
      </c>
      <c r="I35" s="340">
        <v>0</v>
      </c>
      <c r="J35" s="340">
        <v>96732</v>
      </c>
      <c r="K35" s="733" t="s">
        <v>70</v>
      </c>
      <c r="L35" s="734"/>
    </row>
    <row r="36" spans="1:12" s="332" customFormat="1" ht="17.100000000000001" customHeight="1">
      <c r="A36" s="741" t="s">
        <v>71</v>
      </c>
      <c r="B36" s="742"/>
      <c r="C36" s="339">
        <v>386387</v>
      </c>
      <c r="D36" s="339">
        <v>12352</v>
      </c>
      <c r="E36" s="339">
        <v>11401</v>
      </c>
      <c r="F36" s="339">
        <v>174900</v>
      </c>
      <c r="G36" s="340">
        <v>8083</v>
      </c>
      <c r="H36" s="340">
        <v>111665</v>
      </c>
      <c r="I36" s="340">
        <v>0</v>
      </c>
      <c r="J36" s="340">
        <v>67986</v>
      </c>
      <c r="K36" s="733" t="s">
        <v>72</v>
      </c>
      <c r="L36" s="734"/>
    </row>
    <row r="37" spans="1:12" s="332" customFormat="1" ht="17.100000000000001" customHeight="1">
      <c r="A37" s="741" t="s">
        <v>73</v>
      </c>
      <c r="B37" s="742"/>
      <c r="C37" s="339">
        <v>352570</v>
      </c>
      <c r="D37" s="339">
        <v>7592</v>
      </c>
      <c r="E37" s="339">
        <v>14904</v>
      </c>
      <c r="F37" s="339">
        <v>181834</v>
      </c>
      <c r="G37" s="340">
        <v>5119</v>
      </c>
      <c r="H37" s="340">
        <v>86427</v>
      </c>
      <c r="I37" s="340">
        <v>0</v>
      </c>
      <c r="J37" s="340">
        <v>56694</v>
      </c>
      <c r="K37" s="733" t="s">
        <v>74</v>
      </c>
      <c r="L37" s="734"/>
    </row>
    <row r="38" spans="1:12" s="332" customFormat="1" ht="17.100000000000001" customHeight="1">
      <c r="A38" s="741" t="s">
        <v>75</v>
      </c>
      <c r="B38" s="742"/>
      <c r="C38" s="339">
        <v>449707</v>
      </c>
      <c r="D38" s="339">
        <v>17744</v>
      </c>
      <c r="E38" s="339">
        <v>20531</v>
      </c>
      <c r="F38" s="339">
        <v>174385</v>
      </c>
      <c r="G38" s="340">
        <v>7493</v>
      </c>
      <c r="H38" s="340">
        <v>119450</v>
      </c>
      <c r="I38" s="340">
        <v>0</v>
      </c>
      <c r="J38" s="340">
        <v>110104</v>
      </c>
      <c r="K38" s="733" t="s">
        <v>76</v>
      </c>
      <c r="L38" s="734"/>
    </row>
    <row r="39" spans="1:12" s="332" customFormat="1" ht="17.100000000000001" customHeight="1" thickBot="1">
      <c r="A39" s="757" t="s">
        <v>77</v>
      </c>
      <c r="B39" s="758"/>
      <c r="C39" s="341">
        <v>195672</v>
      </c>
      <c r="D39" s="342">
        <v>2916</v>
      </c>
      <c r="E39" s="342">
        <v>6787</v>
      </c>
      <c r="F39" s="342">
        <v>71245</v>
      </c>
      <c r="G39" s="342">
        <v>3252</v>
      </c>
      <c r="H39" s="342">
        <v>63408</v>
      </c>
      <c r="I39" s="342">
        <v>0</v>
      </c>
      <c r="J39" s="343">
        <v>48064</v>
      </c>
      <c r="K39" s="759" t="s">
        <v>78</v>
      </c>
      <c r="L39" s="760"/>
    </row>
    <row r="40" spans="1:12" s="348" customFormat="1" ht="12" customHeight="1">
      <c r="A40" s="756" t="s">
        <v>547</v>
      </c>
      <c r="B40" s="756"/>
      <c r="C40" s="344"/>
      <c r="D40" s="344"/>
      <c r="E40" s="344"/>
      <c r="F40" s="344"/>
      <c r="G40" s="345"/>
      <c r="H40" s="345"/>
      <c r="I40" s="345"/>
      <c r="J40" s="345"/>
      <c r="K40" s="346" t="s">
        <v>546</v>
      </c>
      <c r="L40" s="347" t="s">
        <v>546</v>
      </c>
    </row>
    <row r="41" spans="1:12" s="321" customFormat="1" ht="11.25">
      <c r="A41" s="349" t="s">
        <v>577</v>
      </c>
      <c r="B41" s="320"/>
      <c r="C41" s="350"/>
      <c r="D41" s="350"/>
      <c r="E41" s="350"/>
      <c r="F41" s="350"/>
      <c r="G41" s="351"/>
      <c r="H41" s="351"/>
      <c r="I41" s="351"/>
      <c r="J41" s="351"/>
    </row>
    <row r="42" spans="1:12" s="321" customFormat="1" ht="11.25">
      <c r="A42" s="349" t="s">
        <v>625</v>
      </c>
      <c r="B42" s="320"/>
      <c r="C42" s="350"/>
      <c r="D42" s="350"/>
      <c r="E42" s="350"/>
      <c r="F42" s="350"/>
      <c r="G42" s="351"/>
      <c r="H42" s="351"/>
      <c r="I42" s="351"/>
      <c r="J42" s="351"/>
    </row>
    <row r="43" spans="1:12" s="321" customFormat="1" ht="11.25">
      <c r="A43" s="320"/>
      <c r="B43" s="320"/>
      <c r="C43" s="320"/>
      <c r="D43" s="320"/>
      <c r="E43" s="320"/>
      <c r="F43" s="320"/>
    </row>
    <row r="44" spans="1:12" s="321" customFormat="1" ht="11.25">
      <c r="A44" s="320"/>
      <c r="B44" s="320"/>
      <c r="C44" s="320"/>
      <c r="D44" s="320"/>
      <c r="E44" s="320"/>
      <c r="F44" s="320"/>
    </row>
    <row r="45" spans="1:12" s="321" customFormat="1" ht="11.25">
      <c r="A45" s="320"/>
      <c r="B45" s="320"/>
      <c r="C45" s="320"/>
      <c r="D45" s="320"/>
      <c r="E45" s="320"/>
      <c r="F45" s="320"/>
    </row>
    <row r="46" spans="1:12" s="321" customFormat="1" ht="11.25">
      <c r="A46" s="320"/>
      <c r="B46" s="320"/>
      <c r="C46" s="320"/>
      <c r="D46" s="320"/>
      <c r="E46" s="320"/>
      <c r="F46" s="320"/>
    </row>
    <row r="47" spans="1:12" s="321" customFormat="1" ht="11.25">
      <c r="A47" s="320"/>
      <c r="B47" s="320"/>
      <c r="C47" s="320"/>
      <c r="D47" s="320"/>
      <c r="E47" s="320"/>
      <c r="F47" s="320"/>
    </row>
    <row r="48" spans="1:12" s="321" customFormat="1" ht="11.25">
      <c r="A48" s="320"/>
      <c r="B48" s="320"/>
      <c r="C48" s="320"/>
      <c r="D48" s="320"/>
      <c r="E48" s="320"/>
      <c r="F48" s="320"/>
    </row>
    <row r="49" spans="1:6" s="321" customFormat="1" ht="11.25">
      <c r="A49" s="320"/>
      <c r="B49" s="320"/>
      <c r="C49" s="320"/>
      <c r="D49" s="320"/>
      <c r="E49" s="320"/>
      <c r="F49" s="320"/>
    </row>
    <row r="50" spans="1:6" s="321" customFormat="1" ht="11.25">
      <c r="A50" s="320"/>
      <c r="B50" s="320"/>
      <c r="C50" s="320"/>
      <c r="D50" s="320"/>
      <c r="E50" s="320"/>
      <c r="F50" s="320"/>
    </row>
    <row r="51" spans="1:6" s="321" customFormat="1" ht="11.25">
      <c r="A51" s="320"/>
      <c r="B51" s="320"/>
      <c r="C51" s="320"/>
      <c r="D51" s="320"/>
      <c r="E51" s="320"/>
      <c r="F51" s="320"/>
    </row>
    <row r="52" spans="1:6" s="321" customFormat="1" ht="11.25">
      <c r="A52" s="320"/>
      <c r="B52" s="320"/>
      <c r="C52" s="320"/>
      <c r="D52" s="320"/>
      <c r="E52" s="320"/>
      <c r="F52" s="320"/>
    </row>
    <row r="53" spans="1:6" s="321" customFormat="1" ht="11.25">
      <c r="A53" s="320"/>
      <c r="B53" s="320"/>
      <c r="C53" s="320"/>
      <c r="D53" s="320"/>
      <c r="E53" s="320"/>
      <c r="F53" s="320"/>
    </row>
    <row r="54" spans="1:6" s="321" customFormat="1" ht="11.25">
      <c r="A54" s="320"/>
      <c r="B54" s="320"/>
      <c r="C54" s="320"/>
      <c r="D54" s="320"/>
      <c r="E54" s="320"/>
      <c r="F54" s="320"/>
    </row>
    <row r="55" spans="1:6" s="321" customFormat="1" ht="11.25">
      <c r="A55" s="320"/>
      <c r="B55" s="320"/>
      <c r="C55" s="320"/>
      <c r="D55" s="320"/>
      <c r="E55" s="320"/>
      <c r="F55" s="320"/>
    </row>
    <row r="56" spans="1:6" s="321" customFormat="1" ht="11.25">
      <c r="A56" s="320"/>
      <c r="B56" s="320"/>
      <c r="C56" s="320"/>
      <c r="D56" s="320"/>
      <c r="E56" s="320"/>
      <c r="F56" s="320"/>
    </row>
    <row r="57" spans="1:6" s="321" customFormat="1" ht="11.25">
      <c r="A57" s="320"/>
      <c r="B57" s="320"/>
      <c r="C57" s="320"/>
      <c r="D57" s="320"/>
      <c r="E57" s="320"/>
      <c r="F57" s="320"/>
    </row>
    <row r="58" spans="1:6" s="321" customFormat="1" ht="11.25">
      <c r="A58" s="320"/>
      <c r="B58" s="320"/>
      <c r="C58" s="320"/>
      <c r="D58" s="320"/>
      <c r="E58" s="320"/>
      <c r="F58" s="320"/>
    </row>
    <row r="59" spans="1:6" s="321" customFormat="1" ht="11.25">
      <c r="A59" s="320"/>
      <c r="B59" s="320"/>
      <c r="C59" s="320"/>
      <c r="D59" s="320"/>
      <c r="E59" s="320"/>
      <c r="F59" s="320"/>
    </row>
    <row r="60" spans="1:6" s="321" customFormat="1" ht="11.25">
      <c r="A60" s="320"/>
      <c r="B60" s="320"/>
      <c r="C60" s="320"/>
      <c r="D60" s="320"/>
      <c r="E60" s="320"/>
      <c r="F60" s="320"/>
    </row>
    <row r="61" spans="1:6" s="321" customFormat="1" ht="11.25">
      <c r="A61" s="320"/>
      <c r="B61" s="320"/>
      <c r="C61" s="320"/>
      <c r="D61" s="320"/>
      <c r="E61" s="320"/>
      <c r="F61" s="320"/>
    </row>
    <row r="62" spans="1:6" s="321" customFormat="1" ht="11.25">
      <c r="A62" s="320"/>
      <c r="B62" s="320"/>
      <c r="C62" s="320"/>
      <c r="D62" s="320"/>
      <c r="E62" s="320"/>
      <c r="F62" s="320"/>
    </row>
    <row r="63" spans="1:6" s="321" customFormat="1" ht="11.25">
      <c r="A63" s="320"/>
      <c r="B63" s="320"/>
      <c r="C63" s="320"/>
      <c r="D63" s="320"/>
      <c r="E63" s="320"/>
      <c r="F63" s="320"/>
    </row>
    <row r="64" spans="1:6" s="321" customFormat="1" ht="11.25">
      <c r="A64" s="320"/>
      <c r="B64" s="320"/>
      <c r="C64" s="320"/>
      <c r="D64" s="320"/>
      <c r="E64" s="320"/>
      <c r="F64" s="320"/>
    </row>
    <row r="65" spans="1:6" s="321" customFormat="1" ht="11.25">
      <c r="A65" s="320"/>
      <c r="B65" s="320"/>
      <c r="C65" s="320"/>
      <c r="D65" s="320"/>
      <c r="E65" s="320"/>
      <c r="F65" s="320"/>
    </row>
    <row r="66" spans="1:6" s="321" customFormat="1" ht="11.25">
      <c r="A66" s="320"/>
      <c r="B66" s="320"/>
      <c r="C66" s="320"/>
      <c r="D66" s="320"/>
      <c r="E66" s="320"/>
      <c r="F66" s="320"/>
    </row>
    <row r="67" spans="1:6" s="321" customFormat="1" ht="11.25">
      <c r="A67" s="320"/>
      <c r="B67" s="320"/>
      <c r="C67" s="320"/>
      <c r="D67" s="320"/>
      <c r="E67" s="320"/>
      <c r="F67" s="320"/>
    </row>
    <row r="68" spans="1:6" s="321" customFormat="1" ht="11.25">
      <c r="A68" s="320"/>
      <c r="B68" s="320"/>
      <c r="C68" s="320"/>
      <c r="D68" s="320"/>
      <c r="E68" s="320"/>
      <c r="F68" s="320"/>
    </row>
    <row r="69" spans="1:6" s="321" customFormat="1" ht="11.25">
      <c r="A69" s="320"/>
      <c r="B69" s="320"/>
      <c r="C69" s="320"/>
      <c r="D69" s="320"/>
      <c r="E69" s="320"/>
      <c r="F69" s="320"/>
    </row>
    <row r="70" spans="1:6" s="321" customFormat="1" ht="11.25">
      <c r="A70" s="320"/>
      <c r="B70" s="320"/>
      <c r="C70" s="320"/>
      <c r="D70" s="320"/>
      <c r="E70" s="320"/>
      <c r="F70" s="320"/>
    </row>
    <row r="71" spans="1:6" s="321" customFormat="1" ht="11.25">
      <c r="A71" s="320"/>
      <c r="B71" s="320"/>
      <c r="C71" s="320"/>
      <c r="D71" s="320"/>
      <c r="E71" s="320"/>
      <c r="F71" s="320"/>
    </row>
    <row r="72" spans="1:6" s="321" customFormat="1" ht="11.25">
      <c r="A72" s="320"/>
      <c r="B72" s="320"/>
      <c r="C72" s="320"/>
      <c r="D72" s="320"/>
      <c r="E72" s="320"/>
      <c r="F72" s="320"/>
    </row>
    <row r="73" spans="1:6" s="321" customFormat="1" ht="11.25">
      <c r="A73" s="320"/>
      <c r="B73" s="320"/>
      <c r="C73" s="320"/>
      <c r="D73" s="320"/>
      <c r="E73" s="320"/>
      <c r="F73" s="320"/>
    </row>
    <row r="74" spans="1:6" s="321" customFormat="1" ht="11.25">
      <c r="A74" s="320"/>
      <c r="B74" s="320"/>
      <c r="C74" s="320"/>
      <c r="D74" s="320"/>
      <c r="E74" s="320"/>
      <c r="F74" s="320"/>
    </row>
    <row r="75" spans="1:6" s="321" customFormat="1" ht="11.25">
      <c r="A75" s="320"/>
      <c r="B75" s="320"/>
      <c r="C75" s="320"/>
      <c r="D75" s="320"/>
      <c r="E75" s="320"/>
      <c r="F75" s="320"/>
    </row>
    <row r="76" spans="1:6" s="321" customFormat="1" ht="11.25">
      <c r="A76" s="320"/>
      <c r="B76" s="320"/>
      <c r="C76" s="320"/>
      <c r="D76" s="320"/>
      <c r="E76" s="320"/>
      <c r="F76" s="320"/>
    </row>
    <row r="77" spans="1:6" s="321" customFormat="1" ht="11.25">
      <c r="A77" s="320"/>
      <c r="B77" s="320"/>
      <c r="C77" s="320"/>
      <c r="D77" s="320"/>
      <c r="E77" s="320"/>
      <c r="F77" s="320"/>
    </row>
    <row r="78" spans="1:6" s="321" customFormat="1" ht="11.25">
      <c r="A78" s="320"/>
      <c r="B78" s="320"/>
      <c r="C78" s="320"/>
      <c r="D78" s="320"/>
      <c r="E78" s="320"/>
      <c r="F78" s="320"/>
    </row>
    <row r="79" spans="1:6" s="321" customFormat="1" ht="11.25">
      <c r="A79" s="320"/>
      <c r="B79" s="320"/>
      <c r="C79" s="320"/>
      <c r="D79" s="320"/>
      <c r="E79" s="320"/>
      <c r="F79" s="320"/>
    </row>
    <row r="80" spans="1:6" s="321" customFormat="1" ht="11.25">
      <c r="A80" s="320"/>
      <c r="B80" s="320"/>
      <c r="C80" s="320"/>
      <c r="D80" s="320"/>
      <c r="E80" s="320"/>
      <c r="F80" s="320"/>
    </row>
    <row r="81" spans="1:6" s="321" customFormat="1" ht="11.25">
      <c r="A81" s="320"/>
      <c r="B81" s="320"/>
      <c r="C81" s="320"/>
      <c r="D81" s="320"/>
      <c r="E81" s="320"/>
      <c r="F81" s="320"/>
    </row>
    <row r="82" spans="1:6" s="321" customFormat="1" ht="11.25">
      <c r="A82" s="320"/>
      <c r="B82" s="320"/>
      <c r="C82" s="320"/>
      <c r="D82" s="320"/>
      <c r="E82" s="320"/>
      <c r="F82" s="320"/>
    </row>
    <row r="83" spans="1:6" s="321" customFormat="1" ht="11.25">
      <c r="A83" s="320"/>
      <c r="B83" s="320"/>
      <c r="C83" s="320"/>
      <c r="D83" s="320"/>
      <c r="E83" s="320"/>
      <c r="F83" s="320"/>
    </row>
    <row r="84" spans="1:6" s="321" customFormat="1" ht="11.25">
      <c r="A84" s="320"/>
      <c r="B84" s="320"/>
      <c r="C84" s="320"/>
      <c r="D84" s="320"/>
      <c r="E84" s="320"/>
      <c r="F84" s="320"/>
    </row>
    <row r="85" spans="1:6" s="321" customFormat="1" ht="11.25">
      <c r="A85" s="320"/>
      <c r="B85" s="320"/>
      <c r="C85" s="320"/>
      <c r="D85" s="320"/>
      <c r="E85" s="320"/>
      <c r="F85" s="320"/>
    </row>
    <row r="86" spans="1:6" s="321" customFormat="1" ht="11.25">
      <c r="A86" s="320"/>
      <c r="B86" s="320"/>
      <c r="C86" s="320"/>
      <c r="D86" s="320"/>
      <c r="E86" s="320"/>
      <c r="F86" s="320"/>
    </row>
    <row r="87" spans="1:6" s="321" customFormat="1" ht="11.25">
      <c r="A87" s="320"/>
      <c r="B87" s="320"/>
      <c r="C87" s="320"/>
      <c r="D87" s="320"/>
      <c r="E87" s="320"/>
      <c r="F87" s="320"/>
    </row>
    <row r="88" spans="1:6" s="321" customFormat="1" ht="11.25">
      <c r="A88" s="320"/>
      <c r="B88" s="320"/>
      <c r="C88" s="320"/>
      <c r="D88" s="320"/>
      <c r="E88" s="320"/>
      <c r="F88" s="320"/>
    </row>
    <row r="89" spans="1:6" s="321" customFormat="1" ht="11.25">
      <c r="A89" s="320"/>
      <c r="B89" s="320"/>
      <c r="C89" s="320"/>
      <c r="D89" s="320"/>
      <c r="E89" s="320"/>
      <c r="F89" s="320"/>
    </row>
    <row r="90" spans="1:6" s="321" customFormat="1" ht="11.25">
      <c r="A90" s="320"/>
      <c r="B90" s="320"/>
      <c r="C90" s="320"/>
      <c r="D90" s="320"/>
      <c r="E90" s="320"/>
      <c r="F90" s="320"/>
    </row>
    <row r="91" spans="1:6" s="321" customFormat="1" ht="11.25">
      <c r="A91" s="320"/>
      <c r="B91" s="320"/>
      <c r="C91" s="320"/>
      <c r="D91" s="320"/>
      <c r="E91" s="320"/>
      <c r="F91" s="320"/>
    </row>
    <row r="92" spans="1:6" s="321" customFormat="1" ht="11.25">
      <c r="A92" s="320"/>
      <c r="B92" s="320"/>
      <c r="C92" s="320"/>
      <c r="D92" s="320"/>
      <c r="E92" s="320"/>
      <c r="F92" s="320"/>
    </row>
    <row r="93" spans="1:6" s="321" customFormat="1" ht="11.25">
      <c r="A93" s="320"/>
      <c r="B93" s="320"/>
      <c r="C93" s="320"/>
      <c r="D93" s="320"/>
      <c r="E93" s="320"/>
      <c r="F93" s="320"/>
    </row>
    <row r="94" spans="1:6" s="321" customFormat="1" ht="11.25">
      <c r="A94" s="320"/>
      <c r="B94" s="320"/>
      <c r="C94" s="320"/>
      <c r="D94" s="320"/>
      <c r="E94" s="320"/>
      <c r="F94" s="320"/>
    </row>
    <row r="95" spans="1:6" s="321" customFormat="1" ht="11.25">
      <c r="A95" s="320"/>
      <c r="B95" s="320"/>
      <c r="C95" s="320"/>
      <c r="D95" s="320"/>
      <c r="E95" s="320"/>
      <c r="F95" s="320"/>
    </row>
    <row r="96" spans="1:6" s="321" customFormat="1" ht="11.25">
      <c r="A96" s="320"/>
      <c r="B96" s="320"/>
      <c r="C96" s="320"/>
      <c r="D96" s="320"/>
      <c r="E96" s="320"/>
      <c r="F96" s="320"/>
    </row>
    <row r="97" spans="1:6" s="321" customFormat="1" ht="11.25">
      <c r="A97" s="320"/>
      <c r="B97" s="320"/>
      <c r="C97" s="320"/>
      <c r="D97" s="320"/>
      <c r="E97" s="320"/>
      <c r="F97" s="320"/>
    </row>
    <row r="98" spans="1:6" s="321" customFormat="1" ht="11.25">
      <c r="A98" s="320"/>
      <c r="B98" s="320"/>
      <c r="C98" s="320"/>
      <c r="D98" s="320"/>
      <c r="E98" s="320"/>
      <c r="F98" s="320"/>
    </row>
    <row r="99" spans="1:6" s="321" customFormat="1" ht="11.25">
      <c r="A99" s="320"/>
      <c r="B99" s="320"/>
      <c r="C99" s="320"/>
      <c r="D99" s="320"/>
      <c r="E99" s="320"/>
      <c r="F99" s="320"/>
    </row>
    <row r="100" spans="1:6" s="321" customFormat="1" ht="11.25">
      <c r="A100" s="320"/>
      <c r="B100" s="320"/>
      <c r="C100" s="320"/>
      <c r="D100" s="320"/>
      <c r="E100" s="320"/>
      <c r="F100" s="320"/>
    </row>
    <row r="101" spans="1:6" s="321" customFormat="1" ht="11.25">
      <c r="A101" s="320"/>
      <c r="B101" s="320"/>
      <c r="C101" s="320"/>
      <c r="D101" s="320"/>
      <c r="E101" s="320"/>
      <c r="F101" s="320"/>
    </row>
    <row r="102" spans="1:6" s="321" customFormat="1" ht="11.25">
      <c r="A102" s="320"/>
      <c r="B102" s="320"/>
      <c r="C102" s="320"/>
      <c r="D102" s="320"/>
      <c r="E102" s="320"/>
      <c r="F102" s="320"/>
    </row>
    <row r="103" spans="1:6" s="321" customFormat="1" ht="11.25">
      <c r="A103" s="320"/>
      <c r="B103" s="320"/>
      <c r="C103" s="320"/>
      <c r="D103" s="320"/>
      <c r="E103" s="320"/>
      <c r="F103" s="320"/>
    </row>
    <row r="104" spans="1:6" s="321" customFormat="1" ht="11.25">
      <c r="A104" s="320"/>
      <c r="B104" s="320"/>
      <c r="C104" s="320"/>
      <c r="D104" s="320"/>
      <c r="E104" s="320"/>
      <c r="F104" s="320"/>
    </row>
  </sheetData>
  <sheetProtection selectLockedCells="1"/>
  <mergeCells count="71">
    <mergeCell ref="A35:B35"/>
    <mergeCell ref="A28:B28"/>
    <mergeCell ref="E6:E10"/>
    <mergeCell ref="H6:H10"/>
    <mergeCell ref="A36:B36"/>
    <mergeCell ref="A30:B30"/>
    <mergeCell ref="A31:B31"/>
    <mergeCell ref="A24:B24"/>
    <mergeCell ref="A23:B23"/>
    <mergeCell ref="F6:F10"/>
    <mergeCell ref="G6:G10"/>
    <mergeCell ref="D6:D10"/>
    <mergeCell ref="A14:B14"/>
    <mergeCell ref="A20:B20"/>
    <mergeCell ref="A6:B10"/>
    <mergeCell ref="C6:C10"/>
    <mergeCell ref="K30:L30"/>
    <mergeCell ref="A25:B25"/>
    <mergeCell ref="K25:L25"/>
    <mergeCell ref="K26:L26"/>
    <mergeCell ref="A29:B29"/>
    <mergeCell ref="A26:B26"/>
    <mergeCell ref="A27:B27"/>
    <mergeCell ref="K27:L27"/>
    <mergeCell ref="K28:L28"/>
    <mergeCell ref="K29:L29"/>
    <mergeCell ref="K31:L31"/>
    <mergeCell ref="A40:B40"/>
    <mergeCell ref="A37:B37"/>
    <mergeCell ref="K37:L37"/>
    <mergeCell ref="A38:B38"/>
    <mergeCell ref="K38:L38"/>
    <mergeCell ref="A39:B39"/>
    <mergeCell ref="K39:L39"/>
    <mergeCell ref="K36:L36"/>
    <mergeCell ref="K35:L35"/>
    <mergeCell ref="A32:B32"/>
    <mergeCell ref="A33:B33"/>
    <mergeCell ref="A34:B34"/>
    <mergeCell ref="K34:L34"/>
    <mergeCell ref="K33:L33"/>
    <mergeCell ref="K32:L32"/>
    <mergeCell ref="A3:F3"/>
    <mergeCell ref="G3:L3"/>
    <mergeCell ref="A4:F4"/>
    <mergeCell ref="G4:J4"/>
    <mergeCell ref="K23:L23"/>
    <mergeCell ref="A22:B22"/>
    <mergeCell ref="K18:L18"/>
    <mergeCell ref="A18:B18"/>
    <mergeCell ref="K19:L19"/>
    <mergeCell ref="A11:B11"/>
    <mergeCell ref="K11:L11"/>
    <mergeCell ref="A15:B15"/>
    <mergeCell ref="K15:L15"/>
    <mergeCell ref="A13:B13"/>
    <mergeCell ref="K14:L14"/>
    <mergeCell ref="K24:L24"/>
    <mergeCell ref="K6:L10"/>
    <mergeCell ref="K22:L22"/>
    <mergeCell ref="A17:B17"/>
    <mergeCell ref="K17:L17"/>
    <mergeCell ref="A12:B12"/>
    <mergeCell ref="K12:L12"/>
    <mergeCell ref="K20:L20"/>
    <mergeCell ref="K21:L21"/>
    <mergeCell ref="A19:B19"/>
    <mergeCell ref="J6:J10"/>
    <mergeCell ref="A21:B21"/>
    <mergeCell ref="K13:L13"/>
    <mergeCell ref="I6:I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view="pageBreakPreview" zoomScaleSheetLayoutView="100" workbookViewId="0">
      <selection activeCell="G26" sqref="G26"/>
    </sheetView>
  </sheetViews>
  <sheetFormatPr defaultRowHeight="14.25"/>
  <cols>
    <col min="1" max="1" width="4.5" style="267" customWidth="1"/>
    <col min="2" max="2" width="5.75" style="267" customWidth="1"/>
    <col min="3" max="3" width="10.875" style="268" customWidth="1"/>
    <col min="4" max="4" width="11.75" style="268" customWidth="1"/>
    <col min="5" max="9" width="9.875" style="268" customWidth="1"/>
    <col min="10" max="12" width="8.875" style="268" customWidth="1"/>
    <col min="13" max="13" width="9.125" style="268" customWidth="1"/>
    <col min="14" max="16" width="8.875" style="268" customWidth="1"/>
    <col min="17" max="17" width="9.625" style="268" customWidth="1"/>
    <col min="18" max="18" width="3.625" style="267" customWidth="1"/>
    <col min="19" max="19" width="6.625" style="267" customWidth="1"/>
    <col min="20" max="20" width="16.125" style="267" customWidth="1"/>
    <col min="21" max="16384" width="9" style="269"/>
  </cols>
  <sheetData>
    <row r="1" spans="1:21" s="242" customFormat="1" ht="14.1" customHeight="1">
      <c r="A1" s="111" t="s">
        <v>664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R1" s="111"/>
      <c r="S1" s="47" t="s">
        <v>638</v>
      </c>
      <c r="U1" s="301"/>
    </row>
    <row r="2" spans="1:21" s="242" customFormat="1" ht="14.1" customHeight="1">
      <c r="A2" s="11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47"/>
      <c r="R2" s="111"/>
      <c r="S2" s="241"/>
      <c r="U2" s="301"/>
    </row>
    <row r="3" spans="1:21" s="243" customFormat="1" ht="24" customHeight="1">
      <c r="A3" s="783" t="s">
        <v>645</v>
      </c>
      <c r="B3" s="783"/>
      <c r="C3" s="783"/>
      <c r="D3" s="783"/>
      <c r="E3" s="783"/>
      <c r="F3" s="783"/>
      <c r="G3" s="783"/>
      <c r="H3" s="783"/>
      <c r="I3" s="783"/>
      <c r="J3" s="783" t="s">
        <v>99</v>
      </c>
      <c r="K3" s="783"/>
      <c r="L3" s="783"/>
      <c r="M3" s="783"/>
      <c r="N3" s="783"/>
      <c r="O3" s="783"/>
      <c r="P3" s="783"/>
      <c r="Q3" s="783"/>
      <c r="R3" s="783"/>
      <c r="S3" s="783"/>
      <c r="U3" s="302"/>
    </row>
    <row r="4" spans="1:21" s="246" customFormat="1" ht="20.100000000000001" customHeight="1">
      <c r="A4" s="244"/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U4" s="303"/>
    </row>
    <row r="5" spans="1:21" s="247" customFormat="1" ht="18" customHeight="1" thickBot="1">
      <c r="A5" s="784" t="s">
        <v>17</v>
      </c>
      <c r="B5" s="784"/>
      <c r="C5" s="784"/>
      <c r="D5" s="784"/>
      <c r="E5" s="784"/>
      <c r="F5" s="784"/>
      <c r="R5" s="304"/>
      <c r="S5" s="304" t="s">
        <v>86</v>
      </c>
      <c r="T5" s="248"/>
      <c r="U5" s="303"/>
    </row>
    <row r="6" spans="1:21" s="242" customFormat="1" ht="17.100000000000001" customHeight="1">
      <c r="A6" s="778" t="s">
        <v>395</v>
      </c>
      <c r="B6" s="799"/>
      <c r="C6" s="796" t="s">
        <v>100</v>
      </c>
      <c r="D6" s="771" t="s">
        <v>109</v>
      </c>
      <c r="E6" s="771" t="s">
        <v>396</v>
      </c>
      <c r="F6" s="771" t="s">
        <v>397</v>
      </c>
      <c r="G6" s="771" t="s">
        <v>101</v>
      </c>
      <c r="H6" s="771" t="s">
        <v>321</v>
      </c>
      <c r="I6" s="774" t="s">
        <v>102</v>
      </c>
      <c r="J6" s="787" t="s">
        <v>323</v>
      </c>
      <c r="K6" s="771" t="s">
        <v>646</v>
      </c>
      <c r="L6" s="793" t="s">
        <v>324</v>
      </c>
      <c r="M6" s="771" t="s">
        <v>647</v>
      </c>
      <c r="N6" s="771" t="s">
        <v>648</v>
      </c>
      <c r="O6" s="771" t="s">
        <v>649</v>
      </c>
      <c r="P6" s="774" t="s">
        <v>650</v>
      </c>
      <c r="Q6" s="774" t="s">
        <v>398</v>
      </c>
      <c r="R6" s="777" t="s">
        <v>399</v>
      </c>
      <c r="S6" s="778"/>
      <c r="T6" s="770"/>
      <c r="U6" s="303"/>
    </row>
    <row r="7" spans="1:21" s="242" customFormat="1" ht="17.100000000000001" customHeight="1">
      <c r="A7" s="780"/>
      <c r="B7" s="800"/>
      <c r="C7" s="797"/>
      <c r="D7" s="772"/>
      <c r="E7" s="772"/>
      <c r="F7" s="772"/>
      <c r="G7" s="772"/>
      <c r="H7" s="772"/>
      <c r="I7" s="775"/>
      <c r="J7" s="788"/>
      <c r="K7" s="772"/>
      <c r="L7" s="794"/>
      <c r="M7" s="772"/>
      <c r="N7" s="772"/>
      <c r="O7" s="772"/>
      <c r="P7" s="775"/>
      <c r="Q7" s="775"/>
      <c r="R7" s="779"/>
      <c r="S7" s="780"/>
      <c r="T7" s="770"/>
      <c r="U7" s="303"/>
    </row>
    <row r="8" spans="1:21" s="242" customFormat="1" ht="17.100000000000001" customHeight="1">
      <c r="A8" s="780"/>
      <c r="B8" s="800"/>
      <c r="C8" s="797"/>
      <c r="D8" s="772"/>
      <c r="E8" s="772"/>
      <c r="F8" s="772"/>
      <c r="G8" s="772"/>
      <c r="H8" s="772"/>
      <c r="I8" s="775"/>
      <c r="J8" s="788"/>
      <c r="K8" s="772"/>
      <c r="L8" s="794"/>
      <c r="M8" s="772"/>
      <c r="N8" s="772"/>
      <c r="O8" s="772"/>
      <c r="P8" s="775"/>
      <c r="Q8" s="775"/>
      <c r="R8" s="779"/>
      <c r="S8" s="780"/>
      <c r="T8" s="770"/>
      <c r="U8" s="303"/>
    </row>
    <row r="9" spans="1:21" s="242" customFormat="1" ht="17.100000000000001" customHeight="1">
      <c r="A9" s="782"/>
      <c r="B9" s="801"/>
      <c r="C9" s="798"/>
      <c r="D9" s="773"/>
      <c r="E9" s="773"/>
      <c r="F9" s="773"/>
      <c r="G9" s="773"/>
      <c r="H9" s="773"/>
      <c r="I9" s="776"/>
      <c r="J9" s="789"/>
      <c r="K9" s="773"/>
      <c r="L9" s="795"/>
      <c r="M9" s="773"/>
      <c r="N9" s="773"/>
      <c r="O9" s="773"/>
      <c r="P9" s="776"/>
      <c r="Q9" s="776"/>
      <c r="R9" s="781"/>
      <c r="S9" s="782"/>
      <c r="T9" s="770"/>
      <c r="U9" s="303"/>
    </row>
    <row r="10" spans="1:21" s="305" customFormat="1" ht="17.100000000000001" customHeight="1">
      <c r="A10" s="791" t="s">
        <v>23</v>
      </c>
      <c r="B10" s="792"/>
      <c r="C10" s="489">
        <v>13512594</v>
      </c>
      <c r="D10" s="489">
        <v>1253488</v>
      </c>
      <c r="E10" s="489">
        <v>496431</v>
      </c>
      <c r="F10" s="489">
        <v>48088</v>
      </c>
      <c r="G10" s="489">
        <v>1096223</v>
      </c>
      <c r="H10" s="489">
        <v>1101643</v>
      </c>
      <c r="I10" s="489">
        <v>2857786</v>
      </c>
      <c r="J10" s="490">
        <v>224577</v>
      </c>
      <c r="K10" s="491">
        <v>2359514</v>
      </c>
      <c r="L10" s="491">
        <v>342971</v>
      </c>
      <c r="M10" s="491">
        <v>999599</v>
      </c>
      <c r="N10" s="491">
        <v>1048002</v>
      </c>
      <c r="O10" s="491">
        <v>26124</v>
      </c>
      <c r="P10" s="491">
        <v>127574</v>
      </c>
      <c r="Q10" s="490">
        <v>1530241</v>
      </c>
      <c r="R10" s="790" t="s">
        <v>23</v>
      </c>
      <c r="S10" s="791"/>
      <c r="U10" s="303"/>
    </row>
    <row r="11" spans="1:21" s="305" customFormat="1" ht="17.100000000000001" customHeight="1">
      <c r="A11" s="791" t="s">
        <v>138</v>
      </c>
      <c r="B11" s="792"/>
      <c r="C11" s="489">
        <v>14534894</v>
      </c>
      <c r="D11" s="489">
        <v>1411384</v>
      </c>
      <c r="E11" s="489">
        <v>552750</v>
      </c>
      <c r="F11" s="489">
        <v>52983</v>
      </c>
      <c r="G11" s="489">
        <v>1186149</v>
      </c>
      <c r="H11" s="489">
        <v>1255861</v>
      </c>
      <c r="I11" s="489">
        <v>2938565</v>
      </c>
      <c r="J11" s="490">
        <v>231176</v>
      </c>
      <c r="K11" s="491">
        <v>2516265</v>
      </c>
      <c r="L11" s="491">
        <v>333327</v>
      </c>
      <c r="M11" s="491">
        <v>993326</v>
      </c>
      <c r="N11" s="491">
        <v>1242055</v>
      </c>
      <c r="O11" s="491">
        <v>19206</v>
      </c>
      <c r="P11" s="491">
        <v>200333</v>
      </c>
      <c r="Q11" s="490">
        <v>1601514</v>
      </c>
      <c r="R11" s="790" t="s">
        <v>138</v>
      </c>
      <c r="S11" s="791"/>
      <c r="U11" s="303"/>
    </row>
    <row r="12" spans="1:21" s="305" customFormat="1" ht="17.100000000000001" customHeight="1">
      <c r="A12" s="791" t="s">
        <v>473</v>
      </c>
      <c r="B12" s="792"/>
      <c r="C12" s="489">
        <v>16064524</v>
      </c>
      <c r="D12" s="489">
        <v>1425931</v>
      </c>
      <c r="E12" s="489">
        <v>961956</v>
      </c>
      <c r="F12" s="489">
        <v>62025</v>
      </c>
      <c r="G12" s="489">
        <v>1383528</v>
      </c>
      <c r="H12" s="489">
        <v>1326715</v>
      </c>
      <c r="I12" s="489">
        <v>3200737</v>
      </c>
      <c r="J12" s="490">
        <v>246956</v>
      </c>
      <c r="K12" s="491">
        <v>2638732</v>
      </c>
      <c r="L12" s="491">
        <v>405062</v>
      </c>
      <c r="M12" s="491">
        <v>1124892</v>
      </c>
      <c r="N12" s="491">
        <v>1310442</v>
      </c>
      <c r="O12" s="491">
        <v>19852</v>
      </c>
      <c r="P12" s="491">
        <v>233492</v>
      </c>
      <c r="Q12" s="490">
        <v>1724204</v>
      </c>
      <c r="R12" s="790" t="s">
        <v>473</v>
      </c>
      <c r="S12" s="791"/>
      <c r="U12" s="303"/>
    </row>
    <row r="13" spans="1:21" s="305" customFormat="1" ht="17.100000000000001" customHeight="1">
      <c r="A13" s="791" t="s">
        <v>600</v>
      </c>
      <c r="B13" s="792"/>
      <c r="C13" s="489">
        <v>16737411</v>
      </c>
      <c r="D13" s="489">
        <v>1859054</v>
      </c>
      <c r="E13" s="489">
        <v>721259</v>
      </c>
      <c r="F13" s="489">
        <v>70055</v>
      </c>
      <c r="G13" s="489">
        <v>1450121</v>
      </c>
      <c r="H13" s="489">
        <v>1256303</v>
      </c>
      <c r="I13" s="489">
        <v>3611215</v>
      </c>
      <c r="J13" s="490">
        <v>288409</v>
      </c>
      <c r="K13" s="491">
        <v>2727081</v>
      </c>
      <c r="L13" s="491">
        <v>372983</v>
      </c>
      <c r="M13" s="491">
        <v>1113807</v>
      </c>
      <c r="N13" s="491">
        <v>1257161</v>
      </c>
      <c r="O13" s="491">
        <v>19424</v>
      </c>
      <c r="P13" s="491">
        <v>179728</v>
      </c>
      <c r="Q13" s="490">
        <v>1810812</v>
      </c>
      <c r="R13" s="790" t="s">
        <v>600</v>
      </c>
      <c r="S13" s="791"/>
      <c r="U13" s="303"/>
    </row>
    <row r="14" spans="1:21" s="305" customFormat="1" ht="17.100000000000001" customHeight="1">
      <c r="A14" s="785">
        <v>2014</v>
      </c>
      <c r="B14" s="786"/>
      <c r="C14" s="492">
        <v>17073154</v>
      </c>
      <c r="D14" s="492">
        <v>1671856</v>
      </c>
      <c r="E14" s="492">
        <v>650718</v>
      </c>
      <c r="F14" s="492">
        <v>77052</v>
      </c>
      <c r="G14" s="492">
        <v>1338837</v>
      </c>
      <c r="H14" s="492">
        <v>1261553</v>
      </c>
      <c r="I14" s="492">
        <v>3990457</v>
      </c>
      <c r="J14" s="493">
        <v>294881</v>
      </c>
      <c r="K14" s="493">
        <v>2819046</v>
      </c>
      <c r="L14" s="493">
        <v>406654</v>
      </c>
      <c r="M14" s="493">
        <v>1078032</v>
      </c>
      <c r="N14" s="493">
        <v>1239697</v>
      </c>
      <c r="O14" s="493">
        <v>31817</v>
      </c>
      <c r="P14" s="493">
        <v>300887</v>
      </c>
      <c r="Q14" s="493">
        <v>1911667</v>
      </c>
      <c r="R14" s="810" t="s">
        <v>603</v>
      </c>
      <c r="S14" s="785"/>
      <c r="T14" s="306"/>
      <c r="U14" s="303"/>
    </row>
    <row r="15" spans="1:21" s="305" customFormat="1" ht="12.95" customHeight="1">
      <c r="A15" s="307"/>
      <c r="B15" s="308"/>
      <c r="C15" s="494"/>
      <c r="D15" s="495"/>
      <c r="E15" s="495"/>
      <c r="F15" s="495"/>
      <c r="G15" s="495"/>
      <c r="H15" s="495"/>
      <c r="I15" s="495"/>
      <c r="J15" s="495"/>
      <c r="K15" s="495"/>
      <c r="L15" s="495"/>
      <c r="M15" s="495"/>
      <c r="N15" s="495"/>
      <c r="O15" s="495"/>
      <c r="P15" s="495"/>
      <c r="Q15" s="495"/>
      <c r="R15" s="309"/>
      <c r="S15" s="310"/>
      <c r="T15" s="306"/>
      <c r="U15" s="303"/>
    </row>
    <row r="16" spans="1:21" s="242" customFormat="1" ht="16.5" customHeight="1">
      <c r="A16" s="811" t="s">
        <v>85</v>
      </c>
      <c r="B16" s="812"/>
      <c r="C16" s="495">
        <f>SUM(D16:Q16)</f>
        <v>6235939</v>
      </c>
      <c r="D16" s="496">
        <v>879027</v>
      </c>
      <c r="E16" s="496">
        <v>350164</v>
      </c>
      <c r="F16" s="496">
        <v>8705</v>
      </c>
      <c r="G16" s="496">
        <v>432591</v>
      </c>
      <c r="H16" s="496">
        <v>486197</v>
      </c>
      <c r="I16" s="496">
        <v>1662871</v>
      </c>
      <c r="J16" s="497">
        <v>90970</v>
      </c>
      <c r="K16" s="498">
        <v>1001854</v>
      </c>
      <c r="L16" s="498">
        <v>141270</v>
      </c>
      <c r="M16" s="498">
        <v>348372</v>
      </c>
      <c r="N16" s="498">
        <v>354836</v>
      </c>
      <c r="O16" s="498">
        <v>24691</v>
      </c>
      <c r="P16" s="498">
        <v>61294</v>
      </c>
      <c r="Q16" s="499">
        <v>393097</v>
      </c>
      <c r="R16" s="808" t="s">
        <v>94</v>
      </c>
      <c r="S16" s="809"/>
      <c r="T16" s="257"/>
    </row>
    <row r="17" spans="1:20" s="242" customFormat="1" ht="16.5" customHeight="1">
      <c r="A17" s="806" t="s">
        <v>42</v>
      </c>
      <c r="B17" s="807"/>
      <c r="C17" s="495">
        <f t="shared" ref="C17:C39" si="0">SUM(D17:Q17)</f>
        <v>1094000</v>
      </c>
      <c r="D17" s="496">
        <v>78304</v>
      </c>
      <c r="E17" s="496">
        <v>22446</v>
      </c>
      <c r="F17" s="496">
        <v>9953</v>
      </c>
      <c r="G17" s="496">
        <v>71143</v>
      </c>
      <c r="H17" s="496">
        <v>64737</v>
      </c>
      <c r="I17" s="496">
        <v>360831</v>
      </c>
      <c r="J17" s="497">
        <v>17333</v>
      </c>
      <c r="K17" s="498">
        <v>133289</v>
      </c>
      <c r="L17" s="498">
        <v>27569</v>
      </c>
      <c r="M17" s="498">
        <v>120611</v>
      </c>
      <c r="N17" s="498">
        <v>37783</v>
      </c>
      <c r="O17" s="498">
        <v>6713</v>
      </c>
      <c r="P17" s="498">
        <v>5673</v>
      </c>
      <c r="Q17" s="499">
        <v>137615</v>
      </c>
      <c r="R17" s="808" t="s">
        <v>24</v>
      </c>
      <c r="S17" s="809"/>
      <c r="T17" s="247"/>
    </row>
    <row r="18" spans="1:20" s="242" customFormat="1" ht="16.5" customHeight="1">
      <c r="A18" s="806" t="s">
        <v>43</v>
      </c>
      <c r="B18" s="807"/>
      <c r="C18" s="495">
        <f t="shared" si="0"/>
        <v>894000</v>
      </c>
      <c r="D18" s="496">
        <v>56863</v>
      </c>
      <c r="E18" s="496">
        <v>7003</v>
      </c>
      <c r="F18" s="496">
        <v>8381</v>
      </c>
      <c r="G18" s="496">
        <v>122050</v>
      </c>
      <c r="H18" s="496">
        <v>53703</v>
      </c>
      <c r="I18" s="496">
        <v>201295</v>
      </c>
      <c r="J18" s="497">
        <v>13116</v>
      </c>
      <c r="K18" s="498">
        <v>136705</v>
      </c>
      <c r="L18" s="498">
        <v>21230</v>
      </c>
      <c r="M18" s="498">
        <v>53417</v>
      </c>
      <c r="N18" s="498">
        <v>87626</v>
      </c>
      <c r="O18" s="498">
        <v>0</v>
      </c>
      <c r="P18" s="498">
        <v>9959</v>
      </c>
      <c r="Q18" s="499">
        <v>122652</v>
      </c>
      <c r="R18" s="808" t="s">
        <v>25</v>
      </c>
      <c r="S18" s="809"/>
      <c r="T18" s="247"/>
    </row>
    <row r="19" spans="1:20" s="242" customFormat="1" ht="16.5" customHeight="1">
      <c r="A19" s="806" t="s">
        <v>44</v>
      </c>
      <c r="B19" s="807"/>
      <c r="C19" s="495">
        <f>SUM(D19:Q19)</f>
        <v>623000</v>
      </c>
      <c r="D19" s="496">
        <v>51740</v>
      </c>
      <c r="E19" s="496">
        <v>11734</v>
      </c>
      <c r="F19" s="496">
        <v>0</v>
      </c>
      <c r="G19" s="496">
        <v>39659</v>
      </c>
      <c r="H19" s="496">
        <v>41952</v>
      </c>
      <c r="I19" s="496">
        <v>129648</v>
      </c>
      <c r="J19" s="497">
        <v>10994</v>
      </c>
      <c r="K19" s="498">
        <v>120293</v>
      </c>
      <c r="L19" s="498">
        <v>7160</v>
      </c>
      <c r="M19" s="498">
        <v>40854</v>
      </c>
      <c r="N19" s="498">
        <v>33564</v>
      </c>
      <c r="O19" s="498">
        <v>0</v>
      </c>
      <c r="P19" s="498">
        <v>53951</v>
      </c>
      <c r="Q19" s="499">
        <v>81451</v>
      </c>
      <c r="R19" s="808" t="s">
        <v>26</v>
      </c>
      <c r="S19" s="809"/>
      <c r="T19" s="247"/>
    </row>
    <row r="20" spans="1:20" s="242" customFormat="1" ht="16.5" customHeight="1">
      <c r="A20" s="806" t="s">
        <v>45</v>
      </c>
      <c r="B20" s="807"/>
      <c r="C20" s="495">
        <f t="shared" si="0"/>
        <v>751700</v>
      </c>
      <c r="D20" s="496">
        <v>53854</v>
      </c>
      <c r="E20" s="496">
        <v>7155</v>
      </c>
      <c r="F20" s="496">
        <v>5620</v>
      </c>
      <c r="G20" s="496">
        <v>100753</v>
      </c>
      <c r="H20" s="496">
        <v>53759</v>
      </c>
      <c r="I20" s="496">
        <v>183364</v>
      </c>
      <c r="J20" s="497">
        <v>16150</v>
      </c>
      <c r="K20" s="498">
        <v>102129</v>
      </c>
      <c r="L20" s="498">
        <v>12629</v>
      </c>
      <c r="M20" s="498">
        <v>28806</v>
      </c>
      <c r="N20" s="498">
        <v>72492</v>
      </c>
      <c r="O20" s="498">
        <v>0</v>
      </c>
      <c r="P20" s="498">
        <v>14621</v>
      </c>
      <c r="Q20" s="499">
        <v>100368</v>
      </c>
      <c r="R20" s="808" t="s">
        <v>27</v>
      </c>
      <c r="S20" s="809"/>
      <c r="T20" s="247"/>
    </row>
    <row r="21" spans="1:20" s="242" customFormat="1" ht="16.5" customHeight="1">
      <c r="A21" s="806" t="s">
        <v>46</v>
      </c>
      <c r="B21" s="807"/>
      <c r="C21" s="495">
        <f t="shared" si="0"/>
        <v>926500</v>
      </c>
      <c r="D21" s="496">
        <v>103025</v>
      </c>
      <c r="E21" s="496">
        <v>9951</v>
      </c>
      <c r="F21" s="496">
        <v>0</v>
      </c>
      <c r="G21" s="496">
        <v>48327</v>
      </c>
      <c r="H21" s="496">
        <v>57364</v>
      </c>
      <c r="I21" s="496">
        <v>257016</v>
      </c>
      <c r="J21" s="497">
        <v>15464</v>
      </c>
      <c r="K21" s="498">
        <v>97922</v>
      </c>
      <c r="L21" s="498">
        <v>47185</v>
      </c>
      <c r="M21" s="498">
        <v>98235</v>
      </c>
      <c r="N21" s="498">
        <v>49748</v>
      </c>
      <c r="O21" s="498">
        <v>0</v>
      </c>
      <c r="P21" s="498">
        <v>10243</v>
      </c>
      <c r="Q21" s="499">
        <v>132020</v>
      </c>
      <c r="R21" s="808" t="s">
        <v>28</v>
      </c>
      <c r="S21" s="809"/>
      <c r="T21" s="247"/>
    </row>
    <row r="22" spans="1:20" s="242" customFormat="1" ht="16.5" customHeight="1">
      <c r="A22" s="806" t="s">
        <v>47</v>
      </c>
      <c r="B22" s="807"/>
      <c r="C22" s="495">
        <f t="shared" si="0"/>
        <v>470100</v>
      </c>
      <c r="D22" s="496">
        <v>41592</v>
      </c>
      <c r="E22" s="496">
        <v>7499</v>
      </c>
      <c r="F22" s="496">
        <v>252</v>
      </c>
      <c r="G22" s="496">
        <v>50445</v>
      </c>
      <c r="H22" s="496">
        <v>31684</v>
      </c>
      <c r="I22" s="496">
        <v>111709</v>
      </c>
      <c r="J22" s="497">
        <v>8170</v>
      </c>
      <c r="K22" s="498">
        <v>80238</v>
      </c>
      <c r="L22" s="498">
        <v>4217</v>
      </c>
      <c r="M22" s="498">
        <v>20972</v>
      </c>
      <c r="N22" s="498">
        <v>29423</v>
      </c>
      <c r="O22" s="498">
        <v>0</v>
      </c>
      <c r="P22" s="498">
        <v>11887</v>
      </c>
      <c r="Q22" s="499">
        <v>72012</v>
      </c>
      <c r="R22" s="808" t="s">
        <v>29</v>
      </c>
      <c r="S22" s="809"/>
      <c r="T22" s="247"/>
    </row>
    <row r="23" spans="1:20" s="242" customFormat="1" ht="16.5" customHeight="1">
      <c r="A23" s="806" t="s">
        <v>48</v>
      </c>
      <c r="B23" s="807"/>
      <c r="C23" s="495">
        <f t="shared" si="0"/>
        <v>559257</v>
      </c>
      <c r="D23" s="496">
        <v>58606</v>
      </c>
      <c r="E23" s="496">
        <v>22543</v>
      </c>
      <c r="F23" s="496">
        <v>257</v>
      </c>
      <c r="G23" s="496">
        <v>48137</v>
      </c>
      <c r="H23" s="496">
        <v>37630</v>
      </c>
      <c r="I23" s="496">
        <v>101932</v>
      </c>
      <c r="J23" s="497">
        <v>10997</v>
      </c>
      <c r="K23" s="498">
        <v>91522</v>
      </c>
      <c r="L23" s="498">
        <v>16867</v>
      </c>
      <c r="M23" s="498">
        <v>49099</v>
      </c>
      <c r="N23" s="498">
        <v>49643</v>
      </c>
      <c r="O23" s="498">
        <v>0</v>
      </c>
      <c r="P23" s="498">
        <v>3306</v>
      </c>
      <c r="Q23" s="499">
        <v>68718</v>
      </c>
      <c r="R23" s="808" t="s">
        <v>49</v>
      </c>
      <c r="S23" s="809"/>
      <c r="T23" s="247"/>
    </row>
    <row r="24" spans="1:20" s="242" customFormat="1" ht="16.5" customHeight="1">
      <c r="A24" s="806" t="s">
        <v>50</v>
      </c>
      <c r="B24" s="807"/>
      <c r="C24" s="495">
        <f t="shared" si="0"/>
        <v>579400</v>
      </c>
      <c r="D24" s="496">
        <v>35278</v>
      </c>
      <c r="E24" s="496">
        <v>16966</v>
      </c>
      <c r="F24" s="496">
        <v>0</v>
      </c>
      <c r="G24" s="496">
        <v>39763</v>
      </c>
      <c r="H24" s="496">
        <v>47262</v>
      </c>
      <c r="I24" s="496">
        <v>104160</v>
      </c>
      <c r="J24" s="497">
        <v>9282</v>
      </c>
      <c r="K24" s="498">
        <v>131183</v>
      </c>
      <c r="L24" s="498">
        <v>6262</v>
      </c>
      <c r="M24" s="498">
        <v>42884</v>
      </c>
      <c r="N24" s="498">
        <v>42213</v>
      </c>
      <c r="O24" s="498">
        <v>0</v>
      </c>
      <c r="P24" s="498">
        <v>15302</v>
      </c>
      <c r="Q24" s="499">
        <v>88845</v>
      </c>
      <c r="R24" s="808" t="s">
        <v>30</v>
      </c>
      <c r="S24" s="809"/>
      <c r="T24" s="247"/>
    </row>
    <row r="25" spans="1:20" s="242" customFormat="1" ht="16.5" customHeight="1">
      <c r="A25" s="806" t="s">
        <v>51</v>
      </c>
      <c r="B25" s="807"/>
      <c r="C25" s="495">
        <f t="shared" si="0"/>
        <v>449159</v>
      </c>
      <c r="D25" s="496">
        <v>29912</v>
      </c>
      <c r="E25" s="496">
        <v>5843</v>
      </c>
      <c r="F25" s="496">
        <v>5608</v>
      </c>
      <c r="G25" s="496">
        <v>53119</v>
      </c>
      <c r="H25" s="496">
        <v>42058</v>
      </c>
      <c r="I25" s="496">
        <v>80782</v>
      </c>
      <c r="J25" s="497">
        <v>8037</v>
      </c>
      <c r="K25" s="498">
        <v>81048</v>
      </c>
      <c r="L25" s="498">
        <v>6779</v>
      </c>
      <c r="M25" s="498">
        <v>28698</v>
      </c>
      <c r="N25" s="498">
        <v>35443</v>
      </c>
      <c r="O25" s="498">
        <v>0</v>
      </c>
      <c r="P25" s="498">
        <v>1107</v>
      </c>
      <c r="Q25" s="499">
        <v>70725</v>
      </c>
      <c r="R25" s="808" t="s">
        <v>52</v>
      </c>
      <c r="S25" s="809"/>
      <c r="T25" s="247"/>
    </row>
    <row r="26" spans="1:20" s="242" customFormat="1" ht="16.5" customHeight="1">
      <c r="A26" s="806" t="s">
        <v>53</v>
      </c>
      <c r="B26" s="807"/>
      <c r="C26" s="495">
        <f t="shared" si="0"/>
        <v>591200</v>
      </c>
      <c r="D26" s="496">
        <v>25098</v>
      </c>
      <c r="E26" s="496">
        <v>11328</v>
      </c>
      <c r="F26" s="496">
        <v>10175</v>
      </c>
      <c r="G26" s="496">
        <v>30528</v>
      </c>
      <c r="H26" s="496">
        <v>28260</v>
      </c>
      <c r="I26" s="496">
        <v>176427</v>
      </c>
      <c r="J26" s="497">
        <v>12072</v>
      </c>
      <c r="K26" s="498">
        <v>57354</v>
      </c>
      <c r="L26" s="498">
        <v>46049</v>
      </c>
      <c r="M26" s="498">
        <v>45369</v>
      </c>
      <c r="N26" s="498">
        <v>38463</v>
      </c>
      <c r="O26" s="498">
        <v>413</v>
      </c>
      <c r="P26" s="498">
        <v>19470</v>
      </c>
      <c r="Q26" s="499">
        <v>90194</v>
      </c>
      <c r="R26" s="808" t="s">
        <v>31</v>
      </c>
      <c r="S26" s="809"/>
      <c r="T26" s="247"/>
    </row>
    <row r="27" spans="1:20" s="242" customFormat="1" ht="16.5" customHeight="1">
      <c r="A27" s="806" t="s">
        <v>54</v>
      </c>
      <c r="B27" s="807"/>
      <c r="C27" s="495">
        <f t="shared" si="0"/>
        <v>252948</v>
      </c>
      <c r="D27" s="496">
        <v>23476</v>
      </c>
      <c r="E27" s="496">
        <v>20845</v>
      </c>
      <c r="F27" s="496">
        <v>991</v>
      </c>
      <c r="G27" s="496">
        <v>22599</v>
      </c>
      <c r="H27" s="496">
        <v>18100</v>
      </c>
      <c r="I27" s="496">
        <v>31110</v>
      </c>
      <c r="J27" s="497">
        <v>4208</v>
      </c>
      <c r="K27" s="498">
        <v>64212</v>
      </c>
      <c r="L27" s="498">
        <v>3236</v>
      </c>
      <c r="M27" s="498">
        <v>16158</v>
      </c>
      <c r="N27" s="498">
        <v>10153</v>
      </c>
      <c r="O27" s="498">
        <v>0</v>
      </c>
      <c r="P27" s="498">
        <v>2628</v>
      </c>
      <c r="Q27" s="499">
        <v>35232</v>
      </c>
      <c r="R27" s="808" t="s">
        <v>55</v>
      </c>
      <c r="S27" s="809"/>
      <c r="T27" s="247"/>
    </row>
    <row r="28" spans="1:20" s="242" customFormat="1" ht="16.5" customHeight="1">
      <c r="A28" s="806" t="s">
        <v>56</v>
      </c>
      <c r="B28" s="807"/>
      <c r="C28" s="495">
        <f t="shared" si="0"/>
        <v>441200</v>
      </c>
      <c r="D28" s="496">
        <v>21474</v>
      </c>
      <c r="E28" s="496">
        <v>13499</v>
      </c>
      <c r="F28" s="496">
        <v>2459</v>
      </c>
      <c r="G28" s="496">
        <v>23190</v>
      </c>
      <c r="H28" s="496">
        <v>33624</v>
      </c>
      <c r="I28" s="496">
        <v>75125</v>
      </c>
      <c r="J28" s="497">
        <v>7206</v>
      </c>
      <c r="K28" s="498">
        <v>99552</v>
      </c>
      <c r="L28" s="498">
        <v>3565</v>
      </c>
      <c r="M28" s="498">
        <v>20271</v>
      </c>
      <c r="N28" s="498">
        <v>32976</v>
      </c>
      <c r="O28" s="498">
        <v>0</v>
      </c>
      <c r="P28" s="498">
        <v>45860</v>
      </c>
      <c r="Q28" s="499">
        <v>62399</v>
      </c>
      <c r="R28" s="808" t="s">
        <v>57</v>
      </c>
      <c r="S28" s="809"/>
      <c r="T28" s="247"/>
    </row>
    <row r="29" spans="1:20" s="242" customFormat="1" ht="16.5" customHeight="1">
      <c r="A29" s="806" t="s">
        <v>58</v>
      </c>
      <c r="B29" s="807"/>
      <c r="C29" s="495">
        <f t="shared" si="0"/>
        <v>252944</v>
      </c>
      <c r="D29" s="496">
        <v>18668</v>
      </c>
      <c r="E29" s="496">
        <v>10019</v>
      </c>
      <c r="F29" s="496">
        <v>2969</v>
      </c>
      <c r="G29" s="496">
        <v>26237</v>
      </c>
      <c r="H29" s="496">
        <v>14438</v>
      </c>
      <c r="I29" s="496">
        <v>35808</v>
      </c>
      <c r="J29" s="497">
        <v>8020</v>
      </c>
      <c r="K29" s="498">
        <v>65745</v>
      </c>
      <c r="L29" s="498">
        <v>2731</v>
      </c>
      <c r="M29" s="498">
        <v>14069</v>
      </c>
      <c r="N29" s="498">
        <v>16716</v>
      </c>
      <c r="O29" s="498">
        <v>0</v>
      </c>
      <c r="P29" s="498">
        <v>2531</v>
      </c>
      <c r="Q29" s="499">
        <v>34993</v>
      </c>
      <c r="R29" s="808" t="s">
        <v>59</v>
      </c>
      <c r="S29" s="809"/>
      <c r="T29" s="247"/>
    </row>
    <row r="30" spans="1:20" s="242" customFormat="1" ht="16.5" customHeight="1">
      <c r="A30" s="806" t="s">
        <v>60</v>
      </c>
      <c r="B30" s="807"/>
      <c r="C30" s="495">
        <f t="shared" si="0"/>
        <v>209100</v>
      </c>
      <c r="D30" s="496">
        <v>17998</v>
      </c>
      <c r="E30" s="496">
        <v>15030</v>
      </c>
      <c r="F30" s="496">
        <v>423</v>
      </c>
      <c r="G30" s="496">
        <v>12121</v>
      </c>
      <c r="H30" s="496">
        <v>17666</v>
      </c>
      <c r="I30" s="496">
        <v>27505</v>
      </c>
      <c r="J30" s="497">
        <v>5641</v>
      </c>
      <c r="K30" s="498">
        <v>51065</v>
      </c>
      <c r="L30" s="498">
        <v>3104</v>
      </c>
      <c r="M30" s="498">
        <v>7301</v>
      </c>
      <c r="N30" s="498">
        <v>12089</v>
      </c>
      <c r="O30" s="498">
        <v>0</v>
      </c>
      <c r="P30" s="498">
        <v>3750</v>
      </c>
      <c r="Q30" s="499">
        <v>35407</v>
      </c>
      <c r="R30" s="808" t="s">
        <v>61</v>
      </c>
      <c r="S30" s="809"/>
      <c r="T30" s="247"/>
    </row>
    <row r="31" spans="1:20" s="242" customFormat="1" ht="16.5" customHeight="1">
      <c r="A31" s="806" t="s">
        <v>62</v>
      </c>
      <c r="B31" s="807"/>
      <c r="C31" s="495">
        <f t="shared" si="0"/>
        <v>307359</v>
      </c>
      <c r="D31" s="496">
        <v>18197</v>
      </c>
      <c r="E31" s="496">
        <v>15719</v>
      </c>
      <c r="F31" s="496">
        <v>2349</v>
      </c>
      <c r="G31" s="496">
        <v>27898</v>
      </c>
      <c r="H31" s="496">
        <v>28396</v>
      </c>
      <c r="I31" s="496">
        <v>53486</v>
      </c>
      <c r="J31" s="497">
        <v>4786</v>
      </c>
      <c r="K31" s="498">
        <v>73359</v>
      </c>
      <c r="L31" s="498">
        <v>2957</v>
      </c>
      <c r="M31" s="498">
        <v>9721</v>
      </c>
      <c r="N31" s="498">
        <v>25037</v>
      </c>
      <c r="O31" s="498">
        <v>0</v>
      </c>
      <c r="P31" s="498">
        <v>3096</v>
      </c>
      <c r="Q31" s="499">
        <v>42358</v>
      </c>
      <c r="R31" s="808" t="s">
        <v>32</v>
      </c>
      <c r="S31" s="809"/>
      <c r="T31" s="247"/>
    </row>
    <row r="32" spans="1:20" s="242" customFormat="1" ht="16.5" customHeight="1">
      <c r="A32" s="806" t="s">
        <v>63</v>
      </c>
      <c r="B32" s="807"/>
      <c r="C32" s="495">
        <f t="shared" si="0"/>
        <v>327390</v>
      </c>
      <c r="D32" s="496">
        <v>13749</v>
      </c>
      <c r="E32" s="496">
        <v>47749</v>
      </c>
      <c r="F32" s="496">
        <v>0</v>
      </c>
      <c r="G32" s="496">
        <v>32353</v>
      </c>
      <c r="H32" s="496">
        <v>28878</v>
      </c>
      <c r="I32" s="496">
        <v>46980</v>
      </c>
      <c r="J32" s="497">
        <v>5109</v>
      </c>
      <c r="K32" s="498">
        <v>46530</v>
      </c>
      <c r="L32" s="498">
        <v>4613</v>
      </c>
      <c r="M32" s="498">
        <v>10924</v>
      </c>
      <c r="N32" s="498">
        <v>37661</v>
      </c>
      <c r="O32" s="498">
        <v>0</v>
      </c>
      <c r="P32" s="498">
        <v>4260</v>
      </c>
      <c r="Q32" s="499">
        <v>48584</v>
      </c>
      <c r="R32" s="808" t="s">
        <v>64</v>
      </c>
      <c r="S32" s="809"/>
      <c r="T32" s="247"/>
    </row>
    <row r="33" spans="1:21" s="242" customFormat="1" ht="16.5" customHeight="1">
      <c r="A33" s="806" t="s">
        <v>65</v>
      </c>
      <c r="B33" s="807"/>
      <c r="C33" s="495">
        <f t="shared" si="0"/>
        <v>251950</v>
      </c>
      <c r="D33" s="496">
        <v>17521</v>
      </c>
      <c r="E33" s="496">
        <v>1732</v>
      </c>
      <c r="F33" s="496">
        <v>3237</v>
      </c>
      <c r="G33" s="496">
        <v>34915</v>
      </c>
      <c r="H33" s="496">
        <v>18541</v>
      </c>
      <c r="I33" s="496">
        <v>38290</v>
      </c>
      <c r="J33" s="497">
        <v>5194</v>
      </c>
      <c r="K33" s="498">
        <v>43116</v>
      </c>
      <c r="L33" s="498">
        <v>3767</v>
      </c>
      <c r="M33" s="498">
        <v>25440</v>
      </c>
      <c r="N33" s="498">
        <v>18398</v>
      </c>
      <c r="O33" s="498">
        <v>0</v>
      </c>
      <c r="P33" s="498">
        <v>3997</v>
      </c>
      <c r="Q33" s="499">
        <v>37802</v>
      </c>
      <c r="R33" s="808" t="s">
        <v>66</v>
      </c>
      <c r="S33" s="809"/>
      <c r="T33" s="247"/>
    </row>
    <row r="34" spans="1:21" s="242" customFormat="1" ht="16.5" customHeight="1">
      <c r="A34" s="806" t="s">
        <v>67</v>
      </c>
      <c r="B34" s="807"/>
      <c r="C34" s="495">
        <f t="shared" si="0"/>
        <v>302420</v>
      </c>
      <c r="D34" s="496">
        <v>21922</v>
      </c>
      <c r="E34" s="496">
        <v>6196</v>
      </c>
      <c r="F34" s="496">
        <v>79</v>
      </c>
      <c r="G34" s="496">
        <v>22855</v>
      </c>
      <c r="H34" s="496">
        <v>21430</v>
      </c>
      <c r="I34" s="496">
        <v>40461</v>
      </c>
      <c r="J34" s="497">
        <v>5183</v>
      </c>
      <c r="K34" s="498">
        <v>54268</v>
      </c>
      <c r="L34" s="498">
        <v>14331</v>
      </c>
      <c r="M34" s="498">
        <v>20309</v>
      </c>
      <c r="N34" s="498">
        <v>50149</v>
      </c>
      <c r="O34" s="498">
        <v>0</v>
      </c>
      <c r="P34" s="498">
        <v>3227</v>
      </c>
      <c r="Q34" s="499">
        <v>42010</v>
      </c>
      <c r="R34" s="808" t="s">
        <v>68</v>
      </c>
      <c r="S34" s="809"/>
      <c r="T34" s="247"/>
    </row>
    <row r="35" spans="1:21" s="242" customFormat="1" ht="16.5" customHeight="1">
      <c r="A35" s="806" t="s">
        <v>69</v>
      </c>
      <c r="B35" s="807"/>
      <c r="C35" s="495">
        <f t="shared" si="0"/>
        <v>391400</v>
      </c>
      <c r="D35" s="496">
        <v>44467</v>
      </c>
      <c r="E35" s="496">
        <v>3107</v>
      </c>
      <c r="F35" s="496">
        <v>7885</v>
      </c>
      <c r="G35" s="496">
        <v>19455</v>
      </c>
      <c r="H35" s="496">
        <v>21990</v>
      </c>
      <c r="I35" s="496">
        <v>98425</v>
      </c>
      <c r="J35" s="497">
        <v>7453</v>
      </c>
      <c r="K35" s="498">
        <v>44298</v>
      </c>
      <c r="L35" s="498">
        <v>6579</v>
      </c>
      <c r="M35" s="498">
        <v>28000</v>
      </c>
      <c r="N35" s="498">
        <v>47673</v>
      </c>
      <c r="O35" s="498">
        <v>0</v>
      </c>
      <c r="P35" s="498">
        <v>10204</v>
      </c>
      <c r="Q35" s="499">
        <v>51864</v>
      </c>
      <c r="R35" s="808" t="s">
        <v>70</v>
      </c>
      <c r="S35" s="809"/>
      <c r="T35" s="247"/>
    </row>
    <row r="36" spans="1:21" s="242" customFormat="1" ht="16.5" customHeight="1">
      <c r="A36" s="806" t="s">
        <v>71</v>
      </c>
      <c r="B36" s="807"/>
      <c r="C36" s="495">
        <f t="shared" si="0"/>
        <v>329248</v>
      </c>
      <c r="D36" s="496">
        <v>12354</v>
      </c>
      <c r="E36" s="496">
        <v>15548</v>
      </c>
      <c r="F36" s="496">
        <v>2157</v>
      </c>
      <c r="G36" s="496">
        <v>19505</v>
      </c>
      <c r="H36" s="496">
        <v>34086</v>
      </c>
      <c r="I36" s="496">
        <v>55488</v>
      </c>
      <c r="J36" s="497">
        <v>7012</v>
      </c>
      <c r="K36" s="498">
        <v>76312</v>
      </c>
      <c r="L36" s="498">
        <v>1227</v>
      </c>
      <c r="M36" s="498">
        <v>11354</v>
      </c>
      <c r="N36" s="498">
        <v>40913</v>
      </c>
      <c r="O36" s="498">
        <v>0</v>
      </c>
      <c r="P36" s="498">
        <v>5068</v>
      </c>
      <c r="Q36" s="499">
        <v>48224</v>
      </c>
      <c r="R36" s="808" t="s">
        <v>72</v>
      </c>
      <c r="S36" s="809"/>
      <c r="T36" s="247"/>
    </row>
    <row r="37" spans="1:21" s="242" customFormat="1" ht="16.5" customHeight="1">
      <c r="A37" s="806" t="s">
        <v>73</v>
      </c>
      <c r="B37" s="807"/>
      <c r="C37" s="495">
        <f t="shared" si="0"/>
        <v>303500</v>
      </c>
      <c r="D37" s="496">
        <v>13187</v>
      </c>
      <c r="E37" s="496">
        <v>12049</v>
      </c>
      <c r="F37" s="496">
        <v>939</v>
      </c>
      <c r="G37" s="496">
        <v>17309</v>
      </c>
      <c r="H37" s="496">
        <v>26786</v>
      </c>
      <c r="I37" s="496">
        <v>41444</v>
      </c>
      <c r="J37" s="497">
        <v>5587</v>
      </c>
      <c r="K37" s="498">
        <v>75378</v>
      </c>
      <c r="L37" s="498">
        <v>6585</v>
      </c>
      <c r="M37" s="498">
        <v>19797</v>
      </c>
      <c r="N37" s="498">
        <v>40999</v>
      </c>
      <c r="O37" s="498">
        <v>0</v>
      </c>
      <c r="P37" s="498">
        <v>2981</v>
      </c>
      <c r="Q37" s="499">
        <v>40459</v>
      </c>
      <c r="R37" s="808" t="s">
        <v>74</v>
      </c>
      <c r="S37" s="809"/>
      <c r="T37" s="247"/>
    </row>
    <row r="38" spans="1:21" s="242" customFormat="1" ht="16.5" customHeight="1">
      <c r="A38" s="806" t="s">
        <v>75</v>
      </c>
      <c r="B38" s="807"/>
      <c r="C38" s="495">
        <f t="shared" si="0"/>
        <v>366440</v>
      </c>
      <c r="D38" s="496">
        <v>25710</v>
      </c>
      <c r="E38" s="496">
        <v>7007</v>
      </c>
      <c r="F38" s="496">
        <v>3945</v>
      </c>
      <c r="G38" s="496">
        <v>24671</v>
      </c>
      <c r="H38" s="496">
        <v>44272</v>
      </c>
      <c r="I38" s="496">
        <v>65243</v>
      </c>
      <c r="J38" s="497">
        <v>12856</v>
      </c>
      <c r="K38" s="498">
        <v>68742</v>
      </c>
      <c r="L38" s="498">
        <v>8909</v>
      </c>
      <c r="M38" s="498">
        <v>13757</v>
      </c>
      <c r="N38" s="498">
        <v>37704</v>
      </c>
      <c r="O38" s="498">
        <v>0</v>
      </c>
      <c r="P38" s="498">
        <v>4846</v>
      </c>
      <c r="Q38" s="499">
        <v>48778</v>
      </c>
      <c r="R38" s="808" t="s">
        <v>76</v>
      </c>
      <c r="S38" s="809"/>
      <c r="T38" s="247"/>
    </row>
    <row r="39" spans="1:21" s="242" customFormat="1" ht="16.5" customHeight="1" thickBot="1">
      <c r="A39" s="802" t="s">
        <v>77</v>
      </c>
      <c r="B39" s="803"/>
      <c r="C39" s="495">
        <f t="shared" si="0"/>
        <v>163000</v>
      </c>
      <c r="D39" s="496">
        <v>9834</v>
      </c>
      <c r="E39" s="496">
        <v>9586</v>
      </c>
      <c r="F39" s="496">
        <v>668</v>
      </c>
      <c r="G39" s="496">
        <v>19214</v>
      </c>
      <c r="H39" s="496">
        <v>8740</v>
      </c>
      <c r="I39" s="496">
        <v>11057</v>
      </c>
      <c r="J39" s="500">
        <v>4041</v>
      </c>
      <c r="K39" s="498">
        <v>22932</v>
      </c>
      <c r="L39" s="498">
        <v>7833</v>
      </c>
      <c r="M39" s="498">
        <v>3614</v>
      </c>
      <c r="N39" s="498">
        <v>37995</v>
      </c>
      <c r="O39" s="498">
        <v>0</v>
      </c>
      <c r="P39" s="498">
        <v>1626</v>
      </c>
      <c r="Q39" s="501">
        <v>25860</v>
      </c>
      <c r="R39" s="804" t="s">
        <v>78</v>
      </c>
      <c r="S39" s="805"/>
      <c r="T39" s="247"/>
    </row>
    <row r="40" spans="1:21" s="312" customFormat="1" ht="11.1" customHeight="1">
      <c r="A40" s="260" t="s">
        <v>400</v>
      </c>
      <c r="B40" s="260"/>
      <c r="C40" s="311"/>
      <c r="D40" s="260"/>
      <c r="E40" s="261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1"/>
      <c r="Q40" s="240"/>
      <c r="R40" s="260"/>
      <c r="S40" s="262" t="s">
        <v>394</v>
      </c>
      <c r="U40" s="313"/>
    </row>
    <row r="41" spans="1:21" s="266" customFormat="1" ht="11.1" customHeight="1">
      <c r="A41" s="314" t="s">
        <v>103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6"/>
      <c r="S41" s="317"/>
    </row>
    <row r="42" spans="1:21" s="317" customFormat="1" ht="12.75" customHeight="1">
      <c r="A42" s="318" t="s">
        <v>580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6"/>
    </row>
    <row r="43" spans="1:21" s="266" customFormat="1" ht="24.75" customHeight="1">
      <c r="A43" s="265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</row>
    <row r="44" spans="1:21" s="242" customFormat="1" ht="11.25" customHeight="1">
      <c r="A44" s="241"/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</row>
    <row r="45" spans="1:21" s="242" customFormat="1" ht="15" customHeight="1">
      <c r="A45" s="241"/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</row>
    <row r="46" spans="1:21" s="242" customFormat="1" ht="11.25" customHeight="1">
      <c r="A46" s="241"/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</row>
    <row r="47" spans="1:21" s="242" customFormat="1" ht="11.25" customHeight="1">
      <c r="A47" s="241"/>
      <c r="B47" s="241"/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</row>
    <row r="48" spans="1:21" s="242" customFormat="1" ht="11.25" customHeight="1">
      <c r="A48" s="241"/>
      <c r="B48" s="241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</row>
    <row r="49" spans="1:20" s="242" customFormat="1" ht="11.25" customHeight="1">
      <c r="A49" s="241"/>
      <c r="B49" s="241"/>
      <c r="C49" s="241"/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</row>
    <row r="50" spans="1:20" s="242" customFormat="1" ht="11.25" customHeight="1">
      <c r="A50" s="241"/>
      <c r="B50" s="241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</row>
    <row r="51" spans="1:20" s="242" customFormat="1" ht="11.25" customHeight="1">
      <c r="A51" s="241"/>
      <c r="B51" s="241"/>
      <c r="C51" s="241"/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</row>
    <row r="52" spans="1:20" s="242" customFormat="1" ht="11.25" customHeight="1">
      <c r="A52" s="241"/>
      <c r="B52" s="241"/>
      <c r="C52" s="241"/>
      <c r="D52" s="241"/>
      <c r="E52" s="241"/>
      <c r="F52" s="241"/>
      <c r="G52" s="241"/>
      <c r="H52" s="241"/>
      <c r="I52" s="241"/>
      <c r="J52" s="241"/>
      <c r="K52" s="241"/>
      <c r="L52" s="241"/>
      <c r="M52" s="241"/>
      <c r="N52" s="241"/>
      <c r="O52" s="241"/>
    </row>
    <row r="53" spans="1:20" s="242" customFormat="1" ht="11.25" customHeight="1">
      <c r="A53" s="241"/>
      <c r="B53" s="241"/>
      <c r="C53" s="241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</row>
    <row r="54" spans="1:20" s="242" customFormat="1" ht="11.25" customHeight="1">
      <c r="A54" s="241"/>
      <c r="B54" s="241"/>
      <c r="C54" s="241"/>
      <c r="D54" s="241"/>
      <c r="E54" s="241"/>
      <c r="F54" s="241"/>
      <c r="G54" s="241"/>
      <c r="H54" s="241"/>
      <c r="I54" s="241"/>
      <c r="J54" s="241"/>
      <c r="K54" s="241"/>
      <c r="L54" s="241"/>
      <c r="M54" s="241"/>
      <c r="N54" s="241"/>
      <c r="O54" s="241"/>
    </row>
    <row r="55" spans="1:20" s="242" customFormat="1" ht="11.25" customHeight="1">
      <c r="A55" s="241"/>
      <c r="B55" s="241"/>
      <c r="C55" s="241"/>
      <c r="D55" s="241"/>
      <c r="E55" s="241"/>
      <c r="F55" s="241"/>
      <c r="G55" s="241"/>
      <c r="H55" s="241"/>
      <c r="I55" s="241"/>
      <c r="J55" s="241"/>
      <c r="K55" s="241"/>
      <c r="L55" s="241"/>
      <c r="M55" s="241"/>
      <c r="N55" s="241"/>
      <c r="O55" s="241"/>
    </row>
    <row r="56" spans="1:20" s="242" customFormat="1" ht="11.25" customHeight="1">
      <c r="A56" s="241"/>
      <c r="B56" s="241"/>
      <c r="C56" s="241"/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  <c r="O56" s="241"/>
    </row>
    <row r="57" spans="1:20" s="242" customFormat="1" ht="11.25" customHeight="1">
      <c r="A57" s="241"/>
      <c r="B57" s="241"/>
      <c r="C57" s="241"/>
      <c r="D57" s="241"/>
      <c r="E57" s="241"/>
      <c r="F57" s="241"/>
      <c r="G57" s="241"/>
      <c r="H57" s="241"/>
      <c r="I57" s="241"/>
      <c r="J57" s="241"/>
      <c r="K57" s="241"/>
      <c r="L57" s="241"/>
      <c r="M57" s="241"/>
      <c r="N57" s="241"/>
      <c r="O57" s="241"/>
    </row>
    <row r="58" spans="1:20">
      <c r="A58" s="268"/>
      <c r="B58" s="268"/>
      <c r="M58" s="267"/>
      <c r="N58" s="267"/>
      <c r="O58" s="267"/>
      <c r="P58" s="269"/>
      <c r="Q58" s="269"/>
      <c r="R58" s="269"/>
      <c r="S58" s="269"/>
      <c r="T58" s="269"/>
    </row>
    <row r="59" spans="1:20">
      <c r="A59" s="268"/>
      <c r="B59" s="268"/>
      <c r="M59" s="267"/>
      <c r="N59" s="267"/>
      <c r="O59" s="267"/>
      <c r="P59" s="269"/>
      <c r="Q59" s="269"/>
      <c r="R59" s="269"/>
      <c r="S59" s="269"/>
      <c r="T59" s="269"/>
    </row>
    <row r="60" spans="1:20">
      <c r="A60" s="268"/>
      <c r="B60" s="268"/>
      <c r="M60" s="267"/>
      <c r="N60" s="267"/>
      <c r="O60" s="267"/>
      <c r="P60" s="269"/>
      <c r="Q60" s="269"/>
      <c r="R60" s="269"/>
      <c r="S60" s="269"/>
      <c r="T60" s="269"/>
    </row>
  </sheetData>
  <sheetProtection selectLockedCells="1"/>
  <mergeCells count="79">
    <mergeCell ref="A12:B12"/>
    <mergeCell ref="R12:S12"/>
    <mergeCell ref="A18:B18"/>
    <mergeCell ref="R18:S18"/>
    <mergeCell ref="A19:B19"/>
    <mergeCell ref="R19:S19"/>
    <mergeCell ref="A17:B17"/>
    <mergeCell ref="R17:S17"/>
    <mergeCell ref="A13:B13"/>
    <mergeCell ref="R13:S13"/>
    <mergeCell ref="A23:B23"/>
    <mergeCell ref="R23:S23"/>
    <mergeCell ref="A27:B27"/>
    <mergeCell ref="R27:S27"/>
    <mergeCell ref="R14:S14"/>
    <mergeCell ref="A16:B16"/>
    <mergeCell ref="R16:S16"/>
    <mergeCell ref="A21:B21"/>
    <mergeCell ref="R21:S21"/>
    <mergeCell ref="A20:B20"/>
    <mergeCell ref="R20:S20"/>
    <mergeCell ref="A24:B24"/>
    <mergeCell ref="A22:B22"/>
    <mergeCell ref="R22:S22"/>
    <mergeCell ref="R24:S24"/>
    <mergeCell ref="A25:B25"/>
    <mergeCell ref="R25:S25"/>
    <mergeCell ref="A26:B26"/>
    <mergeCell ref="R26:S26"/>
    <mergeCell ref="A28:B28"/>
    <mergeCell ref="R28:S28"/>
    <mergeCell ref="R34:S34"/>
    <mergeCell ref="A35:B35"/>
    <mergeCell ref="R35:S35"/>
    <mergeCell ref="A30:B30"/>
    <mergeCell ref="R30:S30"/>
    <mergeCell ref="A31:B31"/>
    <mergeCell ref="R31:S31"/>
    <mergeCell ref="A32:B32"/>
    <mergeCell ref="R32:S32"/>
    <mergeCell ref="H6:H9"/>
    <mergeCell ref="A6:B9"/>
    <mergeCell ref="I6:I9"/>
    <mergeCell ref="A39:B39"/>
    <mergeCell ref="R39:S39"/>
    <mergeCell ref="A36:B36"/>
    <mergeCell ref="R36:S36"/>
    <mergeCell ref="A37:B37"/>
    <mergeCell ref="R37:S37"/>
    <mergeCell ref="A38:B38"/>
    <mergeCell ref="R38:S38"/>
    <mergeCell ref="A29:B29"/>
    <mergeCell ref="R29:S29"/>
    <mergeCell ref="A33:B33"/>
    <mergeCell ref="R33:S33"/>
    <mergeCell ref="A34:B34"/>
    <mergeCell ref="A3:I3"/>
    <mergeCell ref="J3:S3"/>
    <mergeCell ref="A5:F5"/>
    <mergeCell ref="D6:D9"/>
    <mergeCell ref="A14:B14"/>
    <mergeCell ref="J6:J9"/>
    <mergeCell ref="K6:K9"/>
    <mergeCell ref="E6:E9"/>
    <mergeCell ref="F6:F9"/>
    <mergeCell ref="R10:S10"/>
    <mergeCell ref="A10:B10"/>
    <mergeCell ref="A11:B11"/>
    <mergeCell ref="R11:S11"/>
    <mergeCell ref="L6:L9"/>
    <mergeCell ref="C6:C9"/>
    <mergeCell ref="G6:G9"/>
    <mergeCell ref="T6:T9"/>
    <mergeCell ref="M6:M9"/>
    <mergeCell ref="N6:N9"/>
    <mergeCell ref="O6:O9"/>
    <mergeCell ref="P6:P9"/>
    <mergeCell ref="Q6:Q9"/>
    <mergeCell ref="R6:S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view="pageBreakPreview" zoomScaleNormal="100" zoomScaleSheetLayoutView="100" workbookViewId="0">
      <selection activeCell="G26" sqref="G26"/>
    </sheetView>
  </sheetViews>
  <sheetFormatPr defaultRowHeight="14.25"/>
  <cols>
    <col min="1" max="1" width="19.125" style="66" customWidth="1"/>
    <col min="2" max="2" width="12.625" style="197" customWidth="1"/>
    <col min="3" max="4" width="12.5" style="197" customWidth="1"/>
    <col min="5" max="5" width="12.125" style="227" customWidth="1"/>
    <col min="6" max="6" width="13.625" style="300" customWidth="1"/>
    <col min="7" max="7" width="12.875" style="197" customWidth="1"/>
    <col min="8" max="8" width="12.875" style="198" customWidth="1"/>
    <col min="9" max="9" width="12.875" style="71" customWidth="1"/>
    <col min="10" max="10" width="13.125" style="71" customWidth="1"/>
    <col min="11" max="11" width="30.625" style="66" customWidth="1"/>
    <col min="12" max="16384" width="9" style="71"/>
  </cols>
  <sheetData>
    <row r="1" spans="1:12" s="50" customFormat="1" ht="14.1" customHeight="1">
      <c r="A1" s="111" t="s">
        <v>694</v>
      </c>
      <c r="B1" s="164"/>
      <c r="C1" s="164"/>
      <c r="D1" s="164"/>
      <c r="E1" s="44"/>
      <c r="F1" s="270"/>
      <c r="G1" s="164"/>
      <c r="H1" s="165"/>
      <c r="K1" s="47" t="s">
        <v>695</v>
      </c>
    </row>
    <row r="2" spans="1:12" s="50" customFormat="1" ht="14.1" customHeight="1">
      <c r="A2" s="111"/>
      <c r="B2" s="164"/>
      <c r="C2" s="164"/>
      <c r="D2" s="164"/>
      <c r="E2" s="44"/>
      <c r="F2" s="270"/>
      <c r="G2" s="164"/>
      <c r="H2" s="165"/>
      <c r="K2" s="47"/>
    </row>
    <row r="3" spans="1:12" s="51" customFormat="1" ht="20.100000000000001" customHeight="1">
      <c r="A3" s="578" t="s">
        <v>193</v>
      </c>
      <c r="B3" s="578"/>
      <c r="C3" s="578"/>
      <c r="D3" s="578"/>
      <c r="E3" s="578"/>
      <c r="F3" s="578"/>
      <c r="G3" s="689" t="s">
        <v>194</v>
      </c>
      <c r="H3" s="689"/>
      <c r="I3" s="689"/>
      <c r="J3" s="689"/>
      <c r="K3" s="689"/>
    </row>
    <row r="4" spans="1:12" s="56" customFormat="1" ht="24" customHeight="1">
      <c r="A4" s="468"/>
      <c r="B4" s="468"/>
      <c r="C4" s="468"/>
      <c r="D4" s="468"/>
      <c r="E4" s="468"/>
      <c r="F4" s="271"/>
      <c r="G4" s="468"/>
      <c r="H4" s="468"/>
      <c r="I4" s="468"/>
      <c r="J4" s="468"/>
      <c r="K4" s="468"/>
    </row>
    <row r="5" spans="1:12" s="57" customFormat="1" ht="18" customHeight="1" thickBot="1">
      <c r="A5" s="57" t="s">
        <v>17</v>
      </c>
      <c r="B5" s="196"/>
      <c r="C5" s="196"/>
      <c r="D5" s="196"/>
      <c r="F5" s="272"/>
      <c r="G5" s="196"/>
      <c r="H5" s="196"/>
      <c r="K5" s="273" t="s">
        <v>195</v>
      </c>
    </row>
    <row r="6" spans="1:12" s="50" customFormat="1" ht="15" customHeight="1">
      <c r="A6" s="819" t="s">
        <v>104</v>
      </c>
      <c r="B6" s="820" t="s">
        <v>81</v>
      </c>
      <c r="C6" s="821"/>
      <c r="D6" s="821"/>
      <c r="E6" s="821"/>
      <c r="F6" s="274" t="s">
        <v>196</v>
      </c>
      <c r="G6" s="822" t="s">
        <v>197</v>
      </c>
      <c r="H6" s="822"/>
      <c r="I6" s="823"/>
      <c r="J6" s="818" t="s">
        <v>198</v>
      </c>
      <c r="K6" s="813" t="s">
        <v>105</v>
      </c>
    </row>
    <row r="7" spans="1:12" s="50" customFormat="1" ht="15" customHeight="1">
      <c r="A7" s="524"/>
      <c r="B7" s="710" t="s">
        <v>199</v>
      </c>
      <c r="C7" s="512"/>
      <c r="D7" s="512"/>
      <c r="E7" s="519" t="s">
        <v>200</v>
      </c>
      <c r="F7" s="814" t="s">
        <v>201</v>
      </c>
      <c r="G7" s="817" t="s">
        <v>199</v>
      </c>
      <c r="H7" s="731"/>
      <c r="I7" s="519" t="s">
        <v>200</v>
      </c>
      <c r="J7" s="603"/>
      <c r="K7" s="527"/>
    </row>
    <row r="8" spans="1:12" s="50" customFormat="1" ht="11.1" customHeight="1">
      <c r="A8" s="524"/>
      <c r="B8" s="730"/>
      <c r="C8" s="700" t="s">
        <v>202</v>
      </c>
      <c r="D8" s="700" t="s">
        <v>203</v>
      </c>
      <c r="E8" s="512"/>
      <c r="F8" s="815"/>
      <c r="G8" s="824" t="s">
        <v>202</v>
      </c>
      <c r="H8" s="700" t="s">
        <v>471</v>
      </c>
      <c r="I8" s="512"/>
      <c r="J8" s="603"/>
      <c r="K8" s="527"/>
    </row>
    <row r="9" spans="1:12" s="50" customFormat="1" ht="11.1" customHeight="1">
      <c r="A9" s="524"/>
      <c r="B9" s="731"/>
      <c r="C9" s="701"/>
      <c r="D9" s="701"/>
      <c r="E9" s="512"/>
      <c r="F9" s="815"/>
      <c r="G9" s="731"/>
      <c r="H9" s="701"/>
      <c r="I9" s="512"/>
      <c r="J9" s="603"/>
      <c r="K9" s="527"/>
    </row>
    <row r="10" spans="1:12" s="50" customFormat="1" ht="11.1" customHeight="1">
      <c r="A10" s="525"/>
      <c r="B10" s="732"/>
      <c r="C10" s="702"/>
      <c r="D10" s="702"/>
      <c r="E10" s="513"/>
      <c r="F10" s="816"/>
      <c r="G10" s="732"/>
      <c r="H10" s="702"/>
      <c r="I10" s="513"/>
      <c r="J10" s="604"/>
      <c r="K10" s="528"/>
    </row>
    <row r="11" spans="1:12" s="203" customFormat="1" ht="15.6" customHeight="1">
      <c r="A11" s="202" t="s">
        <v>23</v>
      </c>
      <c r="B11" s="11">
        <v>13512263</v>
      </c>
      <c r="C11" s="11">
        <v>4742985</v>
      </c>
      <c r="D11" s="11">
        <v>8769278</v>
      </c>
      <c r="E11" s="275">
        <v>100</v>
      </c>
      <c r="F11" s="11">
        <v>13088688</v>
      </c>
      <c r="G11" s="11">
        <v>4688533</v>
      </c>
      <c r="H11" s="11">
        <v>8400155</v>
      </c>
      <c r="I11" s="275">
        <v>100</v>
      </c>
      <c r="J11" s="275">
        <f>0.87038021340351*100</f>
        <v>87.038021340351008</v>
      </c>
      <c r="K11" s="117" t="s">
        <v>23</v>
      </c>
      <c r="L11" s="118"/>
    </row>
    <row r="12" spans="1:12" s="203" customFormat="1" ht="15.6" customHeight="1">
      <c r="A12" s="202" t="s">
        <v>138</v>
      </c>
      <c r="B12" s="11">
        <v>14407298</v>
      </c>
      <c r="C12" s="11">
        <v>5200818</v>
      </c>
      <c r="D12" s="11">
        <v>9206480</v>
      </c>
      <c r="E12" s="275">
        <v>100</v>
      </c>
      <c r="F12" s="11">
        <v>13692229</v>
      </c>
      <c r="G12" s="11">
        <v>5035825</v>
      </c>
      <c r="H12" s="250">
        <v>8656404</v>
      </c>
      <c r="I12" s="275">
        <v>100</v>
      </c>
      <c r="J12" s="275">
        <f>(F12/B12)*100</f>
        <v>95.036758453944657</v>
      </c>
      <c r="K12" s="117" t="s">
        <v>138</v>
      </c>
      <c r="L12" s="118"/>
    </row>
    <row r="13" spans="1:12" s="203" customFormat="1" ht="15.6" customHeight="1">
      <c r="A13" s="202" t="s">
        <v>473</v>
      </c>
      <c r="B13" s="11">
        <v>16064524</v>
      </c>
      <c r="C13" s="11">
        <v>5848512</v>
      </c>
      <c r="D13" s="11">
        <v>10216012</v>
      </c>
      <c r="E13" s="275">
        <v>100</v>
      </c>
      <c r="F13" s="11">
        <v>14994228.097149998</v>
      </c>
      <c r="G13" s="11">
        <v>5718624</v>
      </c>
      <c r="H13" s="250">
        <v>9275604.0971499998</v>
      </c>
      <c r="I13" s="275">
        <v>100</v>
      </c>
      <c r="J13" s="275">
        <v>85.254421729165671</v>
      </c>
      <c r="K13" s="117" t="s">
        <v>473</v>
      </c>
      <c r="L13" s="118"/>
    </row>
    <row r="14" spans="1:12" s="203" customFormat="1" ht="15.6" customHeight="1">
      <c r="A14" s="202" t="s">
        <v>573</v>
      </c>
      <c r="B14" s="11">
        <v>16737411</v>
      </c>
      <c r="C14" s="11">
        <v>5947053</v>
      </c>
      <c r="D14" s="11">
        <v>10790358</v>
      </c>
      <c r="E14" s="275">
        <v>100</v>
      </c>
      <c r="F14" s="11">
        <v>16118826</v>
      </c>
      <c r="G14" s="11">
        <v>5856913</v>
      </c>
      <c r="H14" s="250">
        <v>10261913</v>
      </c>
      <c r="I14" s="275">
        <v>100</v>
      </c>
      <c r="J14" s="275">
        <v>85.892361678580485</v>
      </c>
      <c r="K14" s="117" t="s">
        <v>573</v>
      </c>
      <c r="L14" s="118"/>
    </row>
    <row r="15" spans="1:12" s="203" customFormat="1" ht="15.6" customHeight="1">
      <c r="A15" s="204" t="s">
        <v>693</v>
      </c>
      <c r="B15" s="15">
        <f t="shared" ref="B15:I15" si="0">SUM(B17,B22,B24,B28,B34,B41,B61,B64,B68,B75,B80,B84,B87,B89)</f>
        <v>17073154</v>
      </c>
      <c r="C15" s="15">
        <f t="shared" si="0"/>
        <v>6235939</v>
      </c>
      <c r="D15" s="15">
        <f t="shared" si="0"/>
        <v>10838216</v>
      </c>
      <c r="E15" s="276">
        <f t="shared" si="0"/>
        <v>100</v>
      </c>
      <c r="F15" s="15">
        <f t="shared" si="0"/>
        <v>16063078</v>
      </c>
      <c r="G15" s="15">
        <f t="shared" si="0"/>
        <v>5999393</v>
      </c>
      <c r="H15" s="15">
        <f t="shared" si="0"/>
        <v>10063685</v>
      </c>
      <c r="I15" s="276">
        <f t="shared" si="0"/>
        <v>100.00000000000003</v>
      </c>
      <c r="J15" s="277">
        <f>(F15/B15)*100</f>
        <v>94.083834773586645</v>
      </c>
      <c r="K15" s="206" t="s">
        <v>693</v>
      </c>
      <c r="L15" s="118"/>
    </row>
    <row r="16" spans="1:12" s="209" customFormat="1" ht="9" customHeight="1">
      <c r="A16" s="469"/>
      <c r="B16" s="11"/>
      <c r="C16" s="11"/>
      <c r="D16" s="11"/>
      <c r="E16" s="275"/>
      <c r="F16" s="11"/>
      <c r="G16" s="11"/>
      <c r="H16" s="11"/>
      <c r="I16" s="278"/>
      <c r="J16" s="279"/>
      <c r="K16" s="122"/>
    </row>
    <row r="17" spans="1:12" s="209" customFormat="1" ht="15.6" customHeight="1">
      <c r="A17" s="92" t="s">
        <v>204</v>
      </c>
      <c r="B17" s="280">
        <v>1671857</v>
      </c>
      <c r="C17" s="258">
        <v>879027</v>
      </c>
      <c r="D17" s="280">
        <v>792830</v>
      </c>
      <c r="E17" s="279">
        <f t="shared" ref="E17:E25" si="1">(B17/$B$15)*100</f>
        <v>9.7923148821828701</v>
      </c>
      <c r="F17" s="258">
        <v>1607391</v>
      </c>
      <c r="G17" s="258">
        <v>869484</v>
      </c>
      <c r="H17" s="258">
        <v>737907</v>
      </c>
      <c r="I17" s="275">
        <f t="shared" ref="I17:I44" si="2">(F17/$F$15)*100</f>
        <v>10.006743414929566</v>
      </c>
      <c r="J17" s="279">
        <f t="shared" ref="J17:J44" si="3">(F17/B17)*100</f>
        <v>96.144048205079741</v>
      </c>
      <c r="K17" s="281" t="s">
        <v>205</v>
      </c>
      <c r="L17" s="50"/>
    </row>
    <row r="18" spans="1:12" s="209" customFormat="1" ht="15.6" customHeight="1">
      <c r="A18" s="92" t="s">
        <v>692</v>
      </c>
      <c r="B18" s="280">
        <v>60165</v>
      </c>
      <c r="C18" s="258">
        <v>20895</v>
      </c>
      <c r="D18" s="280">
        <v>39270</v>
      </c>
      <c r="E18" s="279">
        <f t="shared" si="1"/>
        <v>0.35239534534743844</v>
      </c>
      <c r="F18" s="258">
        <v>52781</v>
      </c>
      <c r="G18" s="258">
        <v>18324</v>
      </c>
      <c r="H18" s="258">
        <v>34457</v>
      </c>
      <c r="I18" s="275">
        <f t="shared" si="2"/>
        <v>0.32858584139353619</v>
      </c>
      <c r="J18" s="279">
        <f t="shared" si="3"/>
        <v>87.727083852738303</v>
      </c>
      <c r="K18" s="282" t="s">
        <v>106</v>
      </c>
      <c r="L18" s="50"/>
    </row>
    <row r="19" spans="1:12" s="209" customFormat="1" ht="15.6" customHeight="1">
      <c r="A19" s="92" t="s">
        <v>206</v>
      </c>
      <c r="B19" s="280">
        <v>755176</v>
      </c>
      <c r="C19" s="258">
        <v>675324</v>
      </c>
      <c r="D19" s="280">
        <v>79852</v>
      </c>
      <c r="E19" s="279">
        <f t="shared" si="1"/>
        <v>4.4231780490002022</v>
      </c>
      <c r="F19" s="258">
        <v>750855</v>
      </c>
      <c r="G19" s="258">
        <v>674318</v>
      </c>
      <c r="H19" s="258">
        <v>76537</v>
      </c>
      <c r="I19" s="275">
        <f t="shared" si="2"/>
        <v>4.6744154513848466</v>
      </c>
      <c r="J19" s="279">
        <f t="shared" si="3"/>
        <v>99.42781550261131</v>
      </c>
      <c r="K19" s="282" t="s">
        <v>207</v>
      </c>
      <c r="L19" s="50"/>
    </row>
    <row r="20" spans="1:12" s="209" customFormat="1" ht="15.6" customHeight="1">
      <c r="A20" s="92" t="s">
        <v>208</v>
      </c>
      <c r="B20" s="280">
        <v>62303</v>
      </c>
      <c r="C20" s="258">
        <v>22687</v>
      </c>
      <c r="D20" s="280">
        <v>39616</v>
      </c>
      <c r="E20" s="279">
        <f t="shared" si="1"/>
        <v>0.36491792904814191</v>
      </c>
      <c r="F20" s="258">
        <v>61904</v>
      </c>
      <c r="G20" s="258">
        <v>22687</v>
      </c>
      <c r="H20" s="258">
        <v>39217</v>
      </c>
      <c r="I20" s="275">
        <f t="shared" si="2"/>
        <v>0.38538068482267224</v>
      </c>
      <c r="J20" s="279">
        <f t="shared" si="3"/>
        <v>99.359581400574612</v>
      </c>
      <c r="K20" s="283" t="s">
        <v>209</v>
      </c>
      <c r="L20" s="50"/>
    </row>
    <row r="21" spans="1:12" s="209" customFormat="1" ht="15.6" customHeight="1">
      <c r="A21" s="92" t="s">
        <v>210</v>
      </c>
      <c r="B21" s="280">
        <v>794213</v>
      </c>
      <c r="C21" s="258">
        <v>160122</v>
      </c>
      <c r="D21" s="280">
        <v>634091</v>
      </c>
      <c r="E21" s="279">
        <f t="shared" si="1"/>
        <v>4.6518235587870871</v>
      </c>
      <c r="F21" s="258">
        <v>741851</v>
      </c>
      <c r="G21" s="258">
        <v>154155</v>
      </c>
      <c r="H21" s="258">
        <v>587696</v>
      </c>
      <c r="I21" s="275">
        <f t="shared" si="2"/>
        <v>4.6183614373285122</v>
      </c>
      <c r="J21" s="279">
        <f t="shared" si="3"/>
        <v>93.407058308035744</v>
      </c>
      <c r="K21" s="282" t="s">
        <v>211</v>
      </c>
      <c r="L21" s="50"/>
    </row>
    <row r="22" spans="1:12" s="209" customFormat="1" ht="15.6" customHeight="1">
      <c r="A22" s="92" t="s">
        <v>691</v>
      </c>
      <c r="B22" s="280">
        <v>650720</v>
      </c>
      <c r="C22" s="258">
        <v>350164</v>
      </c>
      <c r="D22" s="280">
        <v>300556</v>
      </c>
      <c r="E22" s="279">
        <f t="shared" si="1"/>
        <v>3.8113637351364602</v>
      </c>
      <c r="F22" s="258">
        <v>629696</v>
      </c>
      <c r="G22" s="258">
        <v>348494</v>
      </c>
      <c r="H22" s="258">
        <v>281202</v>
      </c>
      <c r="I22" s="275">
        <f t="shared" si="2"/>
        <v>3.9201453171054763</v>
      </c>
      <c r="J22" s="279">
        <f t="shared" si="3"/>
        <v>96.769117285468411</v>
      </c>
      <c r="K22" s="282" t="s">
        <v>212</v>
      </c>
      <c r="L22" s="50"/>
    </row>
    <row r="23" spans="1:12" s="209" customFormat="1" ht="15.6" customHeight="1">
      <c r="A23" s="92" t="s">
        <v>690</v>
      </c>
      <c r="B23" s="280">
        <v>650720</v>
      </c>
      <c r="C23" s="258">
        <v>350164</v>
      </c>
      <c r="D23" s="280">
        <v>300556</v>
      </c>
      <c r="E23" s="279">
        <f t="shared" si="1"/>
        <v>3.8113637351364602</v>
      </c>
      <c r="F23" s="258">
        <v>629696</v>
      </c>
      <c r="G23" s="258">
        <v>348494</v>
      </c>
      <c r="H23" s="258">
        <v>281202</v>
      </c>
      <c r="I23" s="275">
        <f t="shared" si="2"/>
        <v>3.9201453171054763</v>
      </c>
      <c r="J23" s="279">
        <f t="shared" si="3"/>
        <v>96.769117285468411</v>
      </c>
      <c r="K23" s="282" t="s">
        <v>213</v>
      </c>
      <c r="L23" s="50"/>
    </row>
    <row r="24" spans="1:12" s="209" customFormat="1" ht="15.6" customHeight="1">
      <c r="A24" s="92" t="s">
        <v>214</v>
      </c>
      <c r="B24" s="280">
        <v>77053</v>
      </c>
      <c r="C24" s="258">
        <v>8705</v>
      </c>
      <c r="D24" s="280">
        <v>68348</v>
      </c>
      <c r="E24" s="279">
        <f t="shared" si="1"/>
        <v>0.45131087085608201</v>
      </c>
      <c r="F24" s="258">
        <v>75669</v>
      </c>
      <c r="G24" s="258">
        <v>8668</v>
      </c>
      <c r="H24" s="258">
        <v>67001</v>
      </c>
      <c r="I24" s="275">
        <f t="shared" si="2"/>
        <v>0.47107409924797727</v>
      </c>
      <c r="J24" s="279">
        <f t="shared" si="3"/>
        <v>98.203833724838745</v>
      </c>
      <c r="K24" s="281" t="s">
        <v>215</v>
      </c>
      <c r="L24" s="50"/>
    </row>
    <row r="25" spans="1:12" s="209" customFormat="1" ht="15.6" customHeight="1">
      <c r="A25" s="92" t="s">
        <v>689</v>
      </c>
      <c r="B25" s="280">
        <v>43975</v>
      </c>
      <c r="C25" s="258">
        <v>8705</v>
      </c>
      <c r="D25" s="280">
        <v>35270</v>
      </c>
      <c r="E25" s="279">
        <f t="shared" si="1"/>
        <v>0.25756810955960452</v>
      </c>
      <c r="F25" s="258">
        <v>42844</v>
      </c>
      <c r="G25" s="258">
        <v>8668</v>
      </c>
      <c r="H25" s="258">
        <v>34176</v>
      </c>
      <c r="I25" s="275">
        <f t="shared" si="2"/>
        <v>0.26672347603616192</v>
      </c>
      <c r="J25" s="279">
        <f t="shared" si="3"/>
        <v>97.428084138715178</v>
      </c>
      <c r="K25" s="281" t="s">
        <v>216</v>
      </c>
      <c r="L25" s="50"/>
    </row>
    <row r="26" spans="1:12" s="209" customFormat="1" ht="15.6" customHeight="1">
      <c r="A26" s="92" t="s">
        <v>217</v>
      </c>
      <c r="B26" s="280">
        <v>4387</v>
      </c>
      <c r="C26" s="258">
        <v>0</v>
      </c>
      <c r="D26" s="280">
        <v>4387</v>
      </c>
      <c r="E26" s="504">
        <v>0</v>
      </c>
      <c r="F26" s="258">
        <v>4355</v>
      </c>
      <c r="G26" s="258">
        <v>0</v>
      </c>
      <c r="H26" s="258">
        <v>4355</v>
      </c>
      <c r="I26" s="275">
        <f t="shared" si="2"/>
        <v>2.7111864861765599E-2</v>
      </c>
      <c r="J26" s="279">
        <f t="shared" si="3"/>
        <v>99.270572144973784</v>
      </c>
      <c r="K26" s="281" t="s">
        <v>218</v>
      </c>
      <c r="L26" s="50"/>
    </row>
    <row r="27" spans="1:12" s="50" customFormat="1" ht="15.6" customHeight="1">
      <c r="A27" s="92" t="s">
        <v>219</v>
      </c>
      <c r="B27" s="280">
        <v>28691</v>
      </c>
      <c r="C27" s="258">
        <v>0</v>
      </c>
      <c r="D27" s="280">
        <v>28691</v>
      </c>
      <c r="E27" s="279">
        <f t="shared" ref="E27:E44" si="4">(B27/$B$15)*100</f>
        <v>0.16804745040078709</v>
      </c>
      <c r="F27" s="258">
        <v>28470</v>
      </c>
      <c r="G27" s="258">
        <v>0</v>
      </c>
      <c r="H27" s="258">
        <v>28470</v>
      </c>
      <c r="I27" s="275">
        <f t="shared" si="2"/>
        <v>0.17723875835004974</v>
      </c>
      <c r="J27" s="279">
        <f t="shared" si="3"/>
        <v>99.229723606705932</v>
      </c>
      <c r="K27" s="281" t="s">
        <v>220</v>
      </c>
    </row>
    <row r="28" spans="1:12" s="50" customFormat="1" ht="15.6" customHeight="1">
      <c r="A28" s="92" t="s">
        <v>688</v>
      </c>
      <c r="B28" s="280">
        <v>1338836</v>
      </c>
      <c r="C28" s="258">
        <v>432591</v>
      </c>
      <c r="D28" s="280">
        <v>906246</v>
      </c>
      <c r="E28" s="279">
        <f t="shared" si="4"/>
        <v>7.8417613992118858</v>
      </c>
      <c r="F28" s="258">
        <v>1218194</v>
      </c>
      <c r="G28" s="258">
        <v>392202</v>
      </c>
      <c r="H28" s="258">
        <v>825992</v>
      </c>
      <c r="I28" s="275">
        <f t="shared" si="2"/>
        <v>7.5838142602557239</v>
      </c>
      <c r="J28" s="279">
        <f t="shared" si="3"/>
        <v>90.989038239186883</v>
      </c>
      <c r="K28" s="281" t="s">
        <v>221</v>
      </c>
    </row>
    <row r="29" spans="1:12" s="50" customFormat="1" ht="15.6" customHeight="1">
      <c r="A29" s="92" t="s">
        <v>222</v>
      </c>
      <c r="B29" s="280">
        <v>264404</v>
      </c>
      <c r="C29" s="258">
        <v>61047</v>
      </c>
      <c r="D29" s="280">
        <v>203357</v>
      </c>
      <c r="E29" s="279">
        <f t="shared" si="4"/>
        <v>1.5486535176804472</v>
      </c>
      <c r="F29" s="258">
        <v>241375</v>
      </c>
      <c r="G29" s="258">
        <v>59503</v>
      </c>
      <c r="H29" s="258">
        <v>181872</v>
      </c>
      <c r="I29" s="275">
        <f t="shared" si="2"/>
        <v>1.5026696626885583</v>
      </c>
      <c r="J29" s="279">
        <f t="shared" si="3"/>
        <v>91.290222538236947</v>
      </c>
      <c r="K29" s="281" t="s">
        <v>223</v>
      </c>
    </row>
    <row r="30" spans="1:12" s="50" customFormat="1" ht="15.6" customHeight="1">
      <c r="A30" s="92" t="s">
        <v>224</v>
      </c>
      <c r="B30" s="280">
        <v>454054</v>
      </c>
      <c r="C30" s="258">
        <v>202237</v>
      </c>
      <c r="D30" s="280">
        <v>251817</v>
      </c>
      <c r="E30" s="279">
        <f t="shared" si="4"/>
        <v>2.6594617491296568</v>
      </c>
      <c r="F30" s="258">
        <v>408580</v>
      </c>
      <c r="G30" s="258">
        <v>169502</v>
      </c>
      <c r="H30" s="258">
        <v>239078</v>
      </c>
      <c r="I30" s="275">
        <f t="shared" si="2"/>
        <v>2.5435971860436708</v>
      </c>
      <c r="J30" s="279">
        <f t="shared" si="3"/>
        <v>89.984891664868059</v>
      </c>
      <c r="K30" s="281" t="s">
        <v>225</v>
      </c>
    </row>
    <row r="31" spans="1:12" s="50" customFormat="1" ht="15.6" customHeight="1">
      <c r="A31" s="92" t="s">
        <v>226</v>
      </c>
      <c r="B31" s="280">
        <v>272971</v>
      </c>
      <c r="C31" s="258">
        <v>63482</v>
      </c>
      <c r="D31" s="280">
        <v>209489</v>
      </c>
      <c r="E31" s="279">
        <f t="shared" si="4"/>
        <v>1.5988317097122184</v>
      </c>
      <c r="F31" s="258">
        <v>248374</v>
      </c>
      <c r="G31" s="258">
        <v>57761</v>
      </c>
      <c r="H31" s="258">
        <v>190613</v>
      </c>
      <c r="I31" s="275">
        <f t="shared" si="2"/>
        <v>1.5462416356317263</v>
      </c>
      <c r="J31" s="279">
        <f t="shared" si="3"/>
        <v>90.989152693875909</v>
      </c>
      <c r="K31" s="281" t="s">
        <v>227</v>
      </c>
    </row>
    <row r="32" spans="1:12" s="50" customFormat="1" ht="15.6" customHeight="1">
      <c r="A32" s="92" t="s">
        <v>228</v>
      </c>
      <c r="B32" s="280">
        <v>222724</v>
      </c>
      <c r="C32" s="258">
        <v>87695</v>
      </c>
      <c r="D32" s="280">
        <v>135029</v>
      </c>
      <c r="E32" s="279">
        <f t="shared" si="4"/>
        <v>1.3045275641512986</v>
      </c>
      <c r="F32" s="258">
        <v>204823</v>
      </c>
      <c r="G32" s="258">
        <v>87746</v>
      </c>
      <c r="H32" s="258">
        <v>117077</v>
      </c>
      <c r="I32" s="275">
        <f t="shared" si="2"/>
        <v>1.2751167615571561</v>
      </c>
      <c r="J32" s="279">
        <f t="shared" si="3"/>
        <v>91.962698227402527</v>
      </c>
      <c r="K32" s="281" t="s">
        <v>229</v>
      </c>
    </row>
    <row r="33" spans="1:11" s="50" customFormat="1" ht="15.6" customHeight="1">
      <c r="A33" s="92" t="s">
        <v>687</v>
      </c>
      <c r="B33" s="280">
        <v>124683</v>
      </c>
      <c r="C33" s="258">
        <v>18130</v>
      </c>
      <c r="D33" s="280">
        <v>106554</v>
      </c>
      <c r="E33" s="279">
        <f t="shared" si="4"/>
        <v>0.73028685853826425</v>
      </c>
      <c r="F33" s="258">
        <v>115041</v>
      </c>
      <c r="G33" s="258">
        <v>17690</v>
      </c>
      <c r="H33" s="258">
        <v>97351</v>
      </c>
      <c r="I33" s="275">
        <f t="shared" si="2"/>
        <v>0.71618278887769826</v>
      </c>
      <c r="J33" s="279">
        <f t="shared" si="3"/>
        <v>92.266788575828301</v>
      </c>
      <c r="K33" s="281" t="s">
        <v>230</v>
      </c>
    </row>
    <row r="34" spans="1:11" s="50" customFormat="1" ht="15.6" customHeight="1">
      <c r="A34" s="92" t="s">
        <v>231</v>
      </c>
      <c r="B34" s="280">
        <v>1261552</v>
      </c>
      <c r="C34" s="258">
        <v>486197</v>
      </c>
      <c r="D34" s="280">
        <v>775355</v>
      </c>
      <c r="E34" s="279">
        <f t="shared" si="4"/>
        <v>7.3890975270298629</v>
      </c>
      <c r="F34" s="258">
        <v>1238087</v>
      </c>
      <c r="G34" s="258">
        <v>484166</v>
      </c>
      <c r="H34" s="258">
        <v>753921</v>
      </c>
      <c r="I34" s="275">
        <f t="shared" si="2"/>
        <v>7.7076572746518437</v>
      </c>
      <c r="J34" s="279">
        <f t="shared" si="3"/>
        <v>98.139989473283705</v>
      </c>
      <c r="K34" s="281" t="s">
        <v>232</v>
      </c>
    </row>
    <row r="35" spans="1:11" s="50" customFormat="1" ht="15.6" customHeight="1">
      <c r="A35" s="92" t="s">
        <v>233</v>
      </c>
      <c r="B35" s="280">
        <v>895648</v>
      </c>
      <c r="C35" s="258">
        <v>414576</v>
      </c>
      <c r="D35" s="280">
        <v>481072</v>
      </c>
      <c r="E35" s="279">
        <f t="shared" si="4"/>
        <v>5.2459434267388438</v>
      </c>
      <c r="F35" s="258">
        <v>885681</v>
      </c>
      <c r="G35" s="258">
        <v>411993</v>
      </c>
      <c r="H35" s="258">
        <v>473688</v>
      </c>
      <c r="I35" s="275">
        <f t="shared" si="2"/>
        <v>5.5137689053119203</v>
      </c>
      <c r="J35" s="279">
        <f t="shared" si="3"/>
        <v>98.887174425667226</v>
      </c>
      <c r="K35" s="281" t="s">
        <v>234</v>
      </c>
    </row>
    <row r="36" spans="1:11" s="50" customFormat="1" ht="15.6" customHeight="1">
      <c r="A36" s="92" t="s">
        <v>235</v>
      </c>
      <c r="B36" s="280">
        <v>237747</v>
      </c>
      <c r="C36" s="258">
        <v>31849</v>
      </c>
      <c r="D36" s="280">
        <v>205899</v>
      </c>
      <c r="E36" s="279">
        <f t="shared" si="4"/>
        <v>1.3925195075262602</v>
      </c>
      <c r="F36" s="258">
        <v>234782</v>
      </c>
      <c r="G36" s="258">
        <v>31841</v>
      </c>
      <c r="H36" s="258">
        <v>202941</v>
      </c>
      <c r="I36" s="275">
        <f t="shared" si="2"/>
        <v>1.4616252252525948</v>
      </c>
      <c r="J36" s="279">
        <f t="shared" si="3"/>
        <v>98.752875956373785</v>
      </c>
      <c r="K36" s="281" t="s">
        <v>236</v>
      </c>
    </row>
    <row r="37" spans="1:11" s="50" customFormat="1" ht="15.6" customHeight="1">
      <c r="A37" s="92" t="s">
        <v>237</v>
      </c>
      <c r="B37" s="280">
        <v>24356</v>
      </c>
      <c r="C37" s="258">
        <v>10435</v>
      </c>
      <c r="D37" s="280">
        <v>13921</v>
      </c>
      <c r="E37" s="279">
        <f t="shared" si="4"/>
        <v>0.14265671123214843</v>
      </c>
      <c r="F37" s="258">
        <v>20718</v>
      </c>
      <c r="G37" s="258">
        <v>10442</v>
      </c>
      <c r="H37" s="258">
        <v>10276</v>
      </c>
      <c r="I37" s="275">
        <f t="shared" si="2"/>
        <v>0.12897901635041553</v>
      </c>
      <c r="J37" s="279">
        <f t="shared" si="3"/>
        <v>85.063228773197579</v>
      </c>
      <c r="K37" s="281" t="s">
        <v>238</v>
      </c>
    </row>
    <row r="38" spans="1:11" s="50" customFormat="1" ht="15.6" customHeight="1">
      <c r="A38" s="92" t="s">
        <v>239</v>
      </c>
      <c r="B38" s="280">
        <v>39800</v>
      </c>
      <c r="C38" s="258">
        <v>13063</v>
      </c>
      <c r="D38" s="280">
        <v>26737</v>
      </c>
      <c r="E38" s="279">
        <f t="shared" si="4"/>
        <v>0.23311451416650961</v>
      </c>
      <c r="F38" s="258">
        <v>37888</v>
      </c>
      <c r="G38" s="258">
        <v>13687</v>
      </c>
      <c r="H38" s="258">
        <v>24201</v>
      </c>
      <c r="I38" s="275">
        <f t="shared" si="2"/>
        <v>0.23587011156890356</v>
      </c>
      <c r="J38" s="279">
        <f t="shared" si="3"/>
        <v>95.195979899497488</v>
      </c>
      <c r="K38" s="281" t="s">
        <v>240</v>
      </c>
    </row>
    <row r="39" spans="1:11" s="50" customFormat="1" ht="15.6" customHeight="1">
      <c r="A39" s="92" t="s">
        <v>241</v>
      </c>
      <c r="B39" s="280">
        <v>8863</v>
      </c>
      <c r="C39" s="258">
        <v>8863</v>
      </c>
      <c r="D39" s="280">
        <v>0</v>
      </c>
      <c r="E39" s="279">
        <f t="shared" si="4"/>
        <v>5.1911908016527002E-2</v>
      </c>
      <c r="F39" s="258">
        <v>8805</v>
      </c>
      <c r="G39" s="258">
        <v>8805</v>
      </c>
      <c r="H39" s="258">
        <v>0</v>
      </c>
      <c r="I39" s="275">
        <f t="shared" si="2"/>
        <v>5.4815148130389464E-2</v>
      </c>
      <c r="J39" s="279">
        <f t="shared" si="3"/>
        <v>99.345594042649225</v>
      </c>
      <c r="K39" s="281" t="s">
        <v>242</v>
      </c>
    </row>
    <row r="40" spans="1:11" s="50" customFormat="1" ht="15.6" customHeight="1">
      <c r="A40" s="92" t="s">
        <v>243</v>
      </c>
      <c r="B40" s="280">
        <v>55138</v>
      </c>
      <c r="C40" s="258">
        <v>7412</v>
      </c>
      <c r="D40" s="280">
        <v>47725</v>
      </c>
      <c r="E40" s="279">
        <f t="shared" si="4"/>
        <v>0.32295145934957303</v>
      </c>
      <c r="F40" s="258">
        <v>50213</v>
      </c>
      <c r="G40" s="258">
        <v>7398</v>
      </c>
      <c r="H40" s="258">
        <v>42815</v>
      </c>
      <c r="I40" s="275">
        <f t="shared" si="2"/>
        <v>0.31259886803762016</v>
      </c>
      <c r="J40" s="279">
        <f t="shared" si="3"/>
        <v>91.067866081468324</v>
      </c>
      <c r="K40" s="281" t="s">
        <v>244</v>
      </c>
    </row>
    <row r="41" spans="1:11" s="50" customFormat="1" ht="15.6" customHeight="1">
      <c r="A41" s="92" t="s">
        <v>245</v>
      </c>
      <c r="B41" s="280">
        <v>3990457</v>
      </c>
      <c r="C41" s="258">
        <v>1662871</v>
      </c>
      <c r="D41" s="280">
        <v>2327586</v>
      </c>
      <c r="E41" s="279">
        <f t="shared" si="4"/>
        <v>23.372699619531343</v>
      </c>
      <c r="F41" s="258">
        <v>3947628</v>
      </c>
      <c r="G41" s="258">
        <v>1659762</v>
      </c>
      <c r="H41" s="258">
        <v>2287866</v>
      </c>
      <c r="I41" s="275">
        <f t="shared" si="2"/>
        <v>24.575788027674399</v>
      </c>
      <c r="J41" s="279">
        <f t="shared" si="3"/>
        <v>98.926714408901034</v>
      </c>
      <c r="K41" s="281" t="s">
        <v>246</v>
      </c>
    </row>
    <row r="42" spans="1:11" s="50" customFormat="1" ht="15.6" customHeight="1">
      <c r="A42" s="92" t="s">
        <v>247</v>
      </c>
      <c r="B42" s="280">
        <v>696019</v>
      </c>
      <c r="C42" s="258">
        <v>306623</v>
      </c>
      <c r="D42" s="280">
        <v>389396</v>
      </c>
      <c r="E42" s="279">
        <f t="shared" si="4"/>
        <v>4.0766867094386896</v>
      </c>
      <c r="F42" s="258">
        <v>686633</v>
      </c>
      <c r="G42" s="258">
        <v>305854</v>
      </c>
      <c r="H42" s="258">
        <v>380779</v>
      </c>
      <c r="I42" s="275">
        <f t="shared" si="2"/>
        <v>4.2746041574348332</v>
      </c>
      <c r="J42" s="279">
        <f t="shared" si="3"/>
        <v>98.651473594830037</v>
      </c>
      <c r="K42" s="281" t="s">
        <v>248</v>
      </c>
    </row>
    <row r="43" spans="1:11" s="50" customFormat="1" ht="15.6" customHeight="1">
      <c r="A43" s="92" t="s">
        <v>249</v>
      </c>
      <c r="B43" s="280">
        <v>474490</v>
      </c>
      <c r="C43" s="258">
        <v>222437</v>
      </c>
      <c r="D43" s="280">
        <v>252053</v>
      </c>
      <c r="E43" s="279">
        <f t="shared" si="4"/>
        <v>2.7791584378609837</v>
      </c>
      <c r="F43" s="258">
        <v>467780</v>
      </c>
      <c r="G43" s="258">
        <v>221974</v>
      </c>
      <c r="H43" s="258">
        <v>245806</v>
      </c>
      <c r="I43" s="275">
        <f t="shared" si="2"/>
        <v>2.912144235370083</v>
      </c>
      <c r="J43" s="279">
        <f t="shared" si="3"/>
        <v>98.58585007060212</v>
      </c>
      <c r="K43" s="281" t="s">
        <v>250</v>
      </c>
    </row>
    <row r="44" spans="1:11" s="50" customFormat="1" ht="15.6" customHeight="1" thickBot="1">
      <c r="A44" s="92" t="s">
        <v>686</v>
      </c>
      <c r="B44" s="280">
        <v>1096301</v>
      </c>
      <c r="C44" s="258">
        <v>437326</v>
      </c>
      <c r="D44" s="280">
        <v>658975</v>
      </c>
      <c r="E44" s="279">
        <f t="shared" si="4"/>
        <v>6.4211978642024787</v>
      </c>
      <c r="F44" s="258">
        <v>1075131</v>
      </c>
      <c r="G44" s="258">
        <v>437241</v>
      </c>
      <c r="H44" s="258">
        <v>637890</v>
      </c>
      <c r="I44" s="275">
        <f t="shared" si="2"/>
        <v>6.6931817177255812</v>
      </c>
      <c r="J44" s="279">
        <f t="shared" si="3"/>
        <v>98.068960987903878</v>
      </c>
      <c r="K44" s="281" t="s">
        <v>251</v>
      </c>
    </row>
    <row r="45" spans="1:11" s="289" customFormat="1" ht="11.1" customHeight="1">
      <c r="A45" s="284" t="s">
        <v>678</v>
      </c>
      <c r="B45" s="285"/>
      <c r="C45" s="285"/>
      <c r="D45" s="286"/>
      <c r="E45" s="284"/>
      <c r="F45" s="287"/>
      <c r="G45" s="285"/>
      <c r="H45" s="286"/>
      <c r="I45" s="288"/>
      <c r="J45" s="288"/>
      <c r="K45" s="263" t="s">
        <v>677</v>
      </c>
    </row>
    <row r="46" spans="1:11" s="50" customFormat="1" ht="14.1" customHeight="1">
      <c r="A46" s="111" t="s">
        <v>696</v>
      </c>
      <c r="B46" s="164"/>
      <c r="C46" s="164"/>
      <c r="D46" s="164"/>
      <c r="E46" s="44"/>
      <c r="F46" s="270"/>
      <c r="G46" s="164"/>
      <c r="H46" s="165"/>
      <c r="K46" s="47" t="s">
        <v>697</v>
      </c>
    </row>
    <row r="47" spans="1:11" s="50" customFormat="1" ht="14.1" customHeight="1">
      <c r="A47" s="111"/>
      <c r="B47" s="164"/>
      <c r="C47" s="164"/>
      <c r="D47" s="164"/>
      <c r="E47" s="44"/>
      <c r="F47" s="270"/>
      <c r="G47" s="164"/>
      <c r="H47" s="165"/>
      <c r="K47" s="47"/>
    </row>
    <row r="48" spans="1:11" s="290" customFormat="1" ht="20.100000000000001" customHeight="1">
      <c r="A48" s="578" t="s">
        <v>252</v>
      </c>
      <c r="B48" s="578"/>
      <c r="C48" s="578"/>
      <c r="D48" s="578"/>
      <c r="E48" s="578"/>
      <c r="F48" s="578"/>
      <c r="G48" s="689" t="s">
        <v>253</v>
      </c>
      <c r="H48" s="689"/>
      <c r="I48" s="689"/>
      <c r="J48" s="689"/>
      <c r="K48" s="689"/>
    </row>
    <row r="49" spans="1:11" s="50" customFormat="1" ht="24" customHeight="1">
      <c r="A49" s="468"/>
      <c r="B49" s="468"/>
      <c r="C49" s="468"/>
      <c r="D49" s="468"/>
      <c r="E49" s="468"/>
      <c r="F49" s="271"/>
      <c r="G49" s="468"/>
      <c r="H49" s="468"/>
      <c r="I49" s="468"/>
      <c r="J49" s="468"/>
      <c r="K49" s="468"/>
    </row>
    <row r="50" spans="1:11" s="50" customFormat="1" ht="18" customHeight="1" thickBot="1">
      <c r="A50" s="57" t="s">
        <v>17</v>
      </c>
      <c r="B50" s="196"/>
      <c r="C50" s="196"/>
      <c r="D50" s="196"/>
      <c r="E50" s="57"/>
      <c r="F50" s="272"/>
      <c r="G50" s="196"/>
      <c r="H50" s="196"/>
      <c r="I50" s="57"/>
      <c r="J50" s="57"/>
      <c r="K50" s="273" t="s">
        <v>195</v>
      </c>
    </row>
    <row r="51" spans="1:11" s="50" customFormat="1" ht="15" customHeight="1">
      <c r="A51" s="819" t="s">
        <v>104</v>
      </c>
      <c r="B51" s="820" t="s">
        <v>81</v>
      </c>
      <c r="C51" s="821"/>
      <c r="D51" s="821"/>
      <c r="E51" s="821"/>
      <c r="F51" s="274" t="s">
        <v>196</v>
      </c>
      <c r="G51" s="822" t="s">
        <v>197</v>
      </c>
      <c r="H51" s="822"/>
      <c r="I51" s="823"/>
      <c r="J51" s="818" t="s">
        <v>198</v>
      </c>
      <c r="K51" s="813" t="s">
        <v>105</v>
      </c>
    </row>
    <row r="52" spans="1:11" s="50" customFormat="1" ht="15" customHeight="1">
      <c r="A52" s="524"/>
      <c r="B52" s="710" t="s">
        <v>199</v>
      </c>
      <c r="C52" s="512"/>
      <c r="D52" s="512"/>
      <c r="E52" s="519" t="s">
        <v>200</v>
      </c>
      <c r="F52" s="814" t="s">
        <v>201</v>
      </c>
      <c r="G52" s="817" t="s">
        <v>199</v>
      </c>
      <c r="H52" s="731"/>
      <c r="I52" s="519" t="s">
        <v>200</v>
      </c>
      <c r="J52" s="603"/>
      <c r="K52" s="527"/>
    </row>
    <row r="53" spans="1:11" s="50" customFormat="1" ht="10.5" customHeight="1">
      <c r="A53" s="524"/>
      <c r="B53" s="730"/>
      <c r="C53" s="700" t="s">
        <v>202</v>
      </c>
      <c r="D53" s="700" t="s">
        <v>203</v>
      </c>
      <c r="E53" s="512"/>
      <c r="F53" s="815"/>
      <c r="G53" s="824" t="s">
        <v>202</v>
      </c>
      <c r="H53" s="700" t="s">
        <v>471</v>
      </c>
      <c r="I53" s="512"/>
      <c r="J53" s="603"/>
      <c r="K53" s="527"/>
    </row>
    <row r="54" spans="1:11" s="50" customFormat="1" ht="10.5" customHeight="1">
      <c r="A54" s="524"/>
      <c r="B54" s="731"/>
      <c r="C54" s="701"/>
      <c r="D54" s="701"/>
      <c r="E54" s="512"/>
      <c r="F54" s="815"/>
      <c r="G54" s="731"/>
      <c r="H54" s="701"/>
      <c r="I54" s="512"/>
      <c r="J54" s="603"/>
      <c r="K54" s="527"/>
    </row>
    <row r="55" spans="1:11" s="50" customFormat="1" ht="10.5" customHeight="1">
      <c r="A55" s="525"/>
      <c r="B55" s="732"/>
      <c r="C55" s="702"/>
      <c r="D55" s="702"/>
      <c r="E55" s="513"/>
      <c r="F55" s="816"/>
      <c r="G55" s="732"/>
      <c r="H55" s="702"/>
      <c r="I55" s="513"/>
      <c r="J55" s="604"/>
      <c r="K55" s="528"/>
    </row>
    <row r="56" spans="1:11" s="50" customFormat="1" ht="14.85" customHeight="1">
      <c r="A56" s="92" t="s">
        <v>254</v>
      </c>
      <c r="B56" s="258">
        <v>1581756</v>
      </c>
      <c r="C56" s="258">
        <v>668150</v>
      </c>
      <c r="D56" s="280">
        <v>913606</v>
      </c>
      <c r="E56" s="275">
        <f>(B56/$B$15)*100</f>
        <v>9.2645799364311934</v>
      </c>
      <c r="F56" s="258">
        <v>1569469</v>
      </c>
      <c r="G56" s="258">
        <v>666596</v>
      </c>
      <c r="H56" s="258">
        <v>902873</v>
      </c>
      <c r="I56" s="279">
        <f t="shared" ref="I56:I69" si="5">(F56/$F$15)*100</f>
        <v>9.7706616378255777</v>
      </c>
      <c r="J56" s="279">
        <f t="shared" ref="J56:J69" si="6">(F56/B56)*100</f>
        <v>99.223205096108387</v>
      </c>
      <c r="K56" s="281" t="s">
        <v>255</v>
      </c>
    </row>
    <row r="57" spans="1:11" s="50" customFormat="1" ht="14.85" customHeight="1">
      <c r="A57" s="92" t="s">
        <v>256</v>
      </c>
      <c r="B57" s="258">
        <v>75736</v>
      </c>
      <c r="C57" s="258">
        <v>28335</v>
      </c>
      <c r="D57" s="280">
        <v>47401</v>
      </c>
      <c r="E57" s="275">
        <f>(B57/$B$15)*100</f>
        <v>0.44359700615363751</v>
      </c>
      <c r="F57" s="258">
        <v>72440</v>
      </c>
      <c r="G57" s="258">
        <v>28097</v>
      </c>
      <c r="H57" s="258">
        <v>44343</v>
      </c>
      <c r="I57" s="279">
        <f t="shared" si="5"/>
        <v>0.45097209887171064</v>
      </c>
      <c r="J57" s="279">
        <f t="shared" si="6"/>
        <v>95.648040561952044</v>
      </c>
      <c r="K57" s="281" t="s">
        <v>257</v>
      </c>
    </row>
    <row r="58" spans="1:11" s="50" customFormat="1" ht="14.85" customHeight="1">
      <c r="A58" s="92" t="s">
        <v>258</v>
      </c>
      <c r="B58" s="258">
        <v>27611</v>
      </c>
      <c r="C58" s="291">
        <v>0</v>
      </c>
      <c r="D58" s="280">
        <v>27611</v>
      </c>
      <c r="E58" s="275">
        <f>(B58/$B$15)*100</f>
        <v>0.16172172991586675</v>
      </c>
      <c r="F58" s="258">
        <v>33744</v>
      </c>
      <c r="G58" s="258">
        <v>0</v>
      </c>
      <c r="H58" s="258">
        <v>33744</v>
      </c>
      <c r="I58" s="279">
        <f t="shared" si="5"/>
        <v>0.21007181811605471</v>
      </c>
      <c r="J58" s="279">
        <f t="shared" si="6"/>
        <v>122.21216181956467</v>
      </c>
      <c r="K58" s="281" t="s">
        <v>259</v>
      </c>
    </row>
    <row r="59" spans="1:11" s="50" customFormat="1" ht="14.85" customHeight="1">
      <c r="A59" s="92" t="s">
        <v>260</v>
      </c>
      <c r="B59" s="258">
        <v>5545</v>
      </c>
      <c r="C59" s="291">
        <v>0</v>
      </c>
      <c r="D59" s="280">
        <v>5545</v>
      </c>
      <c r="E59" s="503">
        <v>0</v>
      </c>
      <c r="F59" s="258">
        <v>10959</v>
      </c>
      <c r="G59" s="258">
        <v>0</v>
      </c>
      <c r="H59" s="258">
        <v>10959</v>
      </c>
      <c r="I59" s="279">
        <f t="shared" si="5"/>
        <v>6.8224782323786259E-2</v>
      </c>
      <c r="J59" s="279">
        <f t="shared" si="6"/>
        <v>197.63751127141569</v>
      </c>
      <c r="K59" s="281" t="s">
        <v>261</v>
      </c>
    </row>
    <row r="60" spans="1:11" s="50" customFormat="1" ht="14.85" customHeight="1">
      <c r="A60" s="92" t="s">
        <v>262</v>
      </c>
      <c r="B60" s="258">
        <v>32999</v>
      </c>
      <c r="C60" s="291">
        <v>0</v>
      </c>
      <c r="D60" s="280">
        <v>32999</v>
      </c>
      <c r="E60" s="275">
        <f t="shared" ref="E60:E69" si="7">(B60/$B$15)*100</f>
        <v>0.19328004655730277</v>
      </c>
      <c r="F60" s="258">
        <v>31472</v>
      </c>
      <c r="G60" s="258">
        <v>0</v>
      </c>
      <c r="H60" s="258">
        <v>31472</v>
      </c>
      <c r="I60" s="279">
        <f t="shared" si="5"/>
        <v>0.19592758000677082</v>
      </c>
      <c r="J60" s="279">
        <f t="shared" si="6"/>
        <v>95.372587048092356</v>
      </c>
      <c r="K60" s="281" t="s">
        <v>263</v>
      </c>
    </row>
    <row r="61" spans="1:11" s="50" customFormat="1" ht="14.85" customHeight="1">
      <c r="A61" s="92" t="s">
        <v>264</v>
      </c>
      <c r="B61" s="258">
        <v>294881</v>
      </c>
      <c r="C61" s="258">
        <v>90970</v>
      </c>
      <c r="D61" s="280">
        <v>203911</v>
      </c>
      <c r="E61" s="275">
        <f t="shared" si="7"/>
        <v>1.7271618354757416</v>
      </c>
      <c r="F61" s="258">
        <v>289609</v>
      </c>
      <c r="G61" s="258">
        <v>90068</v>
      </c>
      <c r="H61" s="258">
        <v>199541</v>
      </c>
      <c r="I61" s="279">
        <f t="shared" si="5"/>
        <v>1.8029483514927835</v>
      </c>
      <c r="J61" s="279">
        <f t="shared" si="6"/>
        <v>98.212160159521972</v>
      </c>
      <c r="K61" s="281" t="s">
        <v>265</v>
      </c>
    </row>
    <row r="62" spans="1:11" s="50" customFormat="1" ht="14.85" customHeight="1">
      <c r="A62" s="92" t="s">
        <v>266</v>
      </c>
      <c r="B62" s="258">
        <v>282631</v>
      </c>
      <c r="C62" s="258">
        <v>87900</v>
      </c>
      <c r="D62" s="280">
        <v>194731</v>
      </c>
      <c r="E62" s="275">
        <f t="shared" si="7"/>
        <v>1.6554117651606728</v>
      </c>
      <c r="F62" s="258">
        <v>278094</v>
      </c>
      <c r="G62" s="258">
        <v>87008</v>
      </c>
      <c r="H62" s="258">
        <v>191086</v>
      </c>
      <c r="I62" s="279">
        <f t="shared" si="5"/>
        <v>1.731262215124648</v>
      </c>
      <c r="J62" s="279">
        <f t="shared" si="6"/>
        <v>98.39472669310868</v>
      </c>
      <c r="K62" s="281" t="s">
        <v>267</v>
      </c>
    </row>
    <row r="63" spans="1:11" s="50" customFormat="1" ht="14.85" customHeight="1">
      <c r="A63" s="92" t="s">
        <v>268</v>
      </c>
      <c r="B63" s="258">
        <v>12250</v>
      </c>
      <c r="C63" s="258">
        <v>3070</v>
      </c>
      <c r="D63" s="280">
        <v>9180</v>
      </c>
      <c r="E63" s="275">
        <f t="shared" si="7"/>
        <v>7.1750070315068915E-2</v>
      </c>
      <c r="F63" s="258">
        <v>11515</v>
      </c>
      <c r="G63" s="258">
        <v>3060</v>
      </c>
      <c r="H63" s="258">
        <v>8455</v>
      </c>
      <c r="I63" s="279">
        <f t="shared" si="5"/>
        <v>7.1686136368135672E-2</v>
      </c>
      <c r="J63" s="279">
        <f t="shared" si="6"/>
        <v>94</v>
      </c>
      <c r="K63" s="281" t="s">
        <v>269</v>
      </c>
    </row>
    <row r="64" spans="1:11" s="50" customFormat="1" ht="14.85" customHeight="1">
      <c r="A64" s="92" t="s">
        <v>270</v>
      </c>
      <c r="B64" s="258">
        <v>2819044</v>
      </c>
      <c r="C64" s="258">
        <v>1001854</v>
      </c>
      <c r="D64" s="280">
        <v>1817190</v>
      </c>
      <c r="E64" s="275">
        <f t="shared" si="7"/>
        <v>16.511559609899845</v>
      </c>
      <c r="F64" s="258">
        <v>2679270</v>
      </c>
      <c r="G64" s="258">
        <v>983729</v>
      </c>
      <c r="H64" s="258">
        <v>1695541</v>
      </c>
      <c r="I64" s="279">
        <f t="shared" si="5"/>
        <v>16.679679946769856</v>
      </c>
      <c r="J64" s="279">
        <f t="shared" si="6"/>
        <v>95.041794310411603</v>
      </c>
      <c r="K64" s="281" t="s">
        <v>271</v>
      </c>
    </row>
    <row r="65" spans="1:11" s="50" customFormat="1" ht="14.85" customHeight="1">
      <c r="A65" s="92" t="s">
        <v>272</v>
      </c>
      <c r="B65" s="258">
        <v>2146279</v>
      </c>
      <c r="C65" s="258">
        <v>713282</v>
      </c>
      <c r="D65" s="280">
        <v>1432997</v>
      </c>
      <c r="E65" s="275">
        <f t="shared" si="7"/>
        <v>12.571075033939247</v>
      </c>
      <c r="F65" s="258">
        <v>2044589</v>
      </c>
      <c r="G65" s="258">
        <v>698256</v>
      </c>
      <c r="H65" s="258">
        <v>1346333</v>
      </c>
      <c r="I65" s="279">
        <f t="shared" si="5"/>
        <v>12.728500726946605</v>
      </c>
      <c r="J65" s="279">
        <f t="shared" si="6"/>
        <v>95.262032568925108</v>
      </c>
      <c r="K65" s="281" t="s">
        <v>273</v>
      </c>
    </row>
    <row r="66" spans="1:11" s="50" customFormat="1" ht="14.85" customHeight="1">
      <c r="A66" s="92" t="s">
        <v>274</v>
      </c>
      <c r="B66" s="258">
        <v>475231</v>
      </c>
      <c r="C66" s="258">
        <v>209472</v>
      </c>
      <c r="D66" s="280">
        <v>265759</v>
      </c>
      <c r="E66" s="275">
        <f t="shared" si="7"/>
        <v>2.7834985849714706</v>
      </c>
      <c r="F66" s="258">
        <v>463648</v>
      </c>
      <c r="G66" s="258">
        <v>208465</v>
      </c>
      <c r="H66" s="258">
        <v>255183</v>
      </c>
      <c r="I66" s="279">
        <f t="shared" si="5"/>
        <v>2.8864206474002057</v>
      </c>
      <c r="J66" s="279">
        <f t="shared" si="6"/>
        <v>97.562659001622364</v>
      </c>
      <c r="K66" s="281" t="s">
        <v>275</v>
      </c>
    </row>
    <row r="67" spans="1:11" s="50" customFormat="1" ht="14.85" customHeight="1">
      <c r="A67" s="92" t="s">
        <v>276</v>
      </c>
      <c r="B67" s="258">
        <v>197535</v>
      </c>
      <c r="C67" s="258">
        <v>79100</v>
      </c>
      <c r="D67" s="280">
        <v>118434</v>
      </c>
      <c r="E67" s="275">
        <f t="shared" si="7"/>
        <v>1.1569918481377255</v>
      </c>
      <c r="F67" s="258">
        <v>171033</v>
      </c>
      <c r="G67" s="258">
        <v>77008</v>
      </c>
      <c r="H67" s="258">
        <v>94025</v>
      </c>
      <c r="I67" s="279">
        <f t="shared" si="5"/>
        <v>1.0647585724230437</v>
      </c>
      <c r="J67" s="279">
        <f t="shared" si="6"/>
        <v>86.58364340496621</v>
      </c>
      <c r="K67" s="281" t="s">
        <v>277</v>
      </c>
    </row>
    <row r="68" spans="1:11" s="50" customFormat="1" ht="14.85" customHeight="1">
      <c r="A68" s="92" t="s">
        <v>278</v>
      </c>
      <c r="B68" s="258">
        <v>406654</v>
      </c>
      <c r="C68" s="258">
        <v>141270</v>
      </c>
      <c r="D68" s="280">
        <v>265384</v>
      </c>
      <c r="E68" s="275">
        <f t="shared" si="7"/>
        <v>2.3818329056248189</v>
      </c>
      <c r="F68" s="258">
        <v>370022</v>
      </c>
      <c r="G68" s="258">
        <v>136850</v>
      </c>
      <c r="H68" s="258">
        <v>233172</v>
      </c>
      <c r="I68" s="279">
        <f t="shared" si="5"/>
        <v>2.3035560183421881</v>
      </c>
      <c r="J68" s="279">
        <f t="shared" si="6"/>
        <v>90.991850565837296</v>
      </c>
      <c r="K68" s="292" t="s">
        <v>279</v>
      </c>
    </row>
    <row r="69" spans="1:11" s="50" customFormat="1" ht="14.85" customHeight="1">
      <c r="A69" s="92" t="s">
        <v>280</v>
      </c>
      <c r="B69" s="258">
        <v>36980</v>
      </c>
      <c r="C69" s="258">
        <v>20874</v>
      </c>
      <c r="D69" s="280">
        <v>16107</v>
      </c>
      <c r="E69" s="275">
        <f t="shared" si="7"/>
        <v>0.21659735512255088</v>
      </c>
      <c r="F69" s="258">
        <v>40590</v>
      </c>
      <c r="G69" s="258">
        <v>20834</v>
      </c>
      <c r="H69" s="258">
        <v>19756</v>
      </c>
      <c r="I69" s="279">
        <f t="shared" si="5"/>
        <v>0.2526912961513354</v>
      </c>
      <c r="J69" s="279">
        <f t="shared" si="6"/>
        <v>109.76203353163871</v>
      </c>
      <c r="K69" s="281" t="s">
        <v>281</v>
      </c>
    </row>
    <row r="70" spans="1:11" s="50" customFormat="1" ht="14.85" customHeight="1">
      <c r="A70" s="92" t="s">
        <v>685</v>
      </c>
      <c r="B70" s="258">
        <v>1495</v>
      </c>
      <c r="C70" s="258">
        <v>0</v>
      </c>
      <c r="D70" s="280">
        <v>1495</v>
      </c>
      <c r="E70" s="503">
        <v>0</v>
      </c>
      <c r="F70" s="503">
        <v>0</v>
      </c>
      <c r="G70" s="503">
        <v>0</v>
      </c>
      <c r="H70" s="503">
        <v>0</v>
      </c>
      <c r="I70" s="503">
        <v>0</v>
      </c>
      <c r="J70" s="504">
        <v>0</v>
      </c>
      <c r="K70" s="281"/>
    </row>
    <row r="71" spans="1:11" s="50" customFormat="1" ht="14.85" customHeight="1">
      <c r="A71" s="92" t="s">
        <v>684</v>
      </c>
      <c r="B71" s="258">
        <v>24049</v>
      </c>
      <c r="C71" s="258">
        <v>23181</v>
      </c>
      <c r="D71" s="280">
        <v>868</v>
      </c>
      <c r="E71" s="275">
        <f t="shared" ref="E71:E85" si="8">(B71/$B$15)*100</f>
        <v>0.14085856661282384</v>
      </c>
      <c r="F71" s="258">
        <v>21735</v>
      </c>
      <c r="G71" s="258">
        <v>21069</v>
      </c>
      <c r="H71" s="258">
        <v>666</v>
      </c>
      <c r="I71" s="279">
        <f t="shared" ref="I71:I85" si="9">(F71/$F$15)*100</f>
        <v>0.13531030603225608</v>
      </c>
      <c r="J71" s="279">
        <f t="shared" ref="J71:J90" si="10">(F71/B71)*100</f>
        <v>90.377978294315781</v>
      </c>
      <c r="K71" s="293" t="s">
        <v>282</v>
      </c>
    </row>
    <row r="72" spans="1:11" s="50" customFormat="1" ht="14.85" customHeight="1">
      <c r="A72" s="92" t="s">
        <v>283</v>
      </c>
      <c r="B72" s="258">
        <v>207245</v>
      </c>
      <c r="C72" s="258">
        <v>77933</v>
      </c>
      <c r="D72" s="280">
        <v>129312</v>
      </c>
      <c r="E72" s="275">
        <f t="shared" si="8"/>
        <v>1.2138647610160374</v>
      </c>
      <c r="F72" s="258">
        <v>179571</v>
      </c>
      <c r="G72" s="258">
        <v>78237</v>
      </c>
      <c r="H72" s="258">
        <v>101334</v>
      </c>
      <c r="I72" s="279">
        <f t="shared" si="9"/>
        <v>1.1179115235573158</v>
      </c>
      <c r="J72" s="279">
        <f t="shared" si="10"/>
        <v>86.646722478226252</v>
      </c>
      <c r="K72" s="281" t="s">
        <v>284</v>
      </c>
    </row>
    <row r="73" spans="1:11" s="50" customFormat="1" ht="14.85" customHeight="1">
      <c r="A73" s="92" t="s">
        <v>683</v>
      </c>
      <c r="B73" s="258">
        <v>55057</v>
      </c>
      <c r="C73" s="258">
        <v>19281</v>
      </c>
      <c r="D73" s="280">
        <v>35776</v>
      </c>
      <c r="E73" s="275">
        <f t="shared" si="8"/>
        <v>0.32247703031320402</v>
      </c>
      <c r="F73" s="258">
        <v>51724</v>
      </c>
      <c r="G73" s="258">
        <v>16710</v>
      </c>
      <c r="H73" s="258">
        <v>35014</v>
      </c>
      <c r="I73" s="279">
        <f t="shared" si="9"/>
        <v>0.32200553343512373</v>
      </c>
      <c r="J73" s="279">
        <f t="shared" si="10"/>
        <v>93.94627386163431</v>
      </c>
      <c r="K73" s="281" t="s">
        <v>285</v>
      </c>
    </row>
    <row r="74" spans="1:11" s="50" customFormat="1" ht="14.85" customHeight="1">
      <c r="A74" s="92" t="s">
        <v>286</v>
      </c>
      <c r="B74" s="258">
        <v>81827</v>
      </c>
      <c r="C74" s="294">
        <v>0</v>
      </c>
      <c r="D74" s="280">
        <v>81827</v>
      </c>
      <c r="E74" s="275">
        <f t="shared" si="8"/>
        <v>0.47927289825886887</v>
      </c>
      <c r="F74" s="258">
        <v>76402</v>
      </c>
      <c r="G74" s="258">
        <v>0</v>
      </c>
      <c r="H74" s="258">
        <v>76402</v>
      </c>
      <c r="I74" s="279">
        <f t="shared" si="9"/>
        <v>0.47563735916615735</v>
      </c>
      <c r="J74" s="279">
        <f t="shared" si="10"/>
        <v>93.370158993975096</v>
      </c>
      <c r="K74" s="281" t="s">
        <v>287</v>
      </c>
    </row>
    <row r="75" spans="1:11" s="158" customFormat="1" ht="14.85" customHeight="1">
      <c r="A75" s="92" t="s">
        <v>682</v>
      </c>
      <c r="B75" s="258">
        <v>1078030</v>
      </c>
      <c r="C75" s="258">
        <v>348372</v>
      </c>
      <c r="D75" s="280">
        <v>729658</v>
      </c>
      <c r="E75" s="275">
        <f t="shared" si="8"/>
        <v>6.3141819021839778</v>
      </c>
      <c r="F75" s="258">
        <v>975656</v>
      </c>
      <c r="G75" s="258">
        <v>297065</v>
      </c>
      <c r="H75" s="258">
        <v>678591</v>
      </c>
      <c r="I75" s="279">
        <f t="shared" si="9"/>
        <v>6.0739043911758381</v>
      </c>
      <c r="J75" s="279">
        <f t="shared" si="10"/>
        <v>90.503603795812737</v>
      </c>
      <c r="K75" s="281" t="s">
        <v>288</v>
      </c>
    </row>
    <row r="76" spans="1:11" ht="14.85" customHeight="1">
      <c r="A76" s="92" t="s">
        <v>289</v>
      </c>
      <c r="B76" s="258">
        <v>722377</v>
      </c>
      <c r="C76" s="258">
        <v>292188</v>
      </c>
      <c r="D76" s="280">
        <v>430188</v>
      </c>
      <c r="E76" s="275">
        <f t="shared" si="8"/>
        <v>4.2310694321623297</v>
      </c>
      <c r="F76" s="258">
        <v>633529</v>
      </c>
      <c r="G76" s="258">
        <v>240916</v>
      </c>
      <c r="H76" s="258">
        <v>392613</v>
      </c>
      <c r="I76" s="279">
        <f t="shared" si="9"/>
        <v>3.9440074934579785</v>
      </c>
      <c r="J76" s="279">
        <f t="shared" si="10"/>
        <v>87.700605085710094</v>
      </c>
      <c r="K76" s="281" t="s">
        <v>290</v>
      </c>
    </row>
    <row r="77" spans="1:11" ht="14.85" customHeight="1">
      <c r="A77" s="92" t="s">
        <v>291</v>
      </c>
      <c r="B77" s="258">
        <v>24385</v>
      </c>
      <c r="C77" s="258">
        <v>23385</v>
      </c>
      <c r="D77" s="280">
        <v>1000</v>
      </c>
      <c r="E77" s="275">
        <f t="shared" si="8"/>
        <v>0.14282656854146575</v>
      </c>
      <c r="F77" s="258">
        <v>45978</v>
      </c>
      <c r="G77" s="258">
        <v>23385</v>
      </c>
      <c r="H77" s="258">
        <v>22593</v>
      </c>
      <c r="I77" s="279">
        <f t="shared" si="9"/>
        <v>0.28623405800557028</v>
      </c>
      <c r="J77" s="279">
        <f t="shared" si="10"/>
        <v>188.55033832273941</v>
      </c>
      <c r="K77" s="281" t="s">
        <v>292</v>
      </c>
    </row>
    <row r="78" spans="1:11" ht="14.85" customHeight="1">
      <c r="A78" s="92" t="s">
        <v>293</v>
      </c>
      <c r="B78" s="258">
        <v>3393</v>
      </c>
      <c r="C78" s="294">
        <v>0</v>
      </c>
      <c r="D78" s="280">
        <v>3393</v>
      </c>
      <c r="E78" s="275">
        <f t="shared" si="8"/>
        <v>1.9873305190124802E-2</v>
      </c>
      <c r="F78" s="258">
        <v>2676</v>
      </c>
      <c r="G78" s="258">
        <v>0</v>
      </c>
      <c r="H78" s="258">
        <v>2676</v>
      </c>
      <c r="I78" s="279">
        <f t="shared" si="9"/>
        <v>1.6659322702660101E-2</v>
      </c>
      <c r="J78" s="279">
        <f t="shared" si="10"/>
        <v>78.868258178603</v>
      </c>
      <c r="K78" s="281" t="s">
        <v>294</v>
      </c>
    </row>
    <row r="79" spans="1:11" ht="14.85" customHeight="1">
      <c r="A79" s="92" t="s">
        <v>681</v>
      </c>
      <c r="B79" s="258">
        <v>327876</v>
      </c>
      <c r="C79" s="258">
        <v>32799</v>
      </c>
      <c r="D79" s="280">
        <v>295077</v>
      </c>
      <c r="E79" s="275">
        <f t="shared" si="8"/>
        <v>1.9204184534386559</v>
      </c>
      <c r="F79" s="258">
        <v>293473</v>
      </c>
      <c r="G79" s="258">
        <v>32764</v>
      </c>
      <c r="H79" s="258">
        <v>260709</v>
      </c>
      <c r="I79" s="279">
        <f t="shared" si="9"/>
        <v>1.8270035170096293</v>
      </c>
      <c r="J79" s="279">
        <f t="shared" si="10"/>
        <v>89.507313740560463</v>
      </c>
      <c r="K79" s="281" t="s">
        <v>295</v>
      </c>
    </row>
    <row r="80" spans="1:11" ht="14.85" customHeight="1">
      <c r="A80" s="92" t="s">
        <v>680</v>
      </c>
      <c r="B80" s="258">
        <v>1239699</v>
      </c>
      <c r="C80" s="258">
        <v>354836</v>
      </c>
      <c r="D80" s="280">
        <v>884863</v>
      </c>
      <c r="E80" s="275">
        <f t="shared" si="8"/>
        <v>7.2611012587363755</v>
      </c>
      <c r="F80" s="258">
        <v>1143581</v>
      </c>
      <c r="G80" s="258">
        <v>317433</v>
      </c>
      <c r="H80" s="258">
        <v>826148</v>
      </c>
      <c r="I80" s="279">
        <f t="shared" si="9"/>
        <v>7.1193142435092449</v>
      </c>
      <c r="J80" s="279">
        <f t="shared" si="10"/>
        <v>92.246666327874749</v>
      </c>
      <c r="K80" s="281" t="s">
        <v>296</v>
      </c>
    </row>
    <row r="81" spans="1:11" ht="14.85" customHeight="1">
      <c r="A81" s="92" t="s">
        <v>297</v>
      </c>
      <c r="B81" s="258">
        <v>207711</v>
      </c>
      <c r="C81" s="258">
        <v>14395</v>
      </c>
      <c r="D81" s="280">
        <v>193316</v>
      </c>
      <c r="E81" s="275">
        <f t="shared" si="8"/>
        <v>1.2165941922623082</v>
      </c>
      <c r="F81" s="258">
        <v>190225</v>
      </c>
      <c r="G81" s="258">
        <v>13740</v>
      </c>
      <c r="H81" s="258">
        <v>176485</v>
      </c>
      <c r="I81" s="279">
        <f t="shared" si="9"/>
        <v>1.1842375415222413</v>
      </c>
      <c r="J81" s="279">
        <f t="shared" si="10"/>
        <v>91.581572473292212</v>
      </c>
      <c r="K81" s="281" t="s">
        <v>298</v>
      </c>
    </row>
    <row r="82" spans="1:11" ht="14.85" customHeight="1">
      <c r="A82" s="92" t="s">
        <v>679</v>
      </c>
      <c r="B82" s="258">
        <v>956037</v>
      </c>
      <c r="C82" s="258">
        <v>315803</v>
      </c>
      <c r="D82" s="280">
        <v>640235</v>
      </c>
      <c r="E82" s="275">
        <f t="shared" si="8"/>
        <v>5.5996507733720442</v>
      </c>
      <c r="F82" s="258">
        <v>883305</v>
      </c>
      <c r="G82" s="258">
        <v>279063</v>
      </c>
      <c r="H82" s="258">
        <v>604242</v>
      </c>
      <c r="I82" s="279">
        <f t="shared" si="9"/>
        <v>5.4989772196835496</v>
      </c>
      <c r="J82" s="279">
        <f t="shared" si="10"/>
        <v>92.392344647748985</v>
      </c>
      <c r="K82" s="281" t="s">
        <v>299</v>
      </c>
    </row>
    <row r="83" spans="1:11" ht="14.85" customHeight="1">
      <c r="A83" s="92" t="s">
        <v>300</v>
      </c>
      <c r="B83" s="258">
        <v>75951</v>
      </c>
      <c r="C83" s="258">
        <v>24639</v>
      </c>
      <c r="D83" s="280">
        <v>51312</v>
      </c>
      <c r="E83" s="275">
        <f t="shared" si="8"/>
        <v>0.4448562931020244</v>
      </c>
      <c r="F83" s="258">
        <v>70051</v>
      </c>
      <c r="G83" s="258">
        <v>24630</v>
      </c>
      <c r="H83" s="258">
        <v>45421</v>
      </c>
      <c r="I83" s="279">
        <f t="shared" si="9"/>
        <v>0.43609948230345391</v>
      </c>
      <c r="J83" s="279">
        <f t="shared" si="10"/>
        <v>92.23183368224251</v>
      </c>
      <c r="K83" s="281" t="s">
        <v>301</v>
      </c>
    </row>
    <row r="84" spans="1:11" ht="14.85" customHeight="1">
      <c r="A84" s="92" t="s">
        <v>302</v>
      </c>
      <c r="B84" s="258">
        <v>31816</v>
      </c>
      <c r="C84" s="258">
        <v>24691</v>
      </c>
      <c r="D84" s="280">
        <v>8125</v>
      </c>
      <c r="E84" s="275">
        <f t="shared" si="8"/>
        <v>0.18635103976687611</v>
      </c>
      <c r="F84" s="258">
        <v>32355</v>
      </c>
      <c r="G84" s="258">
        <v>24238</v>
      </c>
      <c r="H84" s="258">
        <v>8117</v>
      </c>
      <c r="I84" s="279">
        <f t="shared" si="9"/>
        <v>0.20142465846209548</v>
      </c>
      <c r="J84" s="279">
        <f t="shared" si="10"/>
        <v>101.6941161679658</v>
      </c>
      <c r="K84" s="281" t="s">
        <v>303</v>
      </c>
    </row>
    <row r="85" spans="1:11" ht="14.85" customHeight="1">
      <c r="A85" s="92" t="s">
        <v>304</v>
      </c>
      <c r="B85" s="258">
        <v>24691</v>
      </c>
      <c r="C85" s="258">
        <v>24691</v>
      </c>
      <c r="D85" s="280">
        <v>0</v>
      </c>
      <c r="E85" s="275">
        <f t="shared" si="8"/>
        <v>0.14461885601219318</v>
      </c>
      <c r="F85" s="258">
        <v>31946</v>
      </c>
      <c r="G85" s="258">
        <v>24238</v>
      </c>
      <c r="H85" s="258">
        <v>7708</v>
      </c>
      <c r="I85" s="279">
        <f t="shared" si="9"/>
        <v>0.19887844658414783</v>
      </c>
      <c r="J85" s="279">
        <f t="shared" si="10"/>
        <v>129.3831760560528</v>
      </c>
      <c r="K85" s="281" t="s">
        <v>305</v>
      </c>
    </row>
    <row r="86" spans="1:11" ht="14.85" customHeight="1">
      <c r="A86" s="92" t="s">
        <v>306</v>
      </c>
      <c r="B86" s="258">
        <v>7125</v>
      </c>
      <c r="C86" s="294">
        <v>0</v>
      </c>
      <c r="D86" s="280">
        <v>7125</v>
      </c>
      <c r="E86" s="503">
        <v>0</v>
      </c>
      <c r="F86" s="258">
        <v>409</v>
      </c>
      <c r="G86" s="258">
        <v>0</v>
      </c>
      <c r="H86" s="258">
        <v>409</v>
      </c>
      <c r="I86" s="504">
        <v>0</v>
      </c>
      <c r="J86" s="279">
        <f t="shared" si="10"/>
        <v>5.7403508771929825</v>
      </c>
      <c r="K86" s="281" t="s">
        <v>307</v>
      </c>
    </row>
    <row r="87" spans="1:11" ht="14.85" customHeight="1">
      <c r="A87" s="92" t="s">
        <v>308</v>
      </c>
      <c r="B87" s="258">
        <v>300887</v>
      </c>
      <c r="C87" s="258">
        <v>61294</v>
      </c>
      <c r="D87" s="280">
        <v>239593</v>
      </c>
      <c r="E87" s="275">
        <f>(B87/$B$15)*100</f>
        <v>1.7623398699502153</v>
      </c>
      <c r="F87" s="258">
        <v>0</v>
      </c>
      <c r="G87" s="258">
        <v>0</v>
      </c>
      <c r="H87" s="258">
        <v>0</v>
      </c>
      <c r="I87" s="504">
        <f>(F87/$F$15)*100</f>
        <v>0</v>
      </c>
      <c r="J87" s="504">
        <f t="shared" si="10"/>
        <v>0</v>
      </c>
      <c r="K87" s="281" t="s">
        <v>309</v>
      </c>
    </row>
    <row r="88" spans="1:11" ht="14.85" customHeight="1">
      <c r="A88" s="92" t="s">
        <v>310</v>
      </c>
      <c r="B88" s="258">
        <v>300887</v>
      </c>
      <c r="C88" s="258">
        <v>61294</v>
      </c>
      <c r="D88" s="280">
        <v>239593</v>
      </c>
      <c r="E88" s="275">
        <f>(B88/$B$15)*100</f>
        <v>1.7623398699502153</v>
      </c>
      <c r="F88" s="258">
        <v>0</v>
      </c>
      <c r="G88" s="258">
        <v>0</v>
      </c>
      <c r="H88" s="258">
        <v>0</v>
      </c>
      <c r="I88" s="504">
        <f>(F88/$F$15)*100</f>
        <v>0</v>
      </c>
      <c r="J88" s="504">
        <f t="shared" si="10"/>
        <v>0</v>
      </c>
      <c r="K88" s="281" t="s">
        <v>311</v>
      </c>
    </row>
    <row r="89" spans="1:11" ht="14.85" customHeight="1">
      <c r="A89" s="92" t="s">
        <v>312</v>
      </c>
      <c r="B89" s="258">
        <v>1911668</v>
      </c>
      <c r="C89" s="258">
        <v>393097</v>
      </c>
      <c r="D89" s="280">
        <v>1518571</v>
      </c>
      <c r="E89" s="275">
        <f>(B89/$B$15)*100</f>
        <v>11.196923544413645</v>
      </c>
      <c r="F89" s="258">
        <v>1855920</v>
      </c>
      <c r="G89" s="258">
        <v>387234</v>
      </c>
      <c r="H89" s="258">
        <v>1468686</v>
      </c>
      <c r="I89" s="279">
        <f>(F89/$F$15)*100</f>
        <v>11.553949996383009</v>
      </c>
      <c r="J89" s="279">
        <f t="shared" si="10"/>
        <v>97.083803254540015</v>
      </c>
      <c r="K89" s="281" t="s">
        <v>313</v>
      </c>
    </row>
    <row r="90" spans="1:11" ht="14.85" customHeight="1" thickBot="1">
      <c r="A90" s="92" t="s">
        <v>314</v>
      </c>
      <c r="B90" s="258">
        <v>1911668</v>
      </c>
      <c r="C90" s="258">
        <v>393097</v>
      </c>
      <c r="D90" s="280">
        <v>1518571</v>
      </c>
      <c r="E90" s="275">
        <f>(B90/$B$15)*100</f>
        <v>11.196923544413645</v>
      </c>
      <c r="F90" s="258">
        <v>1855921</v>
      </c>
      <c r="G90" s="258">
        <v>387234</v>
      </c>
      <c r="H90" s="258">
        <v>1468686</v>
      </c>
      <c r="I90" s="279">
        <f>(F90/$F$15)*100</f>
        <v>11.553956221839924</v>
      </c>
      <c r="J90" s="279">
        <f t="shared" si="10"/>
        <v>97.083855564878419</v>
      </c>
      <c r="K90" s="502" t="s">
        <v>315</v>
      </c>
    </row>
    <row r="91" spans="1:11" s="299" customFormat="1" ht="12.95" customHeight="1">
      <c r="A91" s="295" t="s">
        <v>678</v>
      </c>
      <c r="B91" s="296"/>
      <c r="C91" s="296"/>
      <c r="D91" s="296"/>
      <c r="E91" s="295"/>
      <c r="F91" s="297"/>
      <c r="G91" s="296"/>
      <c r="H91" s="296"/>
      <c r="I91" s="295"/>
      <c r="J91" s="295"/>
      <c r="K91" s="298" t="s">
        <v>677</v>
      </c>
    </row>
  </sheetData>
  <sheetProtection selectLockedCells="1"/>
  <mergeCells count="34">
    <mergeCell ref="A3:F3"/>
    <mergeCell ref="G3:K3"/>
    <mergeCell ref="A6:A10"/>
    <mergeCell ref="B6:E6"/>
    <mergeCell ref="G6:I6"/>
    <mergeCell ref="B8:B10"/>
    <mergeCell ref="C8:C10"/>
    <mergeCell ref="A51:A55"/>
    <mergeCell ref="B51:E51"/>
    <mergeCell ref="G51:I51"/>
    <mergeCell ref="H53:H55"/>
    <mergeCell ref="H8:H10"/>
    <mergeCell ref="E7:E10"/>
    <mergeCell ref="F7:F10"/>
    <mergeCell ref="D8:D10"/>
    <mergeCell ref="G8:G10"/>
    <mergeCell ref="G52:H52"/>
    <mergeCell ref="I52:I55"/>
    <mergeCell ref="B53:B55"/>
    <mergeCell ref="C53:C55"/>
    <mergeCell ref="D53:D55"/>
    <mergeCell ref="G53:G55"/>
    <mergeCell ref="A48:F48"/>
    <mergeCell ref="K51:K55"/>
    <mergeCell ref="B52:D52"/>
    <mergeCell ref="E52:E55"/>
    <mergeCell ref="F52:F55"/>
    <mergeCell ref="G7:H7"/>
    <mergeCell ref="I7:I10"/>
    <mergeCell ref="J51:J55"/>
    <mergeCell ref="K6:K10"/>
    <mergeCell ref="B7:D7"/>
    <mergeCell ref="G48:K48"/>
    <mergeCell ref="J6:J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5" max="10" man="1"/>
  </rowBreaks>
  <colBreaks count="1" manualBreakCount="1">
    <brk id="6" max="8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3"/>
  <sheetViews>
    <sheetView view="pageBreakPreview" zoomScaleNormal="100" zoomScaleSheetLayoutView="100" workbookViewId="0">
      <selection activeCell="G26" sqref="G26"/>
    </sheetView>
  </sheetViews>
  <sheetFormatPr defaultRowHeight="14.25"/>
  <cols>
    <col min="1" max="1" width="4.625" style="267" customWidth="1"/>
    <col min="2" max="2" width="8.375" style="267" customWidth="1"/>
    <col min="3" max="7" width="13.875" style="268" customWidth="1"/>
    <col min="8" max="12" width="13.625" style="268" customWidth="1"/>
    <col min="13" max="13" width="6.875" style="267" customWidth="1"/>
    <col min="14" max="14" width="7.375" style="267" customWidth="1"/>
    <col min="15" max="15" width="5.125" style="267" customWidth="1"/>
    <col min="16" max="16" width="2.75" style="267" customWidth="1"/>
    <col min="17" max="17" width="2.5" style="267" customWidth="1"/>
    <col min="18" max="18" width="7.625" style="267" customWidth="1"/>
    <col min="19" max="23" width="12.875" style="268" customWidth="1"/>
    <col min="24" max="24" width="16.125" style="267" customWidth="1"/>
    <col min="25" max="16384" width="9" style="269"/>
  </cols>
  <sheetData>
    <row r="1" spans="1:24" s="242" customFormat="1" ht="14.1" customHeight="1">
      <c r="A1" s="111" t="s">
        <v>639</v>
      </c>
      <c r="B1" s="241"/>
      <c r="C1" s="241"/>
      <c r="D1" s="241"/>
      <c r="E1" s="241"/>
      <c r="F1" s="241"/>
      <c r="G1" s="241"/>
      <c r="M1" s="48"/>
      <c r="N1" s="114" t="s">
        <v>665</v>
      </c>
      <c r="O1" s="111" t="s">
        <v>666</v>
      </c>
      <c r="P1" s="241"/>
      <c r="Q1" s="241"/>
      <c r="R1" s="241"/>
      <c r="S1" s="241"/>
      <c r="T1" s="241"/>
      <c r="U1" s="241"/>
      <c r="V1" s="241"/>
    </row>
    <row r="2" spans="1:24" s="242" customFormat="1" ht="14.1" customHeight="1">
      <c r="A2" s="111"/>
      <c r="B2" s="241"/>
      <c r="C2" s="241"/>
      <c r="D2" s="241"/>
      <c r="E2" s="241"/>
      <c r="F2" s="241"/>
      <c r="G2" s="241"/>
      <c r="M2" s="48"/>
      <c r="N2" s="114"/>
      <c r="O2" s="111"/>
      <c r="P2" s="241"/>
      <c r="Q2" s="241"/>
      <c r="R2" s="241"/>
      <c r="S2" s="241"/>
      <c r="T2" s="241"/>
      <c r="U2" s="241"/>
      <c r="V2" s="241"/>
    </row>
    <row r="3" spans="1:24" s="243" customFormat="1" ht="20.100000000000001" customHeight="1">
      <c r="A3" s="783" t="s">
        <v>107</v>
      </c>
      <c r="B3" s="783"/>
      <c r="C3" s="783"/>
      <c r="D3" s="783"/>
      <c r="E3" s="783"/>
      <c r="F3" s="783"/>
      <c r="G3" s="783"/>
      <c r="H3" s="832" t="s">
        <v>108</v>
      </c>
      <c r="I3" s="832"/>
      <c r="J3" s="832"/>
      <c r="K3" s="832"/>
      <c r="L3" s="832"/>
      <c r="M3" s="832"/>
      <c r="N3" s="832"/>
      <c r="O3" s="783" t="s">
        <v>316</v>
      </c>
      <c r="P3" s="783"/>
      <c r="Q3" s="783"/>
      <c r="R3" s="783"/>
      <c r="S3" s="783"/>
      <c r="T3" s="783"/>
      <c r="U3" s="783"/>
      <c r="V3" s="783"/>
      <c r="W3" s="783"/>
    </row>
    <row r="4" spans="1:24" s="246" customFormat="1" ht="24" customHeight="1">
      <c r="A4" s="244"/>
      <c r="B4" s="244"/>
      <c r="C4" s="244"/>
      <c r="D4" s="244"/>
      <c r="E4" s="244"/>
      <c r="F4" s="244"/>
      <c r="G4" s="244"/>
      <c r="H4" s="245"/>
      <c r="I4" s="245"/>
      <c r="J4" s="245"/>
      <c r="K4" s="245"/>
      <c r="L4" s="245"/>
      <c r="M4" s="245"/>
      <c r="N4" s="245"/>
      <c r="O4" s="833" t="s">
        <v>317</v>
      </c>
      <c r="P4" s="833"/>
      <c r="Q4" s="833"/>
      <c r="R4" s="833"/>
      <c r="S4" s="833"/>
      <c r="T4" s="833"/>
      <c r="U4" s="833"/>
      <c r="V4" s="833"/>
      <c r="W4" s="833"/>
    </row>
    <row r="5" spans="1:24" s="247" customFormat="1" ht="18" customHeight="1" thickBot="1">
      <c r="A5" s="247" t="s">
        <v>17</v>
      </c>
      <c r="M5" s="248"/>
      <c r="N5" s="249" t="s">
        <v>86</v>
      </c>
      <c r="O5" s="247" t="s">
        <v>17</v>
      </c>
      <c r="P5" s="248"/>
      <c r="Q5" s="248"/>
      <c r="R5" s="248"/>
      <c r="W5" s="249" t="s">
        <v>86</v>
      </c>
      <c r="X5" s="248"/>
    </row>
    <row r="6" spans="1:24" s="242" customFormat="1" ht="18" customHeight="1">
      <c r="A6" s="778" t="s">
        <v>318</v>
      </c>
      <c r="B6" s="799"/>
      <c r="C6" s="796" t="s">
        <v>100</v>
      </c>
      <c r="D6" s="771" t="s">
        <v>109</v>
      </c>
      <c r="E6" s="771" t="s">
        <v>319</v>
      </c>
      <c r="F6" s="771" t="s">
        <v>320</v>
      </c>
      <c r="G6" s="774" t="s">
        <v>101</v>
      </c>
      <c r="H6" s="787" t="s">
        <v>321</v>
      </c>
      <c r="I6" s="771" t="s">
        <v>322</v>
      </c>
      <c r="J6" s="771" t="s">
        <v>323</v>
      </c>
      <c r="K6" s="771" t="s">
        <v>110</v>
      </c>
      <c r="L6" s="774" t="s">
        <v>324</v>
      </c>
      <c r="M6" s="777" t="s">
        <v>318</v>
      </c>
      <c r="N6" s="778"/>
      <c r="O6" s="778" t="s">
        <v>318</v>
      </c>
      <c r="P6" s="778"/>
      <c r="Q6" s="778"/>
      <c r="R6" s="799"/>
      <c r="S6" s="787" t="s">
        <v>111</v>
      </c>
      <c r="T6" s="771" t="s">
        <v>325</v>
      </c>
      <c r="U6" s="771" t="s">
        <v>326</v>
      </c>
      <c r="V6" s="771" t="s">
        <v>112</v>
      </c>
      <c r="W6" s="774" t="s">
        <v>327</v>
      </c>
      <c r="X6" s="770"/>
    </row>
    <row r="7" spans="1:24" s="242" customFormat="1" ht="18" customHeight="1">
      <c r="A7" s="780"/>
      <c r="B7" s="800"/>
      <c r="C7" s="797"/>
      <c r="D7" s="772"/>
      <c r="E7" s="772"/>
      <c r="F7" s="772"/>
      <c r="G7" s="775"/>
      <c r="H7" s="788"/>
      <c r="I7" s="772"/>
      <c r="J7" s="772"/>
      <c r="K7" s="772"/>
      <c r="L7" s="775"/>
      <c r="M7" s="779"/>
      <c r="N7" s="780"/>
      <c r="O7" s="780"/>
      <c r="P7" s="780"/>
      <c r="Q7" s="780"/>
      <c r="R7" s="800"/>
      <c r="S7" s="788"/>
      <c r="T7" s="772"/>
      <c r="U7" s="772"/>
      <c r="V7" s="772"/>
      <c r="W7" s="775"/>
      <c r="X7" s="834"/>
    </row>
    <row r="8" spans="1:24" s="242" customFormat="1" ht="18" customHeight="1">
      <c r="A8" s="780"/>
      <c r="B8" s="800"/>
      <c r="C8" s="797"/>
      <c r="D8" s="772"/>
      <c r="E8" s="772"/>
      <c r="F8" s="772"/>
      <c r="G8" s="775"/>
      <c r="H8" s="788"/>
      <c r="I8" s="772"/>
      <c r="J8" s="772"/>
      <c r="K8" s="772"/>
      <c r="L8" s="775"/>
      <c r="M8" s="779"/>
      <c r="N8" s="780"/>
      <c r="O8" s="780"/>
      <c r="P8" s="780"/>
      <c r="Q8" s="780"/>
      <c r="R8" s="800"/>
      <c r="S8" s="788"/>
      <c r="T8" s="772"/>
      <c r="U8" s="772"/>
      <c r="V8" s="772"/>
      <c r="W8" s="775"/>
      <c r="X8" s="834"/>
    </row>
    <row r="9" spans="1:24" s="242" customFormat="1" ht="18" customHeight="1">
      <c r="A9" s="782"/>
      <c r="B9" s="801"/>
      <c r="C9" s="798"/>
      <c r="D9" s="773"/>
      <c r="E9" s="773"/>
      <c r="F9" s="773"/>
      <c r="G9" s="776"/>
      <c r="H9" s="789"/>
      <c r="I9" s="773"/>
      <c r="J9" s="773"/>
      <c r="K9" s="773"/>
      <c r="L9" s="776"/>
      <c r="M9" s="781"/>
      <c r="N9" s="782"/>
      <c r="O9" s="782"/>
      <c r="P9" s="782"/>
      <c r="Q9" s="782"/>
      <c r="R9" s="801"/>
      <c r="S9" s="789"/>
      <c r="T9" s="773"/>
      <c r="U9" s="773"/>
      <c r="V9" s="773"/>
      <c r="W9" s="776"/>
      <c r="X9" s="834"/>
    </row>
    <row r="10" spans="1:24" s="242" customFormat="1" ht="18.95" customHeight="1">
      <c r="A10" s="791" t="s">
        <v>23</v>
      </c>
      <c r="B10" s="792"/>
      <c r="C10" s="250">
        <v>8295674</v>
      </c>
      <c r="D10" s="250">
        <v>546161</v>
      </c>
      <c r="E10" s="250">
        <v>215342</v>
      </c>
      <c r="F10" s="250">
        <v>43832</v>
      </c>
      <c r="G10" s="250">
        <v>703179</v>
      </c>
      <c r="H10" s="250">
        <v>686505</v>
      </c>
      <c r="I10" s="250">
        <v>1681056</v>
      </c>
      <c r="J10" s="250">
        <v>148416</v>
      </c>
      <c r="K10" s="250">
        <v>1425399</v>
      </c>
      <c r="L10" s="250">
        <v>214254</v>
      </c>
      <c r="M10" s="790" t="s">
        <v>23</v>
      </c>
      <c r="N10" s="791"/>
      <c r="O10" s="791" t="s">
        <v>23</v>
      </c>
      <c r="P10" s="791"/>
      <c r="Q10" s="791"/>
      <c r="R10" s="792"/>
      <c r="S10" s="250">
        <v>669687</v>
      </c>
      <c r="T10" s="250">
        <v>791831</v>
      </c>
      <c r="U10" s="250">
        <v>657</v>
      </c>
      <c r="V10" s="250">
        <v>34070</v>
      </c>
      <c r="W10" s="250">
        <v>1135285</v>
      </c>
    </row>
    <row r="11" spans="1:24" s="242" customFormat="1" ht="18.95" customHeight="1">
      <c r="A11" s="791" t="s">
        <v>138</v>
      </c>
      <c r="B11" s="792"/>
      <c r="C11" s="250">
        <v>8656404</v>
      </c>
      <c r="D11" s="250">
        <v>587692</v>
      </c>
      <c r="E11" s="250">
        <v>268893</v>
      </c>
      <c r="F11" s="250">
        <v>49285</v>
      </c>
      <c r="G11" s="250">
        <v>718199</v>
      </c>
      <c r="H11" s="250">
        <v>704399</v>
      </c>
      <c r="I11" s="250">
        <v>1703229</v>
      </c>
      <c r="J11" s="250">
        <v>161269</v>
      </c>
      <c r="K11" s="250">
        <v>1484440</v>
      </c>
      <c r="L11" s="250">
        <v>194873</v>
      </c>
      <c r="M11" s="790" t="s">
        <v>138</v>
      </c>
      <c r="N11" s="791"/>
      <c r="O11" s="791" t="s">
        <v>138</v>
      </c>
      <c r="P11" s="791"/>
      <c r="Q11" s="791"/>
      <c r="R11" s="792"/>
      <c r="S11" s="250">
        <v>667659</v>
      </c>
      <c r="T11" s="250">
        <v>868892</v>
      </c>
      <c r="U11" s="250">
        <v>1034</v>
      </c>
      <c r="V11" s="250">
        <v>582</v>
      </c>
      <c r="W11" s="250">
        <v>1245958</v>
      </c>
    </row>
    <row r="12" spans="1:24" s="242" customFormat="1" ht="18.95" customHeight="1">
      <c r="A12" s="791" t="s">
        <v>473</v>
      </c>
      <c r="B12" s="792"/>
      <c r="C12" s="250">
        <v>9275604.0971499998</v>
      </c>
      <c r="D12" s="250">
        <v>681524.55802999996</v>
      </c>
      <c r="E12" s="250">
        <v>323844.53963000001</v>
      </c>
      <c r="F12" s="250">
        <v>57334.381840000002</v>
      </c>
      <c r="G12" s="250">
        <v>833973.02801000001</v>
      </c>
      <c r="H12" s="250">
        <v>711769.97085000004</v>
      </c>
      <c r="I12" s="250">
        <v>1839691.5799</v>
      </c>
      <c r="J12" s="250">
        <v>159976.90307999999</v>
      </c>
      <c r="K12" s="250">
        <v>1573067.8352600001</v>
      </c>
      <c r="L12" s="250">
        <v>222430.94545999999</v>
      </c>
      <c r="M12" s="790" t="s">
        <v>473</v>
      </c>
      <c r="N12" s="791"/>
      <c r="O12" s="791" t="s">
        <v>473</v>
      </c>
      <c r="P12" s="791"/>
      <c r="Q12" s="791"/>
      <c r="R12" s="792"/>
      <c r="S12" s="250">
        <v>718036.11662999995</v>
      </c>
      <c r="T12" s="250">
        <v>826992.90991000005</v>
      </c>
      <c r="U12" s="250">
        <v>571</v>
      </c>
      <c r="V12" s="250">
        <v>0</v>
      </c>
      <c r="W12" s="250">
        <v>1326390.32855</v>
      </c>
    </row>
    <row r="13" spans="1:24" s="242" customFormat="1" ht="18.95" customHeight="1">
      <c r="A13" s="791" t="s">
        <v>600</v>
      </c>
      <c r="B13" s="792"/>
      <c r="C13" s="250">
        <v>10261913</v>
      </c>
      <c r="D13" s="250">
        <v>937148</v>
      </c>
      <c r="E13" s="250">
        <v>383807</v>
      </c>
      <c r="F13" s="250">
        <v>62319</v>
      </c>
      <c r="G13" s="250">
        <v>904081</v>
      </c>
      <c r="H13" s="250">
        <v>759424</v>
      </c>
      <c r="I13" s="250">
        <v>2058594</v>
      </c>
      <c r="J13" s="250">
        <v>185822</v>
      </c>
      <c r="K13" s="250">
        <v>1654137</v>
      </c>
      <c r="L13" s="250">
        <v>242134</v>
      </c>
      <c r="M13" s="790" t="s">
        <v>600</v>
      </c>
      <c r="N13" s="791"/>
      <c r="O13" s="791" t="s">
        <v>600</v>
      </c>
      <c r="P13" s="791"/>
      <c r="Q13" s="791"/>
      <c r="R13" s="792"/>
      <c r="S13" s="250">
        <v>749423</v>
      </c>
      <c r="T13" s="250">
        <v>929777</v>
      </c>
      <c r="U13" s="250">
        <v>1459</v>
      </c>
      <c r="V13" s="250">
        <v>13</v>
      </c>
      <c r="W13" s="250">
        <v>1393775</v>
      </c>
    </row>
    <row r="14" spans="1:24" s="242" customFormat="1" ht="18.95" customHeight="1">
      <c r="A14" s="785" t="s">
        <v>601</v>
      </c>
      <c r="B14" s="786"/>
      <c r="C14" s="251">
        <f>SUM(C16:C38)</f>
        <v>10063685</v>
      </c>
      <c r="D14" s="251">
        <f t="shared" ref="D14:L14" si="0">SUM(D16:D38)</f>
        <v>737907</v>
      </c>
      <c r="E14" s="251">
        <f t="shared" si="0"/>
        <v>281202</v>
      </c>
      <c r="F14" s="251">
        <f t="shared" si="0"/>
        <v>67001</v>
      </c>
      <c r="G14" s="251">
        <f t="shared" si="0"/>
        <v>825992</v>
      </c>
      <c r="H14" s="251">
        <f t="shared" si="0"/>
        <v>753921</v>
      </c>
      <c r="I14" s="251">
        <f t="shared" si="0"/>
        <v>2287866</v>
      </c>
      <c r="J14" s="251">
        <f t="shared" si="0"/>
        <v>199541</v>
      </c>
      <c r="K14" s="251">
        <f t="shared" si="0"/>
        <v>1695541</v>
      </c>
      <c r="L14" s="251">
        <f t="shared" si="0"/>
        <v>233172</v>
      </c>
      <c r="M14" s="810" t="s">
        <v>601</v>
      </c>
      <c r="N14" s="785"/>
      <c r="O14" s="785" t="s">
        <v>601</v>
      </c>
      <c r="P14" s="785"/>
      <c r="Q14" s="785"/>
      <c r="R14" s="786"/>
      <c r="S14" s="251">
        <f>SUM(S16:S38)</f>
        <v>678591</v>
      </c>
      <c r="T14" s="251">
        <f>SUM(T16:T38)</f>
        <v>826148</v>
      </c>
      <c r="U14" s="251">
        <f>SUM(U16:U38)</f>
        <v>8117</v>
      </c>
      <c r="V14" s="251">
        <f>SUM(V16:V38)</f>
        <v>0</v>
      </c>
      <c r="W14" s="251">
        <f>SUM(W16:W38)</f>
        <v>1468686</v>
      </c>
      <c r="X14" s="252"/>
    </row>
    <row r="15" spans="1:24" s="242" customFormat="1" ht="17.45" customHeight="1">
      <c r="A15" s="253"/>
      <c r="B15" s="254"/>
      <c r="C15" s="250"/>
      <c r="D15" s="250"/>
      <c r="E15" s="250"/>
      <c r="F15" s="250"/>
      <c r="G15" s="250"/>
      <c r="H15" s="255"/>
      <c r="I15" s="255"/>
      <c r="J15" s="255"/>
      <c r="K15" s="255"/>
      <c r="L15" s="255"/>
      <c r="M15" s="256"/>
      <c r="N15" s="253"/>
      <c r="O15" s="253"/>
      <c r="P15" s="253"/>
      <c r="Q15" s="253"/>
      <c r="R15" s="254"/>
      <c r="S15" s="250"/>
      <c r="T15" s="250"/>
      <c r="U15" s="250"/>
      <c r="V15" s="250"/>
      <c r="W15" s="250"/>
      <c r="X15" s="257"/>
    </row>
    <row r="16" spans="1:24" s="242" customFormat="1" ht="17.45" customHeight="1">
      <c r="A16" s="791" t="s">
        <v>42</v>
      </c>
      <c r="B16" s="792"/>
      <c r="C16" s="250">
        <f>SUM(D16:L16,S16:W16)</f>
        <v>1035610</v>
      </c>
      <c r="D16" s="258">
        <v>76434</v>
      </c>
      <c r="E16" s="258">
        <v>21714</v>
      </c>
      <c r="F16" s="258">
        <v>9802</v>
      </c>
      <c r="G16" s="258">
        <v>54283</v>
      </c>
      <c r="H16" s="258">
        <v>61969</v>
      </c>
      <c r="I16" s="258">
        <v>358380</v>
      </c>
      <c r="J16" s="258">
        <v>16786</v>
      </c>
      <c r="K16" s="258">
        <v>123452</v>
      </c>
      <c r="L16" s="258">
        <v>22501</v>
      </c>
      <c r="M16" s="825" t="s">
        <v>24</v>
      </c>
      <c r="N16" s="826"/>
      <c r="O16" s="791" t="s">
        <v>42</v>
      </c>
      <c r="P16" s="791" t="s">
        <v>24</v>
      </c>
      <c r="Q16" s="828" t="s">
        <v>24</v>
      </c>
      <c r="R16" s="829"/>
      <c r="S16" s="258">
        <v>115867</v>
      </c>
      <c r="T16" s="258">
        <v>30001</v>
      </c>
      <c r="U16" s="258">
        <v>7708</v>
      </c>
      <c r="V16" s="259">
        <v>0</v>
      </c>
      <c r="W16" s="258">
        <v>136713</v>
      </c>
    </row>
    <row r="17" spans="1:23" s="242" customFormat="1" ht="17.45" customHeight="1">
      <c r="A17" s="791" t="s">
        <v>43</v>
      </c>
      <c r="B17" s="792"/>
      <c r="C17" s="250">
        <f t="shared" ref="C17:C38" si="1">SUM(D17:L17,S17:W17)</f>
        <v>839389</v>
      </c>
      <c r="D17" s="259">
        <v>57102</v>
      </c>
      <c r="E17" s="259">
        <v>4402</v>
      </c>
      <c r="F17" s="259">
        <v>8333</v>
      </c>
      <c r="G17" s="259">
        <v>116255</v>
      </c>
      <c r="H17" s="259">
        <v>52679</v>
      </c>
      <c r="I17" s="259">
        <v>199128</v>
      </c>
      <c r="J17" s="259">
        <v>12558</v>
      </c>
      <c r="K17" s="259">
        <v>121908</v>
      </c>
      <c r="L17" s="259">
        <v>16531</v>
      </c>
      <c r="M17" s="825" t="s">
        <v>25</v>
      </c>
      <c r="N17" s="826"/>
      <c r="O17" s="791" t="s">
        <v>43</v>
      </c>
      <c r="P17" s="791" t="s">
        <v>25</v>
      </c>
      <c r="Q17" s="828" t="s">
        <v>25</v>
      </c>
      <c r="R17" s="829"/>
      <c r="S17" s="259">
        <v>50836</v>
      </c>
      <c r="T17" s="259">
        <v>81759</v>
      </c>
      <c r="U17" s="259">
        <v>0</v>
      </c>
      <c r="V17" s="259">
        <v>0</v>
      </c>
      <c r="W17" s="259">
        <v>117898</v>
      </c>
    </row>
    <row r="18" spans="1:23" s="242" customFormat="1" ht="17.45" customHeight="1">
      <c r="A18" s="791" t="s">
        <v>44</v>
      </c>
      <c r="B18" s="792"/>
      <c r="C18" s="250">
        <f t="shared" si="1"/>
        <v>535756</v>
      </c>
      <c r="D18" s="259">
        <v>44466</v>
      </c>
      <c r="E18" s="259">
        <v>14982</v>
      </c>
      <c r="F18" s="259">
        <v>0</v>
      </c>
      <c r="G18" s="259">
        <v>32799</v>
      </c>
      <c r="H18" s="259">
        <v>40227</v>
      </c>
      <c r="I18" s="259">
        <v>125569</v>
      </c>
      <c r="J18" s="259">
        <v>9662</v>
      </c>
      <c r="K18" s="259">
        <v>112525</v>
      </c>
      <c r="L18" s="259">
        <v>7149</v>
      </c>
      <c r="M18" s="825" t="s">
        <v>26</v>
      </c>
      <c r="N18" s="826"/>
      <c r="O18" s="791" t="s">
        <v>44</v>
      </c>
      <c r="P18" s="791" t="s">
        <v>26</v>
      </c>
      <c r="Q18" s="828" t="s">
        <v>26</v>
      </c>
      <c r="R18" s="829"/>
      <c r="S18" s="259">
        <v>38076</v>
      </c>
      <c r="T18" s="259">
        <v>34299</v>
      </c>
      <c r="U18" s="259">
        <v>0</v>
      </c>
      <c r="V18" s="259">
        <v>0</v>
      </c>
      <c r="W18" s="259">
        <v>76002</v>
      </c>
    </row>
    <row r="19" spans="1:23" s="242" customFormat="1" ht="17.45" customHeight="1">
      <c r="A19" s="791" t="s">
        <v>45</v>
      </c>
      <c r="B19" s="792"/>
      <c r="C19" s="250">
        <f t="shared" si="1"/>
        <v>709021</v>
      </c>
      <c r="D19" s="258">
        <v>49195</v>
      </c>
      <c r="E19" s="258">
        <v>7542</v>
      </c>
      <c r="F19" s="259">
        <v>5575</v>
      </c>
      <c r="G19" s="259">
        <v>92363</v>
      </c>
      <c r="H19" s="259">
        <v>57438</v>
      </c>
      <c r="I19" s="258">
        <v>174027</v>
      </c>
      <c r="J19" s="258">
        <v>17960</v>
      </c>
      <c r="K19" s="258">
        <v>108059</v>
      </c>
      <c r="L19" s="258">
        <v>13341</v>
      </c>
      <c r="M19" s="825" t="s">
        <v>27</v>
      </c>
      <c r="N19" s="826"/>
      <c r="O19" s="791" t="s">
        <v>45</v>
      </c>
      <c r="P19" s="791" t="s">
        <v>27</v>
      </c>
      <c r="Q19" s="828" t="s">
        <v>27</v>
      </c>
      <c r="R19" s="829"/>
      <c r="S19" s="258">
        <v>26727</v>
      </c>
      <c r="T19" s="258">
        <v>60884</v>
      </c>
      <c r="U19" s="259">
        <v>0</v>
      </c>
      <c r="V19" s="259">
        <v>0</v>
      </c>
      <c r="W19" s="258">
        <v>95910</v>
      </c>
    </row>
    <row r="20" spans="1:23" s="242" customFormat="1" ht="17.45" customHeight="1">
      <c r="A20" s="791" t="s">
        <v>46</v>
      </c>
      <c r="B20" s="792"/>
      <c r="C20" s="250">
        <f t="shared" si="1"/>
        <v>867771</v>
      </c>
      <c r="D20" s="259">
        <v>96346</v>
      </c>
      <c r="E20" s="259">
        <v>8754</v>
      </c>
      <c r="F20" s="259">
        <v>0</v>
      </c>
      <c r="G20" s="259">
        <v>42933</v>
      </c>
      <c r="H20" s="259">
        <v>51868</v>
      </c>
      <c r="I20" s="259">
        <v>244518</v>
      </c>
      <c r="J20" s="259">
        <v>15020</v>
      </c>
      <c r="K20" s="259">
        <v>92510</v>
      </c>
      <c r="L20" s="259">
        <v>47028</v>
      </c>
      <c r="M20" s="825" t="s">
        <v>28</v>
      </c>
      <c r="N20" s="826"/>
      <c r="O20" s="791" t="s">
        <v>46</v>
      </c>
      <c r="P20" s="791" t="s">
        <v>28</v>
      </c>
      <c r="Q20" s="828" t="s">
        <v>28</v>
      </c>
      <c r="R20" s="829"/>
      <c r="S20" s="259">
        <v>86497</v>
      </c>
      <c r="T20" s="259">
        <v>53158</v>
      </c>
      <c r="U20" s="259">
        <v>0</v>
      </c>
      <c r="V20" s="259">
        <v>0</v>
      </c>
      <c r="W20" s="259">
        <v>129139</v>
      </c>
    </row>
    <row r="21" spans="1:23" s="242" customFormat="1" ht="17.45" customHeight="1">
      <c r="A21" s="791" t="s">
        <v>47</v>
      </c>
      <c r="B21" s="792"/>
      <c r="C21" s="250">
        <f t="shared" si="1"/>
        <v>443448</v>
      </c>
      <c r="D21" s="259">
        <v>40976</v>
      </c>
      <c r="E21" s="259">
        <v>10162</v>
      </c>
      <c r="F21" s="259">
        <v>246</v>
      </c>
      <c r="G21" s="259">
        <v>44514</v>
      </c>
      <c r="H21" s="259">
        <v>29417</v>
      </c>
      <c r="I21" s="259">
        <v>112984</v>
      </c>
      <c r="J21" s="259">
        <v>10412</v>
      </c>
      <c r="K21" s="259">
        <v>79509</v>
      </c>
      <c r="L21" s="259">
        <v>5237</v>
      </c>
      <c r="M21" s="825" t="s">
        <v>29</v>
      </c>
      <c r="N21" s="826"/>
      <c r="O21" s="791" t="s">
        <v>47</v>
      </c>
      <c r="P21" s="791" t="s">
        <v>29</v>
      </c>
      <c r="Q21" s="828" t="s">
        <v>29</v>
      </c>
      <c r="R21" s="829"/>
      <c r="S21" s="259">
        <v>23500</v>
      </c>
      <c r="T21" s="259">
        <v>15750</v>
      </c>
      <c r="U21" s="259">
        <v>0</v>
      </c>
      <c r="V21" s="259">
        <v>0</v>
      </c>
      <c r="W21" s="259">
        <v>70741</v>
      </c>
    </row>
    <row r="22" spans="1:23" s="242" customFormat="1" ht="17.45" customHeight="1">
      <c r="A22" s="791" t="s">
        <v>48</v>
      </c>
      <c r="B22" s="792"/>
      <c r="C22" s="250">
        <f t="shared" si="1"/>
        <v>514567</v>
      </c>
      <c r="D22" s="259">
        <v>53891</v>
      </c>
      <c r="E22" s="259">
        <v>20588</v>
      </c>
      <c r="F22" s="259">
        <v>252</v>
      </c>
      <c r="G22" s="259">
        <v>34706</v>
      </c>
      <c r="H22" s="259">
        <v>37521</v>
      </c>
      <c r="I22" s="259">
        <v>102446</v>
      </c>
      <c r="J22" s="259">
        <v>8570</v>
      </c>
      <c r="K22" s="259">
        <v>77728</v>
      </c>
      <c r="L22" s="259">
        <v>20737</v>
      </c>
      <c r="M22" s="825" t="s">
        <v>49</v>
      </c>
      <c r="N22" s="826"/>
      <c r="O22" s="791" t="s">
        <v>48</v>
      </c>
      <c r="P22" s="791" t="s">
        <v>49</v>
      </c>
      <c r="Q22" s="828" t="s">
        <v>49</v>
      </c>
      <c r="R22" s="829"/>
      <c r="S22" s="259">
        <v>46936</v>
      </c>
      <c r="T22" s="259">
        <v>43714</v>
      </c>
      <c r="U22" s="259">
        <v>0</v>
      </c>
      <c r="V22" s="259">
        <v>0</v>
      </c>
      <c r="W22" s="259">
        <v>67478</v>
      </c>
    </row>
    <row r="23" spans="1:23" s="242" customFormat="1" ht="17.45" customHeight="1">
      <c r="A23" s="791" t="s">
        <v>50</v>
      </c>
      <c r="B23" s="792"/>
      <c r="C23" s="250">
        <f t="shared" si="1"/>
        <v>552884</v>
      </c>
      <c r="D23" s="259">
        <v>33885</v>
      </c>
      <c r="E23" s="259">
        <v>21013</v>
      </c>
      <c r="F23" s="259">
        <v>0</v>
      </c>
      <c r="G23" s="259">
        <v>44903</v>
      </c>
      <c r="H23" s="259">
        <v>47833</v>
      </c>
      <c r="I23" s="259">
        <v>100980</v>
      </c>
      <c r="J23" s="259">
        <v>8697</v>
      </c>
      <c r="K23" s="259">
        <v>123221</v>
      </c>
      <c r="L23" s="259">
        <v>5540</v>
      </c>
      <c r="M23" s="825" t="s">
        <v>30</v>
      </c>
      <c r="N23" s="826"/>
      <c r="O23" s="791" t="s">
        <v>50</v>
      </c>
      <c r="P23" s="791" t="s">
        <v>30</v>
      </c>
      <c r="Q23" s="828" t="s">
        <v>30</v>
      </c>
      <c r="R23" s="829"/>
      <c r="S23" s="259">
        <v>34667</v>
      </c>
      <c r="T23" s="259">
        <v>45027</v>
      </c>
      <c r="U23" s="259">
        <v>0</v>
      </c>
      <c r="V23" s="259">
        <v>0</v>
      </c>
      <c r="W23" s="259">
        <v>87118</v>
      </c>
    </row>
    <row r="24" spans="1:23" s="242" customFormat="1" ht="17.45" customHeight="1">
      <c r="A24" s="791" t="s">
        <v>51</v>
      </c>
      <c r="B24" s="792"/>
      <c r="C24" s="250">
        <f t="shared" si="1"/>
        <v>415475</v>
      </c>
      <c r="D24" s="259">
        <v>26072</v>
      </c>
      <c r="E24" s="259">
        <v>5163</v>
      </c>
      <c r="F24" s="259">
        <v>5604</v>
      </c>
      <c r="G24" s="259">
        <v>52028</v>
      </c>
      <c r="H24" s="259">
        <v>38825</v>
      </c>
      <c r="I24" s="259">
        <v>81647</v>
      </c>
      <c r="J24" s="259">
        <v>6663</v>
      </c>
      <c r="K24" s="259">
        <v>67362</v>
      </c>
      <c r="L24" s="259">
        <v>7001</v>
      </c>
      <c r="M24" s="825" t="s">
        <v>52</v>
      </c>
      <c r="N24" s="826"/>
      <c r="O24" s="791" t="s">
        <v>51</v>
      </c>
      <c r="P24" s="791" t="s">
        <v>52</v>
      </c>
      <c r="Q24" s="828" t="s">
        <v>52</v>
      </c>
      <c r="R24" s="829"/>
      <c r="S24" s="259">
        <v>27073</v>
      </c>
      <c r="T24" s="259">
        <v>29480</v>
      </c>
      <c r="U24" s="259">
        <v>0</v>
      </c>
      <c r="V24" s="259">
        <v>0</v>
      </c>
      <c r="W24" s="259">
        <v>68557</v>
      </c>
    </row>
    <row r="25" spans="1:23" s="242" customFormat="1" ht="17.45" customHeight="1">
      <c r="A25" s="791" t="s">
        <v>53</v>
      </c>
      <c r="B25" s="792"/>
      <c r="C25" s="250">
        <f t="shared" si="1"/>
        <v>531755</v>
      </c>
      <c r="D25" s="259">
        <v>24628</v>
      </c>
      <c r="E25" s="259">
        <v>15501</v>
      </c>
      <c r="F25" s="259">
        <v>9781</v>
      </c>
      <c r="G25" s="259">
        <v>25992</v>
      </c>
      <c r="H25" s="259">
        <v>26257</v>
      </c>
      <c r="I25" s="259">
        <v>173802</v>
      </c>
      <c r="J25" s="259">
        <v>11642</v>
      </c>
      <c r="K25" s="259">
        <v>48644</v>
      </c>
      <c r="L25" s="259">
        <v>22079</v>
      </c>
      <c r="M25" s="825" t="s">
        <v>31</v>
      </c>
      <c r="N25" s="826"/>
      <c r="O25" s="791" t="s">
        <v>53</v>
      </c>
      <c r="P25" s="791" t="s">
        <v>31</v>
      </c>
      <c r="Q25" s="828" t="s">
        <v>31</v>
      </c>
      <c r="R25" s="829"/>
      <c r="S25" s="259">
        <v>44827</v>
      </c>
      <c r="T25" s="259">
        <v>40303</v>
      </c>
      <c r="U25" s="259">
        <v>409</v>
      </c>
      <c r="V25" s="259">
        <v>0</v>
      </c>
      <c r="W25" s="259">
        <v>87890</v>
      </c>
    </row>
    <row r="26" spans="1:23" s="242" customFormat="1" ht="17.45" customHeight="1">
      <c r="A26" s="791" t="s">
        <v>54</v>
      </c>
      <c r="B26" s="792"/>
      <c r="C26" s="250">
        <f t="shared" si="1"/>
        <v>223986</v>
      </c>
      <c r="D26" s="259">
        <v>21757</v>
      </c>
      <c r="E26" s="259">
        <v>11098</v>
      </c>
      <c r="F26" s="259">
        <v>948</v>
      </c>
      <c r="G26" s="259">
        <v>16722</v>
      </c>
      <c r="H26" s="259">
        <v>10906</v>
      </c>
      <c r="I26" s="259">
        <v>29433</v>
      </c>
      <c r="J26" s="259">
        <v>3851</v>
      </c>
      <c r="K26" s="259">
        <v>61780</v>
      </c>
      <c r="L26" s="259">
        <v>2426</v>
      </c>
      <c r="M26" s="825" t="s">
        <v>55</v>
      </c>
      <c r="N26" s="826"/>
      <c r="O26" s="791" t="s">
        <v>54</v>
      </c>
      <c r="P26" s="791" t="s">
        <v>55</v>
      </c>
      <c r="Q26" s="828" t="s">
        <v>55</v>
      </c>
      <c r="R26" s="829"/>
      <c r="S26" s="259">
        <v>13813</v>
      </c>
      <c r="T26" s="259">
        <v>18609</v>
      </c>
      <c r="U26" s="259">
        <v>0</v>
      </c>
      <c r="V26" s="259">
        <v>0</v>
      </c>
      <c r="W26" s="259">
        <v>32643</v>
      </c>
    </row>
    <row r="27" spans="1:23" s="242" customFormat="1" ht="17.45" customHeight="1">
      <c r="A27" s="791" t="s">
        <v>56</v>
      </c>
      <c r="B27" s="792"/>
      <c r="C27" s="250">
        <f t="shared" si="1"/>
        <v>387547</v>
      </c>
      <c r="D27" s="259">
        <v>18911</v>
      </c>
      <c r="E27" s="259">
        <v>14315</v>
      </c>
      <c r="F27" s="259">
        <v>2322</v>
      </c>
      <c r="G27" s="259">
        <v>27225</v>
      </c>
      <c r="H27" s="259">
        <v>33181</v>
      </c>
      <c r="I27" s="259">
        <v>74410</v>
      </c>
      <c r="J27" s="259">
        <v>6302</v>
      </c>
      <c r="K27" s="259">
        <v>93992</v>
      </c>
      <c r="L27" s="259">
        <v>2903</v>
      </c>
      <c r="M27" s="825" t="s">
        <v>57</v>
      </c>
      <c r="N27" s="826"/>
      <c r="O27" s="791" t="s">
        <v>56</v>
      </c>
      <c r="P27" s="791" t="s">
        <v>57</v>
      </c>
      <c r="Q27" s="828" t="s">
        <v>57</v>
      </c>
      <c r="R27" s="829"/>
      <c r="S27" s="259">
        <v>20877</v>
      </c>
      <c r="T27" s="259">
        <v>34075</v>
      </c>
      <c r="U27" s="259">
        <v>0</v>
      </c>
      <c r="V27" s="259">
        <v>0</v>
      </c>
      <c r="W27" s="259">
        <v>59034</v>
      </c>
    </row>
    <row r="28" spans="1:23" s="242" customFormat="1" ht="17.45" customHeight="1">
      <c r="A28" s="791" t="s">
        <v>58</v>
      </c>
      <c r="B28" s="792"/>
      <c r="C28" s="250">
        <f t="shared" si="1"/>
        <v>244656</v>
      </c>
      <c r="D28" s="259">
        <v>15966</v>
      </c>
      <c r="E28" s="259">
        <v>12220</v>
      </c>
      <c r="F28" s="259">
        <v>2820</v>
      </c>
      <c r="G28" s="259">
        <v>28839</v>
      </c>
      <c r="H28" s="259">
        <v>14198</v>
      </c>
      <c r="I28" s="259">
        <v>34556</v>
      </c>
      <c r="J28" s="259">
        <v>7246</v>
      </c>
      <c r="K28" s="259">
        <v>61969</v>
      </c>
      <c r="L28" s="259">
        <v>2436</v>
      </c>
      <c r="M28" s="825" t="s">
        <v>59</v>
      </c>
      <c r="N28" s="826"/>
      <c r="O28" s="791" t="s">
        <v>58</v>
      </c>
      <c r="P28" s="791" t="s">
        <v>59</v>
      </c>
      <c r="Q28" s="828" t="s">
        <v>59</v>
      </c>
      <c r="R28" s="829"/>
      <c r="S28" s="259">
        <v>11050</v>
      </c>
      <c r="T28" s="259">
        <v>19033</v>
      </c>
      <c r="U28" s="259">
        <v>0</v>
      </c>
      <c r="V28" s="259">
        <v>0</v>
      </c>
      <c r="W28" s="259">
        <v>34323</v>
      </c>
    </row>
    <row r="29" spans="1:23" s="242" customFormat="1" ht="17.45" customHeight="1">
      <c r="A29" s="791" t="s">
        <v>60</v>
      </c>
      <c r="B29" s="792"/>
      <c r="C29" s="250">
        <f t="shared" si="1"/>
        <v>193139</v>
      </c>
      <c r="D29" s="259">
        <v>15004</v>
      </c>
      <c r="E29" s="259">
        <v>12992</v>
      </c>
      <c r="F29" s="259">
        <v>378</v>
      </c>
      <c r="G29" s="259">
        <v>13597</v>
      </c>
      <c r="H29" s="259">
        <v>17429</v>
      </c>
      <c r="I29" s="259">
        <v>26288</v>
      </c>
      <c r="J29" s="259">
        <v>5664</v>
      </c>
      <c r="K29" s="259">
        <v>47681</v>
      </c>
      <c r="L29" s="259">
        <v>2552</v>
      </c>
      <c r="M29" s="825" t="s">
        <v>61</v>
      </c>
      <c r="N29" s="826"/>
      <c r="O29" s="791" t="s">
        <v>60</v>
      </c>
      <c r="P29" s="791" t="s">
        <v>61</v>
      </c>
      <c r="Q29" s="828" t="s">
        <v>61</v>
      </c>
      <c r="R29" s="829"/>
      <c r="S29" s="259">
        <v>7941</v>
      </c>
      <c r="T29" s="259">
        <v>10890</v>
      </c>
      <c r="U29" s="259">
        <v>0</v>
      </c>
      <c r="V29" s="259">
        <v>0</v>
      </c>
      <c r="W29" s="259">
        <v>32723</v>
      </c>
    </row>
    <row r="30" spans="1:23" s="242" customFormat="1" ht="17.45" customHeight="1">
      <c r="A30" s="791" t="s">
        <v>62</v>
      </c>
      <c r="B30" s="792"/>
      <c r="C30" s="250">
        <f t="shared" si="1"/>
        <v>277497</v>
      </c>
      <c r="D30" s="259">
        <v>17590</v>
      </c>
      <c r="E30" s="259">
        <v>12604</v>
      </c>
      <c r="F30" s="259">
        <v>2327</v>
      </c>
      <c r="G30" s="259">
        <v>19025</v>
      </c>
      <c r="H30" s="259">
        <v>27453</v>
      </c>
      <c r="I30" s="259">
        <v>52106</v>
      </c>
      <c r="J30" s="259">
        <v>4814</v>
      </c>
      <c r="K30" s="259">
        <v>69130</v>
      </c>
      <c r="L30" s="259">
        <v>2833</v>
      </c>
      <c r="M30" s="825" t="s">
        <v>32</v>
      </c>
      <c r="N30" s="826"/>
      <c r="O30" s="791" t="s">
        <v>62</v>
      </c>
      <c r="P30" s="791" t="s">
        <v>32</v>
      </c>
      <c r="Q30" s="828" t="s">
        <v>32</v>
      </c>
      <c r="R30" s="829"/>
      <c r="S30" s="259">
        <v>8003</v>
      </c>
      <c r="T30" s="259">
        <v>20222</v>
      </c>
      <c r="U30" s="259">
        <v>0</v>
      </c>
      <c r="V30" s="259">
        <v>0</v>
      </c>
      <c r="W30" s="259">
        <v>41390</v>
      </c>
    </row>
    <row r="31" spans="1:23" s="242" customFormat="1" ht="17.45" customHeight="1">
      <c r="A31" s="791" t="s">
        <v>63</v>
      </c>
      <c r="B31" s="792"/>
      <c r="C31" s="250">
        <f t="shared" si="1"/>
        <v>304590</v>
      </c>
      <c r="D31" s="259">
        <v>12665</v>
      </c>
      <c r="E31" s="259">
        <v>34591</v>
      </c>
      <c r="F31" s="259">
        <v>0</v>
      </c>
      <c r="G31" s="259">
        <v>21611</v>
      </c>
      <c r="H31" s="259">
        <v>35898</v>
      </c>
      <c r="I31" s="259">
        <v>45152</v>
      </c>
      <c r="J31" s="259">
        <v>4743</v>
      </c>
      <c r="K31" s="259">
        <v>48512</v>
      </c>
      <c r="L31" s="259">
        <v>4090</v>
      </c>
      <c r="M31" s="825" t="s">
        <v>64</v>
      </c>
      <c r="N31" s="826"/>
      <c r="O31" s="791" t="s">
        <v>63</v>
      </c>
      <c r="P31" s="791" t="s">
        <v>64</v>
      </c>
      <c r="Q31" s="828" t="s">
        <v>64</v>
      </c>
      <c r="R31" s="829"/>
      <c r="S31" s="259">
        <v>11416</v>
      </c>
      <c r="T31" s="259">
        <v>41113</v>
      </c>
      <c r="U31" s="259">
        <v>0</v>
      </c>
      <c r="V31" s="259">
        <v>0</v>
      </c>
      <c r="W31" s="259">
        <v>44799</v>
      </c>
    </row>
    <row r="32" spans="1:23" s="242" customFormat="1" ht="17.45" customHeight="1">
      <c r="A32" s="791" t="s">
        <v>65</v>
      </c>
      <c r="B32" s="792"/>
      <c r="C32" s="250">
        <f t="shared" si="1"/>
        <v>251630</v>
      </c>
      <c r="D32" s="259">
        <v>14758</v>
      </c>
      <c r="E32" s="259">
        <v>3903</v>
      </c>
      <c r="F32" s="259">
        <v>3059</v>
      </c>
      <c r="G32" s="259">
        <v>35386</v>
      </c>
      <c r="H32" s="259">
        <v>18529</v>
      </c>
      <c r="I32" s="259">
        <v>37813</v>
      </c>
      <c r="J32" s="259">
        <v>8766</v>
      </c>
      <c r="K32" s="259">
        <v>42601</v>
      </c>
      <c r="L32" s="259">
        <v>4451</v>
      </c>
      <c r="M32" s="825" t="s">
        <v>66</v>
      </c>
      <c r="N32" s="826"/>
      <c r="O32" s="791" t="s">
        <v>65</v>
      </c>
      <c r="P32" s="791" t="s">
        <v>66</v>
      </c>
      <c r="Q32" s="828" t="s">
        <v>66</v>
      </c>
      <c r="R32" s="829"/>
      <c r="S32" s="259">
        <v>22180</v>
      </c>
      <c r="T32" s="259">
        <v>23565</v>
      </c>
      <c r="U32" s="259">
        <v>0</v>
      </c>
      <c r="V32" s="259">
        <v>0</v>
      </c>
      <c r="W32" s="259">
        <v>36619</v>
      </c>
    </row>
    <row r="33" spans="1:25" s="242" customFormat="1" ht="17.45" customHeight="1">
      <c r="A33" s="791" t="s">
        <v>67</v>
      </c>
      <c r="B33" s="792"/>
      <c r="C33" s="250">
        <f t="shared" si="1"/>
        <v>270182</v>
      </c>
      <c r="D33" s="259">
        <v>17694</v>
      </c>
      <c r="E33" s="259">
        <v>5591</v>
      </c>
      <c r="F33" s="259">
        <v>66</v>
      </c>
      <c r="G33" s="259">
        <v>23658</v>
      </c>
      <c r="H33" s="259">
        <v>22091</v>
      </c>
      <c r="I33" s="259">
        <v>39268</v>
      </c>
      <c r="J33" s="259">
        <v>4588</v>
      </c>
      <c r="K33" s="259">
        <v>46953</v>
      </c>
      <c r="L33" s="259">
        <v>13642</v>
      </c>
      <c r="M33" s="825" t="s">
        <v>68</v>
      </c>
      <c r="N33" s="826"/>
      <c r="O33" s="791" t="s">
        <v>67</v>
      </c>
      <c r="P33" s="791" t="s">
        <v>68</v>
      </c>
      <c r="Q33" s="828" t="s">
        <v>68</v>
      </c>
      <c r="R33" s="829"/>
      <c r="S33" s="259">
        <v>17434</v>
      </c>
      <c r="T33" s="259">
        <v>38838</v>
      </c>
      <c r="U33" s="259">
        <v>0</v>
      </c>
      <c r="V33" s="259">
        <v>0</v>
      </c>
      <c r="W33" s="259">
        <v>40359</v>
      </c>
    </row>
    <row r="34" spans="1:25" s="242" customFormat="1" ht="17.45" customHeight="1">
      <c r="A34" s="791" t="s">
        <v>69</v>
      </c>
      <c r="B34" s="792"/>
      <c r="C34" s="250">
        <f t="shared" si="1"/>
        <v>375532</v>
      </c>
      <c r="D34" s="259">
        <v>44932</v>
      </c>
      <c r="E34" s="259">
        <v>2368</v>
      </c>
      <c r="F34" s="259">
        <v>8009</v>
      </c>
      <c r="G34" s="259">
        <v>20703</v>
      </c>
      <c r="H34" s="259">
        <v>21707</v>
      </c>
      <c r="I34" s="259">
        <v>102723</v>
      </c>
      <c r="J34" s="259">
        <v>7106</v>
      </c>
      <c r="K34" s="259">
        <v>43161</v>
      </c>
      <c r="L34" s="259">
        <v>5478</v>
      </c>
      <c r="M34" s="825" t="s">
        <v>70</v>
      </c>
      <c r="N34" s="826"/>
      <c r="O34" s="791" t="s">
        <v>69</v>
      </c>
      <c r="P34" s="791" t="s">
        <v>70</v>
      </c>
      <c r="Q34" s="828" t="s">
        <v>70</v>
      </c>
      <c r="R34" s="829"/>
      <c r="S34" s="259">
        <v>25084</v>
      </c>
      <c r="T34" s="259">
        <v>43382</v>
      </c>
      <c r="U34" s="259">
        <v>0</v>
      </c>
      <c r="V34" s="259">
        <v>0</v>
      </c>
      <c r="W34" s="259">
        <v>50879</v>
      </c>
    </row>
    <row r="35" spans="1:25" s="242" customFormat="1" ht="17.45" customHeight="1">
      <c r="A35" s="791" t="s">
        <v>71</v>
      </c>
      <c r="B35" s="792"/>
      <c r="C35" s="250">
        <f t="shared" si="1"/>
        <v>320764</v>
      </c>
      <c r="D35" s="258">
        <v>10742</v>
      </c>
      <c r="E35" s="259">
        <v>15570</v>
      </c>
      <c r="F35" s="259">
        <v>2066</v>
      </c>
      <c r="G35" s="259">
        <v>21358</v>
      </c>
      <c r="H35" s="259">
        <v>33064</v>
      </c>
      <c r="I35" s="259">
        <v>54462</v>
      </c>
      <c r="J35" s="259">
        <v>6607</v>
      </c>
      <c r="K35" s="259">
        <v>72991</v>
      </c>
      <c r="L35" s="259">
        <v>1118</v>
      </c>
      <c r="M35" s="825" t="s">
        <v>72</v>
      </c>
      <c r="N35" s="826"/>
      <c r="O35" s="791" t="s">
        <v>71</v>
      </c>
      <c r="P35" s="791" t="s">
        <v>72</v>
      </c>
      <c r="Q35" s="828" t="s">
        <v>72</v>
      </c>
      <c r="R35" s="829"/>
      <c r="S35" s="259">
        <v>12071</v>
      </c>
      <c r="T35" s="259">
        <v>43508</v>
      </c>
      <c r="U35" s="259">
        <v>0</v>
      </c>
      <c r="V35" s="259">
        <v>0</v>
      </c>
      <c r="W35" s="259">
        <v>47207</v>
      </c>
    </row>
    <row r="36" spans="1:25" s="242" customFormat="1" ht="17.45" customHeight="1">
      <c r="A36" s="791" t="s">
        <v>73</v>
      </c>
      <c r="B36" s="792"/>
      <c r="C36" s="250">
        <f t="shared" si="1"/>
        <v>289109</v>
      </c>
      <c r="D36" s="259">
        <v>12311</v>
      </c>
      <c r="E36" s="259">
        <v>9204</v>
      </c>
      <c r="F36" s="259">
        <v>927</v>
      </c>
      <c r="G36" s="259">
        <v>17286</v>
      </c>
      <c r="H36" s="259">
        <v>26368</v>
      </c>
      <c r="I36" s="259">
        <v>40602</v>
      </c>
      <c r="J36" s="259">
        <v>5573</v>
      </c>
      <c r="K36" s="259">
        <v>73073</v>
      </c>
      <c r="L36" s="259">
        <v>6636</v>
      </c>
      <c r="M36" s="825" t="s">
        <v>74</v>
      </c>
      <c r="N36" s="826"/>
      <c r="O36" s="791" t="s">
        <v>73</v>
      </c>
      <c r="P36" s="791" t="s">
        <v>74</v>
      </c>
      <c r="Q36" s="828" t="s">
        <v>74</v>
      </c>
      <c r="R36" s="829"/>
      <c r="S36" s="259">
        <v>15765</v>
      </c>
      <c r="T36" s="259">
        <v>41743</v>
      </c>
      <c r="U36" s="259">
        <v>0</v>
      </c>
      <c r="V36" s="259">
        <v>0</v>
      </c>
      <c r="W36" s="259">
        <v>39621</v>
      </c>
    </row>
    <row r="37" spans="1:25" s="242" customFormat="1" ht="17.45" customHeight="1">
      <c r="A37" s="791" t="s">
        <v>75</v>
      </c>
      <c r="B37" s="792"/>
      <c r="C37" s="250">
        <f t="shared" si="1"/>
        <v>343013</v>
      </c>
      <c r="D37" s="259">
        <v>22510</v>
      </c>
      <c r="E37" s="259">
        <v>7892</v>
      </c>
      <c r="F37" s="259">
        <v>3923</v>
      </c>
      <c r="G37" s="259">
        <v>23304</v>
      </c>
      <c r="H37" s="259">
        <v>41852</v>
      </c>
      <c r="I37" s="259">
        <v>68111</v>
      </c>
      <c r="J37" s="259">
        <v>12733</v>
      </c>
      <c r="K37" s="259">
        <v>59146</v>
      </c>
      <c r="L37" s="259">
        <v>10002</v>
      </c>
      <c r="M37" s="825" t="s">
        <v>76</v>
      </c>
      <c r="N37" s="826"/>
      <c r="O37" s="791" t="s">
        <v>75</v>
      </c>
      <c r="P37" s="791" t="s">
        <v>76</v>
      </c>
      <c r="Q37" s="828" t="s">
        <v>76</v>
      </c>
      <c r="R37" s="829"/>
      <c r="S37" s="259">
        <v>13048</v>
      </c>
      <c r="T37" s="259">
        <v>33543</v>
      </c>
      <c r="U37" s="259">
        <v>0</v>
      </c>
      <c r="V37" s="259">
        <v>0</v>
      </c>
      <c r="W37" s="259">
        <v>46949</v>
      </c>
    </row>
    <row r="38" spans="1:25" s="242" customFormat="1" ht="17.45" customHeight="1" thickBot="1">
      <c r="A38" s="791" t="s">
        <v>77</v>
      </c>
      <c r="B38" s="792"/>
      <c r="C38" s="250">
        <f t="shared" si="1"/>
        <v>136364</v>
      </c>
      <c r="D38" s="259">
        <v>10072</v>
      </c>
      <c r="E38" s="259">
        <v>9033</v>
      </c>
      <c r="F38" s="259">
        <v>563</v>
      </c>
      <c r="G38" s="259">
        <v>16502</v>
      </c>
      <c r="H38" s="259">
        <v>7211</v>
      </c>
      <c r="I38" s="259">
        <v>9461</v>
      </c>
      <c r="J38" s="259">
        <v>3578</v>
      </c>
      <c r="K38" s="259">
        <v>19634</v>
      </c>
      <c r="L38" s="259">
        <v>7461</v>
      </c>
      <c r="M38" s="825" t="s">
        <v>78</v>
      </c>
      <c r="N38" s="826"/>
      <c r="O38" s="827" t="s">
        <v>77</v>
      </c>
      <c r="P38" s="827" t="s">
        <v>78</v>
      </c>
      <c r="Q38" s="830" t="s">
        <v>78</v>
      </c>
      <c r="R38" s="831"/>
      <c r="S38" s="259">
        <v>4903</v>
      </c>
      <c r="T38" s="259">
        <v>23252</v>
      </c>
      <c r="U38" s="259">
        <v>0</v>
      </c>
      <c r="V38" s="259">
        <v>0</v>
      </c>
      <c r="W38" s="259">
        <v>24694</v>
      </c>
    </row>
    <row r="39" spans="1:25" s="240" customFormat="1" ht="11.1" customHeight="1">
      <c r="A39" s="260" t="s">
        <v>548</v>
      </c>
      <c r="B39" s="260"/>
      <c r="C39" s="260"/>
      <c r="D39" s="260"/>
      <c r="E39" s="261"/>
      <c r="F39" s="260"/>
      <c r="G39" s="260"/>
      <c r="H39" s="260"/>
      <c r="I39" s="260"/>
      <c r="J39" s="260"/>
      <c r="K39" s="260"/>
      <c r="L39" s="260"/>
      <c r="M39" s="260"/>
      <c r="N39" s="262" t="s">
        <v>546</v>
      </c>
      <c r="O39" s="260" t="s">
        <v>548</v>
      </c>
      <c r="P39" s="260"/>
      <c r="Q39" s="260"/>
      <c r="R39" s="260"/>
      <c r="S39" s="260"/>
      <c r="T39" s="260"/>
      <c r="U39" s="260"/>
      <c r="V39" s="261"/>
      <c r="W39" s="263" t="s">
        <v>546</v>
      </c>
      <c r="Y39" s="264"/>
    </row>
    <row r="40" spans="1:25" s="266" customFormat="1" ht="10.5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5"/>
    </row>
    <row r="41" spans="1:25" s="266" customFormat="1" ht="10.5">
      <c r="A41" s="265"/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</row>
    <row r="42" spans="1:25" s="242" customFormat="1" ht="11.25">
      <c r="A42" s="241"/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5" s="242" customFormat="1" ht="11.25">
      <c r="A43" s="241"/>
      <c r="B43" s="241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1"/>
      <c r="T43" s="241"/>
      <c r="U43" s="241"/>
      <c r="V43" s="241"/>
      <c r="W43" s="241"/>
    </row>
    <row r="44" spans="1:25" s="242" customFormat="1" ht="11.25">
      <c r="A44" s="241"/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</row>
    <row r="45" spans="1:25" s="242" customFormat="1" ht="11.25">
      <c r="A45" s="241"/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</row>
    <row r="46" spans="1:25" s="242" customFormat="1" ht="11.25">
      <c r="A46" s="241"/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</row>
    <row r="47" spans="1:25" s="242" customFormat="1" ht="11.25">
      <c r="A47" s="241"/>
      <c r="B47" s="241"/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</row>
    <row r="48" spans="1:25" s="242" customFormat="1" ht="11.25">
      <c r="A48" s="241"/>
      <c r="B48" s="241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41"/>
      <c r="U48" s="241"/>
      <c r="V48" s="241"/>
      <c r="W48" s="241"/>
    </row>
    <row r="49" spans="1:24" s="242" customFormat="1" ht="11.25">
      <c r="A49" s="241"/>
      <c r="B49" s="241"/>
      <c r="C49" s="241"/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41"/>
      <c r="R49" s="241"/>
      <c r="S49" s="241"/>
      <c r="T49" s="241"/>
      <c r="U49" s="241"/>
      <c r="V49" s="241"/>
      <c r="W49" s="241"/>
      <c r="X49" s="241"/>
    </row>
    <row r="50" spans="1:24" s="242" customFormat="1" ht="11.25">
      <c r="A50" s="241"/>
      <c r="B50" s="241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  <c r="S50" s="241"/>
      <c r="T50" s="241"/>
      <c r="U50" s="241"/>
      <c r="V50" s="241"/>
      <c r="W50" s="241"/>
      <c r="X50" s="241"/>
    </row>
    <row r="51" spans="1:24" s="242" customFormat="1" ht="11.25">
      <c r="A51" s="241"/>
      <c r="B51" s="241"/>
      <c r="C51" s="241"/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</row>
    <row r="52" spans="1:24" s="242" customFormat="1" ht="11.25">
      <c r="A52" s="241"/>
      <c r="B52" s="241"/>
      <c r="C52" s="241"/>
      <c r="D52" s="241"/>
      <c r="E52" s="241"/>
      <c r="F52" s="241"/>
      <c r="G52" s="241"/>
      <c r="H52" s="241"/>
      <c r="I52" s="241"/>
      <c r="J52" s="241"/>
      <c r="K52" s="241"/>
      <c r="L52" s="241"/>
      <c r="M52" s="241"/>
      <c r="N52" s="241"/>
      <c r="O52" s="241"/>
      <c r="P52" s="241"/>
      <c r="Q52" s="241"/>
      <c r="R52" s="241"/>
      <c r="S52" s="241"/>
      <c r="T52" s="241"/>
      <c r="U52" s="241"/>
      <c r="V52" s="241"/>
      <c r="W52" s="241"/>
      <c r="X52" s="241"/>
    </row>
    <row r="53" spans="1:24" s="242" customFormat="1" ht="11.25">
      <c r="A53" s="241"/>
      <c r="B53" s="241"/>
      <c r="C53" s="241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</row>
    <row r="54" spans="1:24" s="242" customFormat="1" ht="11.25">
      <c r="A54" s="241"/>
      <c r="B54" s="241"/>
      <c r="C54" s="241"/>
      <c r="D54" s="241"/>
      <c r="E54" s="241"/>
      <c r="F54" s="241"/>
      <c r="G54" s="24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</row>
    <row r="55" spans="1:24" s="242" customFormat="1" ht="11.25">
      <c r="A55" s="241"/>
      <c r="B55" s="241"/>
      <c r="C55" s="241"/>
      <c r="D55" s="241"/>
      <c r="E55" s="241"/>
      <c r="F55" s="241"/>
      <c r="G55" s="24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</row>
    <row r="56" spans="1:24" s="242" customFormat="1" ht="11.25">
      <c r="A56" s="241"/>
      <c r="B56" s="241"/>
      <c r="C56" s="241"/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  <c r="O56" s="241"/>
      <c r="P56" s="241"/>
      <c r="Q56" s="241"/>
      <c r="R56" s="241"/>
      <c r="S56" s="241"/>
      <c r="T56" s="241"/>
      <c r="U56" s="241"/>
      <c r="V56" s="241"/>
      <c r="W56" s="241"/>
      <c r="X56" s="241"/>
    </row>
    <row r="57" spans="1:24" s="242" customFormat="1" ht="11.25">
      <c r="A57" s="241"/>
      <c r="B57" s="241"/>
      <c r="C57" s="241"/>
      <c r="D57" s="241"/>
      <c r="E57" s="241"/>
      <c r="F57" s="241"/>
      <c r="G57" s="241"/>
      <c r="H57" s="241"/>
      <c r="I57" s="241"/>
      <c r="J57" s="241"/>
      <c r="K57" s="241"/>
      <c r="L57" s="241"/>
      <c r="M57" s="241"/>
      <c r="N57" s="241"/>
      <c r="O57" s="241"/>
      <c r="P57" s="241"/>
      <c r="Q57" s="241"/>
      <c r="R57" s="241"/>
      <c r="S57" s="241"/>
      <c r="T57" s="241"/>
      <c r="U57" s="241"/>
      <c r="V57" s="241"/>
      <c r="W57" s="241"/>
      <c r="X57" s="241"/>
    </row>
    <row r="58" spans="1:24" s="242" customFormat="1" ht="11.25">
      <c r="A58" s="241"/>
      <c r="B58" s="241"/>
      <c r="C58" s="241"/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  <c r="O58" s="241"/>
      <c r="P58" s="241"/>
      <c r="Q58" s="241"/>
      <c r="R58" s="241"/>
      <c r="S58" s="241"/>
      <c r="T58" s="241"/>
      <c r="U58" s="241"/>
      <c r="V58" s="241"/>
      <c r="W58" s="241"/>
      <c r="X58" s="241"/>
    </row>
    <row r="59" spans="1:24" s="242" customFormat="1" ht="11.25">
      <c r="A59" s="241"/>
      <c r="B59" s="241"/>
      <c r="C59" s="241"/>
      <c r="D59" s="241"/>
      <c r="E59" s="241"/>
      <c r="F59" s="241"/>
      <c r="G59" s="241"/>
      <c r="H59" s="241"/>
      <c r="I59" s="241"/>
      <c r="J59" s="241"/>
      <c r="K59" s="241"/>
      <c r="L59" s="241"/>
      <c r="M59" s="241"/>
      <c r="N59" s="241"/>
      <c r="O59" s="241"/>
      <c r="P59" s="241"/>
      <c r="Q59" s="241"/>
      <c r="R59" s="241"/>
      <c r="S59" s="241"/>
      <c r="T59" s="241"/>
      <c r="U59" s="241"/>
      <c r="V59" s="241"/>
      <c r="W59" s="241"/>
      <c r="X59" s="241"/>
    </row>
    <row r="60" spans="1:24" s="242" customFormat="1" ht="11.25">
      <c r="A60" s="241"/>
      <c r="B60" s="241"/>
      <c r="C60" s="241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1"/>
    </row>
    <row r="61" spans="1:24" s="242" customFormat="1" ht="11.25">
      <c r="A61" s="241"/>
      <c r="B61" s="241"/>
      <c r="C61" s="241"/>
      <c r="D61" s="241"/>
      <c r="E61" s="241"/>
      <c r="F61" s="241"/>
      <c r="G61" s="241"/>
      <c r="H61" s="241"/>
      <c r="I61" s="241"/>
      <c r="J61" s="241"/>
      <c r="K61" s="241"/>
      <c r="L61" s="241"/>
      <c r="M61" s="241"/>
      <c r="N61" s="241"/>
      <c r="O61" s="241"/>
      <c r="P61" s="241"/>
      <c r="Q61" s="241"/>
      <c r="R61" s="241"/>
      <c r="S61" s="241"/>
      <c r="T61" s="241"/>
      <c r="U61" s="241"/>
      <c r="V61" s="241"/>
      <c r="W61" s="241"/>
      <c r="X61" s="241"/>
    </row>
    <row r="62" spans="1:24" s="242" customFormat="1" ht="11.25">
      <c r="A62" s="241"/>
      <c r="B62" s="241"/>
      <c r="C62" s="241"/>
      <c r="D62" s="241"/>
      <c r="E62" s="241"/>
      <c r="F62" s="241"/>
      <c r="G62" s="241"/>
      <c r="H62" s="241"/>
      <c r="I62" s="241"/>
      <c r="J62" s="241"/>
      <c r="K62" s="241"/>
      <c r="L62" s="241"/>
      <c r="M62" s="241"/>
      <c r="N62" s="241"/>
      <c r="O62" s="241"/>
      <c r="P62" s="241"/>
      <c r="Q62" s="241"/>
      <c r="R62" s="241"/>
      <c r="S62" s="241"/>
      <c r="T62" s="241"/>
      <c r="U62" s="241"/>
      <c r="V62" s="241"/>
      <c r="W62" s="241"/>
      <c r="X62" s="241"/>
    </row>
    <row r="63" spans="1:24" s="242" customFormat="1" ht="11.25">
      <c r="A63" s="241"/>
      <c r="B63" s="241"/>
      <c r="C63" s="241"/>
      <c r="D63" s="241"/>
      <c r="E63" s="241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1"/>
      <c r="V63" s="241"/>
      <c r="W63" s="241"/>
      <c r="X63" s="241"/>
    </row>
    <row r="64" spans="1:24" s="242" customFormat="1" ht="11.25">
      <c r="A64" s="241"/>
      <c r="B64" s="241"/>
      <c r="C64" s="241"/>
      <c r="D64" s="241"/>
      <c r="E64" s="241"/>
      <c r="F64" s="241"/>
      <c r="G64" s="241"/>
      <c r="H64" s="241"/>
      <c r="I64" s="241"/>
      <c r="J64" s="241"/>
      <c r="K64" s="241"/>
      <c r="L64" s="241"/>
      <c r="M64" s="241"/>
      <c r="N64" s="241"/>
      <c r="O64" s="241"/>
      <c r="P64" s="241"/>
      <c r="Q64" s="241"/>
      <c r="R64" s="241"/>
      <c r="S64" s="241"/>
      <c r="T64" s="241"/>
      <c r="U64" s="241"/>
      <c r="V64" s="241"/>
      <c r="W64" s="241"/>
      <c r="X64" s="241"/>
    </row>
    <row r="65" spans="1:24" s="242" customFormat="1" ht="11.25">
      <c r="A65" s="241"/>
      <c r="B65" s="241"/>
      <c r="C65" s="241"/>
      <c r="D65" s="241"/>
      <c r="E65" s="241"/>
      <c r="F65" s="241"/>
      <c r="G65" s="241"/>
      <c r="H65" s="241"/>
      <c r="I65" s="241"/>
      <c r="J65" s="241"/>
      <c r="K65" s="241"/>
      <c r="L65" s="241"/>
      <c r="M65" s="241"/>
      <c r="N65" s="241"/>
      <c r="O65" s="241"/>
      <c r="P65" s="241"/>
      <c r="Q65" s="241"/>
      <c r="R65" s="241"/>
      <c r="S65" s="241"/>
      <c r="T65" s="241"/>
      <c r="U65" s="241"/>
      <c r="V65" s="241"/>
      <c r="W65" s="241"/>
      <c r="X65" s="241"/>
    </row>
    <row r="66" spans="1:24" s="242" customFormat="1" ht="11.25">
      <c r="A66" s="241"/>
      <c r="B66" s="241"/>
      <c r="C66" s="241"/>
      <c r="D66" s="241"/>
      <c r="E66" s="241"/>
      <c r="F66" s="241"/>
      <c r="G66" s="241"/>
      <c r="H66" s="241"/>
      <c r="I66" s="241"/>
      <c r="J66" s="241"/>
      <c r="K66" s="241"/>
      <c r="L66" s="241"/>
      <c r="M66" s="241"/>
      <c r="N66" s="241"/>
      <c r="O66" s="241"/>
      <c r="P66" s="241"/>
      <c r="Q66" s="241"/>
      <c r="R66" s="241"/>
      <c r="S66" s="241"/>
      <c r="T66" s="241"/>
      <c r="U66" s="241"/>
      <c r="V66" s="241"/>
      <c r="W66" s="241"/>
      <c r="X66" s="241"/>
    </row>
    <row r="67" spans="1:24" s="242" customFormat="1" ht="11.25">
      <c r="A67" s="241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1"/>
      <c r="X67" s="241"/>
    </row>
    <row r="68" spans="1:24" s="242" customFormat="1" ht="11.25">
      <c r="A68" s="241"/>
      <c r="B68" s="241"/>
      <c r="C68" s="241"/>
      <c r="D68" s="241"/>
      <c r="E68" s="241"/>
      <c r="F68" s="241"/>
      <c r="G68" s="241"/>
      <c r="H68" s="241"/>
      <c r="I68" s="241"/>
      <c r="J68" s="241"/>
      <c r="K68" s="241"/>
      <c r="L68" s="241"/>
      <c r="M68" s="241"/>
      <c r="N68" s="241"/>
      <c r="O68" s="241"/>
      <c r="P68" s="241"/>
      <c r="Q68" s="241"/>
      <c r="R68" s="241"/>
      <c r="S68" s="241"/>
      <c r="T68" s="241"/>
      <c r="U68" s="241"/>
      <c r="V68" s="241"/>
      <c r="W68" s="241"/>
      <c r="X68" s="241"/>
    </row>
    <row r="69" spans="1:24" s="242" customFormat="1" ht="11.25">
      <c r="A69" s="241"/>
      <c r="B69" s="241"/>
      <c r="C69" s="241"/>
      <c r="D69" s="241"/>
      <c r="E69" s="241"/>
      <c r="F69" s="241"/>
      <c r="G69" s="241"/>
      <c r="H69" s="241"/>
      <c r="I69" s="241"/>
      <c r="J69" s="241"/>
      <c r="K69" s="241"/>
      <c r="L69" s="241"/>
      <c r="M69" s="241"/>
      <c r="N69" s="241"/>
      <c r="O69" s="241"/>
      <c r="P69" s="241"/>
      <c r="Q69" s="241"/>
      <c r="R69" s="241"/>
      <c r="S69" s="241"/>
      <c r="T69" s="241"/>
      <c r="U69" s="241"/>
      <c r="V69" s="241"/>
      <c r="W69" s="241"/>
      <c r="X69" s="241"/>
    </row>
    <row r="70" spans="1:24" s="242" customFormat="1" ht="11.25">
      <c r="A70" s="241"/>
      <c r="B70" s="241"/>
      <c r="C70" s="241"/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1"/>
      <c r="S70" s="241"/>
      <c r="T70" s="241"/>
      <c r="U70" s="241"/>
      <c r="V70" s="241"/>
      <c r="W70" s="241"/>
      <c r="X70" s="241"/>
    </row>
    <row r="71" spans="1:24" s="242" customFormat="1" ht="11.25">
      <c r="A71" s="241"/>
      <c r="B71" s="241"/>
      <c r="C71" s="241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1"/>
      <c r="S71" s="241"/>
      <c r="T71" s="241"/>
      <c r="U71" s="241"/>
      <c r="V71" s="241"/>
      <c r="W71" s="241"/>
      <c r="X71" s="241"/>
    </row>
    <row r="72" spans="1:24" s="242" customFormat="1" ht="11.25">
      <c r="A72" s="241"/>
      <c r="B72" s="241"/>
      <c r="C72" s="241"/>
      <c r="D72" s="241"/>
      <c r="E72" s="241"/>
      <c r="F72" s="241"/>
      <c r="G72" s="241"/>
      <c r="H72" s="241"/>
      <c r="I72" s="241"/>
      <c r="J72" s="241"/>
      <c r="K72" s="241"/>
      <c r="L72" s="241"/>
      <c r="M72" s="241"/>
      <c r="N72" s="241"/>
      <c r="O72" s="241"/>
      <c r="P72" s="241"/>
      <c r="Q72" s="241"/>
      <c r="R72" s="241"/>
      <c r="S72" s="241"/>
      <c r="T72" s="241"/>
      <c r="U72" s="241"/>
      <c r="V72" s="241"/>
      <c r="W72" s="241"/>
      <c r="X72" s="241"/>
    </row>
    <row r="73" spans="1:24" s="242" customFormat="1" ht="11.25">
      <c r="A73" s="241"/>
      <c r="B73" s="241"/>
      <c r="C73" s="241"/>
      <c r="D73" s="241"/>
      <c r="E73" s="241"/>
      <c r="F73" s="241"/>
      <c r="G73" s="241"/>
      <c r="H73" s="241"/>
      <c r="I73" s="241"/>
      <c r="J73" s="241"/>
      <c r="K73" s="241"/>
      <c r="L73" s="241"/>
      <c r="M73" s="241"/>
      <c r="N73" s="241"/>
      <c r="O73" s="241"/>
      <c r="P73" s="241"/>
      <c r="Q73" s="241"/>
      <c r="R73" s="241"/>
      <c r="S73" s="241"/>
      <c r="T73" s="241"/>
      <c r="U73" s="241"/>
      <c r="V73" s="241"/>
      <c r="W73" s="241"/>
      <c r="X73" s="241"/>
    </row>
    <row r="74" spans="1:24" s="242" customFormat="1" ht="11.25">
      <c r="A74" s="241"/>
      <c r="B74" s="241"/>
      <c r="C74" s="241"/>
      <c r="D74" s="241"/>
      <c r="E74" s="241"/>
      <c r="F74" s="241"/>
      <c r="G74" s="241"/>
      <c r="H74" s="241"/>
      <c r="I74" s="241"/>
      <c r="J74" s="241"/>
      <c r="K74" s="241"/>
      <c r="L74" s="241"/>
      <c r="M74" s="241"/>
      <c r="N74" s="241"/>
      <c r="O74" s="241"/>
      <c r="P74" s="241"/>
      <c r="Q74" s="241"/>
      <c r="R74" s="241"/>
      <c r="S74" s="241"/>
      <c r="T74" s="241"/>
      <c r="U74" s="241"/>
      <c r="V74" s="241"/>
      <c r="W74" s="241"/>
      <c r="X74" s="241"/>
    </row>
    <row r="75" spans="1:24" s="242" customFormat="1" ht="11.25">
      <c r="A75" s="241"/>
      <c r="B75" s="241"/>
      <c r="C75" s="241"/>
      <c r="D75" s="241"/>
      <c r="E75" s="241"/>
      <c r="F75" s="241"/>
      <c r="G75" s="241"/>
      <c r="H75" s="241"/>
      <c r="I75" s="241"/>
      <c r="J75" s="241"/>
      <c r="K75" s="241"/>
      <c r="L75" s="241"/>
      <c r="M75" s="241"/>
      <c r="N75" s="241"/>
      <c r="O75" s="241"/>
      <c r="P75" s="241"/>
      <c r="Q75" s="241"/>
      <c r="R75" s="241"/>
      <c r="S75" s="241"/>
      <c r="T75" s="241"/>
      <c r="U75" s="241"/>
      <c r="V75" s="241"/>
      <c r="W75" s="241"/>
      <c r="X75" s="241"/>
    </row>
    <row r="76" spans="1:24" s="242" customFormat="1" ht="11.25">
      <c r="A76" s="241"/>
      <c r="B76" s="241"/>
      <c r="C76" s="241"/>
      <c r="D76" s="241"/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  <c r="Q76" s="241"/>
      <c r="R76" s="241"/>
      <c r="S76" s="241"/>
      <c r="T76" s="241"/>
      <c r="U76" s="241"/>
      <c r="V76" s="241"/>
      <c r="W76" s="241"/>
      <c r="X76" s="241"/>
    </row>
    <row r="77" spans="1:24" s="242" customFormat="1" ht="11.25">
      <c r="A77" s="241"/>
      <c r="B77" s="241"/>
      <c r="C77" s="241"/>
      <c r="D77" s="241"/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1"/>
      <c r="Q77" s="241"/>
      <c r="R77" s="241"/>
      <c r="S77" s="241"/>
      <c r="T77" s="241"/>
      <c r="U77" s="241"/>
      <c r="V77" s="241"/>
      <c r="W77" s="241"/>
      <c r="X77" s="241"/>
    </row>
    <row r="78" spans="1:24" s="242" customFormat="1" ht="11.25">
      <c r="A78" s="241"/>
      <c r="B78" s="241"/>
      <c r="C78" s="241"/>
      <c r="D78" s="241"/>
      <c r="E78" s="241"/>
      <c r="F78" s="241"/>
      <c r="G78" s="241"/>
      <c r="H78" s="241"/>
      <c r="I78" s="241"/>
      <c r="J78" s="241"/>
      <c r="K78" s="241"/>
      <c r="L78" s="241"/>
      <c r="M78" s="241"/>
      <c r="N78" s="241"/>
      <c r="O78" s="241"/>
      <c r="P78" s="241"/>
      <c r="Q78" s="241"/>
      <c r="R78" s="241"/>
      <c r="S78" s="241"/>
      <c r="T78" s="241"/>
      <c r="U78" s="241"/>
      <c r="V78" s="241"/>
      <c r="W78" s="241"/>
      <c r="X78" s="241"/>
    </row>
    <row r="79" spans="1:24" s="242" customFormat="1" ht="11.25">
      <c r="A79" s="241"/>
      <c r="B79" s="241"/>
      <c r="C79" s="241"/>
      <c r="D79" s="241"/>
      <c r="E79" s="241"/>
      <c r="F79" s="241"/>
      <c r="G79" s="241"/>
      <c r="H79" s="241"/>
      <c r="I79" s="241"/>
      <c r="J79" s="241"/>
      <c r="K79" s="241"/>
      <c r="L79" s="241"/>
      <c r="M79" s="241"/>
      <c r="N79" s="241"/>
      <c r="O79" s="241"/>
      <c r="P79" s="241"/>
      <c r="Q79" s="241"/>
      <c r="R79" s="241"/>
      <c r="S79" s="241"/>
      <c r="T79" s="241"/>
      <c r="U79" s="241"/>
      <c r="V79" s="241"/>
      <c r="W79" s="241"/>
      <c r="X79" s="241"/>
    </row>
    <row r="80" spans="1:24" s="242" customFormat="1" ht="11.25">
      <c r="A80" s="241"/>
      <c r="B80" s="241"/>
      <c r="C80" s="241"/>
      <c r="D80" s="241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  <c r="P80" s="241"/>
      <c r="Q80" s="241"/>
      <c r="R80" s="241"/>
      <c r="S80" s="241"/>
      <c r="T80" s="241"/>
      <c r="U80" s="241"/>
      <c r="V80" s="241"/>
      <c r="W80" s="241"/>
      <c r="X80" s="241"/>
    </row>
    <row r="81" spans="1:24" s="242" customFormat="1" ht="11.25">
      <c r="A81" s="241"/>
      <c r="B81" s="241"/>
      <c r="C81" s="241"/>
      <c r="D81" s="241"/>
      <c r="E81" s="241"/>
      <c r="F81" s="241"/>
      <c r="G81" s="241"/>
      <c r="H81" s="241"/>
      <c r="I81" s="241"/>
      <c r="J81" s="241"/>
      <c r="K81" s="241"/>
      <c r="L81" s="241"/>
      <c r="M81" s="241"/>
      <c r="N81" s="241"/>
      <c r="O81" s="241"/>
      <c r="P81" s="241"/>
      <c r="Q81" s="241"/>
      <c r="R81" s="241"/>
      <c r="S81" s="241"/>
      <c r="T81" s="241"/>
      <c r="U81" s="241"/>
      <c r="V81" s="241"/>
      <c r="W81" s="241"/>
      <c r="X81" s="241"/>
    </row>
    <row r="82" spans="1:24" s="242" customFormat="1" ht="11.25">
      <c r="A82" s="241"/>
      <c r="B82" s="241"/>
      <c r="C82" s="241"/>
      <c r="D82" s="241"/>
      <c r="E82" s="241"/>
      <c r="F82" s="241"/>
      <c r="G82" s="241"/>
      <c r="H82" s="241"/>
      <c r="I82" s="241"/>
      <c r="J82" s="241"/>
      <c r="K82" s="241"/>
      <c r="L82" s="241"/>
      <c r="M82" s="241"/>
      <c r="N82" s="241"/>
      <c r="O82" s="241"/>
      <c r="P82" s="241"/>
      <c r="Q82" s="241"/>
      <c r="R82" s="241"/>
      <c r="S82" s="241"/>
      <c r="T82" s="241"/>
      <c r="U82" s="241"/>
      <c r="V82" s="241"/>
      <c r="W82" s="241"/>
      <c r="X82" s="241"/>
    </row>
    <row r="83" spans="1:24" s="242" customFormat="1" ht="11.25">
      <c r="A83" s="241"/>
      <c r="B83" s="241"/>
      <c r="C83" s="241"/>
      <c r="D83" s="241"/>
      <c r="E83" s="241"/>
      <c r="F83" s="241"/>
      <c r="G83" s="241"/>
      <c r="H83" s="241"/>
      <c r="I83" s="241"/>
      <c r="J83" s="241"/>
      <c r="K83" s="241"/>
      <c r="L83" s="241"/>
      <c r="M83" s="241"/>
      <c r="N83" s="241"/>
      <c r="O83" s="241"/>
      <c r="P83" s="241"/>
      <c r="Q83" s="241"/>
      <c r="R83" s="241"/>
      <c r="S83" s="241"/>
      <c r="T83" s="241"/>
      <c r="U83" s="241"/>
      <c r="V83" s="241"/>
      <c r="W83" s="241"/>
      <c r="X83" s="241"/>
    </row>
    <row r="84" spans="1:24" s="242" customFormat="1" ht="11.25">
      <c r="A84" s="241"/>
      <c r="B84" s="241"/>
      <c r="C84" s="241"/>
      <c r="D84" s="241"/>
      <c r="E84" s="241"/>
      <c r="F84" s="241"/>
      <c r="G84" s="241"/>
      <c r="H84" s="241"/>
      <c r="I84" s="241"/>
      <c r="J84" s="241"/>
      <c r="K84" s="241"/>
      <c r="L84" s="241"/>
      <c r="M84" s="241"/>
      <c r="N84" s="241"/>
      <c r="O84" s="241"/>
      <c r="P84" s="241"/>
      <c r="Q84" s="241"/>
      <c r="R84" s="241"/>
      <c r="S84" s="241"/>
      <c r="T84" s="241"/>
      <c r="U84" s="241"/>
      <c r="V84" s="241"/>
      <c r="W84" s="241"/>
      <c r="X84" s="241"/>
    </row>
    <row r="85" spans="1:24" s="242" customFormat="1" ht="11.25">
      <c r="A85" s="241"/>
      <c r="B85" s="241"/>
      <c r="C85" s="241"/>
      <c r="D85" s="241"/>
      <c r="E85" s="241"/>
      <c r="F85" s="241"/>
      <c r="G85" s="241"/>
      <c r="H85" s="241"/>
      <c r="I85" s="241"/>
      <c r="J85" s="241"/>
      <c r="K85" s="241"/>
      <c r="L85" s="241"/>
      <c r="M85" s="241"/>
      <c r="N85" s="241"/>
      <c r="O85" s="241"/>
      <c r="P85" s="241"/>
      <c r="Q85" s="241"/>
      <c r="R85" s="241"/>
      <c r="S85" s="241"/>
      <c r="T85" s="241"/>
      <c r="U85" s="241"/>
      <c r="V85" s="241"/>
      <c r="W85" s="241"/>
      <c r="X85" s="241"/>
    </row>
    <row r="86" spans="1:24" s="242" customFormat="1" ht="11.25">
      <c r="A86" s="241"/>
      <c r="B86" s="241"/>
      <c r="C86" s="241"/>
      <c r="D86" s="241"/>
      <c r="E86" s="241"/>
      <c r="F86" s="241"/>
      <c r="G86" s="241"/>
      <c r="H86" s="241"/>
      <c r="I86" s="241"/>
      <c r="J86" s="241"/>
      <c r="K86" s="241"/>
      <c r="L86" s="241"/>
      <c r="M86" s="241"/>
      <c r="N86" s="241"/>
      <c r="O86" s="241"/>
      <c r="P86" s="241"/>
      <c r="Q86" s="241"/>
      <c r="R86" s="241"/>
      <c r="S86" s="241"/>
      <c r="T86" s="241"/>
      <c r="U86" s="241"/>
      <c r="V86" s="241"/>
      <c r="W86" s="241"/>
      <c r="X86" s="241"/>
    </row>
    <row r="87" spans="1:24" s="242" customFormat="1" ht="11.25">
      <c r="A87" s="241"/>
      <c r="B87" s="241"/>
      <c r="C87" s="241"/>
      <c r="D87" s="241"/>
      <c r="E87" s="241"/>
      <c r="F87" s="241"/>
      <c r="G87" s="241"/>
      <c r="H87" s="241"/>
      <c r="I87" s="241"/>
      <c r="J87" s="241"/>
      <c r="K87" s="241"/>
      <c r="L87" s="241"/>
      <c r="M87" s="241"/>
      <c r="N87" s="241"/>
      <c r="O87" s="241"/>
      <c r="P87" s="241"/>
      <c r="Q87" s="241"/>
      <c r="R87" s="241"/>
      <c r="S87" s="241"/>
      <c r="T87" s="241"/>
      <c r="U87" s="241"/>
      <c r="V87" s="241"/>
      <c r="W87" s="241"/>
      <c r="X87" s="241"/>
    </row>
    <row r="88" spans="1:24" s="242" customFormat="1" ht="11.25">
      <c r="A88" s="241"/>
      <c r="B88" s="241"/>
      <c r="C88" s="241"/>
      <c r="D88" s="241"/>
      <c r="E88" s="241"/>
      <c r="F88" s="241"/>
      <c r="G88" s="241"/>
      <c r="H88" s="241"/>
      <c r="I88" s="241"/>
      <c r="J88" s="241"/>
      <c r="K88" s="241"/>
      <c r="L88" s="241"/>
      <c r="M88" s="241"/>
      <c r="N88" s="241"/>
      <c r="O88" s="241"/>
      <c r="P88" s="241"/>
      <c r="Q88" s="241"/>
      <c r="R88" s="241"/>
      <c r="S88" s="241"/>
      <c r="T88" s="241"/>
      <c r="U88" s="241"/>
      <c r="V88" s="241"/>
      <c r="W88" s="241"/>
      <c r="X88" s="241"/>
    </row>
    <row r="89" spans="1:24" s="242" customFormat="1" ht="11.25">
      <c r="A89" s="241"/>
      <c r="B89" s="241"/>
      <c r="C89" s="241"/>
      <c r="D89" s="241"/>
      <c r="E89" s="241"/>
      <c r="F89" s="241"/>
      <c r="G89" s="241"/>
      <c r="H89" s="241"/>
      <c r="I89" s="241"/>
      <c r="J89" s="241"/>
      <c r="K89" s="241"/>
      <c r="L89" s="241"/>
      <c r="M89" s="241"/>
      <c r="N89" s="241"/>
      <c r="O89" s="241"/>
      <c r="P89" s="241"/>
      <c r="Q89" s="241"/>
      <c r="R89" s="241"/>
      <c r="S89" s="241"/>
      <c r="T89" s="241"/>
      <c r="U89" s="241"/>
      <c r="V89" s="241"/>
      <c r="W89" s="241"/>
      <c r="X89" s="241"/>
    </row>
    <row r="90" spans="1:24" s="242" customFormat="1" ht="11.25">
      <c r="A90" s="241"/>
      <c r="B90" s="241"/>
      <c r="C90" s="241"/>
      <c r="D90" s="241"/>
      <c r="E90" s="241"/>
      <c r="F90" s="241"/>
      <c r="G90" s="241"/>
      <c r="H90" s="241"/>
      <c r="I90" s="241"/>
      <c r="J90" s="241"/>
      <c r="K90" s="241"/>
      <c r="L90" s="241"/>
      <c r="M90" s="241"/>
      <c r="N90" s="241"/>
      <c r="O90" s="241"/>
      <c r="P90" s="241"/>
      <c r="Q90" s="241"/>
      <c r="R90" s="241"/>
      <c r="S90" s="241"/>
      <c r="T90" s="241"/>
      <c r="U90" s="241"/>
      <c r="V90" s="241"/>
      <c r="W90" s="241"/>
      <c r="X90" s="241"/>
    </row>
    <row r="91" spans="1:24" s="242" customFormat="1" ht="11.25">
      <c r="A91" s="241"/>
      <c r="B91" s="241"/>
      <c r="C91" s="241"/>
      <c r="D91" s="241"/>
      <c r="E91" s="241"/>
      <c r="F91" s="241"/>
      <c r="G91" s="241"/>
      <c r="H91" s="241"/>
      <c r="I91" s="241"/>
      <c r="J91" s="241"/>
      <c r="K91" s="241"/>
      <c r="L91" s="241"/>
      <c r="M91" s="241"/>
      <c r="N91" s="241"/>
      <c r="O91" s="241"/>
      <c r="P91" s="241"/>
      <c r="Q91" s="241"/>
      <c r="R91" s="241"/>
      <c r="S91" s="241"/>
      <c r="T91" s="241"/>
      <c r="U91" s="241"/>
      <c r="V91" s="241"/>
      <c r="W91" s="241"/>
      <c r="X91" s="241"/>
    </row>
    <row r="92" spans="1:24" s="242" customFormat="1" ht="11.25">
      <c r="A92" s="241"/>
      <c r="B92" s="241"/>
      <c r="C92" s="241"/>
      <c r="D92" s="241"/>
      <c r="E92" s="241"/>
      <c r="F92" s="241"/>
      <c r="G92" s="241"/>
      <c r="H92" s="241"/>
      <c r="I92" s="241"/>
      <c r="J92" s="241"/>
      <c r="K92" s="241"/>
      <c r="L92" s="241"/>
      <c r="M92" s="241"/>
      <c r="N92" s="241"/>
      <c r="O92" s="241"/>
      <c r="P92" s="241"/>
      <c r="Q92" s="241"/>
      <c r="R92" s="241"/>
      <c r="S92" s="241"/>
      <c r="T92" s="241"/>
      <c r="U92" s="241"/>
      <c r="V92" s="241"/>
      <c r="W92" s="241"/>
      <c r="X92" s="241"/>
    </row>
    <row r="93" spans="1:24" s="242" customFormat="1" ht="11.25">
      <c r="A93" s="241"/>
      <c r="B93" s="241"/>
      <c r="C93" s="241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1"/>
      <c r="S93" s="241"/>
      <c r="T93" s="241"/>
      <c r="U93" s="241"/>
      <c r="V93" s="241"/>
      <c r="W93" s="241"/>
      <c r="X93" s="241"/>
    </row>
    <row r="94" spans="1:24" s="242" customFormat="1" ht="11.25">
      <c r="A94" s="241"/>
      <c r="B94" s="241"/>
      <c r="C94" s="241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1"/>
      <c r="S94" s="241"/>
      <c r="T94" s="241"/>
      <c r="U94" s="241"/>
      <c r="V94" s="241"/>
      <c r="W94" s="241"/>
      <c r="X94" s="241"/>
    </row>
    <row r="95" spans="1:24" s="242" customFormat="1" ht="11.25">
      <c r="A95" s="241"/>
      <c r="B95" s="241"/>
      <c r="C95" s="241"/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1"/>
      <c r="S95" s="241"/>
      <c r="T95" s="241"/>
      <c r="U95" s="241"/>
      <c r="V95" s="241"/>
      <c r="W95" s="241"/>
      <c r="X95" s="241"/>
    </row>
    <row r="96" spans="1:24" s="242" customFormat="1" ht="11.25">
      <c r="A96" s="241"/>
      <c r="B96" s="241"/>
      <c r="C96" s="241"/>
      <c r="D96" s="241"/>
      <c r="E96" s="241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241"/>
    </row>
    <row r="97" spans="1:24" s="242" customFormat="1" ht="11.25">
      <c r="A97" s="241"/>
      <c r="B97" s="241"/>
      <c r="C97" s="241"/>
      <c r="D97" s="241"/>
      <c r="E97" s="241"/>
      <c r="F97" s="241"/>
      <c r="G97" s="241"/>
      <c r="H97" s="241"/>
      <c r="I97" s="241"/>
      <c r="J97" s="241"/>
      <c r="K97" s="241"/>
      <c r="L97" s="241"/>
      <c r="M97" s="241"/>
      <c r="N97" s="241"/>
      <c r="O97" s="241"/>
      <c r="P97" s="241"/>
      <c r="Q97" s="241"/>
      <c r="R97" s="241"/>
      <c r="S97" s="241"/>
      <c r="T97" s="241"/>
      <c r="U97" s="241"/>
      <c r="V97" s="241"/>
      <c r="W97" s="241"/>
      <c r="X97" s="241"/>
    </row>
    <row r="98" spans="1:24" s="242" customFormat="1" ht="11.25">
      <c r="A98" s="241"/>
      <c r="B98" s="241"/>
      <c r="C98" s="241"/>
      <c r="D98" s="241"/>
      <c r="E98" s="241"/>
      <c r="F98" s="241"/>
      <c r="G98" s="241"/>
      <c r="H98" s="241"/>
      <c r="I98" s="241"/>
      <c r="J98" s="241"/>
      <c r="K98" s="241"/>
      <c r="L98" s="241"/>
      <c r="M98" s="241"/>
      <c r="N98" s="241"/>
      <c r="O98" s="241"/>
      <c r="P98" s="241"/>
      <c r="Q98" s="241"/>
      <c r="R98" s="241"/>
      <c r="S98" s="241"/>
      <c r="T98" s="241"/>
      <c r="U98" s="241"/>
      <c r="V98" s="241"/>
      <c r="W98" s="241"/>
      <c r="X98" s="241"/>
    </row>
    <row r="99" spans="1:24" s="242" customFormat="1" ht="11.25">
      <c r="A99" s="241"/>
      <c r="B99" s="241"/>
      <c r="C99" s="241"/>
      <c r="D99" s="241"/>
      <c r="E99" s="241"/>
      <c r="F99" s="241"/>
      <c r="G99" s="241"/>
      <c r="H99" s="241"/>
      <c r="I99" s="241"/>
      <c r="J99" s="241"/>
      <c r="K99" s="241"/>
      <c r="L99" s="241"/>
      <c r="M99" s="241"/>
      <c r="N99" s="241"/>
      <c r="O99" s="241"/>
      <c r="P99" s="241"/>
      <c r="Q99" s="241"/>
      <c r="R99" s="241"/>
      <c r="S99" s="241"/>
      <c r="T99" s="241"/>
      <c r="U99" s="241"/>
      <c r="V99" s="241"/>
      <c r="W99" s="241"/>
      <c r="X99" s="241"/>
    </row>
    <row r="100" spans="1:24" s="242" customFormat="1" ht="11.25">
      <c r="A100" s="241"/>
      <c r="B100" s="241"/>
      <c r="C100" s="241"/>
      <c r="D100" s="241"/>
      <c r="E100" s="241"/>
      <c r="F100" s="241"/>
      <c r="G100" s="241"/>
      <c r="H100" s="241"/>
      <c r="I100" s="241"/>
      <c r="J100" s="241"/>
      <c r="K100" s="241"/>
      <c r="L100" s="241"/>
      <c r="M100" s="241"/>
      <c r="N100" s="241"/>
      <c r="O100" s="241"/>
      <c r="P100" s="241"/>
      <c r="Q100" s="241"/>
      <c r="R100" s="241"/>
      <c r="S100" s="241"/>
      <c r="T100" s="241"/>
      <c r="U100" s="241"/>
      <c r="V100" s="241"/>
      <c r="W100" s="241"/>
      <c r="X100" s="241"/>
    </row>
    <row r="101" spans="1:24" s="242" customFormat="1" ht="11.25">
      <c r="A101" s="241"/>
      <c r="B101" s="241"/>
      <c r="C101" s="241"/>
      <c r="D101" s="241"/>
      <c r="E101" s="241"/>
      <c r="F101" s="241"/>
      <c r="G101" s="241"/>
      <c r="H101" s="241"/>
      <c r="I101" s="241"/>
      <c r="J101" s="241"/>
      <c r="K101" s="241"/>
      <c r="L101" s="241"/>
      <c r="M101" s="241"/>
      <c r="N101" s="241"/>
      <c r="O101" s="241"/>
      <c r="P101" s="241"/>
      <c r="Q101" s="241"/>
      <c r="R101" s="241"/>
      <c r="S101" s="241"/>
      <c r="T101" s="241"/>
      <c r="U101" s="241"/>
      <c r="V101" s="241"/>
      <c r="W101" s="241"/>
      <c r="X101" s="241"/>
    </row>
    <row r="102" spans="1:24" s="242" customFormat="1" ht="11.25">
      <c r="A102" s="241"/>
      <c r="B102" s="241"/>
      <c r="C102" s="241"/>
      <c r="D102" s="241"/>
      <c r="E102" s="241"/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1"/>
      <c r="S102" s="241"/>
      <c r="T102" s="241"/>
      <c r="U102" s="241"/>
      <c r="V102" s="241"/>
      <c r="W102" s="241"/>
      <c r="X102" s="241"/>
    </row>
    <row r="103" spans="1:24" s="242" customFormat="1" ht="11.25">
      <c r="A103" s="241"/>
      <c r="B103" s="241"/>
      <c r="C103" s="241"/>
      <c r="D103" s="241"/>
      <c r="E103" s="241"/>
      <c r="F103" s="241"/>
      <c r="G103" s="241"/>
      <c r="H103" s="241"/>
      <c r="I103" s="241"/>
      <c r="J103" s="241"/>
      <c r="K103" s="241"/>
      <c r="L103" s="241"/>
      <c r="M103" s="241"/>
      <c r="N103" s="241"/>
      <c r="O103" s="241"/>
      <c r="P103" s="241"/>
      <c r="Q103" s="241"/>
      <c r="R103" s="241"/>
      <c r="S103" s="241"/>
      <c r="T103" s="241"/>
      <c r="U103" s="241"/>
      <c r="V103" s="241"/>
      <c r="W103" s="241"/>
      <c r="X103" s="241"/>
    </row>
  </sheetData>
  <sheetProtection selectLockedCells="1"/>
  <mergeCells count="130">
    <mergeCell ref="A38:B38"/>
    <mergeCell ref="A36:B36"/>
    <mergeCell ref="A32:B32"/>
    <mergeCell ref="A35:B35"/>
    <mergeCell ref="A34:B34"/>
    <mergeCell ref="A28:B28"/>
    <mergeCell ref="A29:B29"/>
    <mergeCell ref="A37:B37"/>
    <mergeCell ref="A31:B31"/>
    <mergeCell ref="A33:B33"/>
    <mergeCell ref="O18:P18"/>
    <mergeCell ref="Q24:R24"/>
    <mergeCell ref="M12:N12"/>
    <mergeCell ref="M22:N22"/>
    <mergeCell ref="M23:N23"/>
    <mergeCell ref="M21:N21"/>
    <mergeCell ref="M20:N20"/>
    <mergeCell ref="O12:R12"/>
    <mergeCell ref="M11:N11"/>
    <mergeCell ref="M16:N16"/>
    <mergeCell ref="Q18:R18"/>
    <mergeCell ref="Q19:R19"/>
    <mergeCell ref="O14:R14"/>
    <mergeCell ref="Q20:R20"/>
    <mergeCell ref="X6:X9"/>
    <mergeCell ref="S6:S9"/>
    <mergeCell ref="T6:T9"/>
    <mergeCell ref="U6:U9"/>
    <mergeCell ref="I6:I9"/>
    <mergeCell ref="J6:J9"/>
    <mergeCell ref="V6:V9"/>
    <mergeCell ref="A16:B16"/>
    <mergeCell ref="A12:B12"/>
    <mergeCell ref="A13:B13"/>
    <mergeCell ref="O13:R13"/>
    <mergeCell ref="M13:N13"/>
    <mergeCell ref="F6:F9"/>
    <mergeCell ref="M10:N10"/>
    <mergeCell ref="O10:R10"/>
    <mergeCell ref="O4:W4"/>
    <mergeCell ref="O3:W3"/>
    <mergeCell ref="O11:R11"/>
    <mergeCell ref="O28:P28"/>
    <mergeCell ref="O24:P24"/>
    <mergeCell ref="Q21:R21"/>
    <mergeCell ref="Q16:R16"/>
    <mergeCell ref="Q17:R17"/>
    <mergeCell ref="W6:W9"/>
    <mergeCell ref="O21:P21"/>
    <mergeCell ref="Q22:R22"/>
    <mergeCell ref="Q23:R23"/>
    <mergeCell ref="O17:P17"/>
    <mergeCell ref="O20:P20"/>
    <mergeCell ref="O16:P16"/>
    <mergeCell ref="Q27:R27"/>
    <mergeCell ref="Q28:R28"/>
    <mergeCell ref="O6:R9"/>
    <mergeCell ref="O25:P25"/>
    <mergeCell ref="O22:P22"/>
    <mergeCell ref="O23:P23"/>
    <mergeCell ref="O19:P19"/>
    <mergeCell ref="O27:P27"/>
    <mergeCell ref="O26:P26"/>
    <mergeCell ref="A3:G3"/>
    <mergeCell ref="H3:N3"/>
    <mergeCell ref="G6:G9"/>
    <mergeCell ref="C6:C9"/>
    <mergeCell ref="D6:D9"/>
    <mergeCell ref="M19:N19"/>
    <mergeCell ref="K6:K9"/>
    <mergeCell ref="L6:L9"/>
    <mergeCell ref="M6:N9"/>
    <mergeCell ref="E6:E9"/>
    <mergeCell ref="M17:N17"/>
    <mergeCell ref="A17:B17"/>
    <mergeCell ref="A18:B18"/>
    <mergeCell ref="A19:B19"/>
    <mergeCell ref="A14:B14"/>
    <mergeCell ref="M14:N14"/>
    <mergeCell ref="A10:B10"/>
    <mergeCell ref="A6:B9"/>
    <mergeCell ref="H6:H9"/>
    <mergeCell ref="A11:B11"/>
    <mergeCell ref="M18:N18"/>
    <mergeCell ref="Q29:R29"/>
    <mergeCell ref="Q30:R30"/>
    <mergeCell ref="Q31:R31"/>
    <mergeCell ref="Q25:R25"/>
    <mergeCell ref="Q26:R26"/>
    <mergeCell ref="A25:B25"/>
    <mergeCell ref="A26:B26"/>
    <mergeCell ref="A27:B27"/>
    <mergeCell ref="A30:B30"/>
    <mergeCell ref="O29:P29"/>
    <mergeCell ref="M29:N29"/>
    <mergeCell ref="M31:N31"/>
    <mergeCell ref="O31:P31"/>
    <mergeCell ref="O30:P30"/>
    <mergeCell ref="A20:B20"/>
    <mergeCell ref="M30:N30"/>
    <mergeCell ref="A21:B21"/>
    <mergeCell ref="A22:B22"/>
    <mergeCell ref="A23:B23"/>
    <mergeCell ref="M25:N25"/>
    <mergeCell ref="M26:N26"/>
    <mergeCell ref="M27:N27"/>
    <mergeCell ref="M28:N28"/>
    <mergeCell ref="A24:B24"/>
    <mergeCell ref="M24:N24"/>
    <mergeCell ref="M38:N38"/>
    <mergeCell ref="O38:P38"/>
    <mergeCell ref="M36:N36"/>
    <mergeCell ref="M32:N32"/>
    <mergeCell ref="O32:P32"/>
    <mergeCell ref="M37:N37"/>
    <mergeCell ref="O37:P37"/>
    <mergeCell ref="Q37:R37"/>
    <mergeCell ref="Q38:R38"/>
    <mergeCell ref="Q35:R35"/>
    <mergeCell ref="Q36:R36"/>
    <mergeCell ref="O36:P36"/>
    <mergeCell ref="Q34:R34"/>
    <mergeCell ref="M35:N35"/>
    <mergeCell ref="Q32:R32"/>
    <mergeCell ref="Q33:R33"/>
    <mergeCell ref="O35:P35"/>
    <mergeCell ref="O33:P33"/>
    <mergeCell ref="O34:P34"/>
    <mergeCell ref="M34:N34"/>
    <mergeCell ref="M33:N3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38" man="1"/>
    <brk id="14" max="38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view="pageBreakPreview" zoomScaleNormal="100" zoomScaleSheetLayoutView="100" workbookViewId="0">
      <selection activeCell="G26" sqref="G26"/>
    </sheetView>
  </sheetViews>
  <sheetFormatPr defaultRowHeight="14.25"/>
  <cols>
    <col min="1" max="1" width="26.75" style="66" customWidth="1"/>
    <col min="2" max="4" width="13.875" style="68" customWidth="1"/>
    <col min="5" max="5" width="13.875" style="227" customWidth="1"/>
    <col min="6" max="6" width="9.125" style="71" bestFit="1" customWidth="1"/>
    <col min="7" max="16384" width="9" style="71"/>
  </cols>
  <sheetData>
    <row r="1" spans="1:6" s="50" customFormat="1" ht="14.1" customHeight="1">
      <c r="A1" s="44"/>
      <c r="B1" s="46"/>
      <c r="C1" s="46"/>
      <c r="D1" s="46"/>
      <c r="E1" s="47" t="s">
        <v>667</v>
      </c>
    </row>
    <row r="2" spans="1:6" s="50" customFormat="1" ht="14.1" customHeight="1">
      <c r="A2" s="44"/>
      <c r="B2" s="46"/>
      <c r="C2" s="46"/>
      <c r="D2" s="46"/>
      <c r="E2" s="47"/>
    </row>
    <row r="3" spans="1:6" s="51" customFormat="1" ht="20.100000000000001" customHeight="1">
      <c r="A3" s="578" t="s">
        <v>113</v>
      </c>
      <c r="B3" s="578"/>
      <c r="C3" s="578"/>
      <c r="D3" s="578"/>
      <c r="E3" s="578"/>
    </row>
    <row r="4" spans="1:6" s="56" customFormat="1" ht="24" customHeight="1">
      <c r="A4" s="835" t="s">
        <v>114</v>
      </c>
      <c r="B4" s="835"/>
      <c r="C4" s="835"/>
      <c r="D4" s="835"/>
      <c r="E4" s="835"/>
    </row>
    <row r="5" spans="1:6" s="57" customFormat="1" ht="18" customHeight="1" thickBot="1">
      <c r="A5" s="228" t="s">
        <v>17</v>
      </c>
      <c r="B5" s="229"/>
      <c r="C5" s="229"/>
      <c r="D5" s="228"/>
      <c r="E5" s="230" t="s">
        <v>86</v>
      </c>
    </row>
    <row r="6" spans="1:6" s="50" customFormat="1" ht="12" customHeight="1">
      <c r="A6" s="582" t="s">
        <v>328</v>
      </c>
      <c r="B6" s="836" t="s">
        <v>329</v>
      </c>
      <c r="C6" s="839" t="s">
        <v>330</v>
      </c>
      <c r="D6" s="560" t="s">
        <v>331</v>
      </c>
      <c r="E6" s="842" t="s">
        <v>332</v>
      </c>
    </row>
    <row r="7" spans="1:6" s="50" customFormat="1" ht="12" customHeight="1">
      <c r="A7" s="584"/>
      <c r="B7" s="837"/>
      <c r="C7" s="840"/>
      <c r="D7" s="840"/>
      <c r="E7" s="843"/>
    </row>
    <row r="8" spans="1:6" s="50" customFormat="1" ht="12" customHeight="1">
      <c r="A8" s="584"/>
      <c r="B8" s="837"/>
      <c r="C8" s="840"/>
      <c r="D8" s="840"/>
      <c r="E8" s="843"/>
    </row>
    <row r="9" spans="1:6" s="50" customFormat="1" ht="12" customHeight="1">
      <c r="A9" s="586"/>
      <c r="B9" s="838"/>
      <c r="C9" s="841"/>
      <c r="D9" s="841"/>
      <c r="E9" s="844"/>
    </row>
    <row r="10" spans="1:6" s="118" customFormat="1" ht="29.25" customHeight="1">
      <c r="A10" s="231" t="s">
        <v>23</v>
      </c>
      <c r="B10" s="11">
        <v>1</v>
      </c>
      <c r="C10" s="11">
        <v>833937</v>
      </c>
      <c r="D10" s="11">
        <v>889820</v>
      </c>
      <c r="E10" s="11">
        <v>777131</v>
      </c>
    </row>
    <row r="11" spans="1:6" s="118" customFormat="1" ht="29.25" customHeight="1">
      <c r="A11" s="231" t="s">
        <v>138</v>
      </c>
      <c r="B11" s="11">
        <v>7</v>
      </c>
      <c r="C11" s="11">
        <v>820990</v>
      </c>
      <c r="D11" s="11">
        <v>866659</v>
      </c>
      <c r="E11" s="11">
        <v>725893</v>
      </c>
    </row>
    <row r="12" spans="1:6" s="118" customFormat="1" ht="29.25" customHeight="1">
      <c r="A12" s="231" t="s">
        <v>473</v>
      </c>
      <c r="B12" s="11">
        <v>7</v>
      </c>
      <c r="C12" s="11">
        <v>996946</v>
      </c>
      <c r="D12" s="11">
        <v>1039072</v>
      </c>
      <c r="E12" s="11">
        <v>881073</v>
      </c>
    </row>
    <row r="13" spans="1:6" s="118" customFormat="1" ht="29.25" customHeight="1">
      <c r="A13" s="231" t="s">
        <v>573</v>
      </c>
      <c r="B13" s="11">
        <v>7</v>
      </c>
      <c r="C13" s="11">
        <v>1174351</v>
      </c>
      <c r="D13" s="11">
        <v>1246566</v>
      </c>
      <c r="E13" s="11">
        <v>1008995</v>
      </c>
    </row>
    <row r="14" spans="1:6" s="118" customFormat="1" ht="33" customHeight="1">
      <c r="A14" s="232" t="s">
        <v>604</v>
      </c>
      <c r="B14" s="205">
        <f>B16+B18</f>
        <v>7</v>
      </c>
      <c r="C14" s="205">
        <f>C16+C18</f>
        <v>1145061</v>
      </c>
      <c r="D14" s="205">
        <f>D16+D18</f>
        <v>1168270</v>
      </c>
      <c r="E14" s="205">
        <f>E16+E18</f>
        <v>947617</v>
      </c>
      <c r="F14" s="233"/>
    </row>
    <row r="15" spans="1:6" s="50" customFormat="1" ht="24" customHeight="1">
      <c r="A15" s="207"/>
      <c r="B15" s="214"/>
      <c r="C15" s="214"/>
      <c r="D15" s="214"/>
      <c r="E15" s="214"/>
    </row>
    <row r="16" spans="1:6" s="50" customFormat="1" ht="37.5" customHeight="1">
      <c r="A16" s="234" t="s">
        <v>333</v>
      </c>
      <c r="B16" s="235">
        <v>1</v>
      </c>
      <c r="C16" s="235">
        <v>532178</v>
      </c>
      <c r="D16" s="235">
        <v>562639</v>
      </c>
      <c r="E16" s="235">
        <v>364238</v>
      </c>
    </row>
    <row r="17" spans="1:5" s="50" customFormat="1" ht="37.5" customHeight="1">
      <c r="A17" s="236" t="s">
        <v>334</v>
      </c>
      <c r="B17" s="235">
        <v>1</v>
      </c>
      <c r="C17" s="235">
        <v>532178</v>
      </c>
      <c r="D17" s="235">
        <v>562693</v>
      </c>
      <c r="E17" s="235">
        <v>364238</v>
      </c>
    </row>
    <row r="18" spans="1:5" s="50" customFormat="1" ht="37.5" customHeight="1">
      <c r="A18" s="234" t="s">
        <v>335</v>
      </c>
      <c r="B18" s="235">
        <v>6</v>
      </c>
      <c r="C18" s="235">
        <v>612883</v>
      </c>
      <c r="D18" s="235">
        <v>605631</v>
      </c>
      <c r="E18" s="235">
        <v>583379</v>
      </c>
    </row>
    <row r="19" spans="1:5" s="50" customFormat="1" ht="37.5" customHeight="1">
      <c r="A19" s="236" t="s">
        <v>336</v>
      </c>
      <c r="B19" s="235">
        <v>1</v>
      </c>
      <c r="C19" s="235">
        <v>463440</v>
      </c>
      <c r="D19" s="235">
        <v>452122</v>
      </c>
      <c r="E19" s="235">
        <v>447799</v>
      </c>
    </row>
    <row r="20" spans="1:5" s="50" customFormat="1" ht="37.5" customHeight="1">
      <c r="A20" s="236" t="s">
        <v>337</v>
      </c>
      <c r="B20" s="235">
        <v>1</v>
      </c>
      <c r="C20" s="235">
        <v>41835</v>
      </c>
      <c r="D20" s="235">
        <v>44842</v>
      </c>
      <c r="E20" s="235">
        <v>40181</v>
      </c>
    </row>
    <row r="21" spans="1:5" s="50" customFormat="1" ht="37.5" customHeight="1">
      <c r="A21" s="236" t="s">
        <v>338</v>
      </c>
      <c r="B21" s="237">
        <v>1</v>
      </c>
      <c r="C21" s="235">
        <v>9650</v>
      </c>
      <c r="D21" s="235">
        <v>9661</v>
      </c>
      <c r="E21" s="235">
        <v>9479</v>
      </c>
    </row>
    <row r="22" spans="1:5" s="50" customFormat="1" ht="37.5" customHeight="1">
      <c r="A22" s="236" t="s">
        <v>339</v>
      </c>
      <c r="B22" s="237">
        <v>1</v>
      </c>
      <c r="C22" s="235">
        <v>9900</v>
      </c>
      <c r="D22" s="235">
        <v>9449</v>
      </c>
      <c r="E22" s="235">
        <v>9239</v>
      </c>
    </row>
    <row r="23" spans="1:5" s="50" customFormat="1" ht="37.5" customHeight="1">
      <c r="A23" s="236" t="s">
        <v>472</v>
      </c>
      <c r="B23" s="237">
        <v>1</v>
      </c>
      <c r="C23" s="237">
        <v>58700</v>
      </c>
      <c r="D23" s="237">
        <v>59703</v>
      </c>
      <c r="E23" s="237">
        <v>47425</v>
      </c>
    </row>
    <row r="24" spans="1:5" s="50" customFormat="1" ht="37.5" customHeight="1" thickBot="1">
      <c r="A24" s="238" t="s">
        <v>383</v>
      </c>
      <c r="B24" s="239">
        <v>1</v>
      </c>
      <c r="C24" s="505">
        <v>29358</v>
      </c>
      <c r="D24" s="239">
        <v>29854</v>
      </c>
      <c r="E24" s="239">
        <v>29257</v>
      </c>
    </row>
    <row r="25" spans="1:5" s="158" customFormat="1" ht="12" customHeight="1">
      <c r="A25" s="240" t="s">
        <v>474</v>
      </c>
      <c r="B25" s="159"/>
      <c r="C25" s="159"/>
      <c r="D25" s="159"/>
      <c r="E25" s="221" t="s">
        <v>546</v>
      </c>
    </row>
    <row r="26" spans="1:5" s="158" customFormat="1" ht="12" customHeight="1">
      <c r="A26" s="240" t="s">
        <v>340</v>
      </c>
      <c r="B26" s="159"/>
      <c r="C26" s="159"/>
      <c r="D26" s="159"/>
      <c r="E26" s="221"/>
    </row>
    <row r="27" spans="1:5" s="50" customFormat="1" ht="11.25">
      <c r="A27" s="44"/>
      <c r="B27" s="46"/>
      <c r="C27" s="46"/>
      <c r="D27" s="46"/>
      <c r="E27" s="44"/>
    </row>
    <row r="28" spans="1:5" s="50" customFormat="1" ht="11.25">
      <c r="A28" s="44"/>
      <c r="B28" s="46"/>
      <c r="C28" s="46"/>
      <c r="D28" s="46"/>
      <c r="E28" s="44"/>
    </row>
    <row r="29" spans="1:5" s="50" customFormat="1" ht="11.25">
      <c r="A29" s="44"/>
      <c r="B29" s="46"/>
      <c r="C29" s="46"/>
      <c r="D29" s="46"/>
      <c r="E29" s="44"/>
    </row>
    <row r="30" spans="1:5" s="50" customFormat="1" ht="11.25">
      <c r="A30" s="44"/>
      <c r="B30" s="46"/>
      <c r="C30" s="46"/>
      <c r="D30" s="46"/>
      <c r="E30" s="44"/>
    </row>
    <row r="31" spans="1:5" s="50" customFormat="1" ht="11.25">
      <c r="A31" s="44"/>
      <c r="B31" s="46"/>
      <c r="C31" s="46"/>
      <c r="D31" s="46"/>
      <c r="E31" s="44"/>
    </row>
    <row r="32" spans="1:5" s="50" customFormat="1" ht="11.25">
      <c r="A32" s="44"/>
      <c r="B32" s="46"/>
      <c r="C32" s="46"/>
      <c r="D32" s="46"/>
      <c r="E32" s="44"/>
    </row>
    <row r="33" spans="1:5" s="50" customFormat="1" ht="11.25">
      <c r="A33" s="44"/>
      <c r="B33" s="46"/>
      <c r="C33" s="46"/>
      <c r="D33" s="46"/>
      <c r="E33" s="44"/>
    </row>
    <row r="34" spans="1:5" s="50" customFormat="1" ht="11.25">
      <c r="A34" s="44"/>
      <c r="B34" s="46"/>
      <c r="C34" s="46"/>
      <c r="D34" s="46"/>
      <c r="E34" s="44"/>
    </row>
    <row r="35" spans="1:5" s="50" customFormat="1" ht="11.25">
      <c r="A35" s="44"/>
      <c r="B35" s="46"/>
      <c r="C35" s="46"/>
      <c r="D35" s="46"/>
      <c r="E35" s="44"/>
    </row>
    <row r="36" spans="1:5" s="50" customFormat="1" ht="11.25">
      <c r="A36" s="44"/>
      <c r="B36" s="46"/>
      <c r="C36" s="46"/>
      <c r="D36" s="46"/>
      <c r="E36" s="44"/>
    </row>
    <row r="37" spans="1:5" s="50" customFormat="1" ht="11.25">
      <c r="A37" s="44"/>
      <c r="B37" s="46"/>
      <c r="C37" s="46"/>
      <c r="D37" s="46"/>
      <c r="E37" s="44"/>
    </row>
    <row r="38" spans="1:5" s="50" customFormat="1" ht="11.25">
      <c r="A38" s="44"/>
      <c r="B38" s="46"/>
      <c r="C38" s="46"/>
      <c r="D38" s="46"/>
      <c r="E38" s="44"/>
    </row>
    <row r="39" spans="1:5" s="50" customFormat="1" ht="11.25">
      <c r="A39" s="44"/>
      <c r="B39" s="46"/>
      <c r="C39" s="46"/>
      <c r="D39" s="46"/>
      <c r="E39" s="44"/>
    </row>
    <row r="40" spans="1:5" s="50" customFormat="1" ht="11.25">
      <c r="A40" s="44"/>
      <c r="B40" s="46"/>
      <c r="C40" s="46"/>
      <c r="D40" s="46"/>
      <c r="E40" s="44"/>
    </row>
    <row r="41" spans="1:5" s="50" customFormat="1" ht="11.25">
      <c r="A41" s="44"/>
      <c r="B41" s="46"/>
      <c r="C41" s="46"/>
      <c r="D41" s="46"/>
      <c r="E41" s="44"/>
    </row>
    <row r="42" spans="1:5" s="50" customFormat="1" ht="11.25">
      <c r="A42" s="44"/>
      <c r="B42" s="46"/>
      <c r="C42" s="46"/>
      <c r="D42" s="46"/>
      <c r="E42" s="44"/>
    </row>
    <row r="43" spans="1:5" s="50" customFormat="1" ht="11.25">
      <c r="A43" s="44"/>
      <c r="B43" s="46"/>
      <c r="C43" s="46"/>
      <c r="D43" s="46"/>
      <c r="E43" s="44"/>
    </row>
    <row r="44" spans="1:5" s="50" customFormat="1" ht="11.25">
      <c r="A44" s="44"/>
      <c r="B44" s="46"/>
      <c r="C44" s="46"/>
      <c r="D44" s="46"/>
      <c r="E44" s="44"/>
    </row>
    <row r="45" spans="1:5" s="50" customFormat="1" ht="11.25">
      <c r="A45" s="44"/>
      <c r="B45" s="46"/>
      <c r="C45" s="46"/>
      <c r="D45" s="46"/>
      <c r="E45" s="44"/>
    </row>
    <row r="46" spans="1:5" s="50" customFormat="1" ht="11.25">
      <c r="A46" s="44"/>
      <c r="B46" s="46"/>
      <c r="C46" s="46"/>
      <c r="D46" s="46"/>
      <c r="E46" s="44"/>
    </row>
    <row r="47" spans="1:5" s="50" customFormat="1" ht="11.25">
      <c r="A47" s="44"/>
      <c r="B47" s="46"/>
      <c r="C47" s="46"/>
      <c r="D47" s="46"/>
      <c r="E47" s="44"/>
    </row>
    <row r="48" spans="1:5" s="50" customFormat="1" ht="11.25">
      <c r="A48" s="44"/>
      <c r="B48" s="46"/>
      <c r="C48" s="46"/>
      <c r="D48" s="46"/>
      <c r="E48" s="44"/>
    </row>
    <row r="49" spans="1:5" s="50" customFormat="1" ht="11.25">
      <c r="A49" s="44"/>
      <c r="B49" s="46"/>
      <c r="C49" s="46"/>
      <c r="D49" s="46"/>
      <c r="E49" s="44"/>
    </row>
    <row r="50" spans="1:5" s="50" customFormat="1" ht="11.25">
      <c r="A50" s="44"/>
      <c r="B50" s="46"/>
      <c r="C50" s="46"/>
      <c r="D50" s="46"/>
      <c r="E50" s="44"/>
    </row>
    <row r="51" spans="1:5" s="50" customFormat="1" ht="11.25">
      <c r="A51" s="44"/>
      <c r="B51" s="46"/>
      <c r="C51" s="46"/>
      <c r="D51" s="46"/>
      <c r="E51" s="44"/>
    </row>
    <row r="52" spans="1:5" s="50" customFormat="1" ht="11.25">
      <c r="A52" s="44"/>
      <c r="B52" s="46"/>
      <c r="C52" s="46"/>
      <c r="D52" s="46"/>
      <c r="E52" s="44"/>
    </row>
    <row r="53" spans="1:5" s="50" customFormat="1" ht="11.25">
      <c r="A53" s="44"/>
      <c r="B53" s="46"/>
      <c r="C53" s="46"/>
      <c r="D53" s="46"/>
      <c r="E53" s="44"/>
    </row>
    <row r="54" spans="1:5" s="50" customFormat="1" ht="11.25">
      <c r="A54" s="44"/>
      <c r="B54" s="46"/>
      <c r="C54" s="46"/>
      <c r="D54" s="46"/>
      <c r="E54" s="44"/>
    </row>
    <row r="55" spans="1:5" s="50" customFormat="1" ht="11.25">
      <c r="A55" s="44"/>
      <c r="B55" s="46"/>
      <c r="C55" s="46"/>
      <c r="D55" s="46"/>
      <c r="E55" s="44"/>
    </row>
    <row r="56" spans="1:5" s="50" customFormat="1" ht="11.25">
      <c r="A56" s="44"/>
      <c r="B56" s="46"/>
      <c r="C56" s="46"/>
      <c r="D56" s="46"/>
      <c r="E56" s="44"/>
    </row>
    <row r="57" spans="1:5" s="50" customFormat="1" ht="11.25">
      <c r="A57" s="44"/>
      <c r="B57" s="46"/>
      <c r="C57" s="46"/>
      <c r="D57" s="46"/>
      <c r="E57" s="44"/>
    </row>
    <row r="58" spans="1:5" s="50" customFormat="1" ht="11.25">
      <c r="A58" s="44"/>
      <c r="B58" s="46"/>
      <c r="C58" s="46"/>
      <c r="D58" s="46"/>
      <c r="E58" s="44"/>
    </row>
    <row r="59" spans="1:5" s="50" customFormat="1" ht="11.25">
      <c r="A59" s="44"/>
      <c r="B59" s="46"/>
      <c r="C59" s="46"/>
      <c r="D59" s="46"/>
      <c r="E59" s="44"/>
    </row>
    <row r="60" spans="1:5" s="50" customFormat="1" ht="11.25">
      <c r="A60" s="44"/>
      <c r="B60" s="46"/>
      <c r="C60" s="46"/>
      <c r="D60" s="46"/>
      <c r="E60" s="44"/>
    </row>
    <row r="61" spans="1:5" s="50" customFormat="1" ht="11.25">
      <c r="A61" s="44"/>
      <c r="B61" s="46"/>
      <c r="C61" s="46"/>
      <c r="D61" s="46"/>
      <c r="E61" s="44"/>
    </row>
    <row r="62" spans="1:5" s="50" customFormat="1" ht="11.25">
      <c r="A62" s="44"/>
      <c r="B62" s="46"/>
      <c r="C62" s="46"/>
      <c r="D62" s="46"/>
      <c r="E62" s="44"/>
    </row>
    <row r="63" spans="1:5" s="50" customFormat="1" ht="11.25">
      <c r="A63" s="44"/>
      <c r="B63" s="46"/>
      <c r="C63" s="46"/>
      <c r="D63" s="46"/>
      <c r="E63" s="44"/>
    </row>
    <row r="64" spans="1:5" s="50" customFormat="1" ht="11.25">
      <c r="A64" s="44"/>
      <c r="B64" s="46"/>
      <c r="C64" s="46"/>
      <c r="D64" s="46"/>
      <c r="E64" s="44"/>
    </row>
    <row r="65" spans="1:5" s="50" customFormat="1" ht="11.25">
      <c r="A65" s="44"/>
      <c r="B65" s="46"/>
      <c r="C65" s="46"/>
      <c r="D65" s="46"/>
      <c r="E65" s="44"/>
    </row>
    <row r="66" spans="1:5" s="50" customFormat="1" ht="11.25">
      <c r="A66" s="44"/>
      <c r="B66" s="46"/>
      <c r="C66" s="46"/>
      <c r="D66" s="46"/>
      <c r="E66" s="44"/>
    </row>
    <row r="67" spans="1:5" s="50" customFormat="1" ht="11.25">
      <c r="A67" s="44"/>
      <c r="B67" s="46"/>
      <c r="C67" s="46"/>
      <c r="D67" s="46"/>
      <c r="E67" s="44"/>
    </row>
    <row r="68" spans="1:5" s="50" customFormat="1" ht="11.25">
      <c r="A68" s="44"/>
      <c r="B68" s="46"/>
      <c r="C68" s="46"/>
      <c r="D68" s="46"/>
      <c r="E68" s="44"/>
    </row>
    <row r="69" spans="1:5" s="50" customFormat="1" ht="11.25">
      <c r="A69" s="44"/>
      <c r="B69" s="46"/>
      <c r="C69" s="46"/>
      <c r="D69" s="46"/>
      <c r="E69" s="44"/>
    </row>
    <row r="70" spans="1:5" s="50" customFormat="1" ht="11.25">
      <c r="A70" s="44"/>
      <c r="B70" s="46"/>
      <c r="C70" s="46"/>
      <c r="D70" s="46"/>
      <c r="E70" s="44"/>
    </row>
    <row r="71" spans="1:5" s="50" customFormat="1" ht="11.25">
      <c r="A71" s="44"/>
      <c r="B71" s="46"/>
      <c r="C71" s="46"/>
      <c r="D71" s="46"/>
      <c r="E71" s="44"/>
    </row>
    <row r="72" spans="1:5" s="50" customFormat="1" ht="11.25">
      <c r="A72" s="44"/>
      <c r="B72" s="46"/>
      <c r="C72" s="46"/>
      <c r="D72" s="46"/>
      <c r="E72" s="44"/>
    </row>
    <row r="73" spans="1:5" s="50" customFormat="1" ht="11.25">
      <c r="A73" s="44"/>
      <c r="B73" s="46"/>
      <c r="C73" s="46"/>
      <c r="D73" s="46"/>
      <c r="E73" s="44"/>
    </row>
    <row r="74" spans="1:5" s="50" customFormat="1" ht="11.25">
      <c r="A74" s="44"/>
      <c r="B74" s="46"/>
      <c r="C74" s="46"/>
      <c r="D74" s="46"/>
      <c r="E74" s="44"/>
    </row>
    <row r="75" spans="1:5" s="50" customFormat="1" ht="11.25">
      <c r="A75" s="44"/>
      <c r="B75" s="46"/>
      <c r="C75" s="46"/>
      <c r="D75" s="46"/>
      <c r="E75" s="44"/>
    </row>
    <row r="76" spans="1:5" s="50" customFormat="1" ht="11.25">
      <c r="A76" s="44"/>
      <c r="B76" s="46"/>
      <c r="C76" s="46"/>
      <c r="D76" s="46"/>
      <c r="E76" s="44"/>
    </row>
    <row r="77" spans="1:5" s="50" customFormat="1" ht="11.25">
      <c r="A77" s="44"/>
      <c r="B77" s="46"/>
      <c r="C77" s="46"/>
      <c r="D77" s="46"/>
      <c r="E77" s="44"/>
    </row>
    <row r="78" spans="1:5" s="50" customFormat="1" ht="11.25">
      <c r="A78" s="44"/>
      <c r="B78" s="46"/>
      <c r="C78" s="46"/>
      <c r="D78" s="46"/>
      <c r="E78" s="44"/>
    </row>
    <row r="79" spans="1:5" s="50" customFormat="1" ht="11.25">
      <c r="A79" s="44"/>
      <c r="B79" s="46"/>
      <c r="C79" s="46"/>
      <c r="D79" s="46"/>
      <c r="E79" s="44"/>
    </row>
    <row r="80" spans="1:5" s="50" customFormat="1" ht="11.25">
      <c r="A80" s="44"/>
      <c r="B80" s="46"/>
      <c r="C80" s="46"/>
      <c r="D80" s="46"/>
      <c r="E80" s="44"/>
    </row>
    <row r="81" spans="1:5" s="50" customFormat="1" ht="11.25">
      <c r="A81" s="44"/>
      <c r="B81" s="46"/>
      <c r="C81" s="46"/>
      <c r="D81" s="46"/>
      <c r="E81" s="44"/>
    </row>
    <row r="82" spans="1:5" s="50" customFormat="1" ht="11.25">
      <c r="A82" s="44"/>
      <c r="B82" s="46"/>
      <c r="C82" s="46"/>
      <c r="D82" s="46"/>
      <c r="E82" s="44"/>
    </row>
    <row r="83" spans="1:5" s="50" customFormat="1" ht="11.25">
      <c r="A83" s="44"/>
      <c r="B83" s="46"/>
      <c r="C83" s="46"/>
      <c r="D83" s="46"/>
      <c r="E83" s="44"/>
    </row>
    <row r="84" spans="1:5" s="50" customFormat="1" ht="11.25">
      <c r="A84" s="44"/>
      <c r="B84" s="46"/>
      <c r="C84" s="46"/>
      <c r="D84" s="46"/>
      <c r="E84" s="44"/>
    </row>
    <row r="85" spans="1:5" s="50" customFormat="1" ht="11.25">
      <c r="A85" s="44"/>
      <c r="B85" s="46"/>
      <c r="C85" s="46"/>
      <c r="D85" s="46"/>
      <c r="E85" s="44"/>
    </row>
    <row r="86" spans="1:5" s="50" customFormat="1" ht="11.25">
      <c r="A86" s="44"/>
      <c r="B86" s="46"/>
      <c r="C86" s="46"/>
      <c r="D86" s="46"/>
      <c r="E86" s="44"/>
    </row>
    <row r="87" spans="1:5" s="50" customFormat="1" ht="11.25">
      <c r="A87" s="44"/>
      <c r="B87" s="46"/>
      <c r="C87" s="46"/>
      <c r="D87" s="46"/>
      <c r="E87" s="44"/>
    </row>
    <row r="88" spans="1:5" s="50" customFormat="1" ht="11.25">
      <c r="A88" s="44"/>
      <c r="B88" s="46"/>
      <c r="C88" s="46"/>
      <c r="D88" s="46"/>
      <c r="E88" s="44"/>
    </row>
    <row r="89" spans="1:5" s="50" customFormat="1" ht="11.25">
      <c r="A89" s="44"/>
      <c r="B89" s="46"/>
      <c r="C89" s="46"/>
      <c r="D89" s="46"/>
      <c r="E89" s="44"/>
    </row>
    <row r="90" spans="1:5" s="50" customFormat="1" ht="11.25">
      <c r="A90" s="44"/>
      <c r="B90" s="46"/>
      <c r="C90" s="46"/>
      <c r="D90" s="46"/>
      <c r="E90" s="44"/>
    </row>
    <row r="91" spans="1:5" s="50" customFormat="1" ht="11.25">
      <c r="A91" s="44"/>
      <c r="B91" s="46"/>
      <c r="C91" s="46"/>
      <c r="D91" s="46"/>
      <c r="E91" s="44"/>
    </row>
    <row r="92" spans="1:5" s="50" customFormat="1" ht="11.25">
      <c r="A92" s="44"/>
      <c r="B92" s="46"/>
      <c r="C92" s="46"/>
      <c r="D92" s="46"/>
      <c r="E92" s="44"/>
    </row>
    <row r="93" spans="1:5" s="50" customFormat="1" ht="11.25">
      <c r="A93" s="44"/>
      <c r="B93" s="46"/>
      <c r="C93" s="46"/>
      <c r="D93" s="46"/>
      <c r="E93" s="44"/>
    </row>
    <row r="94" spans="1:5" s="50" customFormat="1" ht="11.25">
      <c r="A94" s="44"/>
      <c r="B94" s="46"/>
      <c r="C94" s="46"/>
      <c r="D94" s="46"/>
      <c r="E94" s="44"/>
    </row>
    <row r="95" spans="1:5" s="50" customFormat="1" ht="11.25">
      <c r="A95" s="44"/>
      <c r="B95" s="46"/>
      <c r="C95" s="46"/>
      <c r="D95" s="46"/>
      <c r="E95" s="44"/>
    </row>
    <row r="96" spans="1:5" s="50" customFormat="1" ht="11.25">
      <c r="A96" s="44"/>
      <c r="B96" s="46"/>
      <c r="C96" s="46"/>
      <c r="D96" s="46"/>
      <c r="E96" s="44"/>
    </row>
    <row r="97" spans="1:5" s="50" customFormat="1" ht="11.25">
      <c r="A97" s="44"/>
      <c r="B97" s="46"/>
      <c r="C97" s="46"/>
      <c r="D97" s="46"/>
      <c r="E97" s="44"/>
    </row>
    <row r="98" spans="1:5" s="50" customFormat="1" ht="11.25">
      <c r="A98" s="44"/>
      <c r="B98" s="46"/>
      <c r="C98" s="46"/>
      <c r="D98" s="46"/>
      <c r="E98" s="44"/>
    </row>
    <row r="99" spans="1:5" s="50" customFormat="1" ht="11.25">
      <c r="A99" s="44"/>
      <c r="B99" s="46"/>
      <c r="C99" s="46"/>
      <c r="D99" s="46"/>
      <c r="E99" s="44"/>
    </row>
    <row r="100" spans="1:5" s="50" customFormat="1" ht="11.25">
      <c r="A100" s="44"/>
      <c r="B100" s="46"/>
      <c r="C100" s="46"/>
      <c r="D100" s="46"/>
      <c r="E100" s="44"/>
    </row>
    <row r="101" spans="1:5" s="50" customFormat="1" ht="11.25">
      <c r="A101" s="44"/>
      <c r="B101" s="46"/>
      <c r="C101" s="46"/>
      <c r="D101" s="46"/>
      <c r="E101" s="44"/>
    </row>
    <row r="102" spans="1:5" s="50" customFormat="1" ht="11.25">
      <c r="A102" s="44"/>
      <c r="B102" s="46"/>
      <c r="C102" s="46"/>
      <c r="D102" s="46"/>
      <c r="E102" s="44"/>
    </row>
    <row r="103" spans="1:5" s="50" customFormat="1" ht="11.25">
      <c r="A103" s="44"/>
      <c r="B103" s="46"/>
      <c r="C103" s="46"/>
      <c r="D103" s="46"/>
      <c r="E103" s="44"/>
    </row>
    <row r="104" spans="1:5" s="50" customFormat="1" ht="11.25">
      <c r="A104" s="44"/>
      <c r="B104" s="46"/>
      <c r="C104" s="46"/>
      <c r="D104" s="46"/>
      <c r="E104" s="44"/>
    </row>
    <row r="105" spans="1:5" s="50" customFormat="1" ht="11.25">
      <c r="A105" s="44"/>
      <c r="B105" s="46"/>
      <c r="C105" s="46"/>
      <c r="D105" s="46"/>
      <c r="E105" s="44"/>
    </row>
    <row r="106" spans="1:5" s="50" customFormat="1" ht="11.25">
      <c r="A106" s="44"/>
      <c r="B106" s="46"/>
      <c r="C106" s="46"/>
      <c r="D106" s="46"/>
      <c r="E106" s="44"/>
    </row>
    <row r="107" spans="1:5" s="50" customFormat="1" ht="11.25">
      <c r="A107" s="44"/>
      <c r="B107" s="46"/>
      <c r="C107" s="46"/>
      <c r="D107" s="46"/>
      <c r="E107" s="44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view="pageBreakPreview" topLeftCell="A13" zoomScaleNormal="100" zoomScaleSheetLayoutView="100" workbookViewId="0">
      <selection activeCell="K26" sqref="K26"/>
    </sheetView>
  </sheetViews>
  <sheetFormatPr defaultRowHeight="14.25"/>
  <cols>
    <col min="1" max="1" width="21.25" style="66" customWidth="1"/>
    <col min="2" max="3" width="20.375" style="227" customWidth="1"/>
    <col min="4" max="4" width="20.375" style="71" customWidth="1"/>
    <col min="5" max="6" width="18.125" style="198" customWidth="1"/>
    <col min="7" max="7" width="18.125" style="70" customWidth="1"/>
    <col min="8" max="8" width="28.125" style="66" customWidth="1"/>
    <col min="9" max="16384" width="9" style="71"/>
  </cols>
  <sheetData>
    <row r="1" spans="1:9" s="50" customFormat="1" ht="14.1" customHeight="1">
      <c r="A1" s="111" t="s">
        <v>668</v>
      </c>
      <c r="B1" s="44"/>
      <c r="C1" s="44"/>
      <c r="E1" s="165"/>
      <c r="F1" s="165"/>
      <c r="G1" s="49"/>
      <c r="H1" s="47" t="s">
        <v>669</v>
      </c>
    </row>
    <row r="2" spans="1:9" s="50" customFormat="1" ht="14.1" customHeight="1">
      <c r="A2" s="111"/>
      <c r="B2" s="44"/>
      <c r="C2" s="44"/>
      <c r="E2" s="165"/>
      <c r="F2" s="165"/>
      <c r="G2" s="49"/>
      <c r="H2" s="47"/>
    </row>
    <row r="3" spans="1:9" s="51" customFormat="1" ht="20.100000000000001" customHeight="1">
      <c r="A3" s="578" t="s">
        <v>139</v>
      </c>
      <c r="B3" s="578"/>
      <c r="C3" s="578"/>
      <c r="D3" s="578"/>
      <c r="E3" s="578" t="s">
        <v>140</v>
      </c>
      <c r="F3" s="578"/>
      <c r="G3" s="578"/>
      <c r="H3" s="578"/>
    </row>
    <row r="4" spans="1:9" s="56" customFormat="1" ht="24" customHeight="1">
      <c r="A4" s="112"/>
      <c r="B4" s="112"/>
      <c r="C4" s="112"/>
      <c r="D4" s="112"/>
      <c r="E4" s="112"/>
      <c r="F4" s="112"/>
      <c r="G4" s="112"/>
    </row>
    <row r="5" spans="1:9" s="57" customFormat="1" ht="18" customHeight="1" thickBot="1">
      <c r="A5" s="199" t="s">
        <v>17</v>
      </c>
      <c r="B5" s="199"/>
      <c r="C5" s="199"/>
      <c r="D5" s="199"/>
      <c r="E5" s="200"/>
      <c r="F5" s="200"/>
      <c r="G5" s="81"/>
      <c r="H5" s="201" t="s">
        <v>486</v>
      </c>
    </row>
    <row r="6" spans="1:9" s="50" customFormat="1" ht="15" customHeight="1">
      <c r="A6" s="582" t="s">
        <v>487</v>
      </c>
      <c r="B6" s="836" t="s">
        <v>488</v>
      </c>
      <c r="C6" s="839" t="s">
        <v>489</v>
      </c>
      <c r="D6" s="842" t="s">
        <v>490</v>
      </c>
      <c r="E6" s="854" t="s">
        <v>491</v>
      </c>
      <c r="F6" s="857" t="s">
        <v>492</v>
      </c>
      <c r="G6" s="845" t="s">
        <v>493</v>
      </c>
      <c r="H6" s="712" t="s">
        <v>105</v>
      </c>
    </row>
    <row r="7" spans="1:9" s="50" customFormat="1" ht="15" customHeight="1">
      <c r="A7" s="584"/>
      <c r="B7" s="848"/>
      <c r="C7" s="850"/>
      <c r="D7" s="852"/>
      <c r="E7" s="855"/>
      <c r="F7" s="850"/>
      <c r="G7" s="846"/>
      <c r="H7" s="713"/>
    </row>
    <row r="8" spans="1:9" s="50" customFormat="1" ht="15" customHeight="1">
      <c r="A8" s="584"/>
      <c r="B8" s="848"/>
      <c r="C8" s="850"/>
      <c r="D8" s="852"/>
      <c r="E8" s="855"/>
      <c r="F8" s="850"/>
      <c r="G8" s="846"/>
      <c r="H8" s="713"/>
    </row>
    <row r="9" spans="1:9" s="50" customFormat="1" ht="15" customHeight="1">
      <c r="A9" s="586"/>
      <c r="B9" s="849"/>
      <c r="C9" s="851"/>
      <c r="D9" s="853"/>
      <c r="E9" s="856"/>
      <c r="F9" s="851"/>
      <c r="G9" s="847"/>
      <c r="H9" s="714"/>
    </row>
    <row r="10" spans="1:9" s="203" customFormat="1" ht="29.65" customHeight="1">
      <c r="A10" s="202" t="s">
        <v>23</v>
      </c>
      <c r="B10" s="11">
        <v>3286658</v>
      </c>
      <c r="C10" s="11">
        <v>3306887</v>
      </c>
      <c r="D10" s="11">
        <v>3306681</v>
      </c>
      <c r="E10" s="11">
        <v>8</v>
      </c>
      <c r="F10" s="11">
        <v>198</v>
      </c>
      <c r="G10" s="11">
        <v>20023</v>
      </c>
      <c r="H10" s="117" t="s">
        <v>23</v>
      </c>
      <c r="I10" s="118"/>
    </row>
    <row r="11" spans="1:9" s="203" customFormat="1" ht="29.65" customHeight="1">
      <c r="A11" s="202" t="s">
        <v>138</v>
      </c>
      <c r="B11" s="11">
        <v>3496266</v>
      </c>
      <c r="C11" s="11">
        <v>3510060</v>
      </c>
      <c r="D11" s="11">
        <v>3509794</v>
      </c>
      <c r="E11" s="11">
        <v>7</v>
      </c>
      <c r="F11" s="11">
        <v>259</v>
      </c>
      <c r="G11" s="11">
        <v>13528</v>
      </c>
      <c r="H11" s="117" t="s">
        <v>138</v>
      </c>
      <c r="I11" s="118"/>
    </row>
    <row r="12" spans="1:9" s="203" customFormat="1" ht="29.65" customHeight="1">
      <c r="A12" s="202" t="s">
        <v>473</v>
      </c>
      <c r="B12" s="11">
        <v>3692091</v>
      </c>
      <c r="C12" s="11">
        <v>3702359</v>
      </c>
      <c r="D12" s="11">
        <v>3702094</v>
      </c>
      <c r="E12" s="11">
        <v>40</v>
      </c>
      <c r="F12" s="11">
        <v>225</v>
      </c>
      <c r="G12" s="11">
        <v>10003</v>
      </c>
      <c r="H12" s="117" t="s">
        <v>473</v>
      </c>
      <c r="I12" s="118"/>
    </row>
    <row r="13" spans="1:9" s="203" customFormat="1" ht="29.65" customHeight="1">
      <c r="A13" s="202" t="s">
        <v>573</v>
      </c>
      <c r="B13" s="11">
        <v>3529401</v>
      </c>
      <c r="C13" s="11">
        <v>3771634</v>
      </c>
      <c r="D13" s="11">
        <v>3771408</v>
      </c>
      <c r="E13" s="11">
        <v>9</v>
      </c>
      <c r="F13" s="11">
        <v>218</v>
      </c>
      <c r="G13" s="11">
        <v>242007</v>
      </c>
      <c r="H13" s="117" t="s">
        <v>573</v>
      </c>
      <c r="I13" s="118"/>
    </row>
    <row r="14" spans="1:9" s="203" customFormat="1" ht="29.65" customHeight="1">
      <c r="A14" s="204" t="s">
        <v>601</v>
      </c>
      <c r="B14" s="205">
        <f t="shared" ref="B14:G14" si="0">SUM(B16:B27)</f>
        <v>3977213</v>
      </c>
      <c r="C14" s="205">
        <f t="shared" si="0"/>
        <v>4010652</v>
      </c>
      <c r="D14" s="205">
        <f t="shared" si="0"/>
        <v>4010412</v>
      </c>
      <c r="E14" s="205">
        <f t="shared" si="0"/>
        <v>3</v>
      </c>
      <c r="F14" s="205">
        <f t="shared" si="0"/>
        <v>237</v>
      </c>
      <c r="G14" s="205">
        <f t="shared" si="0"/>
        <v>33199</v>
      </c>
      <c r="H14" s="206" t="s">
        <v>601</v>
      </c>
    </row>
    <row r="15" spans="1:9" s="209" customFormat="1" ht="26.1" customHeight="1">
      <c r="A15" s="207"/>
      <c r="B15" s="208"/>
      <c r="C15" s="208"/>
      <c r="D15" s="208"/>
      <c r="E15" s="208"/>
      <c r="F15" s="208"/>
      <c r="G15" s="208"/>
      <c r="H15" s="122"/>
    </row>
    <row r="16" spans="1:9" s="209" customFormat="1" ht="29.25" customHeight="1">
      <c r="A16" s="210" t="s">
        <v>494</v>
      </c>
      <c r="B16" s="211">
        <v>2965282</v>
      </c>
      <c r="C16" s="211">
        <v>2997407</v>
      </c>
      <c r="D16" s="211">
        <v>2997407</v>
      </c>
      <c r="E16" s="211">
        <v>0</v>
      </c>
      <c r="F16" s="211">
        <v>0</v>
      </c>
      <c r="G16" s="30">
        <f>D16-B16</f>
        <v>32125</v>
      </c>
      <c r="H16" s="212" t="s">
        <v>495</v>
      </c>
    </row>
    <row r="17" spans="1:8" s="209" customFormat="1" ht="29.25" customHeight="1">
      <c r="A17" s="210" t="s">
        <v>496</v>
      </c>
      <c r="B17" s="211">
        <v>405161</v>
      </c>
      <c r="C17" s="211">
        <v>403408</v>
      </c>
      <c r="D17" s="211">
        <v>403408</v>
      </c>
      <c r="E17" s="211">
        <v>0</v>
      </c>
      <c r="F17" s="211">
        <v>0</v>
      </c>
      <c r="G17" s="30">
        <f t="shared" ref="G17:G27" si="1">D17-B17</f>
        <v>-1753</v>
      </c>
      <c r="H17" s="212" t="s">
        <v>497</v>
      </c>
    </row>
    <row r="18" spans="1:8" s="209" customFormat="1" ht="29.25" customHeight="1">
      <c r="A18" s="210" t="s">
        <v>498</v>
      </c>
      <c r="B18" s="211">
        <v>4840</v>
      </c>
      <c r="C18" s="211">
        <v>4979</v>
      </c>
      <c r="D18" s="211">
        <v>4979</v>
      </c>
      <c r="E18" s="211">
        <v>0</v>
      </c>
      <c r="F18" s="211">
        <v>0</v>
      </c>
      <c r="G18" s="30">
        <f t="shared" si="1"/>
        <v>139</v>
      </c>
      <c r="H18" s="212" t="s">
        <v>499</v>
      </c>
    </row>
    <row r="19" spans="1:8" s="209" customFormat="1" ht="29.25" customHeight="1">
      <c r="A19" s="210" t="s">
        <v>500</v>
      </c>
      <c r="B19" s="211">
        <v>27567</v>
      </c>
      <c r="C19" s="211">
        <v>27439</v>
      </c>
      <c r="D19" s="211">
        <v>27434</v>
      </c>
      <c r="E19" s="211">
        <v>2</v>
      </c>
      <c r="F19" s="211">
        <v>3</v>
      </c>
      <c r="G19" s="30">
        <f t="shared" si="1"/>
        <v>-133</v>
      </c>
      <c r="H19" s="212" t="s">
        <v>501</v>
      </c>
    </row>
    <row r="20" spans="1:8" s="209" customFormat="1" ht="29.25" customHeight="1">
      <c r="A20" s="210" t="s">
        <v>502</v>
      </c>
      <c r="B20" s="211">
        <v>983</v>
      </c>
      <c r="C20" s="211">
        <v>937</v>
      </c>
      <c r="D20" s="211">
        <v>937</v>
      </c>
      <c r="E20" s="211">
        <v>0</v>
      </c>
      <c r="F20" s="211">
        <v>0</v>
      </c>
      <c r="G20" s="30">
        <f t="shared" si="1"/>
        <v>-46</v>
      </c>
      <c r="H20" s="212" t="s">
        <v>503</v>
      </c>
    </row>
    <row r="21" spans="1:8" s="209" customFormat="1" ht="29.25" customHeight="1">
      <c r="A21" s="210" t="s">
        <v>504</v>
      </c>
      <c r="B21" s="211">
        <v>16214</v>
      </c>
      <c r="C21" s="211">
        <v>17050</v>
      </c>
      <c r="D21" s="211">
        <v>17041</v>
      </c>
      <c r="E21" s="211">
        <v>0</v>
      </c>
      <c r="F21" s="211">
        <v>9</v>
      </c>
      <c r="G21" s="30">
        <f t="shared" si="1"/>
        <v>827</v>
      </c>
      <c r="H21" s="212" t="s">
        <v>505</v>
      </c>
    </row>
    <row r="22" spans="1:8" s="209" customFormat="1" ht="29.25" customHeight="1">
      <c r="A22" s="210" t="s">
        <v>506</v>
      </c>
      <c r="B22" s="211">
        <v>8465</v>
      </c>
      <c r="C22" s="211">
        <v>8772</v>
      </c>
      <c r="D22" s="211">
        <v>8772</v>
      </c>
      <c r="E22" s="211">
        <v>0</v>
      </c>
      <c r="F22" s="213">
        <v>0</v>
      </c>
      <c r="G22" s="30">
        <f t="shared" si="1"/>
        <v>307</v>
      </c>
      <c r="H22" s="212" t="s">
        <v>507</v>
      </c>
    </row>
    <row r="23" spans="1:8" s="209" customFormat="1" ht="29.25" customHeight="1">
      <c r="A23" s="210" t="s">
        <v>508</v>
      </c>
      <c r="B23" s="211">
        <v>0</v>
      </c>
      <c r="C23" s="211">
        <v>0</v>
      </c>
      <c r="D23" s="211">
        <v>0</v>
      </c>
      <c r="E23" s="211">
        <v>0</v>
      </c>
      <c r="F23" s="211">
        <v>0</v>
      </c>
      <c r="G23" s="30">
        <f t="shared" si="1"/>
        <v>0</v>
      </c>
      <c r="H23" s="212" t="s">
        <v>509</v>
      </c>
    </row>
    <row r="24" spans="1:8" s="209" customFormat="1" ht="29.25" customHeight="1">
      <c r="A24" s="210" t="s">
        <v>510</v>
      </c>
      <c r="B24" s="211">
        <v>1</v>
      </c>
      <c r="C24" s="211">
        <v>1</v>
      </c>
      <c r="D24" s="211">
        <v>1</v>
      </c>
      <c r="E24" s="211">
        <v>0</v>
      </c>
      <c r="F24" s="211">
        <v>0</v>
      </c>
      <c r="G24" s="30">
        <f t="shared" si="1"/>
        <v>0</v>
      </c>
      <c r="H24" s="212" t="s">
        <v>511</v>
      </c>
    </row>
    <row r="25" spans="1:8" s="50" customFormat="1" ht="29.25" customHeight="1">
      <c r="A25" s="210" t="s">
        <v>512</v>
      </c>
      <c r="B25" s="211">
        <v>8989</v>
      </c>
      <c r="C25" s="211">
        <v>11730</v>
      </c>
      <c r="D25" s="211">
        <v>11504</v>
      </c>
      <c r="E25" s="211">
        <v>1</v>
      </c>
      <c r="F25" s="211">
        <v>225</v>
      </c>
      <c r="G25" s="30">
        <f t="shared" si="1"/>
        <v>2515</v>
      </c>
      <c r="H25" s="215" t="s">
        <v>513</v>
      </c>
    </row>
    <row r="26" spans="1:8" s="50" customFormat="1" ht="29.25" customHeight="1">
      <c r="A26" s="210" t="s">
        <v>514</v>
      </c>
      <c r="B26" s="211">
        <v>226382</v>
      </c>
      <c r="C26" s="211">
        <v>225600</v>
      </c>
      <c r="D26" s="211">
        <v>225600</v>
      </c>
      <c r="E26" s="211">
        <v>0</v>
      </c>
      <c r="F26" s="211">
        <v>0</v>
      </c>
      <c r="G26" s="30">
        <f t="shared" si="1"/>
        <v>-782</v>
      </c>
      <c r="H26" s="215" t="s">
        <v>515</v>
      </c>
    </row>
    <row r="27" spans="1:8" s="50" customFormat="1" ht="29.25" customHeight="1" thickBot="1">
      <c r="A27" s="216" t="s">
        <v>516</v>
      </c>
      <c r="B27" s="217">
        <v>313329</v>
      </c>
      <c r="C27" s="217">
        <v>313329</v>
      </c>
      <c r="D27" s="217">
        <v>313329</v>
      </c>
      <c r="E27" s="217">
        <v>0</v>
      </c>
      <c r="F27" s="217">
        <v>0</v>
      </c>
      <c r="G27" s="477">
        <f t="shared" si="1"/>
        <v>0</v>
      </c>
      <c r="H27" s="218" t="s">
        <v>517</v>
      </c>
    </row>
    <row r="28" spans="1:8" s="158" customFormat="1" ht="11.1" customHeight="1">
      <c r="A28" s="158" t="s">
        <v>128</v>
      </c>
      <c r="B28" s="219"/>
      <c r="C28" s="219"/>
      <c r="D28" s="219"/>
      <c r="E28" s="220"/>
      <c r="F28" s="220"/>
      <c r="H28" s="221" t="s">
        <v>518</v>
      </c>
    </row>
    <row r="29" spans="1:8" s="224" customFormat="1" ht="10.5">
      <c r="A29" s="222"/>
      <c r="B29" s="223"/>
      <c r="C29" s="223"/>
      <c r="E29" s="225"/>
      <c r="F29" s="225"/>
      <c r="G29" s="226"/>
      <c r="H29" s="222"/>
    </row>
    <row r="30" spans="1:8" s="50" customFormat="1" ht="11.25">
      <c r="A30" s="44"/>
      <c r="B30" s="44"/>
      <c r="C30" s="44"/>
      <c r="E30" s="165"/>
      <c r="F30" s="165"/>
      <c r="G30" s="49"/>
      <c r="H30" s="44"/>
    </row>
    <row r="31" spans="1:8" s="50" customFormat="1" ht="11.25">
      <c r="A31" s="44"/>
      <c r="B31" s="44"/>
      <c r="C31" s="44"/>
      <c r="E31" s="165"/>
      <c r="F31" s="165"/>
      <c r="G31" s="49"/>
      <c r="H31" s="44"/>
    </row>
    <row r="32" spans="1:8" s="50" customFormat="1" ht="11.25">
      <c r="A32" s="44"/>
      <c r="B32" s="44"/>
      <c r="C32" s="44"/>
      <c r="E32" s="165"/>
      <c r="F32" s="165"/>
      <c r="G32" s="49"/>
      <c r="H32" s="44"/>
    </row>
    <row r="33" spans="1:8" s="50" customFormat="1" ht="11.25">
      <c r="A33" s="44"/>
      <c r="B33" s="44"/>
      <c r="C33" s="44"/>
      <c r="E33" s="165"/>
      <c r="F33" s="165"/>
      <c r="G33" s="49"/>
      <c r="H33" s="44"/>
    </row>
    <row r="34" spans="1:8" s="50" customFormat="1" ht="11.25">
      <c r="A34" s="44"/>
      <c r="B34" s="44"/>
      <c r="C34" s="44"/>
      <c r="E34" s="165"/>
      <c r="F34" s="165"/>
      <c r="G34" s="49"/>
      <c r="H34" s="44"/>
    </row>
    <row r="35" spans="1:8" s="50" customFormat="1" ht="11.25">
      <c r="A35" s="44"/>
      <c r="B35" s="44"/>
      <c r="C35" s="44"/>
      <c r="E35" s="165"/>
      <c r="F35" s="165"/>
      <c r="G35" s="49"/>
      <c r="H35" s="44"/>
    </row>
    <row r="36" spans="1:8" s="50" customFormat="1" ht="11.25">
      <c r="A36" s="44"/>
      <c r="B36" s="44"/>
      <c r="C36" s="44"/>
      <c r="E36" s="165"/>
      <c r="F36" s="165"/>
      <c r="G36" s="49"/>
      <c r="H36" s="44"/>
    </row>
    <row r="37" spans="1:8" s="50" customFormat="1" ht="11.25">
      <c r="A37" s="44"/>
      <c r="B37" s="44"/>
      <c r="C37" s="44"/>
      <c r="E37" s="165"/>
      <c r="F37" s="165"/>
      <c r="G37" s="49"/>
      <c r="H37" s="44"/>
    </row>
    <row r="38" spans="1:8" s="50" customFormat="1" ht="11.25">
      <c r="A38" s="44"/>
      <c r="B38" s="44"/>
      <c r="C38" s="44"/>
      <c r="E38" s="165"/>
      <c r="F38" s="165"/>
      <c r="G38" s="49"/>
      <c r="H38" s="44"/>
    </row>
    <row r="39" spans="1:8" s="50" customFormat="1" ht="11.25">
      <c r="A39" s="44"/>
      <c r="B39" s="44"/>
      <c r="C39" s="44"/>
      <c r="E39" s="165"/>
      <c r="F39" s="165"/>
      <c r="G39" s="49"/>
      <c r="H39" s="44"/>
    </row>
    <row r="40" spans="1:8" s="50" customFormat="1" ht="11.25">
      <c r="A40" s="44"/>
      <c r="B40" s="44"/>
      <c r="C40" s="44"/>
      <c r="E40" s="165"/>
      <c r="F40" s="165"/>
      <c r="G40" s="49"/>
      <c r="H40" s="44"/>
    </row>
    <row r="41" spans="1:8" s="50" customFormat="1" ht="11.25">
      <c r="A41" s="44"/>
      <c r="B41" s="44"/>
      <c r="C41" s="44"/>
      <c r="E41" s="165"/>
      <c r="F41" s="165"/>
      <c r="G41" s="49"/>
      <c r="H41" s="44"/>
    </row>
    <row r="42" spans="1:8" s="50" customFormat="1" ht="11.25">
      <c r="A42" s="44"/>
      <c r="B42" s="44"/>
      <c r="C42" s="44"/>
      <c r="E42" s="165"/>
      <c r="F42" s="165"/>
      <c r="G42" s="49"/>
      <c r="H42" s="44"/>
    </row>
    <row r="43" spans="1:8" s="50" customFormat="1" ht="11.25">
      <c r="A43" s="44"/>
      <c r="B43" s="44"/>
      <c r="C43" s="44"/>
      <c r="E43" s="165"/>
      <c r="F43" s="165"/>
      <c r="G43" s="49"/>
      <c r="H43" s="44"/>
    </row>
    <row r="44" spans="1:8" s="50" customFormat="1" ht="11.25">
      <c r="A44" s="44"/>
      <c r="B44" s="44"/>
      <c r="C44" s="44"/>
      <c r="E44" s="165"/>
      <c r="F44" s="165"/>
      <c r="G44" s="49"/>
      <c r="H44" s="44"/>
    </row>
    <row r="45" spans="1:8" s="50" customFormat="1" ht="11.25">
      <c r="A45" s="44"/>
      <c r="B45" s="44"/>
      <c r="C45" s="44"/>
      <c r="E45" s="165"/>
      <c r="F45" s="165"/>
      <c r="G45" s="49"/>
      <c r="H45" s="44"/>
    </row>
    <row r="46" spans="1:8" s="50" customFormat="1" ht="11.25">
      <c r="A46" s="44"/>
      <c r="B46" s="44"/>
      <c r="C46" s="44"/>
      <c r="E46" s="165"/>
      <c r="F46" s="165"/>
      <c r="G46" s="49"/>
      <c r="H46" s="44"/>
    </row>
    <row r="47" spans="1:8" s="50" customFormat="1" ht="11.25">
      <c r="A47" s="44"/>
      <c r="B47" s="44"/>
      <c r="C47" s="44"/>
      <c r="E47" s="165"/>
      <c r="F47" s="165"/>
      <c r="G47" s="49"/>
      <c r="H47" s="44"/>
    </row>
    <row r="48" spans="1:8" s="50" customFormat="1" ht="11.25">
      <c r="A48" s="44"/>
      <c r="B48" s="44"/>
      <c r="C48" s="44"/>
      <c r="E48" s="165"/>
      <c r="F48" s="165"/>
      <c r="G48" s="49"/>
      <c r="H48" s="44"/>
    </row>
    <row r="49" spans="1:8" s="50" customFormat="1" ht="11.25">
      <c r="A49" s="44"/>
      <c r="B49" s="44"/>
      <c r="C49" s="44"/>
      <c r="E49" s="165"/>
      <c r="F49" s="165"/>
      <c r="G49" s="49"/>
      <c r="H49" s="44"/>
    </row>
    <row r="50" spans="1:8" s="50" customFormat="1" ht="11.25">
      <c r="A50" s="44"/>
      <c r="B50" s="44"/>
      <c r="C50" s="44"/>
      <c r="E50" s="165"/>
      <c r="F50" s="165"/>
      <c r="G50" s="49"/>
      <c r="H50" s="44"/>
    </row>
    <row r="51" spans="1:8" s="50" customFormat="1" ht="11.25">
      <c r="A51" s="44"/>
      <c r="B51" s="44"/>
      <c r="C51" s="44"/>
      <c r="E51" s="165"/>
      <c r="F51" s="165"/>
      <c r="G51" s="49"/>
      <c r="H51" s="44"/>
    </row>
    <row r="52" spans="1:8" s="50" customFormat="1" ht="11.25">
      <c r="A52" s="44"/>
      <c r="B52" s="44"/>
      <c r="C52" s="44"/>
      <c r="E52" s="165"/>
      <c r="F52" s="165"/>
      <c r="G52" s="49"/>
      <c r="H52" s="44"/>
    </row>
    <row r="53" spans="1:8" s="50" customFormat="1" ht="11.25">
      <c r="A53" s="44"/>
      <c r="B53" s="44"/>
      <c r="C53" s="44"/>
      <c r="E53" s="165"/>
      <c r="F53" s="165"/>
      <c r="G53" s="49"/>
      <c r="H53" s="44"/>
    </row>
    <row r="54" spans="1:8" s="50" customFormat="1" ht="11.25">
      <c r="A54" s="44"/>
      <c r="B54" s="44"/>
      <c r="C54" s="44"/>
      <c r="E54" s="165"/>
      <c r="F54" s="165"/>
      <c r="G54" s="49"/>
      <c r="H54" s="44"/>
    </row>
    <row r="55" spans="1:8" s="50" customFormat="1" ht="11.25">
      <c r="A55" s="44"/>
      <c r="B55" s="44"/>
      <c r="C55" s="44"/>
      <c r="E55" s="165"/>
      <c r="F55" s="165"/>
      <c r="G55" s="49"/>
      <c r="H55" s="44"/>
    </row>
    <row r="56" spans="1:8" s="50" customFormat="1" ht="11.25">
      <c r="A56" s="44"/>
      <c r="B56" s="44"/>
      <c r="C56" s="44"/>
      <c r="E56" s="165"/>
      <c r="F56" s="165"/>
      <c r="G56" s="49"/>
      <c r="H56" s="44"/>
    </row>
    <row r="57" spans="1:8" s="50" customFormat="1" ht="11.25">
      <c r="A57" s="44"/>
      <c r="B57" s="44"/>
      <c r="C57" s="44"/>
      <c r="E57" s="165"/>
      <c r="F57" s="165"/>
      <c r="G57" s="49"/>
      <c r="H57" s="44"/>
    </row>
    <row r="58" spans="1:8" s="50" customFormat="1" ht="11.25">
      <c r="A58" s="44"/>
      <c r="B58" s="44"/>
      <c r="C58" s="44"/>
      <c r="E58" s="165"/>
      <c r="F58" s="165"/>
      <c r="G58" s="49"/>
      <c r="H58" s="44"/>
    </row>
    <row r="59" spans="1:8" s="50" customFormat="1" ht="11.25">
      <c r="A59" s="44"/>
      <c r="B59" s="44"/>
      <c r="C59" s="44"/>
      <c r="E59" s="165"/>
      <c r="F59" s="165"/>
      <c r="G59" s="49"/>
      <c r="H59" s="44"/>
    </row>
    <row r="60" spans="1:8" s="50" customFormat="1" ht="11.25">
      <c r="A60" s="44"/>
      <c r="B60" s="44"/>
      <c r="C60" s="44"/>
      <c r="E60" s="165"/>
      <c r="F60" s="165"/>
      <c r="G60" s="49"/>
      <c r="H60" s="44"/>
    </row>
    <row r="61" spans="1:8" s="50" customFormat="1" ht="11.25">
      <c r="A61" s="44"/>
      <c r="B61" s="44"/>
      <c r="C61" s="44"/>
      <c r="E61" s="165"/>
      <c r="F61" s="165"/>
      <c r="G61" s="49"/>
      <c r="H61" s="44"/>
    </row>
    <row r="62" spans="1:8" s="50" customFormat="1" ht="11.25">
      <c r="A62" s="44"/>
      <c r="B62" s="44"/>
      <c r="C62" s="44"/>
      <c r="E62" s="165"/>
      <c r="F62" s="165"/>
      <c r="G62" s="49"/>
      <c r="H62" s="44"/>
    </row>
    <row r="63" spans="1:8" s="50" customFormat="1" ht="11.25">
      <c r="A63" s="44"/>
      <c r="B63" s="44"/>
      <c r="C63" s="44"/>
      <c r="E63" s="165"/>
      <c r="F63" s="165"/>
      <c r="G63" s="49"/>
      <c r="H63" s="44"/>
    </row>
    <row r="64" spans="1:8" s="50" customFormat="1" ht="11.25">
      <c r="A64" s="44"/>
      <c r="B64" s="44"/>
      <c r="C64" s="44"/>
      <c r="E64" s="165"/>
      <c r="F64" s="165"/>
      <c r="G64" s="49"/>
      <c r="H64" s="44"/>
    </row>
    <row r="65" spans="1:8" s="50" customFormat="1" ht="11.25">
      <c r="A65" s="44"/>
      <c r="B65" s="44"/>
      <c r="C65" s="44"/>
      <c r="E65" s="165"/>
      <c r="F65" s="165"/>
      <c r="G65" s="49"/>
      <c r="H65" s="44"/>
    </row>
    <row r="66" spans="1:8" s="50" customFormat="1" ht="11.25">
      <c r="A66" s="44"/>
      <c r="B66" s="44"/>
      <c r="C66" s="44"/>
      <c r="E66" s="165"/>
      <c r="F66" s="165"/>
      <c r="G66" s="49"/>
      <c r="H66" s="44"/>
    </row>
    <row r="67" spans="1:8" s="50" customFormat="1" ht="11.25">
      <c r="A67" s="44"/>
      <c r="B67" s="44"/>
      <c r="C67" s="44"/>
      <c r="E67" s="165"/>
      <c r="F67" s="165"/>
      <c r="G67" s="49"/>
      <c r="H67" s="44"/>
    </row>
    <row r="68" spans="1:8" s="50" customFormat="1" ht="11.25">
      <c r="A68" s="44"/>
      <c r="B68" s="44"/>
      <c r="C68" s="44"/>
      <c r="E68" s="165"/>
      <c r="F68" s="165"/>
      <c r="G68" s="49"/>
      <c r="H68" s="44"/>
    </row>
    <row r="69" spans="1:8" s="50" customFormat="1" ht="11.25">
      <c r="A69" s="44"/>
      <c r="B69" s="44"/>
      <c r="C69" s="44"/>
      <c r="E69" s="165"/>
      <c r="F69" s="165"/>
      <c r="G69" s="49"/>
      <c r="H69" s="44"/>
    </row>
    <row r="70" spans="1:8" s="50" customFormat="1" ht="11.25">
      <c r="A70" s="44"/>
      <c r="B70" s="44"/>
      <c r="C70" s="44"/>
      <c r="E70" s="165"/>
      <c r="F70" s="165"/>
      <c r="G70" s="49"/>
      <c r="H70" s="44"/>
    </row>
    <row r="71" spans="1:8" s="50" customFormat="1" ht="11.25">
      <c r="A71" s="44"/>
      <c r="B71" s="44"/>
      <c r="C71" s="44"/>
      <c r="E71" s="165"/>
      <c r="F71" s="165"/>
      <c r="G71" s="49"/>
      <c r="H71" s="44"/>
    </row>
    <row r="72" spans="1:8" s="50" customFormat="1" ht="11.25">
      <c r="A72" s="44"/>
      <c r="B72" s="44"/>
      <c r="C72" s="44"/>
      <c r="E72" s="165"/>
      <c r="F72" s="165"/>
      <c r="G72" s="49"/>
      <c r="H72" s="44"/>
    </row>
    <row r="73" spans="1:8" s="50" customFormat="1" ht="11.25">
      <c r="A73" s="44"/>
      <c r="B73" s="44"/>
      <c r="C73" s="44"/>
      <c r="E73" s="165"/>
      <c r="F73" s="165"/>
      <c r="G73" s="49"/>
      <c r="H73" s="44"/>
    </row>
    <row r="74" spans="1:8" s="50" customFormat="1" ht="11.25">
      <c r="A74" s="44"/>
      <c r="B74" s="44"/>
      <c r="C74" s="44"/>
      <c r="E74" s="165"/>
      <c r="F74" s="165"/>
      <c r="G74" s="49"/>
      <c r="H74" s="44"/>
    </row>
    <row r="75" spans="1:8" s="50" customFormat="1" ht="11.25">
      <c r="A75" s="44"/>
      <c r="B75" s="44"/>
      <c r="C75" s="44"/>
      <c r="E75" s="165"/>
      <c r="F75" s="165"/>
      <c r="G75" s="49"/>
      <c r="H75" s="44"/>
    </row>
    <row r="76" spans="1:8" s="50" customFormat="1" ht="11.25">
      <c r="A76" s="44"/>
      <c r="B76" s="44"/>
      <c r="C76" s="44"/>
      <c r="E76" s="165"/>
      <c r="F76" s="165"/>
      <c r="G76" s="49"/>
      <c r="H76" s="44"/>
    </row>
    <row r="77" spans="1:8" s="50" customFormat="1" ht="11.25">
      <c r="A77" s="44"/>
      <c r="B77" s="44"/>
      <c r="C77" s="44"/>
      <c r="E77" s="165"/>
      <c r="F77" s="165"/>
      <c r="G77" s="49"/>
      <c r="H77" s="44"/>
    </row>
    <row r="78" spans="1:8" s="50" customFormat="1" ht="11.25">
      <c r="A78" s="44"/>
      <c r="B78" s="44"/>
      <c r="C78" s="44"/>
      <c r="E78" s="165"/>
      <c r="F78" s="165"/>
      <c r="G78" s="49"/>
      <c r="H78" s="44"/>
    </row>
    <row r="79" spans="1:8" s="50" customFormat="1" ht="11.25">
      <c r="A79" s="44"/>
      <c r="B79" s="44"/>
      <c r="C79" s="44"/>
      <c r="E79" s="165"/>
      <c r="F79" s="165"/>
      <c r="G79" s="49"/>
      <c r="H79" s="44"/>
    </row>
    <row r="80" spans="1:8" s="50" customFormat="1" ht="11.25">
      <c r="A80" s="44"/>
      <c r="B80" s="44"/>
      <c r="C80" s="44"/>
      <c r="E80" s="165"/>
      <c r="F80" s="165"/>
      <c r="G80" s="49"/>
      <c r="H80" s="44"/>
    </row>
    <row r="81" spans="1:8" s="50" customFormat="1" ht="11.25">
      <c r="A81" s="44"/>
      <c r="B81" s="44"/>
      <c r="C81" s="44"/>
      <c r="E81" s="165"/>
      <c r="F81" s="165"/>
      <c r="G81" s="49"/>
      <c r="H81" s="44"/>
    </row>
    <row r="82" spans="1:8" s="50" customFormat="1" ht="11.25">
      <c r="A82" s="44"/>
      <c r="B82" s="44"/>
      <c r="C82" s="44"/>
      <c r="E82" s="165"/>
      <c r="F82" s="165"/>
      <c r="G82" s="49"/>
      <c r="H82" s="44"/>
    </row>
    <row r="83" spans="1:8" s="50" customFormat="1" ht="11.25">
      <c r="A83" s="44"/>
      <c r="B83" s="44"/>
      <c r="C83" s="44"/>
      <c r="E83" s="165"/>
      <c r="F83" s="165"/>
      <c r="G83" s="49"/>
      <c r="H83" s="44"/>
    </row>
    <row r="84" spans="1:8" s="50" customFormat="1" ht="11.25">
      <c r="A84" s="44"/>
      <c r="B84" s="44"/>
      <c r="C84" s="44"/>
      <c r="E84" s="165"/>
      <c r="F84" s="165"/>
      <c r="G84" s="49"/>
      <c r="H84" s="44"/>
    </row>
    <row r="85" spans="1:8" s="50" customFormat="1" ht="11.25">
      <c r="A85" s="44"/>
      <c r="B85" s="44"/>
      <c r="C85" s="44"/>
      <c r="E85" s="165"/>
      <c r="F85" s="165"/>
      <c r="G85" s="49"/>
      <c r="H85" s="44"/>
    </row>
    <row r="86" spans="1:8" s="50" customFormat="1" ht="11.25">
      <c r="A86" s="44"/>
      <c r="B86" s="44"/>
      <c r="C86" s="44"/>
      <c r="E86" s="165"/>
      <c r="F86" s="165"/>
      <c r="G86" s="49"/>
      <c r="H86" s="44"/>
    </row>
    <row r="87" spans="1:8" s="50" customFormat="1" ht="11.25">
      <c r="A87" s="44"/>
      <c r="B87" s="44"/>
      <c r="C87" s="44"/>
      <c r="E87" s="165"/>
      <c r="F87" s="165"/>
      <c r="G87" s="49"/>
      <c r="H87" s="44"/>
    </row>
    <row r="88" spans="1:8" s="50" customFormat="1" ht="11.25">
      <c r="A88" s="44"/>
      <c r="B88" s="44"/>
      <c r="C88" s="44"/>
      <c r="E88" s="165"/>
      <c r="F88" s="165"/>
      <c r="G88" s="49"/>
      <c r="H88" s="44"/>
    </row>
    <row r="89" spans="1:8" s="50" customFormat="1" ht="11.25">
      <c r="A89" s="44"/>
      <c r="B89" s="44"/>
      <c r="C89" s="44"/>
      <c r="E89" s="165"/>
      <c r="F89" s="165"/>
      <c r="G89" s="49"/>
      <c r="H89" s="44"/>
    </row>
    <row r="90" spans="1:8" s="50" customFormat="1" ht="11.25">
      <c r="A90" s="44"/>
      <c r="B90" s="44"/>
      <c r="C90" s="44"/>
      <c r="E90" s="165"/>
      <c r="F90" s="165"/>
      <c r="G90" s="49"/>
      <c r="H90" s="44"/>
    </row>
    <row r="91" spans="1:8" s="50" customFormat="1" ht="11.25">
      <c r="A91" s="44"/>
      <c r="B91" s="44"/>
      <c r="C91" s="44"/>
      <c r="E91" s="165"/>
      <c r="F91" s="165"/>
      <c r="G91" s="49"/>
      <c r="H91" s="44"/>
    </row>
    <row r="92" spans="1:8" s="50" customFormat="1" ht="11.25">
      <c r="A92" s="44"/>
      <c r="B92" s="44"/>
      <c r="C92" s="44"/>
      <c r="E92" s="165"/>
      <c r="F92" s="165"/>
      <c r="G92" s="49"/>
      <c r="H92" s="44"/>
    </row>
    <row r="93" spans="1:8" s="50" customFormat="1" ht="11.25">
      <c r="A93" s="44"/>
      <c r="B93" s="44"/>
      <c r="C93" s="44"/>
      <c r="E93" s="165"/>
      <c r="F93" s="165"/>
      <c r="G93" s="49"/>
      <c r="H93" s="44"/>
    </row>
    <row r="94" spans="1:8" s="50" customFormat="1" ht="11.25">
      <c r="A94" s="44"/>
      <c r="B94" s="44"/>
      <c r="C94" s="44"/>
      <c r="E94" s="165"/>
      <c r="F94" s="165"/>
      <c r="G94" s="49"/>
      <c r="H94" s="44"/>
    </row>
    <row r="95" spans="1:8" s="50" customFormat="1" ht="11.25">
      <c r="A95" s="44"/>
      <c r="B95" s="44"/>
      <c r="C95" s="44"/>
      <c r="E95" s="165"/>
      <c r="F95" s="165"/>
      <c r="G95" s="49"/>
      <c r="H95" s="44"/>
    </row>
    <row r="96" spans="1:8" s="50" customFormat="1" ht="11.25">
      <c r="A96" s="44"/>
      <c r="B96" s="44"/>
      <c r="C96" s="44"/>
      <c r="E96" s="165"/>
      <c r="F96" s="165"/>
      <c r="G96" s="49"/>
      <c r="H96" s="44"/>
    </row>
    <row r="97" spans="1:8" s="50" customFormat="1" ht="11.25">
      <c r="A97" s="44"/>
      <c r="B97" s="44"/>
      <c r="C97" s="44"/>
      <c r="E97" s="165"/>
      <c r="F97" s="165"/>
      <c r="G97" s="49"/>
      <c r="H97" s="44"/>
    </row>
    <row r="98" spans="1:8" s="50" customFormat="1" ht="11.25">
      <c r="A98" s="44"/>
      <c r="B98" s="44"/>
      <c r="C98" s="44"/>
      <c r="E98" s="165"/>
      <c r="F98" s="165"/>
      <c r="G98" s="49"/>
      <c r="H98" s="44"/>
    </row>
    <row r="99" spans="1:8" s="50" customFormat="1" ht="11.25">
      <c r="A99" s="44"/>
      <c r="B99" s="44"/>
      <c r="C99" s="44"/>
      <c r="E99" s="165"/>
      <c r="F99" s="165"/>
      <c r="G99" s="49"/>
      <c r="H99" s="44"/>
    </row>
  </sheetData>
  <sheetProtection selectLockedCells="1"/>
  <mergeCells count="10">
    <mergeCell ref="G6:G9"/>
    <mergeCell ref="H6:H9"/>
    <mergeCell ref="A3:D3"/>
    <mergeCell ref="E3:H3"/>
    <mergeCell ref="A6:A9"/>
    <mergeCell ref="B6:B9"/>
    <mergeCell ref="C6:C9"/>
    <mergeCell ref="D6:D9"/>
    <mergeCell ref="E6:E9"/>
    <mergeCell ref="F6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G16:G27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view="pageBreakPreview" topLeftCell="A10" zoomScaleNormal="100" zoomScaleSheetLayoutView="100" workbookViewId="0">
      <selection activeCell="E40" sqref="E40"/>
    </sheetView>
  </sheetViews>
  <sheetFormatPr defaultRowHeight="14.25"/>
  <cols>
    <col min="1" max="1" width="18.625" style="66" customWidth="1"/>
    <col min="2" max="2" width="13.75" style="197" customWidth="1"/>
    <col min="3" max="3" width="16.625" style="197" customWidth="1"/>
    <col min="4" max="4" width="16.625" style="70" customWidth="1"/>
    <col min="5" max="5" width="16.625" style="198" customWidth="1"/>
    <col min="6" max="8" width="14.125" style="71" customWidth="1"/>
    <col min="9" max="9" width="14.125" style="66" customWidth="1"/>
    <col min="10" max="10" width="25.875" style="71" customWidth="1"/>
    <col min="11" max="16" width="15.625" style="71" customWidth="1"/>
    <col min="17" max="16384" width="9" style="71"/>
  </cols>
  <sheetData>
    <row r="1" spans="1:10" s="50" customFormat="1" ht="14.1" customHeight="1">
      <c r="A1" s="111" t="s">
        <v>670</v>
      </c>
      <c r="B1" s="164"/>
      <c r="C1" s="164"/>
      <c r="D1" s="49"/>
      <c r="E1" s="165"/>
      <c r="J1" s="114" t="s">
        <v>671</v>
      </c>
    </row>
    <row r="2" spans="1:10" s="50" customFormat="1" ht="14.1" customHeight="1">
      <c r="A2" s="111"/>
      <c r="B2" s="164"/>
      <c r="C2" s="164"/>
      <c r="D2" s="49"/>
      <c r="E2" s="165"/>
      <c r="I2" s="114"/>
    </row>
    <row r="3" spans="1:10" s="51" customFormat="1" ht="20.100000000000001" customHeight="1">
      <c r="A3" s="578" t="s">
        <v>141</v>
      </c>
      <c r="B3" s="578"/>
      <c r="C3" s="578"/>
      <c r="D3" s="578"/>
      <c r="E3" s="578"/>
      <c r="F3" s="578" t="s">
        <v>597</v>
      </c>
      <c r="G3" s="578"/>
      <c r="H3" s="578"/>
      <c r="I3" s="578"/>
      <c r="J3" s="578"/>
    </row>
    <row r="4" spans="1:10" s="56" customFormat="1" ht="24" customHeight="1">
      <c r="A4" s="112"/>
      <c r="B4" s="112"/>
      <c r="C4" s="112"/>
      <c r="D4" s="112"/>
      <c r="E4" s="112"/>
      <c r="F4" s="835"/>
      <c r="G4" s="835"/>
      <c r="H4" s="580"/>
      <c r="I4" s="580"/>
    </row>
    <row r="5" spans="1:10" s="57" customFormat="1" ht="18" customHeight="1" thickBot="1">
      <c r="A5" s="81" t="s">
        <v>17</v>
      </c>
      <c r="B5" s="166"/>
      <c r="C5" s="166"/>
      <c r="D5" s="167"/>
      <c r="E5" s="166"/>
      <c r="F5" s="81"/>
      <c r="G5" s="81"/>
      <c r="H5" s="81"/>
      <c r="I5" s="81"/>
      <c r="J5" s="168" t="s">
        <v>555</v>
      </c>
    </row>
    <row r="6" spans="1:10" s="50" customFormat="1" ht="15" customHeight="1">
      <c r="A6" s="819" t="s">
        <v>487</v>
      </c>
      <c r="B6" s="864" t="s">
        <v>519</v>
      </c>
      <c r="C6" s="865" t="s">
        <v>520</v>
      </c>
      <c r="D6" s="866"/>
      <c r="E6" s="866"/>
      <c r="F6" s="591" t="s">
        <v>521</v>
      </c>
      <c r="G6" s="590" t="s">
        <v>586</v>
      </c>
      <c r="H6" s="590" t="s">
        <v>585</v>
      </c>
      <c r="I6" s="842" t="s">
        <v>587</v>
      </c>
      <c r="J6" s="858" t="s">
        <v>522</v>
      </c>
    </row>
    <row r="7" spans="1:10" s="50" customFormat="1" ht="15" customHeight="1">
      <c r="A7" s="524"/>
      <c r="B7" s="731"/>
      <c r="C7" s="867"/>
      <c r="D7" s="868"/>
      <c r="E7" s="868"/>
      <c r="F7" s="619"/>
      <c r="G7" s="512"/>
      <c r="H7" s="512"/>
      <c r="I7" s="843"/>
      <c r="J7" s="859"/>
    </row>
    <row r="8" spans="1:10" s="50" customFormat="1" ht="15" customHeight="1">
      <c r="A8" s="524"/>
      <c r="B8" s="731"/>
      <c r="C8" s="700" t="s">
        <v>523</v>
      </c>
      <c r="D8" s="511" t="s">
        <v>524</v>
      </c>
      <c r="E8" s="862" t="s">
        <v>525</v>
      </c>
      <c r="F8" s="619"/>
      <c r="G8" s="512"/>
      <c r="H8" s="512"/>
      <c r="I8" s="843"/>
      <c r="J8" s="859"/>
    </row>
    <row r="9" spans="1:10" s="50" customFormat="1" ht="15" customHeight="1">
      <c r="A9" s="524"/>
      <c r="B9" s="731"/>
      <c r="C9" s="701"/>
      <c r="D9" s="511"/>
      <c r="E9" s="862"/>
      <c r="F9" s="619"/>
      <c r="G9" s="512"/>
      <c r="H9" s="512"/>
      <c r="I9" s="843"/>
      <c r="J9" s="859"/>
    </row>
    <row r="10" spans="1:10" s="50" customFormat="1" ht="15" customHeight="1">
      <c r="A10" s="525"/>
      <c r="B10" s="732"/>
      <c r="C10" s="702"/>
      <c r="D10" s="861"/>
      <c r="E10" s="863"/>
      <c r="F10" s="625"/>
      <c r="G10" s="513"/>
      <c r="H10" s="513"/>
      <c r="I10" s="844"/>
      <c r="J10" s="860"/>
    </row>
    <row r="11" spans="1:10" s="60" customFormat="1" ht="27" customHeight="1">
      <c r="A11" s="169" t="s">
        <v>23</v>
      </c>
      <c r="B11" s="11">
        <v>3154156</v>
      </c>
      <c r="C11" s="11">
        <v>132502</v>
      </c>
      <c r="D11" s="11">
        <v>0</v>
      </c>
      <c r="E11" s="28">
        <v>0</v>
      </c>
      <c r="F11" s="11">
        <v>3286658</v>
      </c>
      <c r="G11" s="11">
        <v>2868266</v>
      </c>
      <c r="H11" s="11">
        <v>277693</v>
      </c>
      <c r="I11" s="170">
        <v>140699</v>
      </c>
      <c r="J11" s="171" t="s">
        <v>23</v>
      </c>
    </row>
    <row r="12" spans="1:10" s="60" customFormat="1" ht="27" customHeight="1">
      <c r="A12" s="169" t="s">
        <v>138</v>
      </c>
      <c r="B12" s="11">
        <v>3218574</v>
      </c>
      <c r="C12" s="11">
        <v>277694</v>
      </c>
      <c r="D12" s="11">
        <v>0</v>
      </c>
      <c r="E12" s="28">
        <v>0</v>
      </c>
      <c r="F12" s="11">
        <v>3496266</v>
      </c>
      <c r="G12" s="11">
        <v>3084390</v>
      </c>
      <c r="H12" s="11">
        <v>175054</v>
      </c>
      <c r="I12" s="170">
        <v>236822</v>
      </c>
      <c r="J12" s="171" t="s">
        <v>138</v>
      </c>
    </row>
    <row r="13" spans="1:10" s="60" customFormat="1" ht="27" customHeight="1">
      <c r="A13" s="169" t="s">
        <v>473</v>
      </c>
      <c r="B13" s="11">
        <v>3517037</v>
      </c>
      <c r="C13" s="11">
        <v>175054</v>
      </c>
      <c r="D13" s="11">
        <v>0</v>
      </c>
      <c r="E13" s="28">
        <v>0</v>
      </c>
      <c r="F13" s="11">
        <v>3692091</v>
      </c>
      <c r="G13" s="11">
        <v>3279765</v>
      </c>
      <c r="H13" s="11">
        <v>234083</v>
      </c>
      <c r="I13" s="170">
        <v>178243</v>
      </c>
      <c r="J13" s="171" t="s">
        <v>473</v>
      </c>
    </row>
    <row r="14" spans="1:10" s="60" customFormat="1" ht="27" customHeight="1">
      <c r="A14" s="169" t="s">
        <v>573</v>
      </c>
      <c r="B14" s="11">
        <v>3529402</v>
      </c>
      <c r="C14" s="11">
        <v>234083</v>
      </c>
      <c r="D14" s="11">
        <v>0</v>
      </c>
      <c r="E14" s="28">
        <v>0</v>
      </c>
      <c r="F14" s="11">
        <v>3763485</v>
      </c>
      <c r="G14" s="11">
        <v>3458079</v>
      </c>
      <c r="H14" s="11">
        <v>213910</v>
      </c>
      <c r="I14" s="170">
        <v>91496</v>
      </c>
      <c r="J14" s="171" t="s">
        <v>573</v>
      </c>
    </row>
    <row r="15" spans="1:10" s="60" customFormat="1" ht="27" customHeight="1">
      <c r="A15" s="172" t="s">
        <v>605</v>
      </c>
      <c r="B15" s="15">
        <f>SUM(B17:B28)</f>
        <v>3763303</v>
      </c>
      <c r="C15" s="15">
        <f>SUM(C17:C28)</f>
        <v>213910</v>
      </c>
      <c r="D15" s="15">
        <f t="shared" ref="D15:I15" si="0">SUM(D17:D28)</f>
        <v>0</v>
      </c>
      <c r="E15" s="29">
        <f t="shared" si="0"/>
        <v>0</v>
      </c>
      <c r="F15" s="15">
        <f>SUM(F17:F28)</f>
        <v>3977213</v>
      </c>
      <c r="G15" s="15">
        <f t="shared" si="0"/>
        <v>3668104</v>
      </c>
      <c r="H15" s="15">
        <f t="shared" si="0"/>
        <v>184314</v>
      </c>
      <c r="I15" s="15">
        <f t="shared" si="0"/>
        <v>124795</v>
      </c>
      <c r="J15" s="173" t="s">
        <v>605</v>
      </c>
    </row>
    <row r="16" spans="1:10" s="18" customFormat="1" ht="9.75" customHeight="1">
      <c r="A16" s="174"/>
      <c r="B16" s="15"/>
      <c r="C16" s="15"/>
      <c r="D16" s="15"/>
      <c r="E16" s="29"/>
      <c r="F16" s="15"/>
      <c r="G16" s="15"/>
      <c r="H16" s="15"/>
      <c r="I16" s="15"/>
      <c r="J16" s="175"/>
    </row>
    <row r="17" spans="1:11" s="18" customFormat="1" ht="36" customHeight="1">
      <c r="A17" s="22" t="s">
        <v>526</v>
      </c>
      <c r="B17" s="176">
        <v>1710756</v>
      </c>
      <c r="C17" s="177">
        <v>13</v>
      </c>
      <c r="D17" s="177">
        <v>0</v>
      </c>
      <c r="E17" s="39">
        <v>0</v>
      </c>
      <c r="F17" s="35">
        <v>1710769</v>
      </c>
      <c r="G17" s="177">
        <v>1687808</v>
      </c>
      <c r="H17" s="177">
        <v>82</v>
      </c>
      <c r="I17" s="178">
        <v>22879</v>
      </c>
      <c r="J17" s="179" t="s">
        <v>590</v>
      </c>
    </row>
    <row r="18" spans="1:11" s="18" customFormat="1" ht="36" customHeight="1">
      <c r="A18" s="22" t="s">
        <v>527</v>
      </c>
      <c r="B18" s="176">
        <v>221678</v>
      </c>
      <c r="C18" s="177">
        <v>3874</v>
      </c>
      <c r="D18" s="177">
        <v>0</v>
      </c>
      <c r="E18" s="39">
        <v>0</v>
      </c>
      <c r="F18" s="124">
        <v>225552</v>
      </c>
      <c r="G18" s="177">
        <v>210254</v>
      </c>
      <c r="H18" s="177">
        <v>3285</v>
      </c>
      <c r="I18" s="178">
        <v>12013</v>
      </c>
      <c r="J18" s="179" t="s">
        <v>589</v>
      </c>
    </row>
    <row r="19" spans="1:11" s="18" customFormat="1" ht="28.5" customHeight="1">
      <c r="A19" s="22" t="s">
        <v>528</v>
      </c>
      <c r="B19" s="176">
        <v>353029</v>
      </c>
      <c r="C19" s="177">
        <v>2775</v>
      </c>
      <c r="D19" s="177">
        <v>0</v>
      </c>
      <c r="E19" s="39">
        <v>0</v>
      </c>
      <c r="F19" s="124">
        <v>355804</v>
      </c>
      <c r="G19" s="177">
        <v>348185</v>
      </c>
      <c r="H19" s="177">
        <v>336</v>
      </c>
      <c r="I19" s="178">
        <v>7283</v>
      </c>
      <c r="J19" s="180" t="s">
        <v>553</v>
      </c>
      <c r="K19" s="181"/>
    </row>
    <row r="20" spans="1:11" s="18" customFormat="1" ht="28.5" customHeight="1">
      <c r="A20" s="22" t="s">
        <v>529</v>
      </c>
      <c r="B20" s="176">
        <v>23399</v>
      </c>
      <c r="C20" s="177">
        <v>5872</v>
      </c>
      <c r="D20" s="177">
        <v>0</v>
      </c>
      <c r="E20" s="39">
        <v>0</v>
      </c>
      <c r="F20" s="124">
        <v>29271</v>
      </c>
      <c r="G20" s="177">
        <v>25047</v>
      </c>
      <c r="H20" s="177">
        <v>3161</v>
      </c>
      <c r="I20" s="178">
        <v>1063</v>
      </c>
      <c r="J20" s="182" t="s">
        <v>591</v>
      </c>
    </row>
    <row r="21" spans="1:11" s="18" customFormat="1" ht="28.5" customHeight="1">
      <c r="A21" s="22" t="s">
        <v>530</v>
      </c>
      <c r="B21" s="176">
        <v>850119</v>
      </c>
      <c r="C21" s="177">
        <v>364</v>
      </c>
      <c r="D21" s="177">
        <v>0</v>
      </c>
      <c r="E21" s="39">
        <v>0</v>
      </c>
      <c r="F21" s="124">
        <v>850483</v>
      </c>
      <c r="G21" s="177">
        <v>849142</v>
      </c>
      <c r="H21" s="177">
        <v>0</v>
      </c>
      <c r="I21" s="183">
        <v>1341</v>
      </c>
      <c r="J21" s="179" t="s">
        <v>588</v>
      </c>
    </row>
    <row r="22" spans="1:11" s="18" customFormat="1" ht="28.5" customHeight="1">
      <c r="A22" s="22" t="s">
        <v>531</v>
      </c>
      <c r="B22" s="176">
        <v>250659</v>
      </c>
      <c r="C22" s="177">
        <v>172735</v>
      </c>
      <c r="D22" s="177">
        <v>765</v>
      </c>
      <c r="E22" s="39">
        <v>0</v>
      </c>
      <c r="F22" s="124">
        <v>424159</v>
      </c>
      <c r="G22" s="177">
        <v>252546</v>
      </c>
      <c r="H22" s="177">
        <v>147641</v>
      </c>
      <c r="I22" s="178">
        <v>23972</v>
      </c>
      <c r="J22" s="179" t="s">
        <v>532</v>
      </c>
    </row>
    <row r="23" spans="1:11" s="18" customFormat="1" ht="28.5" customHeight="1">
      <c r="A23" s="22" t="s">
        <v>533</v>
      </c>
      <c r="B23" s="176">
        <v>5206</v>
      </c>
      <c r="C23" s="177">
        <v>0</v>
      </c>
      <c r="D23" s="177">
        <v>0</v>
      </c>
      <c r="E23" s="39">
        <v>0</v>
      </c>
      <c r="F23" s="124">
        <v>5206</v>
      </c>
      <c r="G23" s="177">
        <v>4989</v>
      </c>
      <c r="H23" s="177">
        <v>0</v>
      </c>
      <c r="I23" s="178">
        <v>217</v>
      </c>
      <c r="J23" s="179" t="s">
        <v>534</v>
      </c>
    </row>
    <row r="24" spans="1:11" s="18" customFormat="1" ht="28.5" customHeight="1">
      <c r="A24" s="22" t="s">
        <v>535</v>
      </c>
      <c r="B24" s="176">
        <v>458</v>
      </c>
      <c r="C24" s="177">
        <v>0</v>
      </c>
      <c r="D24" s="177">
        <v>0</v>
      </c>
      <c r="E24" s="39">
        <v>0</v>
      </c>
      <c r="F24" s="124">
        <v>458</v>
      </c>
      <c r="G24" s="177">
        <v>438</v>
      </c>
      <c r="H24" s="177">
        <v>0</v>
      </c>
      <c r="I24" s="178">
        <v>20</v>
      </c>
      <c r="J24" s="179" t="s">
        <v>536</v>
      </c>
    </row>
    <row r="25" spans="1:11" s="18" customFormat="1" ht="28.5" customHeight="1">
      <c r="A25" s="22" t="s">
        <v>537</v>
      </c>
      <c r="B25" s="176">
        <v>36449</v>
      </c>
      <c r="C25" s="177">
        <v>2378</v>
      </c>
      <c r="D25" s="39">
        <v>838</v>
      </c>
      <c r="E25" s="39">
        <v>0</v>
      </c>
      <c r="F25" s="124">
        <v>39665</v>
      </c>
      <c r="G25" s="177">
        <v>36639</v>
      </c>
      <c r="H25" s="177">
        <v>13</v>
      </c>
      <c r="I25" s="178">
        <v>3013</v>
      </c>
      <c r="J25" s="179" t="s">
        <v>538</v>
      </c>
    </row>
    <row r="26" spans="1:11" s="18" customFormat="1" ht="28.5" customHeight="1">
      <c r="A26" s="22" t="s">
        <v>539</v>
      </c>
      <c r="B26" s="176">
        <v>63912</v>
      </c>
      <c r="C26" s="177">
        <v>25899</v>
      </c>
      <c r="D26" s="39">
        <v>12</v>
      </c>
      <c r="E26" s="39">
        <v>0</v>
      </c>
      <c r="F26" s="124">
        <v>89823</v>
      </c>
      <c r="G26" s="177">
        <v>57563</v>
      </c>
      <c r="H26" s="177">
        <v>29796</v>
      </c>
      <c r="I26" s="178">
        <v>2464</v>
      </c>
      <c r="J26" s="179" t="s">
        <v>540</v>
      </c>
    </row>
    <row r="27" spans="1:11" s="18" customFormat="1" ht="32.25" customHeight="1">
      <c r="A27" s="22" t="s">
        <v>541</v>
      </c>
      <c r="B27" s="176">
        <v>197108</v>
      </c>
      <c r="C27" s="177">
        <v>0</v>
      </c>
      <c r="D27" s="39">
        <v>0</v>
      </c>
      <c r="E27" s="39">
        <v>0</v>
      </c>
      <c r="F27" s="124">
        <v>197108</v>
      </c>
      <c r="G27" s="177">
        <v>195291</v>
      </c>
      <c r="H27" s="177">
        <v>0</v>
      </c>
      <c r="I27" s="178">
        <v>1817</v>
      </c>
      <c r="J27" s="179" t="s">
        <v>542</v>
      </c>
    </row>
    <row r="28" spans="1:11" s="18" customFormat="1" ht="28.35" customHeight="1" thickBot="1">
      <c r="A28" s="184" t="s">
        <v>543</v>
      </c>
      <c r="B28" s="185">
        <v>50530</v>
      </c>
      <c r="C28" s="186">
        <v>0</v>
      </c>
      <c r="D28" s="478">
        <v>-1615</v>
      </c>
      <c r="E28" s="478">
        <v>0</v>
      </c>
      <c r="F28" s="187">
        <v>48915</v>
      </c>
      <c r="G28" s="186">
        <v>202</v>
      </c>
      <c r="H28" s="186">
        <v>0</v>
      </c>
      <c r="I28" s="188">
        <v>48713</v>
      </c>
      <c r="J28" s="189" t="s">
        <v>544</v>
      </c>
    </row>
    <row r="29" spans="1:11" s="190" customFormat="1" ht="11.1" customHeight="1">
      <c r="A29" s="190" t="s">
        <v>128</v>
      </c>
      <c r="B29" s="191"/>
      <c r="C29" s="191"/>
      <c r="D29" s="192"/>
      <c r="E29" s="191"/>
      <c r="F29" s="191"/>
      <c r="G29" s="191"/>
      <c r="H29" s="191"/>
      <c r="I29" s="191"/>
      <c r="J29" s="193" t="s">
        <v>518</v>
      </c>
    </row>
    <row r="30" spans="1:11" s="57" customFormat="1" ht="11.25">
      <c r="A30" s="194"/>
      <c r="B30" s="195"/>
      <c r="C30" s="195"/>
      <c r="D30" s="58"/>
      <c r="E30" s="196"/>
      <c r="G30" s="196"/>
    </row>
    <row r="31" spans="1:11" s="57" customFormat="1" ht="11.25">
      <c r="A31" s="194"/>
      <c r="B31" s="195"/>
      <c r="C31" s="195"/>
      <c r="D31" s="58"/>
      <c r="E31" s="196"/>
    </row>
    <row r="32" spans="1:11" s="57" customFormat="1" ht="11.25">
      <c r="A32" s="194"/>
      <c r="B32" s="195"/>
      <c r="C32" s="195"/>
      <c r="D32" s="58"/>
      <c r="E32" s="196"/>
    </row>
    <row r="33" spans="1:9" s="50" customFormat="1" ht="11.25">
      <c r="A33" s="44"/>
      <c r="B33" s="164"/>
      <c r="C33" s="164"/>
      <c r="D33" s="49"/>
      <c r="E33" s="165"/>
    </row>
    <row r="34" spans="1:9" s="50" customFormat="1" ht="11.25">
      <c r="A34" s="44"/>
      <c r="B34" s="164"/>
      <c r="C34" s="164"/>
      <c r="D34" s="49"/>
      <c r="E34" s="165"/>
    </row>
    <row r="35" spans="1:9" s="50" customFormat="1" ht="11.25">
      <c r="A35" s="44"/>
      <c r="B35" s="164"/>
      <c r="C35" s="164"/>
      <c r="D35" s="49"/>
      <c r="E35" s="165"/>
    </row>
    <row r="36" spans="1:9" s="50" customFormat="1" ht="11.25">
      <c r="A36" s="44"/>
      <c r="B36" s="164"/>
      <c r="C36" s="164"/>
      <c r="D36" s="49"/>
      <c r="E36" s="165"/>
      <c r="I36" s="44"/>
    </row>
    <row r="37" spans="1:9" s="50" customFormat="1" ht="11.25">
      <c r="A37" s="44"/>
      <c r="B37" s="164"/>
      <c r="C37" s="164"/>
      <c r="D37" s="49"/>
      <c r="E37" s="165"/>
      <c r="I37" s="44"/>
    </row>
    <row r="38" spans="1:9" s="50" customFormat="1" ht="11.25">
      <c r="A38" s="44"/>
      <c r="B38" s="164"/>
      <c r="C38" s="164"/>
      <c r="D38" s="49"/>
      <c r="E38" s="165"/>
      <c r="I38" s="44"/>
    </row>
    <row r="39" spans="1:9" s="50" customFormat="1" ht="11.25">
      <c r="A39" s="44"/>
      <c r="B39" s="164"/>
      <c r="C39" s="164"/>
      <c r="D39" s="49"/>
      <c r="E39" s="165"/>
      <c r="I39" s="44"/>
    </row>
    <row r="40" spans="1:9" s="50" customFormat="1" ht="11.25">
      <c r="A40" s="44"/>
      <c r="B40" s="164"/>
      <c r="C40" s="164"/>
      <c r="D40" s="49"/>
      <c r="E40" s="165"/>
      <c r="I40" s="44"/>
    </row>
    <row r="41" spans="1:9" s="50" customFormat="1" ht="11.25">
      <c r="A41" s="44"/>
      <c r="B41" s="164"/>
      <c r="C41" s="164"/>
      <c r="D41" s="49"/>
      <c r="E41" s="165"/>
      <c r="I41" s="44"/>
    </row>
    <row r="42" spans="1:9" s="50" customFormat="1" ht="11.25">
      <c r="A42" s="44"/>
      <c r="B42" s="164"/>
      <c r="C42" s="164"/>
      <c r="D42" s="49"/>
      <c r="E42" s="165"/>
      <c r="I42" s="44"/>
    </row>
    <row r="43" spans="1:9" s="50" customFormat="1" ht="11.25">
      <c r="A43" s="44"/>
      <c r="B43" s="164"/>
      <c r="C43" s="164"/>
      <c r="D43" s="49"/>
      <c r="E43" s="165"/>
      <c r="I43" s="44"/>
    </row>
    <row r="44" spans="1:9" s="50" customFormat="1" ht="11.25">
      <c r="A44" s="44"/>
      <c r="B44" s="164"/>
      <c r="C44" s="164"/>
      <c r="D44" s="49"/>
      <c r="E44" s="165"/>
      <c r="I44" s="44"/>
    </row>
    <row r="45" spans="1:9" s="50" customFormat="1" ht="11.25">
      <c r="A45" s="44"/>
      <c r="B45" s="164"/>
      <c r="C45" s="164"/>
      <c r="D45" s="49"/>
      <c r="E45" s="165"/>
      <c r="I45" s="44"/>
    </row>
    <row r="46" spans="1:9" s="50" customFormat="1" ht="11.25">
      <c r="A46" s="44"/>
      <c r="B46" s="164"/>
      <c r="C46" s="164"/>
      <c r="D46" s="49"/>
      <c r="E46" s="165"/>
      <c r="I46" s="44"/>
    </row>
    <row r="47" spans="1:9" s="50" customFormat="1" ht="11.25">
      <c r="A47" s="44"/>
      <c r="B47" s="164"/>
      <c r="C47" s="164"/>
      <c r="D47" s="49"/>
      <c r="E47" s="165"/>
      <c r="I47" s="44"/>
    </row>
    <row r="48" spans="1:9" s="50" customFormat="1" ht="11.25">
      <c r="A48" s="44"/>
      <c r="B48" s="164"/>
      <c r="C48" s="164"/>
      <c r="D48" s="49"/>
      <c r="E48" s="165"/>
      <c r="I48" s="44"/>
    </row>
    <row r="49" spans="1:9" s="50" customFormat="1" ht="11.25">
      <c r="A49" s="44"/>
      <c r="B49" s="164"/>
      <c r="C49" s="164"/>
      <c r="D49" s="49"/>
      <c r="E49" s="165"/>
      <c r="I49" s="44"/>
    </row>
    <row r="50" spans="1:9" s="50" customFormat="1" ht="11.25">
      <c r="A50" s="44"/>
      <c r="B50" s="164"/>
      <c r="C50" s="164"/>
      <c r="D50" s="49"/>
      <c r="E50" s="165"/>
      <c r="I50" s="44"/>
    </row>
    <row r="51" spans="1:9" s="50" customFormat="1" ht="11.25">
      <c r="A51" s="44"/>
      <c r="B51" s="164"/>
      <c r="C51" s="164"/>
      <c r="D51" s="49"/>
      <c r="E51" s="165"/>
      <c r="I51" s="44"/>
    </row>
    <row r="52" spans="1:9" s="50" customFormat="1" ht="11.25">
      <c r="A52" s="44"/>
      <c r="B52" s="164"/>
      <c r="C52" s="164"/>
      <c r="D52" s="49"/>
      <c r="E52" s="165"/>
      <c r="I52" s="44"/>
    </row>
    <row r="53" spans="1:9" s="50" customFormat="1" ht="11.25">
      <c r="A53" s="44"/>
      <c r="B53" s="164"/>
      <c r="C53" s="164"/>
      <c r="D53" s="49"/>
      <c r="E53" s="165"/>
      <c r="I53" s="44"/>
    </row>
    <row r="54" spans="1:9" s="50" customFormat="1" ht="11.25">
      <c r="A54" s="44"/>
      <c r="B54" s="164"/>
      <c r="C54" s="164"/>
      <c r="D54" s="49"/>
      <c r="E54" s="165"/>
      <c r="I54" s="44"/>
    </row>
    <row r="55" spans="1:9" s="50" customFormat="1" ht="11.25">
      <c r="A55" s="44"/>
      <c r="B55" s="164"/>
      <c r="C55" s="164"/>
      <c r="D55" s="49"/>
      <c r="E55" s="165"/>
      <c r="I55" s="44"/>
    </row>
    <row r="56" spans="1:9" s="50" customFormat="1" ht="11.25">
      <c r="A56" s="44"/>
      <c r="B56" s="164"/>
      <c r="C56" s="164"/>
      <c r="D56" s="49"/>
      <c r="E56" s="165"/>
      <c r="I56" s="44"/>
    </row>
    <row r="57" spans="1:9" s="50" customFormat="1" ht="11.25">
      <c r="A57" s="44"/>
      <c r="B57" s="164"/>
      <c r="C57" s="164"/>
      <c r="D57" s="49"/>
      <c r="E57" s="165"/>
      <c r="I57" s="44"/>
    </row>
    <row r="58" spans="1:9" s="50" customFormat="1" ht="11.25">
      <c r="A58" s="44"/>
      <c r="B58" s="164"/>
      <c r="C58" s="164"/>
      <c r="D58" s="49"/>
      <c r="E58" s="165"/>
      <c r="I58" s="44"/>
    </row>
    <row r="59" spans="1:9" s="50" customFormat="1" ht="11.25">
      <c r="A59" s="44"/>
      <c r="B59" s="164"/>
      <c r="C59" s="164"/>
      <c r="D59" s="49"/>
      <c r="E59" s="165"/>
      <c r="I59" s="44"/>
    </row>
    <row r="60" spans="1:9" s="50" customFormat="1" ht="11.25">
      <c r="A60" s="44"/>
      <c r="B60" s="164"/>
      <c r="C60" s="164"/>
      <c r="D60" s="49"/>
      <c r="E60" s="165"/>
      <c r="I60" s="44"/>
    </row>
    <row r="61" spans="1:9" s="50" customFormat="1" ht="11.25">
      <c r="A61" s="44"/>
      <c r="B61" s="164"/>
      <c r="C61" s="164"/>
      <c r="D61" s="49"/>
      <c r="E61" s="165"/>
      <c r="I61" s="44"/>
    </row>
    <row r="62" spans="1:9" s="50" customFormat="1" ht="11.25">
      <c r="A62" s="44"/>
      <c r="B62" s="164"/>
      <c r="C62" s="164"/>
      <c r="D62" s="49"/>
      <c r="E62" s="165"/>
      <c r="I62" s="44"/>
    </row>
    <row r="63" spans="1:9" s="50" customFormat="1" ht="11.25">
      <c r="A63" s="44"/>
      <c r="B63" s="164"/>
      <c r="C63" s="164"/>
      <c r="D63" s="49"/>
      <c r="E63" s="165"/>
      <c r="I63" s="44"/>
    </row>
    <row r="64" spans="1:9" s="50" customFormat="1" ht="11.25">
      <c r="A64" s="44"/>
      <c r="B64" s="164"/>
      <c r="C64" s="164"/>
      <c r="D64" s="49"/>
      <c r="E64" s="165"/>
      <c r="I64" s="44"/>
    </row>
    <row r="65" spans="1:9" s="50" customFormat="1" ht="11.25">
      <c r="A65" s="44"/>
      <c r="B65" s="164"/>
      <c r="C65" s="164"/>
      <c r="D65" s="49"/>
      <c r="E65" s="165"/>
      <c r="I65" s="44"/>
    </row>
    <row r="66" spans="1:9" s="50" customFormat="1" ht="11.25">
      <c r="A66" s="44"/>
      <c r="B66" s="164"/>
      <c r="C66" s="164"/>
      <c r="D66" s="49"/>
      <c r="E66" s="165"/>
      <c r="I66" s="44"/>
    </row>
    <row r="67" spans="1:9" s="50" customFormat="1" ht="11.25">
      <c r="A67" s="44"/>
      <c r="B67" s="164"/>
      <c r="C67" s="164"/>
      <c r="D67" s="49"/>
      <c r="E67" s="165"/>
      <c r="I67" s="44"/>
    </row>
    <row r="68" spans="1:9" s="50" customFormat="1" ht="11.25">
      <c r="A68" s="44"/>
      <c r="B68" s="164"/>
      <c r="C68" s="164"/>
      <c r="D68" s="49"/>
      <c r="E68" s="165"/>
      <c r="I68" s="44"/>
    </row>
    <row r="69" spans="1:9" s="50" customFormat="1" ht="11.25">
      <c r="A69" s="44"/>
      <c r="B69" s="164"/>
      <c r="C69" s="164"/>
      <c r="D69" s="49"/>
      <c r="E69" s="165"/>
      <c r="I69" s="44"/>
    </row>
    <row r="70" spans="1:9" s="50" customFormat="1" ht="11.25">
      <c r="A70" s="44"/>
      <c r="B70" s="164"/>
      <c r="C70" s="164"/>
      <c r="D70" s="49"/>
      <c r="E70" s="165"/>
      <c r="I70" s="44"/>
    </row>
    <row r="71" spans="1:9" s="50" customFormat="1" ht="11.25">
      <c r="A71" s="44"/>
      <c r="B71" s="164"/>
      <c r="C71" s="164"/>
      <c r="D71" s="49"/>
      <c r="E71" s="165"/>
      <c r="I71" s="44"/>
    </row>
    <row r="72" spans="1:9" s="50" customFormat="1" ht="11.25">
      <c r="A72" s="44"/>
      <c r="B72" s="164"/>
      <c r="C72" s="164"/>
      <c r="D72" s="49"/>
      <c r="E72" s="165"/>
      <c r="I72" s="44"/>
    </row>
    <row r="73" spans="1:9" s="50" customFormat="1" ht="11.25">
      <c r="A73" s="44"/>
      <c r="B73" s="164"/>
      <c r="C73" s="164"/>
      <c r="D73" s="49"/>
      <c r="E73" s="165"/>
      <c r="I73" s="44"/>
    </row>
    <row r="74" spans="1:9" s="50" customFormat="1" ht="11.25">
      <c r="A74" s="44"/>
      <c r="B74" s="164"/>
      <c r="C74" s="164"/>
      <c r="D74" s="49"/>
      <c r="E74" s="165"/>
      <c r="I74" s="44"/>
    </row>
    <row r="75" spans="1:9" s="50" customFormat="1" ht="11.25">
      <c r="A75" s="44"/>
      <c r="B75" s="164"/>
      <c r="C75" s="164"/>
      <c r="D75" s="49"/>
      <c r="E75" s="165"/>
      <c r="I75" s="44"/>
    </row>
    <row r="76" spans="1:9" s="50" customFormat="1" ht="11.25">
      <c r="A76" s="44"/>
      <c r="B76" s="164"/>
      <c r="C76" s="164"/>
      <c r="D76" s="49"/>
      <c r="E76" s="165"/>
      <c r="I76" s="44"/>
    </row>
    <row r="77" spans="1:9" s="50" customFormat="1" ht="11.25">
      <c r="A77" s="44"/>
      <c r="B77" s="164"/>
      <c r="C77" s="164"/>
      <c r="D77" s="49"/>
      <c r="E77" s="165"/>
      <c r="I77" s="44"/>
    </row>
    <row r="78" spans="1:9" s="50" customFormat="1" ht="11.25">
      <c r="A78" s="44"/>
      <c r="B78" s="164"/>
      <c r="C78" s="164"/>
      <c r="D78" s="49"/>
      <c r="E78" s="165"/>
      <c r="I78" s="44"/>
    </row>
    <row r="79" spans="1:9" s="50" customFormat="1" ht="11.25">
      <c r="A79" s="44"/>
      <c r="B79" s="164"/>
      <c r="C79" s="164"/>
      <c r="D79" s="49"/>
      <c r="E79" s="165"/>
      <c r="I79" s="44"/>
    </row>
    <row r="80" spans="1:9" s="50" customFormat="1" ht="11.25">
      <c r="A80" s="44"/>
      <c r="B80" s="164"/>
      <c r="C80" s="164"/>
      <c r="D80" s="49"/>
      <c r="E80" s="165"/>
      <c r="I80" s="44"/>
    </row>
    <row r="81" spans="1:9" s="50" customFormat="1" ht="11.25">
      <c r="A81" s="44"/>
      <c r="B81" s="164"/>
      <c r="C81" s="164"/>
      <c r="D81" s="49"/>
      <c r="E81" s="165"/>
      <c r="I81" s="44"/>
    </row>
    <row r="82" spans="1:9" s="50" customFormat="1" ht="11.25">
      <c r="A82" s="44"/>
      <c r="B82" s="164"/>
      <c r="C82" s="164"/>
      <c r="D82" s="49"/>
      <c r="E82" s="165"/>
      <c r="I82" s="44"/>
    </row>
    <row r="83" spans="1:9" s="50" customFormat="1" ht="11.25">
      <c r="A83" s="44"/>
      <c r="B83" s="164"/>
      <c r="C83" s="164"/>
      <c r="D83" s="49"/>
      <c r="E83" s="165"/>
      <c r="I83" s="44"/>
    </row>
    <row r="84" spans="1:9" s="50" customFormat="1" ht="11.25">
      <c r="A84" s="44"/>
      <c r="B84" s="164"/>
      <c r="C84" s="164"/>
      <c r="D84" s="49"/>
      <c r="E84" s="165"/>
      <c r="I84" s="44"/>
    </row>
    <row r="85" spans="1:9" s="50" customFormat="1" ht="11.25">
      <c r="A85" s="44"/>
      <c r="B85" s="164"/>
      <c r="C85" s="164"/>
      <c r="D85" s="49"/>
      <c r="E85" s="165"/>
      <c r="I85" s="44"/>
    </row>
    <row r="86" spans="1:9" s="50" customFormat="1" ht="11.25">
      <c r="A86" s="44"/>
      <c r="B86" s="164"/>
      <c r="C86" s="164"/>
      <c r="D86" s="49"/>
      <c r="E86" s="165"/>
      <c r="I86" s="44"/>
    </row>
    <row r="87" spans="1:9" s="50" customFormat="1" ht="11.25">
      <c r="A87" s="44"/>
      <c r="B87" s="164"/>
      <c r="C87" s="164"/>
      <c r="D87" s="49"/>
      <c r="E87" s="165"/>
      <c r="I87" s="44"/>
    </row>
    <row r="88" spans="1:9" s="50" customFormat="1" ht="11.25">
      <c r="A88" s="44"/>
      <c r="B88" s="164"/>
      <c r="C88" s="164"/>
      <c r="D88" s="49"/>
      <c r="E88" s="165"/>
      <c r="I88" s="44"/>
    </row>
    <row r="89" spans="1:9" s="50" customFormat="1" ht="11.25">
      <c r="A89" s="44"/>
      <c r="B89" s="164"/>
      <c r="C89" s="164"/>
      <c r="D89" s="49"/>
      <c r="E89" s="165"/>
      <c r="I89" s="44"/>
    </row>
    <row r="90" spans="1:9" s="50" customFormat="1" ht="11.25">
      <c r="A90" s="44"/>
      <c r="B90" s="164"/>
      <c r="C90" s="164"/>
      <c r="D90" s="49"/>
      <c r="E90" s="165"/>
      <c r="I90" s="44"/>
    </row>
    <row r="91" spans="1:9" s="50" customFormat="1" ht="11.25">
      <c r="A91" s="44"/>
      <c r="B91" s="164"/>
      <c r="C91" s="164"/>
      <c r="D91" s="49"/>
      <c r="E91" s="165"/>
      <c r="I91" s="44"/>
    </row>
    <row r="92" spans="1:9" s="50" customFormat="1" ht="11.25">
      <c r="A92" s="44"/>
      <c r="B92" s="164"/>
      <c r="C92" s="164"/>
      <c r="D92" s="49"/>
      <c r="E92" s="165"/>
      <c r="I92" s="44"/>
    </row>
    <row r="93" spans="1:9" s="50" customFormat="1" ht="11.25">
      <c r="A93" s="44"/>
      <c r="B93" s="164"/>
      <c r="C93" s="164"/>
      <c r="D93" s="49"/>
      <c r="E93" s="165"/>
      <c r="I93" s="44"/>
    </row>
    <row r="94" spans="1:9" s="50" customFormat="1" ht="11.25">
      <c r="A94" s="44"/>
      <c r="B94" s="164"/>
      <c r="C94" s="164"/>
      <c r="D94" s="49"/>
      <c r="E94" s="165"/>
      <c r="I94" s="44"/>
    </row>
    <row r="95" spans="1:9" s="50" customFormat="1" ht="11.25">
      <c r="A95" s="44"/>
      <c r="B95" s="164"/>
      <c r="C95" s="164"/>
      <c r="D95" s="49"/>
      <c r="E95" s="165"/>
      <c r="I95" s="44"/>
    </row>
    <row r="96" spans="1:9" s="50" customFormat="1" ht="11.25">
      <c r="A96" s="44"/>
      <c r="B96" s="164"/>
      <c r="C96" s="164"/>
      <c r="D96" s="49"/>
      <c r="E96" s="165"/>
      <c r="I96" s="44"/>
    </row>
    <row r="97" spans="1:9" s="50" customFormat="1" ht="11.25">
      <c r="A97" s="44"/>
      <c r="B97" s="164"/>
      <c r="C97" s="164"/>
      <c r="D97" s="49"/>
      <c r="E97" s="165"/>
      <c r="I97" s="44"/>
    </row>
    <row r="98" spans="1:9" s="50" customFormat="1" ht="11.25">
      <c r="A98" s="44"/>
      <c r="B98" s="164"/>
      <c r="C98" s="164"/>
      <c r="D98" s="49"/>
      <c r="E98" s="165"/>
      <c r="I98" s="44"/>
    </row>
    <row r="99" spans="1:9" s="50" customFormat="1" ht="11.25">
      <c r="A99" s="44"/>
      <c r="B99" s="164"/>
      <c r="C99" s="164"/>
      <c r="D99" s="49"/>
      <c r="E99" s="165"/>
      <c r="I99" s="44"/>
    </row>
    <row r="100" spans="1:9" s="50" customFormat="1" ht="11.25">
      <c r="A100" s="44"/>
      <c r="B100" s="164"/>
      <c r="C100" s="164"/>
      <c r="D100" s="49"/>
      <c r="E100" s="165"/>
      <c r="I100" s="44"/>
    </row>
    <row r="101" spans="1:9" s="50" customFormat="1" ht="11.25">
      <c r="A101" s="44"/>
      <c r="B101" s="164"/>
      <c r="C101" s="164"/>
      <c r="D101" s="49"/>
      <c r="E101" s="165"/>
      <c r="I101" s="44"/>
    </row>
    <row r="102" spans="1:9" s="50" customFormat="1" ht="11.25">
      <c r="A102" s="44"/>
      <c r="B102" s="164"/>
      <c r="C102" s="164"/>
      <c r="D102" s="49"/>
      <c r="E102" s="165"/>
      <c r="I102" s="44"/>
    </row>
    <row r="103" spans="1:9" s="50" customFormat="1" ht="11.25">
      <c r="A103" s="44"/>
      <c r="B103" s="164"/>
      <c r="C103" s="164"/>
      <c r="D103" s="49"/>
      <c r="E103" s="165"/>
      <c r="I103" s="44"/>
    </row>
    <row r="104" spans="1:9" s="50" customFormat="1" ht="11.25">
      <c r="A104" s="44"/>
      <c r="B104" s="164"/>
      <c r="C104" s="164"/>
      <c r="D104" s="49"/>
      <c r="E104" s="165"/>
      <c r="I104" s="44"/>
    </row>
    <row r="105" spans="1:9" s="50" customFormat="1" ht="11.25">
      <c r="A105" s="44"/>
      <c r="B105" s="164"/>
      <c r="C105" s="164"/>
      <c r="D105" s="49"/>
      <c r="E105" s="165"/>
      <c r="I105" s="44"/>
    </row>
  </sheetData>
  <sheetProtection selectLockedCells="1"/>
  <mergeCells count="14">
    <mergeCell ref="I6:I10"/>
    <mergeCell ref="A3:E3"/>
    <mergeCell ref="F4:I4"/>
    <mergeCell ref="J6:J10"/>
    <mergeCell ref="C8:C10"/>
    <mergeCell ref="D8:D10"/>
    <mergeCell ref="E8:E10"/>
    <mergeCell ref="A6:A10"/>
    <mergeCell ref="B6:B10"/>
    <mergeCell ref="C6:E7"/>
    <mergeCell ref="F6:F10"/>
    <mergeCell ref="G6:G10"/>
    <mergeCell ref="H6:H10"/>
    <mergeCell ref="F3:J3"/>
  </mergeCells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view="pageBreakPreview" zoomScaleNormal="100" zoomScaleSheetLayoutView="100" workbookViewId="0">
      <selection activeCell="K13" sqref="K13"/>
    </sheetView>
  </sheetViews>
  <sheetFormatPr defaultRowHeight="14.25"/>
  <cols>
    <col min="1" max="1" width="11.25" style="66" customWidth="1"/>
    <col min="2" max="2" width="14.625" style="66" customWidth="1"/>
    <col min="3" max="3" width="10.375" style="68" customWidth="1"/>
    <col min="4" max="4" width="10.625" style="68" customWidth="1"/>
    <col min="5" max="5" width="8.625" style="68" customWidth="1"/>
    <col min="6" max="6" width="9.625" style="68" customWidth="1"/>
    <col min="7" max="7" width="8.875" style="68" customWidth="1"/>
    <col min="8" max="8" width="8.375" style="68" customWidth="1"/>
    <col min="9" max="16384" width="9" style="71"/>
  </cols>
  <sheetData>
    <row r="1" spans="1:8" s="145" customFormat="1" ht="14.1" customHeight="1">
      <c r="A1" s="111" t="s">
        <v>640</v>
      </c>
      <c r="B1" s="111"/>
      <c r="C1" s="144"/>
      <c r="D1" s="144"/>
      <c r="E1" s="144"/>
      <c r="F1" s="144"/>
      <c r="G1" s="144"/>
      <c r="H1" s="144"/>
    </row>
    <row r="2" spans="1:8" s="145" customFormat="1" ht="14.1" customHeight="1">
      <c r="A2" s="111"/>
      <c r="B2" s="111"/>
      <c r="C2" s="144"/>
      <c r="D2" s="144"/>
      <c r="E2" s="144"/>
      <c r="F2" s="144"/>
      <c r="G2" s="144"/>
      <c r="H2" s="144"/>
    </row>
    <row r="3" spans="1:8" s="51" customFormat="1" ht="20.100000000000001" customHeight="1">
      <c r="A3" s="578" t="s">
        <v>341</v>
      </c>
      <c r="B3" s="578"/>
      <c r="C3" s="578"/>
      <c r="D3" s="578"/>
      <c r="E3" s="578"/>
      <c r="F3" s="578"/>
      <c r="G3" s="578"/>
      <c r="H3" s="578"/>
    </row>
    <row r="4" spans="1:8" s="56" customFormat="1" ht="24" customHeight="1">
      <c r="A4" s="869" t="s">
        <v>342</v>
      </c>
      <c r="B4" s="869"/>
      <c r="C4" s="869"/>
      <c r="D4" s="869"/>
      <c r="E4" s="869"/>
      <c r="F4" s="869"/>
      <c r="G4" s="869"/>
      <c r="H4" s="869"/>
    </row>
    <row r="5" spans="1:8" s="57" customFormat="1" ht="18" customHeight="1" thickBot="1">
      <c r="A5" s="59" t="s">
        <v>17</v>
      </c>
      <c r="B5" s="59"/>
      <c r="C5" s="48"/>
      <c r="D5" s="48"/>
      <c r="E5" s="48"/>
      <c r="F5" s="48"/>
      <c r="G5" s="48"/>
      <c r="H5" s="114" t="s">
        <v>86</v>
      </c>
    </row>
    <row r="6" spans="1:8" s="50" customFormat="1" ht="15.95" customHeight="1">
      <c r="A6" s="581" t="s">
        <v>343</v>
      </c>
      <c r="B6" s="870"/>
      <c r="C6" s="544" t="s">
        <v>344</v>
      </c>
      <c r="D6" s="635"/>
      <c r="E6" s="529" t="s">
        <v>345</v>
      </c>
      <c r="F6" s="600"/>
      <c r="G6" s="875" t="s">
        <v>346</v>
      </c>
      <c r="H6" s="600"/>
    </row>
    <row r="7" spans="1:8" s="50" customFormat="1" ht="15.95" customHeight="1">
      <c r="A7" s="871"/>
      <c r="B7" s="872"/>
      <c r="C7" s="619"/>
      <c r="D7" s="512"/>
      <c r="E7" s="512"/>
      <c r="F7" s="548"/>
      <c r="G7" s="512"/>
      <c r="H7" s="548"/>
    </row>
    <row r="8" spans="1:8" s="50" customFormat="1" ht="18" customHeight="1">
      <c r="A8" s="871"/>
      <c r="B8" s="872"/>
      <c r="C8" s="545" t="s">
        <v>347</v>
      </c>
      <c r="D8" s="521" t="s">
        <v>348</v>
      </c>
      <c r="E8" s="521" t="s">
        <v>347</v>
      </c>
      <c r="F8" s="576" t="s">
        <v>348</v>
      </c>
      <c r="G8" s="521" t="s">
        <v>347</v>
      </c>
      <c r="H8" s="576" t="s">
        <v>348</v>
      </c>
    </row>
    <row r="9" spans="1:8" s="50" customFormat="1" ht="18" customHeight="1">
      <c r="A9" s="873"/>
      <c r="B9" s="874"/>
      <c r="C9" s="625"/>
      <c r="D9" s="513"/>
      <c r="E9" s="513"/>
      <c r="F9" s="613"/>
      <c r="G9" s="513"/>
      <c r="H9" s="613"/>
    </row>
    <row r="10" spans="1:8" s="118" customFormat="1" ht="32.1" customHeight="1">
      <c r="A10" s="599" t="s">
        <v>23</v>
      </c>
      <c r="B10" s="599"/>
      <c r="C10" s="146" t="s">
        <v>93</v>
      </c>
      <c r="D10" s="146">
        <v>1190913</v>
      </c>
      <c r="E10" s="146" t="s">
        <v>93</v>
      </c>
      <c r="F10" s="146">
        <v>813168</v>
      </c>
      <c r="G10" s="146" t="s">
        <v>93</v>
      </c>
      <c r="H10" s="146">
        <v>377745</v>
      </c>
    </row>
    <row r="11" spans="1:8" s="118" customFormat="1" ht="32.1" customHeight="1">
      <c r="A11" s="599" t="s">
        <v>138</v>
      </c>
      <c r="B11" s="599"/>
      <c r="C11" s="146" t="s">
        <v>93</v>
      </c>
      <c r="D11" s="146">
        <v>1419002</v>
      </c>
      <c r="E11" s="146" t="s">
        <v>93</v>
      </c>
      <c r="F11" s="146">
        <v>976571</v>
      </c>
      <c r="G11" s="146" t="s">
        <v>93</v>
      </c>
      <c r="H11" s="146">
        <v>442431</v>
      </c>
    </row>
    <row r="12" spans="1:8" s="118" customFormat="1" ht="32.1" customHeight="1">
      <c r="A12" s="599" t="s">
        <v>473</v>
      </c>
      <c r="B12" s="599"/>
      <c r="C12" s="146" t="s">
        <v>93</v>
      </c>
      <c r="D12" s="146">
        <v>1811319</v>
      </c>
      <c r="E12" s="146" t="s">
        <v>93</v>
      </c>
      <c r="F12" s="146">
        <v>1324814</v>
      </c>
      <c r="G12" s="146" t="s">
        <v>93</v>
      </c>
      <c r="H12" s="146">
        <v>486505</v>
      </c>
    </row>
    <row r="13" spans="1:8" s="118" customFormat="1" ht="32.1" customHeight="1">
      <c r="A13" s="599" t="s">
        <v>600</v>
      </c>
      <c r="B13" s="599"/>
      <c r="C13" s="146">
        <v>1924857</v>
      </c>
      <c r="D13" s="146">
        <v>5623751</v>
      </c>
      <c r="E13" s="146">
        <v>1433134</v>
      </c>
      <c r="F13" s="146">
        <v>6508129</v>
      </c>
      <c r="G13" s="146">
        <v>491722</v>
      </c>
      <c r="H13" s="146">
        <v>0</v>
      </c>
    </row>
    <row r="14" spans="1:8" s="118" customFormat="1" ht="32.1" customHeight="1">
      <c r="A14" s="597" t="s">
        <v>604</v>
      </c>
      <c r="B14" s="597"/>
      <c r="C14" s="147">
        <f>SUM(C16:C25)</f>
        <v>20183113</v>
      </c>
      <c r="D14" s="147">
        <f t="shared" ref="D14:H14" si="0">SUM(D16:D25)</f>
        <v>2151971</v>
      </c>
      <c r="E14" s="147">
        <f t="shared" si="0"/>
        <v>13628768</v>
      </c>
      <c r="F14" s="147">
        <f t="shared" si="0"/>
        <v>1654450</v>
      </c>
      <c r="G14" s="147">
        <f t="shared" si="0"/>
        <v>6554345</v>
      </c>
      <c r="H14" s="147">
        <f t="shared" si="0"/>
        <v>497521</v>
      </c>
    </row>
    <row r="15" spans="1:8" s="50" customFormat="1" ht="25.7" customHeight="1">
      <c r="A15" s="876"/>
      <c r="B15" s="876"/>
      <c r="C15" s="146"/>
      <c r="D15" s="146"/>
      <c r="E15" s="146"/>
      <c r="F15" s="146"/>
      <c r="G15" s="146"/>
      <c r="H15" s="146"/>
    </row>
    <row r="16" spans="1:8" s="50" customFormat="1" ht="32.1" customHeight="1">
      <c r="A16" s="22" t="s">
        <v>115</v>
      </c>
      <c r="B16" s="148" t="s">
        <v>349</v>
      </c>
      <c r="C16" s="149">
        <v>86</v>
      </c>
      <c r="D16" s="150">
        <v>953193</v>
      </c>
      <c r="E16" s="149">
        <v>83</v>
      </c>
      <c r="F16" s="151">
        <v>900290</v>
      </c>
      <c r="G16" s="149">
        <v>3</v>
      </c>
      <c r="H16" s="151">
        <v>52903</v>
      </c>
    </row>
    <row r="17" spans="1:8" s="50" customFormat="1" ht="32.1" customHeight="1">
      <c r="A17" s="22" t="s">
        <v>116</v>
      </c>
      <c r="B17" s="148" t="s">
        <v>117</v>
      </c>
      <c r="C17" s="149">
        <v>696</v>
      </c>
      <c r="D17" s="150">
        <v>284367</v>
      </c>
      <c r="E17" s="149">
        <v>664</v>
      </c>
      <c r="F17" s="151">
        <v>275645</v>
      </c>
      <c r="G17" s="149">
        <v>32</v>
      </c>
      <c r="H17" s="151">
        <v>8722</v>
      </c>
    </row>
    <row r="18" spans="1:8" s="50" customFormat="1" ht="32.1" customHeight="1">
      <c r="A18" s="22" t="s">
        <v>118</v>
      </c>
      <c r="B18" s="148" t="s">
        <v>350</v>
      </c>
      <c r="C18" s="149">
        <v>3811972</v>
      </c>
      <c r="D18" s="150">
        <v>13327</v>
      </c>
      <c r="E18" s="149">
        <v>3705849</v>
      </c>
      <c r="F18" s="151">
        <v>8558</v>
      </c>
      <c r="G18" s="149">
        <v>106123</v>
      </c>
      <c r="H18" s="151">
        <v>4769</v>
      </c>
    </row>
    <row r="19" spans="1:8" s="50" customFormat="1" ht="32.1" customHeight="1">
      <c r="A19" s="22" t="s">
        <v>351</v>
      </c>
      <c r="B19" s="148" t="s">
        <v>119</v>
      </c>
      <c r="C19" s="149">
        <v>2177</v>
      </c>
      <c r="D19" s="150">
        <v>437538</v>
      </c>
      <c r="E19" s="149">
        <v>1975</v>
      </c>
      <c r="F19" s="151">
        <v>398868</v>
      </c>
      <c r="G19" s="149">
        <v>202</v>
      </c>
      <c r="H19" s="151">
        <v>38670</v>
      </c>
    </row>
    <row r="20" spans="1:8" s="50" customFormat="1" ht="32.1" customHeight="1">
      <c r="A20" s="22" t="s">
        <v>352</v>
      </c>
      <c r="B20" s="148" t="s">
        <v>353</v>
      </c>
      <c r="C20" s="149">
        <v>2</v>
      </c>
      <c r="D20" s="150">
        <v>56</v>
      </c>
      <c r="E20" s="149">
        <v>2</v>
      </c>
      <c r="F20" s="151">
        <v>56</v>
      </c>
      <c r="G20" s="149">
        <v>0</v>
      </c>
      <c r="H20" s="151">
        <v>0</v>
      </c>
    </row>
    <row r="21" spans="1:8" s="50" customFormat="1" ht="32.1" customHeight="1">
      <c r="A21" s="22" t="s">
        <v>354</v>
      </c>
      <c r="B21" s="148" t="s">
        <v>120</v>
      </c>
      <c r="C21" s="149">
        <v>7</v>
      </c>
      <c r="D21" s="150">
        <v>2620</v>
      </c>
      <c r="E21" s="149">
        <v>6</v>
      </c>
      <c r="F21" s="151">
        <v>2566</v>
      </c>
      <c r="G21" s="149">
        <v>1</v>
      </c>
      <c r="H21" s="151">
        <v>54</v>
      </c>
    </row>
    <row r="22" spans="1:8" s="50" customFormat="1" ht="32.1" customHeight="1">
      <c r="A22" s="22" t="s">
        <v>121</v>
      </c>
      <c r="B22" s="148" t="s">
        <v>122</v>
      </c>
      <c r="C22" s="149">
        <v>2</v>
      </c>
      <c r="D22" s="150">
        <v>13996</v>
      </c>
      <c r="E22" s="149">
        <v>2</v>
      </c>
      <c r="F22" s="151">
        <v>13996</v>
      </c>
      <c r="G22" s="149">
        <v>0</v>
      </c>
      <c r="H22" s="151">
        <v>0</v>
      </c>
    </row>
    <row r="23" spans="1:8" s="50" customFormat="1" ht="32.1" customHeight="1">
      <c r="A23" s="22" t="s">
        <v>355</v>
      </c>
      <c r="B23" s="148" t="s">
        <v>356</v>
      </c>
      <c r="C23" s="149">
        <v>170</v>
      </c>
      <c r="D23" s="150">
        <v>1513</v>
      </c>
      <c r="E23" s="149">
        <v>168</v>
      </c>
      <c r="F23" s="151">
        <v>1511</v>
      </c>
      <c r="G23" s="149">
        <v>2</v>
      </c>
      <c r="H23" s="151">
        <v>2</v>
      </c>
    </row>
    <row r="24" spans="1:8" s="50" customFormat="1" ht="32.1" customHeight="1">
      <c r="A24" s="22" t="s">
        <v>123</v>
      </c>
      <c r="B24" s="148" t="s">
        <v>124</v>
      </c>
      <c r="C24" s="149">
        <v>16367958</v>
      </c>
      <c r="D24" s="150">
        <v>440980</v>
      </c>
      <c r="E24" s="149">
        <v>9920000</v>
      </c>
      <c r="F24" s="151">
        <v>49600</v>
      </c>
      <c r="G24" s="149">
        <v>6447958</v>
      </c>
      <c r="H24" s="151">
        <v>391380</v>
      </c>
    </row>
    <row r="25" spans="1:8" s="50" customFormat="1" ht="32.1" customHeight="1" thickBot="1">
      <c r="A25" s="152" t="s">
        <v>357</v>
      </c>
      <c r="B25" s="153" t="s">
        <v>358</v>
      </c>
      <c r="C25" s="154">
        <v>43</v>
      </c>
      <c r="D25" s="155">
        <v>4381</v>
      </c>
      <c r="E25" s="156">
        <v>19</v>
      </c>
      <c r="F25" s="157">
        <v>3360</v>
      </c>
      <c r="G25" s="156">
        <v>24</v>
      </c>
      <c r="H25" s="157">
        <v>1021</v>
      </c>
    </row>
    <row r="26" spans="1:8" s="158" customFormat="1" ht="11.1" customHeight="1">
      <c r="A26" s="158" t="s">
        <v>558</v>
      </c>
      <c r="C26" s="159"/>
      <c r="D26" s="159"/>
      <c r="E26" s="159"/>
      <c r="F26" s="160"/>
      <c r="G26" s="159"/>
      <c r="H26" s="161" t="s">
        <v>560</v>
      </c>
    </row>
    <row r="27" spans="1:8" s="158" customFormat="1" ht="11.1" customHeight="1">
      <c r="A27" s="162" t="s">
        <v>359</v>
      </c>
      <c r="B27" s="162"/>
      <c r="C27" s="159"/>
      <c r="D27" s="159"/>
      <c r="E27" s="159"/>
      <c r="F27" s="160"/>
      <c r="G27" s="159"/>
      <c r="H27" s="159"/>
    </row>
    <row r="28" spans="1:8" s="50" customFormat="1" ht="11.25">
      <c r="A28" s="44"/>
      <c r="B28" s="44"/>
      <c r="C28" s="46"/>
      <c r="D28" s="46"/>
      <c r="E28" s="46"/>
      <c r="F28" s="163"/>
      <c r="G28" s="46"/>
      <c r="H28" s="46"/>
    </row>
    <row r="29" spans="1:8" s="50" customFormat="1" ht="11.25">
      <c r="A29" s="44"/>
      <c r="B29" s="44"/>
      <c r="C29" s="46"/>
      <c r="D29" s="46"/>
      <c r="E29" s="46"/>
      <c r="F29" s="46"/>
      <c r="G29" s="46"/>
      <c r="H29" s="46"/>
    </row>
    <row r="30" spans="1:8" s="50" customFormat="1" ht="11.25">
      <c r="A30" s="44"/>
      <c r="B30" s="44"/>
      <c r="C30" s="46"/>
      <c r="D30" s="142"/>
      <c r="E30" s="46"/>
      <c r="F30" s="46"/>
      <c r="G30" s="46"/>
      <c r="H30" s="46"/>
    </row>
    <row r="31" spans="1:8" s="50" customFormat="1" ht="11.25">
      <c r="A31" s="44"/>
      <c r="B31" s="44"/>
      <c r="C31" s="46"/>
      <c r="D31" s="46"/>
      <c r="E31" s="46"/>
      <c r="F31" s="46"/>
      <c r="G31" s="46"/>
      <c r="H31" s="46"/>
    </row>
    <row r="32" spans="1:8" s="50" customFormat="1" ht="11.25">
      <c r="A32" s="44"/>
      <c r="B32" s="44"/>
      <c r="C32" s="46"/>
      <c r="D32" s="46"/>
      <c r="E32" s="46"/>
      <c r="F32" s="46"/>
      <c r="G32" s="46"/>
      <c r="H32" s="46"/>
    </row>
    <row r="33" spans="1:8" s="50" customFormat="1" ht="11.25">
      <c r="A33" s="44"/>
      <c r="B33" s="44"/>
      <c r="C33" s="46"/>
      <c r="D33" s="46"/>
      <c r="E33" s="46"/>
      <c r="F33" s="46"/>
      <c r="G33" s="46"/>
      <c r="H33" s="46"/>
    </row>
    <row r="34" spans="1:8" s="50" customFormat="1" ht="11.25">
      <c r="A34" s="44"/>
      <c r="B34" s="44"/>
      <c r="C34" s="46"/>
      <c r="D34" s="46"/>
      <c r="E34" s="46"/>
      <c r="F34" s="46"/>
      <c r="G34" s="46"/>
      <c r="H34" s="46"/>
    </row>
    <row r="35" spans="1:8" s="50" customFormat="1" ht="11.25">
      <c r="A35" s="44"/>
      <c r="B35" s="44"/>
      <c r="C35" s="46"/>
      <c r="D35" s="46"/>
      <c r="E35" s="46"/>
      <c r="F35" s="46"/>
      <c r="G35" s="46"/>
      <c r="H35" s="46"/>
    </row>
    <row r="36" spans="1:8" s="50" customFormat="1" ht="11.25">
      <c r="A36" s="44"/>
      <c r="B36" s="44"/>
      <c r="C36" s="46"/>
      <c r="D36" s="46"/>
      <c r="E36" s="46"/>
      <c r="F36" s="46"/>
      <c r="G36" s="46"/>
      <c r="H36" s="46"/>
    </row>
    <row r="37" spans="1:8" s="50" customFormat="1" ht="11.25">
      <c r="A37" s="44"/>
      <c r="B37" s="44"/>
      <c r="C37" s="46"/>
      <c r="D37" s="46"/>
      <c r="E37" s="46"/>
      <c r="F37" s="46"/>
      <c r="G37" s="46"/>
      <c r="H37" s="46"/>
    </row>
    <row r="38" spans="1:8" s="50" customFormat="1" ht="11.25">
      <c r="A38" s="44"/>
      <c r="B38" s="44"/>
      <c r="C38" s="46"/>
      <c r="D38" s="46"/>
      <c r="E38" s="46"/>
      <c r="F38" s="46"/>
      <c r="G38" s="46"/>
      <c r="H38" s="46"/>
    </row>
    <row r="39" spans="1:8" s="50" customFormat="1" ht="11.25">
      <c r="A39" s="44"/>
      <c r="B39" s="44"/>
      <c r="C39" s="46"/>
      <c r="D39" s="46"/>
      <c r="E39" s="46"/>
      <c r="F39" s="46"/>
      <c r="G39" s="46"/>
      <c r="H39" s="46"/>
    </row>
    <row r="40" spans="1:8" s="50" customFormat="1" ht="11.25">
      <c r="A40" s="44"/>
      <c r="B40" s="44"/>
      <c r="C40" s="46"/>
      <c r="D40" s="46"/>
      <c r="E40" s="46"/>
      <c r="F40" s="46"/>
      <c r="G40" s="46"/>
      <c r="H40" s="46"/>
    </row>
    <row r="41" spans="1:8" s="50" customFormat="1" ht="11.25">
      <c r="A41" s="44"/>
      <c r="B41" s="44"/>
      <c r="C41" s="46"/>
      <c r="D41" s="46"/>
      <c r="E41" s="46"/>
      <c r="F41" s="46"/>
      <c r="G41" s="46"/>
      <c r="H41" s="46"/>
    </row>
    <row r="42" spans="1:8" s="50" customFormat="1" ht="11.25">
      <c r="A42" s="44"/>
      <c r="B42" s="44"/>
      <c r="C42" s="46"/>
      <c r="D42" s="46"/>
      <c r="E42" s="46"/>
      <c r="F42" s="46"/>
      <c r="G42" s="46"/>
      <c r="H42" s="46"/>
    </row>
    <row r="43" spans="1:8" s="50" customFormat="1" ht="11.25">
      <c r="A43" s="44"/>
      <c r="B43" s="44"/>
      <c r="C43" s="46"/>
      <c r="D43" s="46"/>
      <c r="E43" s="46"/>
      <c r="F43" s="46"/>
      <c r="G43" s="46"/>
      <c r="H43" s="46"/>
    </row>
    <row r="44" spans="1:8" s="50" customFormat="1" ht="11.25">
      <c r="A44" s="44"/>
      <c r="B44" s="44"/>
      <c r="C44" s="46"/>
      <c r="D44" s="46"/>
      <c r="E44" s="46"/>
      <c r="F44" s="46"/>
      <c r="G44" s="46"/>
      <c r="H44" s="46"/>
    </row>
    <row r="45" spans="1:8" s="50" customFormat="1" ht="11.25">
      <c r="A45" s="44"/>
      <c r="B45" s="44"/>
      <c r="C45" s="46"/>
      <c r="D45" s="46"/>
      <c r="E45" s="46"/>
      <c r="F45" s="46"/>
      <c r="G45" s="46"/>
      <c r="H45" s="46"/>
    </row>
    <row r="46" spans="1:8" s="50" customFormat="1" ht="11.25">
      <c r="A46" s="44"/>
      <c r="B46" s="44"/>
      <c r="C46" s="46"/>
      <c r="D46" s="46"/>
      <c r="E46" s="46"/>
      <c r="F46" s="46"/>
      <c r="G46" s="46"/>
      <c r="H46" s="46"/>
    </row>
    <row r="47" spans="1:8" s="50" customFormat="1" ht="11.25">
      <c r="A47" s="44"/>
      <c r="B47" s="44"/>
      <c r="C47" s="46"/>
      <c r="D47" s="46"/>
      <c r="E47" s="46"/>
      <c r="F47" s="46"/>
      <c r="G47" s="46"/>
      <c r="H47" s="46"/>
    </row>
    <row r="48" spans="1:8" s="50" customFormat="1" ht="11.25">
      <c r="A48" s="44"/>
      <c r="B48" s="44"/>
      <c r="C48" s="46"/>
      <c r="D48" s="46"/>
      <c r="E48" s="46"/>
      <c r="F48" s="46"/>
      <c r="G48" s="46"/>
      <c r="H48" s="46"/>
    </row>
    <row r="49" spans="1:8" s="50" customFormat="1" ht="11.25">
      <c r="A49" s="44"/>
      <c r="B49" s="44"/>
      <c r="C49" s="46"/>
      <c r="D49" s="46"/>
      <c r="E49" s="46"/>
      <c r="F49" s="46"/>
      <c r="G49" s="46"/>
      <c r="H49" s="46"/>
    </row>
    <row r="50" spans="1:8" s="50" customFormat="1" ht="11.25">
      <c r="A50" s="44"/>
      <c r="B50" s="44"/>
      <c r="C50" s="46"/>
      <c r="D50" s="46"/>
      <c r="E50" s="46"/>
      <c r="F50" s="46"/>
      <c r="G50" s="46"/>
      <c r="H50" s="46"/>
    </row>
    <row r="51" spans="1:8" s="50" customFormat="1" ht="11.25">
      <c r="A51" s="44"/>
      <c r="B51" s="44"/>
      <c r="C51" s="46"/>
      <c r="D51" s="46"/>
      <c r="E51" s="46"/>
      <c r="F51" s="46"/>
      <c r="G51" s="46"/>
      <c r="H51" s="46"/>
    </row>
    <row r="52" spans="1:8" s="50" customFormat="1" ht="11.25">
      <c r="A52" s="44"/>
      <c r="B52" s="44"/>
      <c r="C52" s="46"/>
      <c r="D52" s="46"/>
      <c r="E52" s="46"/>
      <c r="F52" s="46"/>
      <c r="G52" s="46"/>
      <c r="H52" s="46"/>
    </row>
    <row r="53" spans="1:8" s="50" customFormat="1" ht="11.25">
      <c r="A53" s="44"/>
      <c r="B53" s="44"/>
      <c r="C53" s="46"/>
      <c r="D53" s="46"/>
      <c r="E53" s="46"/>
      <c r="F53" s="46"/>
      <c r="G53" s="46"/>
      <c r="H53" s="46"/>
    </row>
    <row r="54" spans="1:8" s="50" customFormat="1" ht="11.25">
      <c r="A54" s="44"/>
      <c r="B54" s="44"/>
      <c r="C54" s="46"/>
      <c r="D54" s="46"/>
      <c r="E54" s="46"/>
      <c r="F54" s="46"/>
      <c r="G54" s="46"/>
      <c r="H54" s="46"/>
    </row>
    <row r="55" spans="1:8" s="50" customFormat="1" ht="11.25">
      <c r="A55" s="44"/>
      <c r="B55" s="44"/>
      <c r="C55" s="46"/>
      <c r="D55" s="46"/>
      <c r="E55" s="46"/>
      <c r="F55" s="46"/>
      <c r="G55" s="46"/>
      <c r="H55" s="46"/>
    </row>
    <row r="56" spans="1:8" s="50" customFormat="1" ht="11.25">
      <c r="A56" s="44"/>
      <c r="B56" s="44"/>
      <c r="C56" s="46"/>
      <c r="D56" s="46"/>
      <c r="E56" s="46"/>
      <c r="F56" s="46"/>
      <c r="G56" s="46"/>
      <c r="H56" s="46"/>
    </row>
    <row r="57" spans="1:8" s="50" customFormat="1" ht="11.25">
      <c r="A57" s="44"/>
      <c r="B57" s="44"/>
      <c r="C57" s="46"/>
      <c r="D57" s="46"/>
      <c r="E57" s="46"/>
      <c r="F57" s="46"/>
      <c r="G57" s="46"/>
      <c r="H57" s="46"/>
    </row>
    <row r="58" spans="1:8" s="50" customFormat="1" ht="11.25">
      <c r="A58" s="44"/>
      <c r="B58" s="44"/>
      <c r="C58" s="46"/>
      <c r="D58" s="46"/>
      <c r="E58" s="46"/>
      <c r="F58" s="46"/>
      <c r="G58" s="46"/>
      <c r="H58" s="46"/>
    </row>
    <row r="59" spans="1:8" s="50" customFormat="1" ht="11.25">
      <c r="A59" s="44"/>
      <c r="B59" s="44"/>
      <c r="C59" s="46"/>
      <c r="D59" s="46"/>
      <c r="E59" s="46"/>
      <c r="F59" s="46"/>
      <c r="G59" s="46"/>
      <c r="H59" s="46"/>
    </row>
    <row r="60" spans="1:8" s="50" customFormat="1" ht="11.25">
      <c r="A60" s="44"/>
      <c r="B60" s="44"/>
      <c r="C60" s="46"/>
      <c r="D60" s="46"/>
      <c r="E60" s="46"/>
      <c r="F60" s="46"/>
      <c r="G60" s="46"/>
      <c r="H60" s="46"/>
    </row>
    <row r="61" spans="1:8" s="50" customFormat="1" ht="11.25">
      <c r="A61" s="44"/>
      <c r="B61" s="44"/>
      <c r="C61" s="46"/>
      <c r="D61" s="46"/>
      <c r="E61" s="46"/>
      <c r="F61" s="46"/>
      <c r="G61" s="46"/>
      <c r="H61" s="46"/>
    </row>
    <row r="62" spans="1:8" s="50" customFormat="1" ht="11.25">
      <c r="A62" s="44"/>
      <c r="B62" s="44"/>
      <c r="C62" s="46"/>
      <c r="D62" s="46"/>
      <c r="E62" s="46"/>
      <c r="F62" s="46"/>
      <c r="G62" s="46"/>
      <c r="H62" s="46"/>
    </row>
    <row r="63" spans="1:8" s="50" customFormat="1" ht="11.25">
      <c r="A63" s="44"/>
      <c r="B63" s="44"/>
      <c r="C63" s="46"/>
      <c r="D63" s="46"/>
      <c r="E63" s="46"/>
      <c r="F63" s="46"/>
      <c r="G63" s="46"/>
      <c r="H63" s="46"/>
    </row>
    <row r="64" spans="1:8" s="50" customFormat="1" ht="11.25">
      <c r="A64" s="44"/>
      <c r="B64" s="44"/>
      <c r="C64" s="46"/>
      <c r="D64" s="46"/>
      <c r="E64" s="46"/>
      <c r="F64" s="46"/>
      <c r="G64" s="46"/>
      <c r="H64" s="46"/>
    </row>
    <row r="65" spans="1:8" s="50" customFormat="1" ht="11.25">
      <c r="A65" s="44"/>
      <c r="B65" s="44"/>
      <c r="C65" s="46"/>
      <c r="D65" s="46"/>
      <c r="E65" s="46"/>
      <c r="F65" s="46"/>
      <c r="G65" s="46"/>
      <c r="H65" s="46"/>
    </row>
    <row r="66" spans="1:8" s="50" customFormat="1" ht="11.25">
      <c r="A66" s="44"/>
      <c r="B66" s="44"/>
      <c r="C66" s="46"/>
      <c r="D66" s="46"/>
      <c r="E66" s="46"/>
      <c r="F66" s="46"/>
      <c r="G66" s="46"/>
      <c r="H66" s="46"/>
    </row>
    <row r="67" spans="1:8" s="50" customFormat="1" ht="11.25">
      <c r="A67" s="44"/>
      <c r="B67" s="44"/>
      <c r="C67" s="46"/>
      <c r="D67" s="46"/>
      <c r="E67" s="46"/>
      <c r="F67" s="46"/>
      <c r="G67" s="46"/>
      <c r="H67" s="46"/>
    </row>
    <row r="68" spans="1:8" s="50" customFormat="1" ht="11.25">
      <c r="A68" s="44"/>
      <c r="B68" s="44"/>
      <c r="C68" s="46"/>
      <c r="D68" s="46"/>
      <c r="E68" s="46"/>
      <c r="F68" s="46"/>
      <c r="G68" s="46"/>
      <c r="H68" s="46"/>
    </row>
    <row r="69" spans="1:8" s="50" customFormat="1" ht="11.25">
      <c r="A69" s="44"/>
      <c r="B69" s="44"/>
      <c r="C69" s="46"/>
      <c r="D69" s="46"/>
      <c r="E69" s="46"/>
      <c r="F69" s="46"/>
      <c r="G69" s="46"/>
      <c r="H69" s="46"/>
    </row>
    <row r="70" spans="1:8" s="50" customFormat="1" ht="11.25">
      <c r="A70" s="44"/>
      <c r="B70" s="44"/>
      <c r="C70" s="46"/>
      <c r="D70" s="46"/>
      <c r="E70" s="46"/>
      <c r="F70" s="46"/>
      <c r="G70" s="46"/>
      <c r="H70" s="46"/>
    </row>
    <row r="71" spans="1:8" s="50" customFormat="1" ht="11.25">
      <c r="A71" s="44"/>
      <c r="B71" s="44"/>
      <c r="C71" s="46"/>
      <c r="D71" s="46"/>
      <c r="E71" s="46"/>
      <c r="F71" s="46"/>
      <c r="G71" s="46"/>
      <c r="H71" s="46"/>
    </row>
    <row r="72" spans="1:8" s="50" customFormat="1" ht="11.25">
      <c r="A72" s="44"/>
      <c r="B72" s="44"/>
      <c r="C72" s="46"/>
      <c r="D72" s="46"/>
      <c r="E72" s="46"/>
      <c r="F72" s="46"/>
      <c r="G72" s="46"/>
      <c r="H72" s="46"/>
    </row>
    <row r="73" spans="1:8" s="50" customFormat="1" ht="11.25">
      <c r="A73" s="44"/>
      <c r="B73" s="44"/>
      <c r="C73" s="46"/>
      <c r="D73" s="46"/>
      <c r="E73" s="46"/>
      <c r="F73" s="46"/>
      <c r="G73" s="46"/>
      <c r="H73" s="46"/>
    </row>
    <row r="74" spans="1:8" s="50" customFormat="1" ht="11.25">
      <c r="A74" s="44"/>
      <c r="B74" s="44"/>
      <c r="C74" s="46"/>
      <c r="D74" s="46"/>
      <c r="E74" s="46"/>
      <c r="F74" s="46"/>
      <c r="G74" s="46"/>
      <c r="H74" s="46"/>
    </row>
    <row r="75" spans="1:8" s="50" customFormat="1" ht="11.25">
      <c r="A75" s="44"/>
      <c r="B75" s="44"/>
      <c r="C75" s="46"/>
      <c r="D75" s="46"/>
      <c r="E75" s="46"/>
      <c r="F75" s="46"/>
      <c r="G75" s="46"/>
      <c r="H75" s="46"/>
    </row>
    <row r="76" spans="1:8" s="50" customFormat="1" ht="11.25">
      <c r="A76" s="44"/>
      <c r="B76" s="44"/>
      <c r="C76" s="46"/>
      <c r="D76" s="46"/>
      <c r="E76" s="46"/>
      <c r="F76" s="46"/>
      <c r="G76" s="46"/>
      <c r="H76" s="46"/>
    </row>
    <row r="77" spans="1:8" s="50" customFormat="1" ht="11.25">
      <c r="A77" s="44"/>
      <c r="B77" s="44"/>
      <c r="C77" s="46"/>
      <c r="D77" s="46"/>
      <c r="E77" s="46"/>
      <c r="F77" s="46"/>
      <c r="G77" s="46"/>
      <c r="H77" s="46"/>
    </row>
    <row r="78" spans="1:8" s="50" customFormat="1" ht="11.25">
      <c r="A78" s="44"/>
      <c r="B78" s="44"/>
      <c r="C78" s="46"/>
      <c r="D78" s="46"/>
      <c r="E78" s="46"/>
      <c r="F78" s="46"/>
      <c r="G78" s="46"/>
      <c r="H78" s="46"/>
    </row>
    <row r="79" spans="1:8" s="50" customFormat="1" ht="11.25">
      <c r="A79" s="44"/>
      <c r="B79" s="44"/>
      <c r="C79" s="46"/>
      <c r="D79" s="46"/>
      <c r="E79" s="46"/>
      <c r="F79" s="46"/>
      <c r="G79" s="46"/>
      <c r="H79" s="46"/>
    </row>
    <row r="80" spans="1:8" s="50" customFormat="1" ht="11.25">
      <c r="A80" s="44"/>
      <c r="B80" s="44"/>
      <c r="C80" s="46"/>
      <c r="D80" s="46"/>
      <c r="E80" s="46"/>
      <c r="F80" s="46"/>
      <c r="G80" s="46"/>
      <c r="H80" s="46"/>
    </row>
    <row r="81" spans="1:8" s="50" customFormat="1" ht="11.25">
      <c r="A81" s="44"/>
      <c r="B81" s="44"/>
      <c r="C81" s="46"/>
      <c r="D81" s="46"/>
      <c r="E81" s="46"/>
      <c r="F81" s="46"/>
      <c r="G81" s="46"/>
      <c r="H81" s="46"/>
    </row>
    <row r="82" spans="1:8" s="50" customFormat="1" ht="11.25">
      <c r="A82" s="44"/>
      <c r="B82" s="44"/>
      <c r="C82" s="46"/>
      <c r="D82" s="46"/>
      <c r="E82" s="46"/>
      <c r="F82" s="46"/>
      <c r="G82" s="46"/>
      <c r="H82" s="46"/>
    </row>
    <row r="83" spans="1:8" s="50" customFormat="1" ht="11.25">
      <c r="A83" s="44"/>
      <c r="B83" s="44"/>
      <c r="C83" s="46"/>
      <c r="D83" s="46"/>
      <c r="E83" s="46"/>
      <c r="F83" s="46"/>
      <c r="G83" s="46"/>
      <c r="H83" s="46"/>
    </row>
    <row r="84" spans="1:8" s="50" customFormat="1" ht="11.25">
      <c r="A84" s="44"/>
      <c r="B84" s="44"/>
      <c r="C84" s="46"/>
      <c r="D84" s="46"/>
      <c r="E84" s="46"/>
      <c r="F84" s="46"/>
      <c r="G84" s="46"/>
      <c r="H84" s="46"/>
    </row>
    <row r="85" spans="1:8" s="50" customFormat="1" ht="11.25">
      <c r="A85" s="44"/>
      <c r="B85" s="44"/>
      <c r="C85" s="46"/>
      <c r="D85" s="46"/>
      <c r="E85" s="46"/>
      <c r="F85" s="46"/>
      <c r="G85" s="46"/>
      <c r="H85" s="46"/>
    </row>
    <row r="86" spans="1:8" s="50" customFormat="1" ht="11.25">
      <c r="A86" s="44"/>
      <c r="B86" s="44"/>
      <c r="C86" s="46"/>
      <c r="D86" s="46"/>
      <c r="E86" s="46"/>
      <c r="F86" s="46"/>
      <c r="G86" s="46"/>
      <c r="H86" s="46"/>
    </row>
    <row r="87" spans="1:8" s="50" customFormat="1" ht="11.25">
      <c r="A87" s="44"/>
      <c r="B87" s="44"/>
      <c r="C87" s="46"/>
      <c r="D87" s="46"/>
      <c r="E87" s="46"/>
      <c r="F87" s="46"/>
      <c r="G87" s="46"/>
      <c r="H87" s="46"/>
    </row>
    <row r="88" spans="1:8" s="50" customFormat="1" ht="11.25">
      <c r="A88" s="44"/>
      <c r="B88" s="44"/>
      <c r="C88" s="46"/>
      <c r="D88" s="46"/>
      <c r="E88" s="46"/>
      <c r="F88" s="46"/>
      <c r="G88" s="46"/>
      <c r="H88" s="46"/>
    </row>
    <row r="89" spans="1:8" s="50" customFormat="1" ht="11.25">
      <c r="A89" s="44"/>
      <c r="B89" s="44"/>
      <c r="C89" s="46"/>
      <c r="D89" s="46"/>
      <c r="E89" s="46"/>
      <c r="F89" s="46"/>
      <c r="G89" s="46"/>
      <c r="H89" s="46"/>
    </row>
    <row r="90" spans="1:8" s="50" customFormat="1" ht="11.25">
      <c r="A90" s="44"/>
      <c r="B90" s="44"/>
      <c r="C90" s="46"/>
      <c r="D90" s="46"/>
      <c r="E90" s="46"/>
      <c r="F90" s="46"/>
      <c r="G90" s="46"/>
      <c r="H90" s="46"/>
    </row>
    <row r="91" spans="1:8" s="50" customFormat="1" ht="11.25">
      <c r="A91" s="44"/>
      <c r="B91" s="44"/>
      <c r="C91" s="46"/>
      <c r="D91" s="46"/>
      <c r="E91" s="46"/>
      <c r="F91" s="46"/>
      <c r="G91" s="46"/>
      <c r="H91" s="46"/>
    </row>
    <row r="92" spans="1:8" s="50" customFormat="1" ht="11.25">
      <c r="A92" s="44"/>
      <c r="B92" s="44"/>
      <c r="C92" s="46"/>
      <c r="D92" s="46"/>
      <c r="E92" s="46"/>
      <c r="F92" s="46"/>
      <c r="G92" s="46"/>
      <c r="H92" s="46"/>
    </row>
    <row r="93" spans="1:8" s="50" customFormat="1" ht="11.25">
      <c r="A93" s="44"/>
      <c r="B93" s="44"/>
      <c r="C93" s="46"/>
      <c r="D93" s="46"/>
      <c r="E93" s="46"/>
      <c r="F93" s="46"/>
      <c r="G93" s="46"/>
      <c r="H93" s="46"/>
    </row>
    <row r="94" spans="1:8" s="50" customFormat="1" ht="11.25">
      <c r="A94" s="44"/>
      <c r="B94" s="44"/>
      <c r="C94" s="46"/>
      <c r="D94" s="46"/>
      <c r="E94" s="46"/>
      <c r="F94" s="46"/>
      <c r="G94" s="46"/>
      <c r="H94" s="46"/>
    </row>
    <row r="95" spans="1:8" s="50" customFormat="1" ht="11.25">
      <c r="A95" s="44"/>
      <c r="B95" s="44"/>
      <c r="C95" s="46"/>
      <c r="D95" s="46"/>
      <c r="E95" s="46"/>
      <c r="F95" s="46"/>
      <c r="G95" s="46"/>
      <c r="H95" s="46"/>
    </row>
    <row r="96" spans="1:8" s="50" customFormat="1" ht="11.25">
      <c r="A96" s="44"/>
      <c r="B96" s="44"/>
      <c r="C96" s="46"/>
      <c r="D96" s="46"/>
      <c r="E96" s="46"/>
      <c r="F96" s="46"/>
      <c r="G96" s="46"/>
      <c r="H96" s="46"/>
    </row>
    <row r="97" spans="1:8" s="50" customFormat="1" ht="11.25">
      <c r="A97" s="44"/>
      <c r="B97" s="44"/>
      <c r="C97" s="46"/>
      <c r="D97" s="46"/>
      <c r="E97" s="46"/>
      <c r="F97" s="46"/>
      <c r="G97" s="46"/>
      <c r="H97" s="46"/>
    </row>
    <row r="98" spans="1:8" s="50" customFormat="1" ht="11.25">
      <c r="A98" s="44"/>
      <c r="B98" s="44"/>
      <c r="C98" s="46"/>
      <c r="D98" s="46"/>
      <c r="E98" s="46"/>
      <c r="F98" s="46"/>
      <c r="G98" s="46"/>
      <c r="H98" s="46"/>
    </row>
    <row r="99" spans="1:8" s="50" customFormat="1" ht="11.25">
      <c r="A99" s="44"/>
      <c r="B99" s="44"/>
      <c r="C99" s="46"/>
      <c r="D99" s="46"/>
      <c r="E99" s="46"/>
      <c r="F99" s="46"/>
      <c r="G99" s="46"/>
      <c r="H99" s="46"/>
    </row>
    <row r="100" spans="1:8" s="50" customFormat="1" ht="11.25">
      <c r="A100" s="44"/>
      <c r="B100" s="44"/>
      <c r="C100" s="46"/>
      <c r="D100" s="46"/>
      <c r="E100" s="46"/>
      <c r="F100" s="46"/>
      <c r="G100" s="46"/>
      <c r="H100" s="46"/>
    </row>
    <row r="101" spans="1:8" s="50" customFormat="1" ht="11.25">
      <c r="A101" s="44"/>
      <c r="B101" s="44"/>
      <c r="C101" s="46"/>
      <c r="D101" s="46"/>
      <c r="E101" s="46"/>
      <c r="F101" s="46"/>
      <c r="G101" s="46"/>
      <c r="H101" s="46"/>
    </row>
    <row r="102" spans="1:8" s="50" customFormat="1" ht="11.25">
      <c r="A102" s="44"/>
      <c r="B102" s="44"/>
      <c r="C102" s="46"/>
      <c r="D102" s="46"/>
      <c r="E102" s="46"/>
      <c r="F102" s="46"/>
      <c r="G102" s="46"/>
      <c r="H102" s="46"/>
    </row>
    <row r="103" spans="1:8" s="50" customFormat="1" ht="11.25">
      <c r="A103" s="44"/>
      <c r="B103" s="44"/>
      <c r="C103" s="46"/>
      <c r="D103" s="46"/>
      <c r="E103" s="46"/>
      <c r="F103" s="46"/>
      <c r="G103" s="46"/>
      <c r="H103" s="46"/>
    </row>
    <row r="104" spans="1:8" s="50" customFormat="1" ht="11.25">
      <c r="A104" s="44"/>
      <c r="B104" s="44"/>
      <c r="C104" s="46"/>
      <c r="D104" s="46"/>
      <c r="E104" s="46"/>
      <c r="F104" s="46"/>
      <c r="G104" s="46"/>
      <c r="H104" s="46"/>
    </row>
    <row r="105" spans="1:8" s="50" customFormat="1" ht="11.25">
      <c r="A105" s="44"/>
      <c r="B105" s="44"/>
      <c r="C105" s="46"/>
      <c r="D105" s="46"/>
      <c r="E105" s="46"/>
      <c r="F105" s="46"/>
      <c r="G105" s="46"/>
      <c r="H105" s="46"/>
    </row>
  </sheetData>
  <sheetProtection selectLockedCells="1"/>
  <mergeCells count="18">
    <mergeCell ref="A11:B11"/>
    <mergeCell ref="A14:B14"/>
    <mergeCell ref="A15:B15"/>
    <mergeCell ref="A10:B10"/>
    <mergeCell ref="A12:B12"/>
    <mergeCell ref="A13:B13"/>
    <mergeCell ref="A3:H3"/>
    <mergeCell ref="A4:H4"/>
    <mergeCell ref="A6:B9"/>
    <mergeCell ref="C6:D7"/>
    <mergeCell ref="E6:F7"/>
    <mergeCell ref="G6:H7"/>
    <mergeCell ref="G8:G9"/>
    <mergeCell ref="H8:H9"/>
    <mergeCell ref="E8:E9"/>
    <mergeCell ref="F8:F9"/>
    <mergeCell ref="D8:D9"/>
    <mergeCell ref="C8:C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topLeftCell="A6" zoomScaleNormal="100" zoomScaleSheetLayoutView="100" workbookViewId="0">
      <selection activeCell="E16" sqref="E16"/>
    </sheetView>
  </sheetViews>
  <sheetFormatPr defaultRowHeight="14.25"/>
  <cols>
    <col min="1" max="1" width="3.625" style="66" customWidth="1"/>
    <col min="2" max="2" width="3.25" style="66" customWidth="1"/>
    <col min="3" max="3" width="10.5" style="66" customWidth="1"/>
    <col min="4" max="4" width="13.875" style="68" customWidth="1"/>
    <col min="5" max="7" width="12.875" style="68" customWidth="1"/>
    <col min="8" max="8" width="12.5" style="68" customWidth="1"/>
    <col min="9" max="9" width="11.75" style="68" customWidth="1"/>
    <col min="10" max="10" width="8.625" style="68" customWidth="1"/>
    <col min="11" max="11" width="11.5" style="68" customWidth="1"/>
    <col min="12" max="12" width="9.5" style="68" customWidth="1"/>
    <col min="13" max="13" width="8.5" style="68" customWidth="1"/>
    <col min="14" max="14" width="10.125" style="68" customWidth="1"/>
    <col min="15" max="15" width="11.375" style="68" customWidth="1"/>
    <col min="16" max="16" width="11.125" style="68" customWidth="1"/>
    <col min="17" max="20" width="16.625" style="68" customWidth="1"/>
    <col min="21" max="21" width="15.875" style="69" customWidth="1"/>
    <col min="22" max="16384" width="9" style="71"/>
  </cols>
  <sheetData>
    <row r="1" spans="1:21" s="50" customFormat="1" ht="14.1" customHeight="1">
      <c r="A1" s="111"/>
      <c r="B1" s="111"/>
      <c r="C1" s="111"/>
      <c r="D1" s="46"/>
      <c r="E1" s="46"/>
      <c r="F1" s="46"/>
      <c r="G1" s="46"/>
      <c r="H1" s="47" t="s">
        <v>641</v>
      </c>
      <c r="I1" s="111" t="s">
        <v>672</v>
      </c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7" t="s">
        <v>673</v>
      </c>
    </row>
    <row r="2" spans="1:21" s="50" customFormat="1" ht="14.1" customHeight="1">
      <c r="A2" s="111"/>
      <c r="B2" s="111"/>
      <c r="C2" s="111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7"/>
    </row>
    <row r="3" spans="1:21" s="51" customFormat="1" ht="20.100000000000001" customHeight="1">
      <c r="A3" s="578" t="s">
        <v>360</v>
      </c>
      <c r="B3" s="578"/>
      <c r="C3" s="578"/>
      <c r="D3" s="578"/>
      <c r="E3" s="578"/>
      <c r="F3" s="578"/>
      <c r="G3" s="578"/>
      <c r="H3" s="578"/>
      <c r="I3" s="559" t="s">
        <v>361</v>
      </c>
      <c r="J3" s="559"/>
      <c r="K3" s="559"/>
      <c r="L3" s="559"/>
      <c r="M3" s="559"/>
      <c r="N3" s="559"/>
      <c r="O3" s="559"/>
      <c r="P3" s="559"/>
      <c r="Q3" s="894" t="s">
        <v>362</v>
      </c>
      <c r="R3" s="894"/>
      <c r="S3" s="894"/>
      <c r="T3" s="894"/>
      <c r="U3" s="894"/>
    </row>
    <row r="4" spans="1:21" s="56" customFormat="1" ht="24" customHeight="1">
      <c r="A4" s="835" t="s">
        <v>363</v>
      </c>
      <c r="B4" s="835"/>
      <c r="C4" s="835"/>
      <c r="D4" s="835"/>
      <c r="E4" s="835"/>
      <c r="F4" s="835"/>
      <c r="G4" s="835"/>
      <c r="H4" s="835"/>
      <c r="I4" s="112"/>
      <c r="J4" s="112"/>
      <c r="K4" s="113"/>
      <c r="L4" s="112"/>
      <c r="M4" s="112"/>
      <c r="N4" s="112"/>
      <c r="O4" s="112"/>
      <c r="P4" s="112"/>
      <c r="Q4" s="113"/>
      <c r="R4" s="113"/>
      <c r="S4" s="113"/>
      <c r="T4" s="113"/>
      <c r="U4" s="112"/>
    </row>
    <row r="5" spans="1:21" s="57" customFormat="1" ht="18" customHeight="1" thickBot="1">
      <c r="A5" s="59" t="s">
        <v>364</v>
      </c>
      <c r="B5" s="59"/>
      <c r="C5" s="59"/>
      <c r="D5" s="48"/>
      <c r="E5" s="48"/>
      <c r="F5" s="48"/>
      <c r="G5" s="48"/>
      <c r="H5" s="114" t="s">
        <v>365</v>
      </c>
      <c r="I5" s="59" t="s">
        <v>364</v>
      </c>
      <c r="J5" s="48"/>
      <c r="K5" s="48"/>
      <c r="L5" s="48"/>
      <c r="M5" s="48"/>
      <c r="N5" s="48"/>
      <c r="P5" s="48"/>
      <c r="Q5" s="48"/>
      <c r="R5" s="48"/>
      <c r="S5" s="48"/>
      <c r="T5" s="48"/>
      <c r="U5" s="114" t="s">
        <v>365</v>
      </c>
    </row>
    <row r="6" spans="1:21" s="50" customFormat="1" ht="32.1" customHeight="1">
      <c r="A6" s="581" t="s">
        <v>318</v>
      </c>
      <c r="B6" s="581"/>
      <c r="C6" s="582"/>
      <c r="D6" s="544" t="s">
        <v>366</v>
      </c>
      <c r="E6" s="529" t="s">
        <v>367</v>
      </c>
      <c r="F6" s="553"/>
      <c r="G6" s="529" t="s">
        <v>368</v>
      </c>
      <c r="H6" s="554"/>
      <c r="I6" s="523" t="s">
        <v>125</v>
      </c>
      <c r="J6" s="529" t="s">
        <v>369</v>
      </c>
      <c r="K6" s="554"/>
      <c r="L6" s="529" t="s">
        <v>126</v>
      </c>
      <c r="M6" s="553"/>
      <c r="N6" s="553"/>
      <c r="O6" s="529" t="s">
        <v>127</v>
      </c>
      <c r="P6" s="554"/>
      <c r="Q6" s="544" t="s">
        <v>370</v>
      </c>
      <c r="R6" s="553"/>
      <c r="S6" s="529" t="s">
        <v>371</v>
      </c>
      <c r="T6" s="896"/>
      <c r="U6" s="620" t="s">
        <v>372</v>
      </c>
    </row>
    <row r="7" spans="1:21" s="50" customFormat="1" ht="17.45" customHeight="1">
      <c r="A7" s="583"/>
      <c r="B7" s="583"/>
      <c r="C7" s="584"/>
      <c r="D7" s="545"/>
      <c r="E7" s="521" t="s">
        <v>373</v>
      </c>
      <c r="F7" s="521" t="s">
        <v>374</v>
      </c>
      <c r="G7" s="521" t="s">
        <v>375</v>
      </c>
      <c r="H7" s="576" t="s">
        <v>376</v>
      </c>
      <c r="I7" s="877"/>
      <c r="J7" s="521" t="s">
        <v>377</v>
      </c>
      <c r="K7" s="521" t="s">
        <v>348</v>
      </c>
      <c r="L7" s="545" t="s">
        <v>378</v>
      </c>
      <c r="M7" s="545" t="s">
        <v>379</v>
      </c>
      <c r="N7" s="521" t="s">
        <v>348</v>
      </c>
      <c r="O7" s="521" t="s">
        <v>380</v>
      </c>
      <c r="P7" s="576" t="s">
        <v>348</v>
      </c>
      <c r="Q7" s="545" t="s">
        <v>377</v>
      </c>
      <c r="R7" s="521" t="s">
        <v>348</v>
      </c>
      <c r="S7" s="521" t="s">
        <v>381</v>
      </c>
      <c r="T7" s="886" t="s">
        <v>348</v>
      </c>
      <c r="U7" s="626"/>
    </row>
    <row r="8" spans="1:21" s="50" customFormat="1" ht="17.45" customHeight="1">
      <c r="A8" s="583"/>
      <c r="B8" s="583"/>
      <c r="C8" s="584"/>
      <c r="D8" s="545"/>
      <c r="E8" s="530"/>
      <c r="F8" s="530"/>
      <c r="G8" s="530"/>
      <c r="H8" s="889"/>
      <c r="I8" s="877"/>
      <c r="J8" s="530"/>
      <c r="K8" s="530"/>
      <c r="L8" s="891"/>
      <c r="M8" s="891"/>
      <c r="N8" s="530"/>
      <c r="O8" s="530"/>
      <c r="P8" s="889"/>
      <c r="Q8" s="891"/>
      <c r="R8" s="530"/>
      <c r="S8" s="530"/>
      <c r="T8" s="887"/>
      <c r="U8" s="626"/>
    </row>
    <row r="9" spans="1:21" s="50" customFormat="1" ht="17.45" customHeight="1">
      <c r="A9" s="585"/>
      <c r="B9" s="585"/>
      <c r="C9" s="586"/>
      <c r="D9" s="546"/>
      <c r="E9" s="531"/>
      <c r="F9" s="531"/>
      <c r="G9" s="531"/>
      <c r="H9" s="890"/>
      <c r="I9" s="878"/>
      <c r="J9" s="531"/>
      <c r="K9" s="531"/>
      <c r="L9" s="892"/>
      <c r="M9" s="892"/>
      <c r="N9" s="531"/>
      <c r="O9" s="531"/>
      <c r="P9" s="890"/>
      <c r="Q9" s="892"/>
      <c r="R9" s="531"/>
      <c r="S9" s="531"/>
      <c r="T9" s="888"/>
      <c r="U9" s="895"/>
    </row>
    <row r="10" spans="1:21" s="118" customFormat="1" ht="17.45" customHeight="1">
      <c r="A10" s="879" t="s">
        <v>23</v>
      </c>
      <c r="B10" s="879"/>
      <c r="C10" s="599"/>
      <c r="D10" s="85">
        <v>17201440</v>
      </c>
      <c r="E10" s="85">
        <v>1364506</v>
      </c>
      <c r="F10" s="85">
        <v>9660828</v>
      </c>
      <c r="G10" s="85">
        <v>3238037</v>
      </c>
      <c r="H10" s="85">
        <v>2610331</v>
      </c>
      <c r="I10" s="115" t="s">
        <v>23</v>
      </c>
      <c r="J10" s="85">
        <v>1511</v>
      </c>
      <c r="K10" s="85">
        <v>40217</v>
      </c>
      <c r="L10" s="85">
        <v>17</v>
      </c>
      <c r="M10" s="85">
        <v>123.25</v>
      </c>
      <c r="N10" s="85">
        <v>1695</v>
      </c>
      <c r="O10" s="27">
        <v>1725136</v>
      </c>
      <c r="P10" s="85">
        <v>242694</v>
      </c>
      <c r="Q10" s="116">
        <v>275015</v>
      </c>
      <c r="R10" s="116">
        <v>4605153</v>
      </c>
      <c r="S10" s="116">
        <v>4610394</v>
      </c>
      <c r="T10" s="116">
        <v>40522</v>
      </c>
      <c r="U10" s="117" t="s">
        <v>23</v>
      </c>
    </row>
    <row r="11" spans="1:21" s="118" customFormat="1" ht="17.45" customHeight="1">
      <c r="A11" s="879" t="s">
        <v>138</v>
      </c>
      <c r="B11" s="879"/>
      <c r="C11" s="599"/>
      <c r="D11" s="85">
        <v>17320561.763999999</v>
      </c>
      <c r="E11" s="85">
        <v>1574103</v>
      </c>
      <c r="F11" s="85">
        <v>9571657.2300000004</v>
      </c>
      <c r="G11" s="85">
        <v>3543846.61</v>
      </c>
      <c r="H11" s="85">
        <v>2927476.5639999998</v>
      </c>
      <c r="I11" s="115" t="s">
        <v>138</v>
      </c>
      <c r="J11" s="85">
        <v>1972</v>
      </c>
      <c r="K11" s="85">
        <v>50356.449000000001</v>
      </c>
      <c r="L11" s="85">
        <v>20</v>
      </c>
      <c r="M11" s="85">
        <v>358.45</v>
      </c>
      <c r="N11" s="85">
        <v>6368</v>
      </c>
      <c r="O11" s="27">
        <v>6099998</v>
      </c>
      <c r="P11" s="85">
        <v>385753.27100000001</v>
      </c>
      <c r="Q11" s="116">
        <v>609776</v>
      </c>
      <c r="R11" s="116">
        <v>4318465.37</v>
      </c>
      <c r="S11" s="116">
        <v>4737251</v>
      </c>
      <c r="T11" s="116">
        <v>60484.88</v>
      </c>
      <c r="U11" s="117" t="s">
        <v>138</v>
      </c>
    </row>
    <row r="12" spans="1:21" s="118" customFormat="1" ht="17.45" customHeight="1">
      <c r="A12" s="879" t="s">
        <v>473</v>
      </c>
      <c r="B12" s="879"/>
      <c r="C12" s="599"/>
      <c r="D12" s="85">
        <v>17320561.763999999</v>
      </c>
      <c r="E12" s="85">
        <v>1574103</v>
      </c>
      <c r="F12" s="85">
        <v>9571657.2300000004</v>
      </c>
      <c r="G12" s="85">
        <v>3543846.61</v>
      </c>
      <c r="H12" s="85">
        <v>2927476.5639999998</v>
      </c>
      <c r="I12" s="115" t="s">
        <v>473</v>
      </c>
      <c r="J12" s="85">
        <v>1972</v>
      </c>
      <c r="K12" s="85">
        <v>50356.449000000001</v>
      </c>
      <c r="L12" s="85">
        <v>20</v>
      </c>
      <c r="M12" s="85">
        <v>358.45</v>
      </c>
      <c r="N12" s="85">
        <v>6368</v>
      </c>
      <c r="O12" s="27">
        <v>6099998</v>
      </c>
      <c r="P12" s="85">
        <v>385753.27100000001</v>
      </c>
      <c r="Q12" s="116">
        <v>609776</v>
      </c>
      <c r="R12" s="116">
        <v>4318465.37</v>
      </c>
      <c r="S12" s="116">
        <v>4737251</v>
      </c>
      <c r="T12" s="116">
        <v>60484.88</v>
      </c>
      <c r="U12" s="117" t="s">
        <v>473</v>
      </c>
    </row>
    <row r="13" spans="1:21" s="118" customFormat="1" ht="17.45" customHeight="1">
      <c r="A13" s="879" t="s">
        <v>600</v>
      </c>
      <c r="B13" s="879"/>
      <c r="C13" s="599"/>
      <c r="D13" s="85">
        <v>19897182.100000001</v>
      </c>
      <c r="E13" s="85">
        <v>1582926.6</v>
      </c>
      <c r="F13" s="85">
        <v>9178813.5</v>
      </c>
      <c r="G13" s="85">
        <v>4047733.72</v>
      </c>
      <c r="H13" s="85">
        <v>4052776</v>
      </c>
      <c r="I13" s="115" t="s">
        <v>573</v>
      </c>
      <c r="J13" s="85">
        <v>2255</v>
      </c>
      <c r="K13" s="85">
        <v>54659.7</v>
      </c>
      <c r="L13" s="85">
        <v>24</v>
      </c>
      <c r="M13" s="85">
        <v>329.85</v>
      </c>
      <c r="N13" s="85">
        <v>6770.8</v>
      </c>
      <c r="O13" s="27">
        <v>5204576</v>
      </c>
      <c r="P13" s="85">
        <v>357668</v>
      </c>
      <c r="Q13" s="116">
        <v>268861</v>
      </c>
      <c r="R13" s="116">
        <v>6156685.5</v>
      </c>
      <c r="S13" s="116">
        <v>1301574</v>
      </c>
      <c r="T13" s="116">
        <v>89808.599999999991</v>
      </c>
      <c r="U13" s="117" t="s">
        <v>573</v>
      </c>
    </row>
    <row r="14" spans="1:21" s="118" customFormat="1" ht="17.45" customHeight="1">
      <c r="A14" s="893" t="s">
        <v>603</v>
      </c>
      <c r="B14" s="893"/>
      <c r="C14" s="597"/>
      <c r="D14" s="91">
        <f>SUM(D16:D38)</f>
        <v>23378018.760000002</v>
      </c>
      <c r="E14" s="91">
        <f t="shared" ref="E14:T14" si="0">SUM(E16:E38)</f>
        <v>1623968</v>
      </c>
      <c r="F14" s="91">
        <f t="shared" si="0"/>
        <v>11454479</v>
      </c>
      <c r="G14" s="91">
        <f t="shared" si="0"/>
        <v>4965556.13</v>
      </c>
      <c r="H14" s="91">
        <f t="shared" si="0"/>
        <v>4542389</v>
      </c>
      <c r="I14" s="119" t="s">
        <v>601</v>
      </c>
      <c r="J14" s="91">
        <f t="shared" si="0"/>
        <v>2096</v>
      </c>
      <c r="K14" s="91">
        <f t="shared" si="0"/>
        <v>53730</v>
      </c>
      <c r="L14" s="91">
        <f t="shared" si="0"/>
        <v>27</v>
      </c>
      <c r="M14" s="91">
        <f t="shared" si="0"/>
        <v>335</v>
      </c>
      <c r="N14" s="91">
        <f t="shared" si="0"/>
        <v>7071</v>
      </c>
      <c r="O14" s="91">
        <f t="shared" si="0"/>
        <v>5262215</v>
      </c>
      <c r="P14" s="91">
        <f t="shared" si="0"/>
        <v>366219.76</v>
      </c>
      <c r="Q14" s="91">
        <f t="shared" si="0"/>
        <v>283456</v>
      </c>
      <c r="R14" s="91">
        <f t="shared" si="0"/>
        <v>6874988</v>
      </c>
      <c r="S14" s="91">
        <f t="shared" si="0"/>
        <v>5089920</v>
      </c>
      <c r="T14" s="91">
        <f t="shared" si="0"/>
        <v>79142</v>
      </c>
      <c r="U14" s="120" t="s">
        <v>601</v>
      </c>
    </row>
    <row r="15" spans="1:21" s="50" customFormat="1" ht="11.65" customHeight="1">
      <c r="A15" s="880"/>
      <c r="B15" s="881"/>
      <c r="C15" s="121"/>
      <c r="D15" s="27"/>
      <c r="E15" s="27"/>
      <c r="F15" s="27"/>
      <c r="G15" s="27"/>
      <c r="H15" s="27"/>
      <c r="I15" s="121"/>
      <c r="J15" s="27"/>
      <c r="K15" s="27"/>
      <c r="L15" s="27"/>
      <c r="M15" s="27"/>
      <c r="N15" s="27"/>
      <c r="O15" s="27"/>
      <c r="P15" s="27"/>
      <c r="Q15" s="11"/>
      <c r="R15" s="11"/>
      <c r="S15" s="11"/>
      <c r="T15" s="11"/>
      <c r="U15" s="122"/>
    </row>
    <row r="16" spans="1:21" s="118" customFormat="1" ht="17.100000000000001" customHeight="1">
      <c r="A16" s="599" t="s">
        <v>42</v>
      </c>
      <c r="B16" s="879" t="s">
        <v>24</v>
      </c>
      <c r="C16" s="95" t="s">
        <v>24</v>
      </c>
      <c r="D16" s="85">
        <f>SUM(F16,H16,K16,N16,P16,R16,T16)</f>
        <v>2230924</v>
      </c>
      <c r="E16" s="123">
        <v>101306</v>
      </c>
      <c r="F16" s="123">
        <v>1756078</v>
      </c>
      <c r="G16" s="123">
        <v>1143118</v>
      </c>
      <c r="H16" s="123">
        <v>387361</v>
      </c>
      <c r="I16" s="115" t="s">
        <v>42</v>
      </c>
      <c r="J16" s="123">
        <v>0</v>
      </c>
      <c r="K16" s="123">
        <v>0</v>
      </c>
      <c r="L16" s="123">
        <v>1</v>
      </c>
      <c r="M16" s="123">
        <v>1</v>
      </c>
      <c r="N16" s="123">
        <v>499</v>
      </c>
      <c r="O16" s="124">
        <v>3776</v>
      </c>
      <c r="P16" s="123">
        <v>2974</v>
      </c>
      <c r="Q16" s="125">
        <v>710</v>
      </c>
      <c r="R16" s="125">
        <v>83647</v>
      </c>
      <c r="S16" s="125">
        <v>13243</v>
      </c>
      <c r="T16" s="125">
        <v>365</v>
      </c>
      <c r="U16" s="126" t="s">
        <v>24</v>
      </c>
    </row>
    <row r="17" spans="1:21" s="118" customFormat="1" ht="17.100000000000001" customHeight="1">
      <c r="A17" s="599" t="s">
        <v>43</v>
      </c>
      <c r="B17" s="879" t="s">
        <v>25</v>
      </c>
      <c r="C17" s="95" t="s">
        <v>25</v>
      </c>
      <c r="D17" s="85">
        <f t="shared" ref="D17:D38" si="1">SUM(F17,H17,K17,N17,P17,R17,T17)</f>
        <v>2280851</v>
      </c>
      <c r="E17" s="123">
        <v>98810</v>
      </c>
      <c r="F17" s="123">
        <v>1275350</v>
      </c>
      <c r="G17" s="123">
        <v>391695</v>
      </c>
      <c r="H17" s="123">
        <v>435955</v>
      </c>
      <c r="I17" s="115" t="s">
        <v>43</v>
      </c>
      <c r="J17" s="123">
        <v>1</v>
      </c>
      <c r="K17" s="123">
        <v>444</v>
      </c>
      <c r="L17" s="123">
        <v>3</v>
      </c>
      <c r="M17" s="123">
        <v>3</v>
      </c>
      <c r="N17" s="123">
        <v>59</v>
      </c>
      <c r="O17" s="124">
        <v>3181</v>
      </c>
      <c r="P17" s="123">
        <v>1185</v>
      </c>
      <c r="Q17" s="125">
        <v>7506</v>
      </c>
      <c r="R17" s="125">
        <v>565211</v>
      </c>
      <c r="S17" s="125">
        <v>235862</v>
      </c>
      <c r="T17" s="125">
        <v>2647</v>
      </c>
      <c r="U17" s="126" t="s">
        <v>25</v>
      </c>
    </row>
    <row r="18" spans="1:21" s="118" customFormat="1" ht="17.100000000000001" customHeight="1">
      <c r="A18" s="599" t="s">
        <v>44</v>
      </c>
      <c r="B18" s="879" t="s">
        <v>26</v>
      </c>
      <c r="C18" s="95" t="s">
        <v>26</v>
      </c>
      <c r="D18" s="85">
        <f t="shared" si="1"/>
        <v>676247</v>
      </c>
      <c r="E18" s="123">
        <v>62840</v>
      </c>
      <c r="F18" s="123">
        <v>380219</v>
      </c>
      <c r="G18" s="123">
        <v>374</v>
      </c>
      <c r="H18" s="123">
        <v>215249</v>
      </c>
      <c r="I18" s="115" t="s">
        <v>44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4">
        <v>6</v>
      </c>
      <c r="P18" s="123">
        <v>376</v>
      </c>
      <c r="Q18" s="125">
        <v>4</v>
      </c>
      <c r="R18" s="125">
        <v>80351</v>
      </c>
      <c r="S18" s="125">
        <v>1</v>
      </c>
      <c r="T18" s="125">
        <v>52</v>
      </c>
      <c r="U18" s="126" t="s">
        <v>26</v>
      </c>
    </row>
    <row r="19" spans="1:21" s="118" customFormat="1" ht="17.100000000000001" customHeight="1">
      <c r="A19" s="599" t="s">
        <v>45</v>
      </c>
      <c r="B19" s="879" t="s">
        <v>27</v>
      </c>
      <c r="C19" s="95" t="s">
        <v>27</v>
      </c>
      <c r="D19" s="85">
        <f t="shared" si="1"/>
        <v>1764500</v>
      </c>
      <c r="E19" s="123">
        <v>94543</v>
      </c>
      <c r="F19" s="123">
        <v>677076</v>
      </c>
      <c r="G19" s="123">
        <v>371932</v>
      </c>
      <c r="H19" s="123">
        <v>412177</v>
      </c>
      <c r="I19" s="115" t="s">
        <v>45</v>
      </c>
      <c r="J19" s="123">
        <v>180</v>
      </c>
      <c r="K19" s="123">
        <v>738</v>
      </c>
      <c r="L19" s="123">
        <v>14</v>
      </c>
      <c r="M19" s="123">
        <v>121</v>
      </c>
      <c r="N19" s="123">
        <v>1257</v>
      </c>
      <c r="O19" s="124">
        <v>644499</v>
      </c>
      <c r="P19" s="123">
        <v>23053</v>
      </c>
      <c r="Q19" s="125">
        <v>14602</v>
      </c>
      <c r="R19" s="125">
        <v>646500</v>
      </c>
      <c r="S19" s="125">
        <v>503</v>
      </c>
      <c r="T19" s="125">
        <v>3699</v>
      </c>
      <c r="U19" s="126" t="s">
        <v>27</v>
      </c>
    </row>
    <row r="20" spans="1:21" s="118" customFormat="1" ht="17.100000000000001" customHeight="1">
      <c r="A20" s="599" t="s">
        <v>46</v>
      </c>
      <c r="B20" s="879" t="s">
        <v>28</v>
      </c>
      <c r="C20" s="95" t="s">
        <v>28</v>
      </c>
      <c r="D20" s="85">
        <f t="shared" si="1"/>
        <v>3052660</v>
      </c>
      <c r="E20" s="123">
        <v>43368</v>
      </c>
      <c r="F20" s="123">
        <v>2567027</v>
      </c>
      <c r="G20" s="123">
        <v>485181</v>
      </c>
      <c r="H20" s="123">
        <v>381421</v>
      </c>
      <c r="I20" s="115" t="s">
        <v>46</v>
      </c>
      <c r="J20" s="123">
        <v>12</v>
      </c>
      <c r="K20" s="123">
        <v>4123</v>
      </c>
      <c r="L20" s="123">
        <v>0</v>
      </c>
      <c r="M20" s="123">
        <v>0</v>
      </c>
      <c r="N20" s="123">
        <v>0</v>
      </c>
      <c r="O20" s="124">
        <v>0</v>
      </c>
      <c r="P20" s="123">
        <v>0</v>
      </c>
      <c r="Q20" s="125">
        <v>1234</v>
      </c>
      <c r="R20" s="125">
        <v>100029</v>
      </c>
      <c r="S20" s="125">
        <v>119770</v>
      </c>
      <c r="T20" s="125">
        <v>60</v>
      </c>
      <c r="U20" s="126" t="s">
        <v>28</v>
      </c>
    </row>
    <row r="21" spans="1:21" s="118" customFormat="1" ht="17.100000000000001" customHeight="1">
      <c r="A21" s="599" t="s">
        <v>47</v>
      </c>
      <c r="B21" s="879" t="s">
        <v>29</v>
      </c>
      <c r="C21" s="95" t="s">
        <v>29</v>
      </c>
      <c r="D21" s="85">
        <f t="shared" si="1"/>
        <v>2348207</v>
      </c>
      <c r="E21" s="123">
        <v>23605</v>
      </c>
      <c r="F21" s="123">
        <v>386115</v>
      </c>
      <c r="G21" s="123">
        <v>195823</v>
      </c>
      <c r="H21" s="123">
        <v>200396</v>
      </c>
      <c r="I21" s="115" t="s">
        <v>47</v>
      </c>
      <c r="J21" s="123">
        <v>594</v>
      </c>
      <c r="K21" s="123">
        <v>21006</v>
      </c>
      <c r="L21" s="123">
        <v>0</v>
      </c>
      <c r="M21" s="123">
        <v>0</v>
      </c>
      <c r="N21" s="123">
        <v>0</v>
      </c>
      <c r="O21" s="124">
        <v>933388</v>
      </c>
      <c r="P21" s="123">
        <v>96363</v>
      </c>
      <c r="Q21" s="125">
        <v>146492</v>
      </c>
      <c r="R21" s="125">
        <v>1634655</v>
      </c>
      <c r="S21" s="125">
        <v>120008</v>
      </c>
      <c r="T21" s="125">
        <v>9672</v>
      </c>
      <c r="U21" s="126" t="s">
        <v>29</v>
      </c>
    </row>
    <row r="22" spans="1:21" s="118" customFormat="1" ht="17.100000000000001" customHeight="1">
      <c r="A22" s="599" t="s">
        <v>48</v>
      </c>
      <c r="B22" s="879" t="s">
        <v>49</v>
      </c>
      <c r="C22" s="95" t="s">
        <v>49</v>
      </c>
      <c r="D22" s="85">
        <f t="shared" si="1"/>
        <v>802688</v>
      </c>
      <c r="E22" s="123">
        <v>57334</v>
      </c>
      <c r="F22" s="123">
        <v>397897</v>
      </c>
      <c r="G22" s="123">
        <v>227038</v>
      </c>
      <c r="H22" s="123">
        <v>161780</v>
      </c>
      <c r="I22" s="115" t="s">
        <v>48</v>
      </c>
      <c r="J22" s="123">
        <v>0</v>
      </c>
      <c r="K22" s="123">
        <v>0</v>
      </c>
      <c r="L22" s="123">
        <v>0</v>
      </c>
      <c r="M22" s="123">
        <v>0</v>
      </c>
      <c r="N22" s="123">
        <v>0</v>
      </c>
      <c r="O22" s="124">
        <v>146372</v>
      </c>
      <c r="P22" s="123">
        <v>30594</v>
      </c>
      <c r="Q22" s="125">
        <v>6693</v>
      </c>
      <c r="R22" s="125">
        <v>212283</v>
      </c>
      <c r="S22" s="125">
        <v>86572</v>
      </c>
      <c r="T22" s="125">
        <v>134</v>
      </c>
      <c r="U22" s="126" t="s">
        <v>49</v>
      </c>
    </row>
    <row r="23" spans="1:21" s="118" customFormat="1" ht="17.100000000000001" customHeight="1">
      <c r="A23" s="599" t="s">
        <v>50</v>
      </c>
      <c r="B23" s="879" t="s">
        <v>30</v>
      </c>
      <c r="C23" s="95" t="s">
        <v>30</v>
      </c>
      <c r="D23" s="85">
        <f t="shared" si="1"/>
        <v>845354</v>
      </c>
      <c r="E23" s="123">
        <v>108423</v>
      </c>
      <c r="F23" s="123">
        <v>347092</v>
      </c>
      <c r="G23" s="123">
        <v>218</v>
      </c>
      <c r="H23" s="123">
        <v>227322</v>
      </c>
      <c r="I23" s="115" t="s">
        <v>50</v>
      </c>
      <c r="J23" s="123">
        <v>2</v>
      </c>
      <c r="K23" s="123">
        <v>36</v>
      </c>
      <c r="L23" s="123">
        <v>0</v>
      </c>
      <c r="M23" s="123">
        <v>0</v>
      </c>
      <c r="N23" s="123">
        <v>0</v>
      </c>
      <c r="O23" s="124">
        <v>410868</v>
      </c>
      <c r="P23" s="123">
        <v>56492</v>
      </c>
      <c r="Q23" s="125">
        <v>10165</v>
      </c>
      <c r="R23" s="125">
        <v>207958</v>
      </c>
      <c r="S23" s="125">
        <v>49</v>
      </c>
      <c r="T23" s="125">
        <v>6454</v>
      </c>
      <c r="U23" s="126" t="s">
        <v>30</v>
      </c>
    </row>
    <row r="24" spans="1:21" s="118" customFormat="1" ht="17.100000000000001" customHeight="1">
      <c r="A24" s="599" t="s">
        <v>51</v>
      </c>
      <c r="B24" s="879" t="s">
        <v>52</v>
      </c>
      <c r="C24" s="95" t="s">
        <v>52</v>
      </c>
      <c r="D24" s="85">
        <f t="shared" si="1"/>
        <v>1164825</v>
      </c>
      <c r="E24" s="123">
        <v>63615</v>
      </c>
      <c r="F24" s="123">
        <v>422243</v>
      </c>
      <c r="G24" s="123">
        <v>240139.13</v>
      </c>
      <c r="H24" s="123">
        <v>248056</v>
      </c>
      <c r="I24" s="115" t="s">
        <v>51</v>
      </c>
      <c r="J24" s="123">
        <v>91</v>
      </c>
      <c r="K24" s="123">
        <v>960</v>
      </c>
      <c r="L24" s="123">
        <v>0</v>
      </c>
      <c r="M24" s="123">
        <v>0</v>
      </c>
      <c r="N24" s="123">
        <v>0</v>
      </c>
      <c r="O24" s="124">
        <v>1710339</v>
      </c>
      <c r="P24" s="123">
        <v>9817</v>
      </c>
      <c r="Q24" s="125">
        <v>11259</v>
      </c>
      <c r="R24" s="125">
        <v>455812</v>
      </c>
      <c r="S24" s="125">
        <v>3700320</v>
      </c>
      <c r="T24" s="125">
        <v>27937</v>
      </c>
      <c r="U24" s="126" t="s">
        <v>52</v>
      </c>
    </row>
    <row r="25" spans="1:21" s="118" customFormat="1" ht="17.100000000000001" customHeight="1">
      <c r="A25" s="599" t="s">
        <v>53</v>
      </c>
      <c r="B25" s="879" t="s">
        <v>31</v>
      </c>
      <c r="C25" s="95" t="s">
        <v>31</v>
      </c>
      <c r="D25" s="85">
        <f t="shared" si="1"/>
        <v>1733150</v>
      </c>
      <c r="E25" s="123">
        <v>311680</v>
      </c>
      <c r="F25" s="123">
        <v>1082700</v>
      </c>
      <c r="G25" s="123">
        <v>303101</v>
      </c>
      <c r="H25" s="123">
        <v>206306</v>
      </c>
      <c r="I25" s="115" t="s">
        <v>53</v>
      </c>
      <c r="J25" s="123">
        <v>518</v>
      </c>
      <c r="K25" s="123">
        <v>12818</v>
      </c>
      <c r="L25" s="123">
        <v>0</v>
      </c>
      <c r="M25" s="123">
        <v>0</v>
      </c>
      <c r="N25" s="123">
        <v>0</v>
      </c>
      <c r="O25" s="124">
        <v>95102</v>
      </c>
      <c r="P25" s="123">
        <v>16899</v>
      </c>
      <c r="Q25" s="125">
        <v>15071</v>
      </c>
      <c r="R25" s="125">
        <v>411944</v>
      </c>
      <c r="S25" s="125">
        <v>67114</v>
      </c>
      <c r="T25" s="125">
        <v>2483</v>
      </c>
      <c r="U25" s="126" t="s">
        <v>31</v>
      </c>
    </row>
    <row r="26" spans="1:21" s="118" customFormat="1" ht="17.100000000000001" customHeight="1">
      <c r="A26" s="599" t="s">
        <v>54</v>
      </c>
      <c r="B26" s="879" t="s">
        <v>55</v>
      </c>
      <c r="C26" s="95" t="s">
        <v>55</v>
      </c>
      <c r="D26" s="85">
        <f t="shared" si="1"/>
        <v>229277</v>
      </c>
      <c r="E26" s="123">
        <v>38504</v>
      </c>
      <c r="F26" s="123">
        <v>116326</v>
      </c>
      <c r="G26" s="123">
        <v>86</v>
      </c>
      <c r="H26" s="123">
        <v>91001</v>
      </c>
      <c r="I26" s="115" t="s">
        <v>54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3">
        <v>0</v>
      </c>
      <c r="Q26" s="125">
        <v>1916</v>
      </c>
      <c r="R26" s="125">
        <v>21872</v>
      </c>
      <c r="S26" s="125">
        <v>32832</v>
      </c>
      <c r="T26" s="125">
        <v>78</v>
      </c>
      <c r="U26" s="126" t="s">
        <v>55</v>
      </c>
    </row>
    <row r="27" spans="1:21" s="118" customFormat="1" ht="17.100000000000001" customHeight="1">
      <c r="A27" s="599" t="s">
        <v>56</v>
      </c>
      <c r="B27" s="879" t="s">
        <v>57</v>
      </c>
      <c r="C27" s="95" t="s">
        <v>57</v>
      </c>
      <c r="D27" s="85">
        <f t="shared" si="1"/>
        <v>419598.76</v>
      </c>
      <c r="E27" s="123">
        <v>105485</v>
      </c>
      <c r="F27" s="123">
        <v>255111</v>
      </c>
      <c r="G27" s="123">
        <v>163804</v>
      </c>
      <c r="H27" s="123">
        <v>164390</v>
      </c>
      <c r="I27" s="115" t="s">
        <v>56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200</v>
      </c>
      <c r="P27" s="123">
        <v>0.76</v>
      </c>
      <c r="Q27" s="123">
        <v>0</v>
      </c>
      <c r="R27" s="123">
        <v>0</v>
      </c>
      <c r="S27" s="125">
        <v>66202</v>
      </c>
      <c r="T27" s="125">
        <v>97</v>
      </c>
      <c r="U27" s="126" t="s">
        <v>57</v>
      </c>
    </row>
    <row r="28" spans="1:21" s="118" customFormat="1" ht="17.100000000000001" customHeight="1">
      <c r="A28" s="599" t="s">
        <v>58</v>
      </c>
      <c r="B28" s="879" t="s">
        <v>59</v>
      </c>
      <c r="C28" s="95" t="s">
        <v>59</v>
      </c>
      <c r="D28" s="85">
        <f t="shared" si="1"/>
        <v>448703</v>
      </c>
      <c r="E28" s="123">
        <v>137355</v>
      </c>
      <c r="F28" s="123">
        <v>120206</v>
      </c>
      <c r="G28" s="123">
        <v>235</v>
      </c>
      <c r="H28" s="123">
        <v>186520</v>
      </c>
      <c r="I28" s="115" t="s">
        <v>58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50415</v>
      </c>
      <c r="P28" s="123">
        <v>587</v>
      </c>
      <c r="Q28" s="125">
        <v>5499</v>
      </c>
      <c r="R28" s="125">
        <v>139134</v>
      </c>
      <c r="S28" s="125">
        <v>36024</v>
      </c>
      <c r="T28" s="125">
        <v>2256</v>
      </c>
      <c r="U28" s="126" t="s">
        <v>59</v>
      </c>
    </row>
    <row r="29" spans="1:21" s="118" customFormat="1" ht="17.100000000000001" customHeight="1">
      <c r="A29" s="599" t="s">
        <v>60</v>
      </c>
      <c r="B29" s="879" t="s">
        <v>61</v>
      </c>
      <c r="C29" s="95" t="s">
        <v>61</v>
      </c>
      <c r="D29" s="85">
        <f t="shared" si="1"/>
        <v>737354</v>
      </c>
      <c r="E29" s="123">
        <v>70594</v>
      </c>
      <c r="F29" s="123">
        <v>83196</v>
      </c>
      <c r="G29" s="123">
        <v>109752</v>
      </c>
      <c r="H29" s="123">
        <v>246815</v>
      </c>
      <c r="I29" s="115" t="s">
        <v>60</v>
      </c>
      <c r="J29" s="123">
        <v>123</v>
      </c>
      <c r="K29" s="123">
        <v>3079</v>
      </c>
      <c r="L29" s="123">
        <v>0</v>
      </c>
      <c r="M29" s="123">
        <v>0</v>
      </c>
      <c r="N29" s="123">
        <v>0</v>
      </c>
      <c r="O29" s="124">
        <v>20922</v>
      </c>
      <c r="P29" s="123">
        <v>1391</v>
      </c>
      <c r="Q29" s="125">
        <v>7364</v>
      </c>
      <c r="R29" s="125">
        <v>389677</v>
      </c>
      <c r="S29" s="125">
        <v>193339</v>
      </c>
      <c r="T29" s="125">
        <v>13196</v>
      </c>
      <c r="U29" s="126" t="s">
        <v>61</v>
      </c>
    </row>
    <row r="30" spans="1:21" s="118" customFormat="1" ht="17.100000000000001" customHeight="1">
      <c r="A30" s="599" t="s">
        <v>62</v>
      </c>
      <c r="B30" s="879" t="s">
        <v>32</v>
      </c>
      <c r="C30" s="95" t="s">
        <v>32</v>
      </c>
      <c r="D30" s="85">
        <f t="shared" si="1"/>
        <v>515033</v>
      </c>
      <c r="E30" s="123">
        <v>77310</v>
      </c>
      <c r="F30" s="123">
        <v>163231</v>
      </c>
      <c r="G30" s="123">
        <v>124368</v>
      </c>
      <c r="H30" s="123">
        <v>100989</v>
      </c>
      <c r="I30" s="115" t="s">
        <v>62</v>
      </c>
      <c r="J30" s="123">
        <v>51</v>
      </c>
      <c r="K30" s="123">
        <v>2427</v>
      </c>
      <c r="L30" s="123">
        <v>0</v>
      </c>
      <c r="M30" s="123">
        <v>0</v>
      </c>
      <c r="N30" s="123">
        <v>0</v>
      </c>
      <c r="O30" s="124">
        <v>114060</v>
      </c>
      <c r="P30" s="123">
        <v>16158</v>
      </c>
      <c r="Q30" s="125">
        <v>5289</v>
      </c>
      <c r="R30" s="125">
        <v>228895</v>
      </c>
      <c r="S30" s="125">
        <v>39538</v>
      </c>
      <c r="T30" s="125">
        <v>3333</v>
      </c>
      <c r="U30" s="126" t="s">
        <v>32</v>
      </c>
    </row>
    <row r="31" spans="1:21" s="118" customFormat="1" ht="17.100000000000001" customHeight="1">
      <c r="A31" s="599" t="s">
        <v>63</v>
      </c>
      <c r="B31" s="879" t="s">
        <v>64</v>
      </c>
      <c r="C31" s="95" t="s">
        <v>64</v>
      </c>
      <c r="D31" s="85">
        <f t="shared" si="1"/>
        <v>292469</v>
      </c>
      <c r="E31" s="123">
        <v>21805</v>
      </c>
      <c r="F31" s="123">
        <v>206598</v>
      </c>
      <c r="G31" s="123">
        <v>171183</v>
      </c>
      <c r="H31" s="123">
        <v>85111</v>
      </c>
      <c r="I31" s="115" t="s">
        <v>63</v>
      </c>
      <c r="J31" s="123">
        <v>0</v>
      </c>
      <c r="K31" s="123">
        <v>0</v>
      </c>
      <c r="L31" s="123">
        <v>1</v>
      </c>
      <c r="M31" s="123">
        <v>3</v>
      </c>
      <c r="N31" s="123">
        <v>48</v>
      </c>
      <c r="O31" s="124">
        <v>0</v>
      </c>
      <c r="P31" s="123">
        <v>0</v>
      </c>
      <c r="Q31" s="125">
        <v>1</v>
      </c>
      <c r="R31" s="125">
        <v>217</v>
      </c>
      <c r="S31" s="125">
        <v>6702</v>
      </c>
      <c r="T31" s="125">
        <v>495</v>
      </c>
      <c r="U31" s="126" t="s">
        <v>64</v>
      </c>
    </row>
    <row r="32" spans="1:21" s="118" customFormat="1" ht="17.100000000000001" customHeight="1">
      <c r="A32" s="599" t="s">
        <v>65</v>
      </c>
      <c r="B32" s="879" t="s">
        <v>66</v>
      </c>
      <c r="C32" s="95" t="s">
        <v>66</v>
      </c>
      <c r="D32" s="85">
        <f t="shared" si="1"/>
        <v>234481</v>
      </c>
      <c r="E32" s="123">
        <v>13487</v>
      </c>
      <c r="F32" s="123">
        <v>182512</v>
      </c>
      <c r="G32" s="123">
        <v>102414</v>
      </c>
      <c r="H32" s="123">
        <v>51562</v>
      </c>
      <c r="I32" s="115" t="s">
        <v>65</v>
      </c>
      <c r="J32" s="123">
        <v>0</v>
      </c>
      <c r="K32" s="123">
        <v>0</v>
      </c>
      <c r="L32" s="123">
        <v>0</v>
      </c>
      <c r="M32" s="123">
        <v>0</v>
      </c>
      <c r="N32" s="123">
        <v>0</v>
      </c>
      <c r="O32" s="124">
        <v>0</v>
      </c>
      <c r="P32" s="123">
        <v>0</v>
      </c>
      <c r="Q32" s="125">
        <v>1</v>
      </c>
      <c r="R32" s="125">
        <v>398</v>
      </c>
      <c r="S32" s="125">
        <v>9</v>
      </c>
      <c r="T32" s="125">
        <v>9</v>
      </c>
      <c r="U32" s="126" t="s">
        <v>66</v>
      </c>
    </row>
    <row r="33" spans="1:21" s="118" customFormat="1" ht="17.100000000000001" customHeight="1">
      <c r="A33" s="599" t="s">
        <v>67</v>
      </c>
      <c r="B33" s="879" t="s">
        <v>68</v>
      </c>
      <c r="C33" s="95" t="s">
        <v>68</v>
      </c>
      <c r="D33" s="85">
        <f t="shared" si="1"/>
        <v>697107</v>
      </c>
      <c r="E33" s="123">
        <v>45384</v>
      </c>
      <c r="F33" s="123">
        <v>204941</v>
      </c>
      <c r="G33" s="123">
        <v>125982</v>
      </c>
      <c r="H33" s="123">
        <v>88947</v>
      </c>
      <c r="I33" s="115" t="s">
        <v>67</v>
      </c>
      <c r="J33" s="123">
        <v>96</v>
      </c>
      <c r="K33" s="123">
        <v>1806</v>
      </c>
      <c r="L33" s="123">
        <v>0</v>
      </c>
      <c r="M33" s="123">
        <v>0</v>
      </c>
      <c r="N33" s="123">
        <v>0</v>
      </c>
      <c r="O33" s="124">
        <v>144970</v>
      </c>
      <c r="P33" s="123">
        <v>26720</v>
      </c>
      <c r="Q33" s="125">
        <v>13032</v>
      </c>
      <c r="R33" s="125">
        <v>374049</v>
      </c>
      <c r="S33" s="125">
        <v>1817</v>
      </c>
      <c r="T33" s="125">
        <v>644</v>
      </c>
      <c r="U33" s="126" t="s">
        <v>68</v>
      </c>
    </row>
    <row r="34" spans="1:21" s="118" customFormat="1" ht="17.100000000000001" customHeight="1">
      <c r="A34" s="599" t="s">
        <v>69</v>
      </c>
      <c r="B34" s="879" t="s">
        <v>70</v>
      </c>
      <c r="C34" s="95" t="s">
        <v>70</v>
      </c>
      <c r="D34" s="85">
        <f t="shared" si="1"/>
        <v>728512</v>
      </c>
      <c r="E34" s="123">
        <v>15678</v>
      </c>
      <c r="F34" s="123">
        <v>302913</v>
      </c>
      <c r="G34" s="123">
        <v>316776</v>
      </c>
      <c r="H34" s="123">
        <v>147046</v>
      </c>
      <c r="I34" s="115" t="s">
        <v>69</v>
      </c>
      <c r="J34" s="123">
        <v>57</v>
      </c>
      <c r="K34" s="123">
        <v>308</v>
      </c>
      <c r="L34" s="123">
        <v>0</v>
      </c>
      <c r="M34" s="123">
        <v>0</v>
      </c>
      <c r="N34" s="123">
        <v>0</v>
      </c>
      <c r="O34" s="124">
        <v>252336</v>
      </c>
      <c r="P34" s="123">
        <v>41580</v>
      </c>
      <c r="Q34" s="125">
        <v>5243</v>
      </c>
      <c r="R34" s="125">
        <v>236329</v>
      </c>
      <c r="S34" s="125">
        <v>66168</v>
      </c>
      <c r="T34" s="125">
        <v>336</v>
      </c>
      <c r="U34" s="126" t="s">
        <v>70</v>
      </c>
    </row>
    <row r="35" spans="1:21" s="118" customFormat="1" ht="17.100000000000001" customHeight="1">
      <c r="A35" s="599" t="s">
        <v>71</v>
      </c>
      <c r="B35" s="879" t="s">
        <v>72</v>
      </c>
      <c r="C35" s="95" t="s">
        <v>72</v>
      </c>
      <c r="D35" s="85">
        <f t="shared" si="1"/>
        <v>725844</v>
      </c>
      <c r="E35" s="123">
        <v>29354</v>
      </c>
      <c r="F35" s="123">
        <v>147562</v>
      </c>
      <c r="G35" s="123">
        <v>112451</v>
      </c>
      <c r="H35" s="123">
        <v>115083</v>
      </c>
      <c r="I35" s="115" t="s">
        <v>71</v>
      </c>
      <c r="J35" s="123">
        <v>96</v>
      </c>
      <c r="K35" s="123">
        <v>936</v>
      </c>
      <c r="L35" s="123">
        <v>0</v>
      </c>
      <c r="M35" s="123">
        <v>0</v>
      </c>
      <c r="N35" s="123">
        <v>0</v>
      </c>
      <c r="O35" s="124">
        <v>352244</v>
      </c>
      <c r="P35" s="123">
        <v>6589</v>
      </c>
      <c r="Q35" s="125">
        <v>9529</v>
      </c>
      <c r="R35" s="125">
        <v>454819</v>
      </c>
      <c r="S35" s="125">
        <v>66240</v>
      </c>
      <c r="T35" s="125">
        <v>855</v>
      </c>
      <c r="U35" s="126" t="s">
        <v>72</v>
      </c>
    </row>
    <row r="36" spans="1:21" s="118" customFormat="1" ht="17.100000000000001" customHeight="1">
      <c r="A36" s="599" t="s">
        <v>73</v>
      </c>
      <c r="B36" s="879" t="s">
        <v>74</v>
      </c>
      <c r="C36" s="95" t="s">
        <v>74</v>
      </c>
      <c r="D36" s="85">
        <f t="shared" si="1"/>
        <v>832639</v>
      </c>
      <c r="E36" s="123">
        <v>45995</v>
      </c>
      <c r="F36" s="123">
        <v>108603</v>
      </c>
      <c r="G36" s="123">
        <v>133935</v>
      </c>
      <c r="H36" s="123">
        <v>120667</v>
      </c>
      <c r="I36" s="115" t="s">
        <v>73</v>
      </c>
      <c r="J36" s="123">
        <v>132</v>
      </c>
      <c r="K36" s="123">
        <v>2849</v>
      </c>
      <c r="L36" s="123">
        <v>0</v>
      </c>
      <c r="M36" s="123">
        <v>0</v>
      </c>
      <c r="N36" s="123">
        <v>0</v>
      </c>
      <c r="O36" s="124">
        <v>349776</v>
      </c>
      <c r="P36" s="123">
        <v>30603</v>
      </c>
      <c r="Q36" s="125">
        <v>16581</v>
      </c>
      <c r="R36" s="125">
        <v>568399</v>
      </c>
      <c r="S36" s="125">
        <v>62355</v>
      </c>
      <c r="T36" s="125">
        <v>1518</v>
      </c>
      <c r="U36" s="126" t="s">
        <v>74</v>
      </c>
    </row>
    <row r="37" spans="1:21" s="128" customFormat="1" ht="17.100000000000001" customHeight="1">
      <c r="A37" s="884" t="s">
        <v>75</v>
      </c>
      <c r="B37" s="885" t="s">
        <v>76</v>
      </c>
      <c r="C37" s="97" t="s">
        <v>76</v>
      </c>
      <c r="D37" s="85">
        <f t="shared" si="1"/>
        <v>397184</v>
      </c>
      <c r="E37" s="123">
        <v>41597</v>
      </c>
      <c r="F37" s="123">
        <v>225791</v>
      </c>
      <c r="G37" s="123">
        <v>130940</v>
      </c>
      <c r="H37" s="123">
        <v>161775</v>
      </c>
      <c r="I37" s="115" t="s">
        <v>75</v>
      </c>
      <c r="J37" s="123">
        <v>0</v>
      </c>
      <c r="K37" s="123">
        <v>0</v>
      </c>
      <c r="L37" s="123">
        <v>2</v>
      </c>
      <c r="M37" s="123">
        <v>2</v>
      </c>
      <c r="N37" s="123">
        <v>162</v>
      </c>
      <c r="O37" s="124">
        <v>28753</v>
      </c>
      <c r="P37" s="123">
        <v>4299</v>
      </c>
      <c r="Q37" s="125">
        <v>32</v>
      </c>
      <c r="R37" s="125">
        <v>2783</v>
      </c>
      <c r="S37" s="125">
        <v>171496</v>
      </c>
      <c r="T37" s="125">
        <v>2374</v>
      </c>
      <c r="U37" s="127" t="s">
        <v>76</v>
      </c>
    </row>
    <row r="38" spans="1:21" s="118" customFormat="1" ht="17.100000000000001" customHeight="1" thickBot="1">
      <c r="A38" s="882" t="s">
        <v>77</v>
      </c>
      <c r="B38" s="883" t="s">
        <v>78</v>
      </c>
      <c r="C38" s="98" t="s">
        <v>78</v>
      </c>
      <c r="D38" s="129">
        <f t="shared" si="1"/>
        <v>220411</v>
      </c>
      <c r="E38" s="130">
        <v>15896</v>
      </c>
      <c r="F38" s="130">
        <v>45692</v>
      </c>
      <c r="G38" s="130">
        <v>115011</v>
      </c>
      <c r="H38" s="130">
        <v>106460</v>
      </c>
      <c r="I38" s="131" t="s">
        <v>77</v>
      </c>
      <c r="J38" s="130">
        <v>143</v>
      </c>
      <c r="K38" s="130">
        <v>2200</v>
      </c>
      <c r="L38" s="130">
        <v>6</v>
      </c>
      <c r="M38" s="130">
        <v>205</v>
      </c>
      <c r="N38" s="130">
        <v>5046</v>
      </c>
      <c r="O38" s="36">
        <v>1008</v>
      </c>
      <c r="P38" s="130">
        <v>539</v>
      </c>
      <c r="Q38" s="130">
        <v>5233</v>
      </c>
      <c r="R38" s="130">
        <v>60026</v>
      </c>
      <c r="S38" s="130">
        <v>3756</v>
      </c>
      <c r="T38" s="130">
        <v>448</v>
      </c>
      <c r="U38" s="132" t="s">
        <v>78</v>
      </c>
    </row>
    <row r="39" spans="1:21" s="136" customFormat="1" ht="11.1" customHeight="1">
      <c r="A39" s="133" t="s">
        <v>558</v>
      </c>
      <c r="B39" s="133"/>
      <c r="C39" s="133"/>
      <c r="D39" s="134"/>
      <c r="E39" s="134"/>
      <c r="F39" s="134"/>
      <c r="G39" s="134"/>
      <c r="H39" s="135" t="s">
        <v>560</v>
      </c>
      <c r="I39" s="133" t="s">
        <v>558</v>
      </c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5" t="s">
        <v>559</v>
      </c>
    </row>
    <row r="40" spans="1:21" s="136" customFormat="1" ht="11.1" customHeight="1">
      <c r="A40" s="137" t="s">
        <v>382</v>
      </c>
      <c r="B40" s="137"/>
      <c r="C40" s="137"/>
      <c r="D40" s="133"/>
      <c r="E40" s="138"/>
      <c r="F40" s="101"/>
      <c r="G40" s="101"/>
      <c r="H40" s="139"/>
      <c r="I40" s="137" t="s">
        <v>382</v>
      </c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40"/>
      <c r="U40" s="135"/>
    </row>
    <row r="41" spans="1:21" s="50" customFormat="1" ht="11.25">
      <c r="A41" s="44"/>
      <c r="B41" s="44"/>
      <c r="C41" s="44"/>
      <c r="D41" s="46"/>
      <c r="E41" s="46"/>
      <c r="F41" s="105"/>
      <c r="G41" s="105"/>
      <c r="H41" s="141"/>
      <c r="I41" s="141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</row>
    <row r="42" spans="1:21" s="50" customFormat="1" ht="11.25">
      <c r="A42" s="44"/>
      <c r="B42" s="44"/>
      <c r="C42" s="44"/>
      <c r="D42" s="46"/>
      <c r="E42" s="46"/>
      <c r="F42" s="142"/>
      <c r="G42" s="46"/>
      <c r="H42" s="46"/>
      <c r="I42" s="46"/>
      <c r="J42" s="46"/>
      <c r="K42" s="46"/>
      <c r="L42" s="46"/>
      <c r="M42" s="46"/>
      <c r="N42" s="46"/>
      <c r="O42" s="143"/>
      <c r="P42" s="46"/>
      <c r="Q42" s="46"/>
      <c r="R42" s="46"/>
      <c r="S42" s="46"/>
      <c r="T42" s="46"/>
      <c r="U42" s="46"/>
    </row>
    <row r="43" spans="1:21" s="50" customFormat="1" ht="11.25">
      <c r="A43" s="44"/>
      <c r="B43" s="44"/>
      <c r="C43" s="44"/>
      <c r="D43" s="46"/>
      <c r="E43" s="46"/>
      <c r="F43" s="142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</row>
    <row r="44" spans="1:21" s="50" customFormat="1" ht="11.25">
      <c r="A44" s="44"/>
      <c r="B44" s="44"/>
      <c r="C44" s="44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</row>
    <row r="45" spans="1:21" s="50" customFormat="1" ht="11.25">
      <c r="A45" s="44"/>
      <c r="B45" s="44"/>
      <c r="C45" s="44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</row>
    <row r="46" spans="1:21" s="50" customFormat="1" ht="11.25">
      <c r="A46" s="44"/>
      <c r="B46" s="44"/>
      <c r="C46" s="44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</row>
    <row r="47" spans="1:21" s="50" customFormat="1" ht="11.25">
      <c r="A47" s="44"/>
      <c r="B47" s="44"/>
      <c r="C47" s="44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</row>
    <row r="48" spans="1:21" s="50" customFormat="1" ht="11.25">
      <c r="A48" s="44"/>
      <c r="B48" s="44"/>
      <c r="C48" s="44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</row>
    <row r="49" spans="1:21" s="50" customFormat="1" ht="11.25">
      <c r="A49" s="44"/>
      <c r="B49" s="44"/>
      <c r="C49" s="44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</row>
    <row r="50" spans="1:21" s="50" customFormat="1" ht="11.25">
      <c r="A50" s="44"/>
      <c r="B50" s="44"/>
      <c r="C50" s="44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</row>
    <row r="51" spans="1:21" s="50" customFormat="1" ht="11.25">
      <c r="A51" s="44"/>
      <c r="B51" s="44"/>
      <c r="C51" s="44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</row>
    <row r="52" spans="1:21" s="50" customFormat="1" ht="11.25">
      <c r="A52" s="44"/>
      <c r="B52" s="44"/>
      <c r="C52" s="44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</row>
    <row r="53" spans="1:21" s="50" customFormat="1" ht="11.25">
      <c r="A53" s="44"/>
      <c r="B53" s="44"/>
      <c r="C53" s="44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</row>
    <row r="54" spans="1:21" s="50" customFormat="1" ht="11.25">
      <c r="A54" s="44"/>
      <c r="B54" s="44"/>
      <c r="C54" s="44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</row>
    <row r="55" spans="1:21" s="50" customFormat="1" ht="11.25">
      <c r="A55" s="44"/>
      <c r="B55" s="44"/>
      <c r="C55" s="44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</row>
    <row r="56" spans="1:21" s="50" customFormat="1" ht="11.25">
      <c r="A56" s="44"/>
      <c r="B56" s="44"/>
      <c r="C56" s="44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</row>
    <row r="57" spans="1:21" s="50" customFormat="1" ht="11.25">
      <c r="A57" s="44"/>
      <c r="B57" s="44"/>
      <c r="C57" s="44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</row>
    <row r="58" spans="1:21" s="50" customFormat="1" ht="11.25">
      <c r="A58" s="44"/>
      <c r="B58" s="44"/>
      <c r="C58" s="44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</row>
    <row r="59" spans="1:21" s="50" customFormat="1" ht="11.25">
      <c r="A59" s="44"/>
      <c r="B59" s="44"/>
      <c r="C59" s="44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</row>
    <row r="60" spans="1:21" s="50" customFormat="1" ht="11.25">
      <c r="A60" s="44"/>
      <c r="B60" s="44"/>
      <c r="C60" s="44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</row>
    <row r="61" spans="1:21" s="50" customFormat="1" ht="11.25">
      <c r="A61" s="44"/>
      <c r="B61" s="44"/>
      <c r="C61" s="44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</row>
    <row r="62" spans="1:21" s="50" customFormat="1" ht="11.25">
      <c r="A62" s="44"/>
      <c r="B62" s="44"/>
      <c r="C62" s="44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</row>
    <row r="63" spans="1:21" s="50" customFormat="1" ht="11.25">
      <c r="A63" s="44"/>
      <c r="B63" s="44"/>
      <c r="C63" s="44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</row>
    <row r="64" spans="1:21" s="50" customFormat="1" ht="11.25">
      <c r="A64" s="44"/>
      <c r="B64" s="44"/>
      <c r="C64" s="44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</row>
    <row r="65" spans="1:21" s="50" customFormat="1" ht="11.25">
      <c r="A65" s="44"/>
      <c r="B65" s="44"/>
      <c r="C65" s="44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</row>
    <row r="66" spans="1:21" s="50" customFormat="1" ht="11.25">
      <c r="A66" s="44"/>
      <c r="B66" s="44"/>
      <c r="C66" s="44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</row>
    <row r="67" spans="1:21" s="50" customFormat="1" ht="11.25">
      <c r="A67" s="44"/>
      <c r="B67" s="44"/>
      <c r="C67" s="44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</row>
    <row r="68" spans="1:21" s="50" customFormat="1" ht="11.25">
      <c r="A68" s="44"/>
      <c r="B68" s="44"/>
      <c r="C68" s="44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</row>
    <row r="69" spans="1:21" s="50" customFormat="1" ht="11.25">
      <c r="A69" s="44"/>
      <c r="B69" s="44"/>
      <c r="C69" s="44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</row>
    <row r="70" spans="1:21" s="50" customFormat="1" ht="11.25">
      <c r="A70" s="44"/>
      <c r="B70" s="44"/>
      <c r="C70" s="44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</row>
    <row r="71" spans="1:21" s="50" customFormat="1" ht="11.25">
      <c r="A71" s="44"/>
      <c r="B71" s="44"/>
      <c r="C71" s="44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</row>
    <row r="72" spans="1:21" s="50" customFormat="1" ht="11.25">
      <c r="A72" s="44"/>
      <c r="B72" s="44"/>
      <c r="C72" s="44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</row>
    <row r="73" spans="1:21" s="50" customFormat="1" ht="11.25">
      <c r="A73" s="44"/>
      <c r="B73" s="44"/>
      <c r="C73" s="44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</row>
    <row r="74" spans="1:21" s="50" customFormat="1" ht="11.25">
      <c r="A74" s="44"/>
      <c r="B74" s="44"/>
      <c r="C74" s="44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</row>
    <row r="75" spans="1:21" s="50" customFormat="1" ht="11.25">
      <c r="A75" s="44"/>
      <c r="B75" s="44"/>
      <c r="C75" s="44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</row>
    <row r="76" spans="1:21" s="50" customFormat="1" ht="11.25">
      <c r="A76" s="44"/>
      <c r="B76" s="44"/>
      <c r="C76" s="44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</row>
    <row r="77" spans="1:21" s="50" customFormat="1" ht="11.25">
      <c r="A77" s="44"/>
      <c r="B77" s="44"/>
      <c r="C77" s="44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</row>
    <row r="78" spans="1:21" s="50" customFormat="1" ht="11.25">
      <c r="A78" s="44"/>
      <c r="B78" s="44"/>
      <c r="C78" s="44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</row>
    <row r="79" spans="1:21" s="50" customFormat="1" ht="11.25">
      <c r="A79" s="44"/>
      <c r="B79" s="44"/>
      <c r="C79" s="44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</row>
    <row r="80" spans="1:21" s="50" customFormat="1" ht="11.25">
      <c r="A80" s="44"/>
      <c r="B80" s="44"/>
      <c r="C80" s="44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</row>
    <row r="81" spans="1:21" s="50" customFormat="1" ht="11.25">
      <c r="A81" s="44"/>
      <c r="B81" s="44"/>
      <c r="C81" s="44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</row>
    <row r="82" spans="1:21" s="50" customFormat="1" ht="11.25">
      <c r="A82" s="44"/>
      <c r="B82" s="44"/>
      <c r="C82" s="44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</row>
    <row r="83" spans="1:21" s="50" customFormat="1" ht="11.25">
      <c r="A83" s="44"/>
      <c r="B83" s="44"/>
      <c r="C83" s="44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</row>
    <row r="84" spans="1:21" s="50" customFormat="1" ht="11.25">
      <c r="A84" s="44"/>
      <c r="B84" s="44"/>
      <c r="C84" s="44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</row>
    <row r="85" spans="1:21" s="50" customFormat="1" ht="11.25">
      <c r="A85" s="44"/>
      <c r="B85" s="44"/>
      <c r="C85" s="44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</row>
    <row r="86" spans="1:21" s="50" customFormat="1" ht="11.25">
      <c r="A86" s="44"/>
      <c r="B86" s="44"/>
      <c r="C86" s="44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</row>
    <row r="87" spans="1:21" s="50" customFormat="1" ht="11.25">
      <c r="A87" s="44"/>
      <c r="B87" s="44"/>
      <c r="C87" s="44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</row>
    <row r="88" spans="1:21" s="50" customFormat="1" ht="11.25">
      <c r="A88" s="44"/>
      <c r="B88" s="44"/>
      <c r="C88" s="44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</row>
    <row r="89" spans="1:21" s="50" customFormat="1" ht="11.25">
      <c r="A89" s="44"/>
      <c r="B89" s="44"/>
      <c r="C89" s="44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</row>
    <row r="90" spans="1:21" s="50" customFormat="1" ht="11.25">
      <c r="A90" s="44"/>
      <c r="B90" s="44"/>
      <c r="C90" s="44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</row>
    <row r="91" spans="1:21" s="50" customFormat="1" ht="11.25">
      <c r="A91" s="44"/>
      <c r="B91" s="44"/>
      <c r="C91" s="44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</row>
    <row r="92" spans="1:21" s="50" customFormat="1" ht="11.25">
      <c r="A92" s="44"/>
      <c r="B92" s="44"/>
      <c r="C92" s="44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</row>
    <row r="93" spans="1:21" s="50" customFormat="1" ht="11.25">
      <c r="A93" s="44"/>
      <c r="B93" s="44"/>
      <c r="C93" s="44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</row>
    <row r="94" spans="1:21" s="50" customFormat="1" ht="11.25">
      <c r="A94" s="44"/>
      <c r="B94" s="44"/>
      <c r="C94" s="44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</row>
    <row r="95" spans="1:21" s="50" customFormat="1" ht="11.25">
      <c r="A95" s="44"/>
      <c r="B95" s="44"/>
      <c r="C95" s="44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</row>
    <row r="96" spans="1:21" s="50" customFormat="1" ht="11.25">
      <c r="A96" s="44"/>
      <c r="B96" s="44"/>
      <c r="C96" s="44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</row>
    <row r="97" spans="1:21" s="50" customFormat="1" ht="11.25">
      <c r="A97" s="44"/>
      <c r="B97" s="44"/>
      <c r="C97" s="44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</row>
    <row r="98" spans="1:21" s="50" customFormat="1" ht="11.25">
      <c r="A98" s="44"/>
      <c r="B98" s="44"/>
      <c r="C98" s="44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</row>
    <row r="99" spans="1:21" s="50" customFormat="1" ht="11.25">
      <c r="A99" s="44"/>
      <c r="B99" s="44"/>
      <c r="C99" s="44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</row>
    <row r="100" spans="1:21" s="50" customFormat="1" ht="11.25">
      <c r="A100" s="44"/>
      <c r="B100" s="44"/>
      <c r="C100" s="44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</row>
    <row r="101" spans="1:21" s="50" customFormat="1" ht="11.25">
      <c r="A101" s="44"/>
      <c r="B101" s="44"/>
      <c r="C101" s="44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</row>
    <row r="102" spans="1:21" s="50" customFormat="1" ht="11.25">
      <c r="A102" s="44"/>
      <c r="B102" s="44"/>
      <c r="C102" s="44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</row>
    <row r="103" spans="1:21" s="50" customFormat="1" ht="11.25">
      <c r="A103" s="44"/>
      <c r="B103" s="44"/>
      <c r="C103" s="44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</row>
  </sheetData>
  <sheetProtection selectLockedCells="1"/>
  <mergeCells count="59">
    <mergeCell ref="Q3:U3"/>
    <mergeCell ref="A4:H4"/>
    <mergeCell ref="D6:D9"/>
    <mergeCell ref="E7:E9"/>
    <mergeCell ref="G6:H6"/>
    <mergeCell ref="M7:M9"/>
    <mergeCell ref="N7:N9"/>
    <mergeCell ref="E6:F6"/>
    <mergeCell ref="L6:N6"/>
    <mergeCell ref="U6:U9"/>
    <mergeCell ref="I3:P3"/>
    <mergeCell ref="L7:L9"/>
    <mergeCell ref="F7:F9"/>
    <mergeCell ref="G7:G9"/>
    <mergeCell ref="A3:H3"/>
    <mergeCell ref="S6:T6"/>
    <mergeCell ref="S7:S9"/>
    <mergeCell ref="T7:T9"/>
    <mergeCell ref="O6:P6"/>
    <mergeCell ref="A36:B36"/>
    <mergeCell ref="A29:B29"/>
    <mergeCell ref="A6:C9"/>
    <mergeCell ref="P7:P9"/>
    <mergeCell ref="Q6:R6"/>
    <mergeCell ref="Q7:Q9"/>
    <mergeCell ref="A20:B20"/>
    <mergeCell ref="A11:C11"/>
    <mergeCell ref="A14:C14"/>
    <mergeCell ref="A12:C12"/>
    <mergeCell ref="R7:R9"/>
    <mergeCell ref="H7:H9"/>
    <mergeCell ref="J7:J9"/>
    <mergeCell ref="A38:B38"/>
    <mergeCell ref="A34:B34"/>
    <mergeCell ref="A35:B35"/>
    <mergeCell ref="A22:B22"/>
    <mergeCell ref="A23:B23"/>
    <mergeCell ref="A37:B37"/>
    <mergeCell ref="A30:B30"/>
    <mergeCell ref="A31:B31"/>
    <mergeCell ref="A32:B32"/>
    <mergeCell ref="A33:B33"/>
    <mergeCell ref="A28:B28"/>
    <mergeCell ref="A24:B24"/>
    <mergeCell ref="A25:B25"/>
    <mergeCell ref="A26:B26"/>
    <mergeCell ref="A27:B27"/>
    <mergeCell ref="I6:I9"/>
    <mergeCell ref="J6:K6"/>
    <mergeCell ref="K7:K9"/>
    <mergeCell ref="O7:O9"/>
    <mergeCell ref="A21:B21"/>
    <mergeCell ref="A15:B15"/>
    <mergeCell ref="A10:C10"/>
    <mergeCell ref="A18:B18"/>
    <mergeCell ref="A19:B19"/>
    <mergeCell ref="A16:B16"/>
    <mergeCell ref="A17:B17"/>
    <mergeCell ref="A13:C13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39" man="1"/>
    <brk id="16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3.625" style="108" customWidth="1"/>
    <col min="2" max="2" width="3.25" style="108" customWidth="1"/>
    <col min="3" max="3" width="10.5" style="108" customWidth="1"/>
    <col min="4" max="6" width="21.625" style="109" customWidth="1"/>
    <col min="7" max="16384" width="9" style="110"/>
  </cols>
  <sheetData>
    <row r="1" spans="1:7" s="75" customFormat="1" ht="14.1" customHeight="1">
      <c r="A1" s="73" t="s">
        <v>674</v>
      </c>
      <c r="B1" s="73"/>
      <c r="C1" s="73"/>
      <c r="D1" s="74"/>
      <c r="E1" s="74"/>
      <c r="F1" s="74"/>
    </row>
    <row r="2" spans="1:7" s="75" customFormat="1" ht="14.1" customHeight="1">
      <c r="A2" s="73"/>
      <c r="B2" s="73"/>
      <c r="C2" s="73"/>
      <c r="D2" s="74"/>
      <c r="E2" s="74"/>
      <c r="F2" s="74"/>
    </row>
    <row r="3" spans="1:7" s="76" customFormat="1" ht="20.100000000000001" customHeight="1">
      <c r="A3" s="688" t="s">
        <v>142</v>
      </c>
      <c r="B3" s="688"/>
      <c r="C3" s="688"/>
      <c r="D3" s="688"/>
      <c r="E3" s="688"/>
      <c r="F3" s="688"/>
    </row>
    <row r="4" spans="1:7" s="77" customFormat="1" ht="24" customHeight="1">
      <c r="A4" s="897" t="s">
        <v>143</v>
      </c>
      <c r="B4" s="897"/>
      <c r="C4" s="897"/>
      <c r="D4" s="897"/>
      <c r="E4" s="897"/>
      <c r="F4" s="897"/>
    </row>
    <row r="5" spans="1:7" s="81" customFormat="1" ht="18" customHeight="1" thickBot="1">
      <c r="A5" s="78" t="s">
        <v>144</v>
      </c>
      <c r="B5" s="78"/>
      <c r="C5" s="78"/>
      <c r="D5" s="79"/>
      <c r="E5" s="79"/>
      <c r="F5" s="80" t="s">
        <v>145</v>
      </c>
    </row>
    <row r="6" spans="1:7" s="75" customFormat="1" ht="50.1" customHeight="1">
      <c r="A6" s="898" t="s">
        <v>146</v>
      </c>
      <c r="B6" s="898"/>
      <c r="C6" s="899"/>
      <c r="D6" s="82" t="s">
        <v>642</v>
      </c>
      <c r="E6" s="83" t="s">
        <v>643</v>
      </c>
      <c r="F6" s="84" t="s">
        <v>644</v>
      </c>
    </row>
    <row r="7" spans="1:7" s="86" customFormat="1" ht="17.100000000000001" customHeight="1">
      <c r="A7" s="900" t="s">
        <v>23</v>
      </c>
      <c r="B7" s="900"/>
      <c r="C7" s="599"/>
      <c r="D7" s="85" t="s">
        <v>93</v>
      </c>
      <c r="E7" s="85" t="s">
        <v>93</v>
      </c>
      <c r="F7" s="85" t="s">
        <v>93</v>
      </c>
    </row>
    <row r="8" spans="1:7" s="86" customFormat="1" ht="17.100000000000001" customHeight="1">
      <c r="A8" s="900" t="s">
        <v>138</v>
      </c>
      <c r="B8" s="900"/>
      <c r="C8" s="599"/>
      <c r="D8" s="87">
        <v>28</v>
      </c>
      <c r="E8" s="87">
        <v>73</v>
      </c>
      <c r="F8" s="87">
        <v>31</v>
      </c>
    </row>
    <row r="9" spans="1:7" s="86" customFormat="1" ht="17.100000000000001" customHeight="1">
      <c r="A9" s="900" t="s">
        <v>473</v>
      </c>
      <c r="B9" s="900"/>
      <c r="C9" s="599"/>
      <c r="D9" s="87">
        <v>29.17</v>
      </c>
      <c r="E9" s="87">
        <v>73.39</v>
      </c>
      <c r="F9" s="87">
        <v>27.9</v>
      </c>
    </row>
    <row r="10" spans="1:7" s="86" customFormat="1" ht="17.100000000000001" customHeight="1">
      <c r="A10" s="900" t="s">
        <v>600</v>
      </c>
      <c r="B10" s="900"/>
      <c r="C10" s="599"/>
      <c r="D10" s="87">
        <v>29.8</v>
      </c>
      <c r="E10" s="87">
        <v>73.900000000000006</v>
      </c>
      <c r="F10" s="87">
        <v>24.6</v>
      </c>
    </row>
    <row r="11" spans="1:7" s="86" customFormat="1" ht="17.100000000000001" customHeight="1">
      <c r="A11" s="893" t="s">
        <v>606</v>
      </c>
      <c r="B11" s="893"/>
      <c r="C11" s="597"/>
      <c r="D11" s="88">
        <v>23.9</v>
      </c>
      <c r="E11" s="88">
        <v>66.599999999999994</v>
      </c>
      <c r="F11" s="88">
        <v>28.2</v>
      </c>
    </row>
    <row r="12" spans="1:7" s="86" customFormat="1" ht="10.5" customHeight="1">
      <c r="A12" s="89"/>
      <c r="B12" s="89"/>
      <c r="C12" s="90"/>
      <c r="D12" s="91"/>
      <c r="E12" s="91"/>
      <c r="F12" s="91"/>
    </row>
    <row r="13" spans="1:7" s="75" customFormat="1" ht="16.5" customHeight="1">
      <c r="A13" s="880" t="s">
        <v>85</v>
      </c>
      <c r="B13" s="881"/>
      <c r="C13" s="92" t="s">
        <v>94</v>
      </c>
      <c r="D13" s="93">
        <v>20.6</v>
      </c>
      <c r="E13" s="93">
        <v>38.9</v>
      </c>
      <c r="F13" s="93">
        <v>39.6</v>
      </c>
      <c r="G13" s="94"/>
    </row>
    <row r="14" spans="1:7" s="86" customFormat="1" ht="16.5" customHeight="1">
      <c r="A14" s="599" t="s">
        <v>42</v>
      </c>
      <c r="B14" s="879" t="s">
        <v>24</v>
      </c>
      <c r="C14" s="95" t="s">
        <v>24</v>
      </c>
      <c r="D14" s="96">
        <v>31</v>
      </c>
      <c r="E14" s="96">
        <v>61.9</v>
      </c>
      <c r="F14" s="96">
        <v>51.8</v>
      </c>
    </row>
    <row r="15" spans="1:7" s="86" customFormat="1" ht="16.5" customHeight="1">
      <c r="A15" s="599" t="s">
        <v>43</v>
      </c>
      <c r="B15" s="879" t="s">
        <v>25</v>
      </c>
      <c r="C15" s="95" t="s">
        <v>25</v>
      </c>
      <c r="D15" s="96">
        <v>20.9</v>
      </c>
      <c r="E15" s="96">
        <v>56.4</v>
      </c>
      <c r="F15" s="96">
        <v>32.799999999999997</v>
      </c>
    </row>
    <row r="16" spans="1:7" s="86" customFormat="1" ht="16.5" customHeight="1">
      <c r="A16" s="599" t="s">
        <v>44</v>
      </c>
      <c r="B16" s="879" t="s">
        <v>26</v>
      </c>
      <c r="C16" s="95" t="s">
        <v>26</v>
      </c>
      <c r="D16" s="96">
        <v>10.8</v>
      </c>
      <c r="E16" s="96">
        <v>57.2</v>
      </c>
      <c r="F16" s="96">
        <v>20.8</v>
      </c>
    </row>
    <row r="17" spans="1:9" s="86" customFormat="1" ht="16.5" customHeight="1">
      <c r="A17" s="599" t="s">
        <v>45</v>
      </c>
      <c r="B17" s="879" t="s">
        <v>27</v>
      </c>
      <c r="C17" s="95" t="s">
        <v>27</v>
      </c>
      <c r="D17" s="96">
        <v>13.9</v>
      </c>
      <c r="E17" s="96">
        <v>62.2</v>
      </c>
      <c r="F17" s="96">
        <v>20.5</v>
      </c>
    </row>
    <row r="18" spans="1:9" s="86" customFormat="1" ht="16.5" customHeight="1">
      <c r="A18" s="599" t="s">
        <v>46</v>
      </c>
      <c r="B18" s="879" t="s">
        <v>28</v>
      </c>
      <c r="C18" s="95" t="s">
        <v>28</v>
      </c>
      <c r="D18" s="96">
        <v>39.799999999999997</v>
      </c>
      <c r="E18" s="96">
        <v>59.8</v>
      </c>
      <c r="F18" s="96">
        <v>62.4</v>
      </c>
    </row>
    <row r="19" spans="1:9" s="86" customFormat="1" ht="16.5" customHeight="1">
      <c r="A19" s="599" t="s">
        <v>47</v>
      </c>
      <c r="B19" s="879" t="s">
        <v>29</v>
      </c>
      <c r="C19" s="95" t="s">
        <v>29</v>
      </c>
      <c r="D19" s="96">
        <v>13.1</v>
      </c>
      <c r="E19" s="96">
        <v>59.3</v>
      </c>
      <c r="F19" s="96">
        <v>21.6</v>
      </c>
    </row>
    <row r="20" spans="1:9" s="86" customFormat="1" ht="16.5" customHeight="1">
      <c r="A20" s="599" t="s">
        <v>48</v>
      </c>
      <c r="B20" s="879" t="s">
        <v>49</v>
      </c>
      <c r="C20" s="95" t="s">
        <v>49</v>
      </c>
      <c r="D20" s="96">
        <v>16.399999999999999</v>
      </c>
      <c r="E20" s="96">
        <v>59.5</v>
      </c>
      <c r="F20" s="96">
        <v>21.2</v>
      </c>
    </row>
    <row r="21" spans="1:9" s="86" customFormat="1" ht="16.5" customHeight="1">
      <c r="A21" s="599" t="s">
        <v>50</v>
      </c>
      <c r="B21" s="879" t="s">
        <v>30</v>
      </c>
      <c r="C21" s="95" t="s">
        <v>30</v>
      </c>
      <c r="D21" s="96">
        <v>8.1</v>
      </c>
      <c r="E21" s="96">
        <v>61.7</v>
      </c>
      <c r="F21" s="96">
        <v>14.3</v>
      </c>
      <c r="G21" s="96"/>
      <c r="H21" s="96"/>
      <c r="I21" s="96"/>
    </row>
    <row r="22" spans="1:9" s="86" customFormat="1" ht="16.5" customHeight="1">
      <c r="A22" s="599" t="s">
        <v>51</v>
      </c>
      <c r="B22" s="879" t="s">
        <v>52</v>
      </c>
      <c r="C22" s="95" t="s">
        <v>52</v>
      </c>
      <c r="D22" s="96">
        <v>13.3</v>
      </c>
      <c r="E22" s="96">
        <v>61.6</v>
      </c>
      <c r="F22" s="96">
        <v>19.8</v>
      </c>
    </row>
    <row r="23" spans="1:9" s="86" customFormat="1" ht="16.5" customHeight="1">
      <c r="A23" s="599" t="s">
        <v>53</v>
      </c>
      <c r="B23" s="879" t="s">
        <v>31</v>
      </c>
      <c r="C23" s="95" t="s">
        <v>31</v>
      </c>
      <c r="D23" s="96">
        <v>23.1</v>
      </c>
      <c r="E23" s="96">
        <v>59.6</v>
      </c>
      <c r="F23" s="96">
        <v>37.9</v>
      </c>
    </row>
    <row r="24" spans="1:9" s="86" customFormat="1" ht="16.5" customHeight="1">
      <c r="A24" s="599" t="s">
        <v>54</v>
      </c>
      <c r="B24" s="879" t="s">
        <v>55</v>
      </c>
      <c r="C24" s="95" t="s">
        <v>55</v>
      </c>
      <c r="D24" s="96">
        <v>5.6</v>
      </c>
      <c r="E24" s="96">
        <v>58.7</v>
      </c>
      <c r="F24" s="96">
        <v>10.9</v>
      </c>
    </row>
    <row r="25" spans="1:9" s="86" customFormat="1" ht="16.5" customHeight="1">
      <c r="A25" s="599" t="s">
        <v>56</v>
      </c>
      <c r="B25" s="879" t="s">
        <v>57</v>
      </c>
      <c r="C25" s="95" t="s">
        <v>57</v>
      </c>
      <c r="D25" s="96">
        <v>7.2</v>
      </c>
      <c r="E25" s="96">
        <v>64.5</v>
      </c>
      <c r="F25" s="96">
        <v>8.8000000000000007</v>
      </c>
    </row>
    <row r="26" spans="1:9" s="86" customFormat="1" ht="16.5" customHeight="1">
      <c r="A26" s="599" t="s">
        <v>58</v>
      </c>
      <c r="B26" s="879" t="s">
        <v>59</v>
      </c>
      <c r="C26" s="95" t="s">
        <v>59</v>
      </c>
      <c r="D26" s="96">
        <v>5.3</v>
      </c>
      <c r="E26" s="96">
        <v>67</v>
      </c>
      <c r="F26" s="96">
        <v>6.2</v>
      </c>
    </row>
    <row r="27" spans="1:9" s="86" customFormat="1" ht="16.5" customHeight="1">
      <c r="A27" s="599" t="s">
        <v>60</v>
      </c>
      <c r="B27" s="879" t="s">
        <v>61</v>
      </c>
      <c r="C27" s="95" t="s">
        <v>61</v>
      </c>
      <c r="D27" s="96">
        <v>4.4000000000000004</v>
      </c>
      <c r="E27" s="96">
        <v>64.3</v>
      </c>
      <c r="F27" s="96">
        <v>9</v>
      </c>
    </row>
    <row r="28" spans="1:9" s="86" customFormat="1" ht="16.5" customHeight="1">
      <c r="A28" s="599" t="s">
        <v>62</v>
      </c>
      <c r="B28" s="879" t="s">
        <v>32</v>
      </c>
      <c r="C28" s="95" t="s">
        <v>32</v>
      </c>
      <c r="D28" s="96">
        <v>6.5</v>
      </c>
      <c r="E28" s="96">
        <v>56.5</v>
      </c>
      <c r="F28" s="96">
        <v>13.4</v>
      </c>
    </row>
    <row r="29" spans="1:9" s="86" customFormat="1" ht="16.5" customHeight="1">
      <c r="A29" s="599" t="s">
        <v>63</v>
      </c>
      <c r="B29" s="879" t="s">
        <v>64</v>
      </c>
      <c r="C29" s="95" t="s">
        <v>64</v>
      </c>
      <c r="D29" s="96">
        <v>8.1</v>
      </c>
      <c r="E29" s="96">
        <v>57.5</v>
      </c>
      <c r="F29" s="96">
        <v>12.9</v>
      </c>
    </row>
    <row r="30" spans="1:9" s="86" customFormat="1" ht="16.5" customHeight="1">
      <c r="A30" s="599" t="s">
        <v>65</v>
      </c>
      <c r="B30" s="879" t="s">
        <v>66</v>
      </c>
      <c r="C30" s="95" t="s">
        <v>66</v>
      </c>
      <c r="D30" s="96">
        <v>10.6</v>
      </c>
      <c r="E30" s="96">
        <v>60</v>
      </c>
      <c r="F30" s="96">
        <v>13.8</v>
      </c>
    </row>
    <row r="31" spans="1:9" s="86" customFormat="1" ht="16.5" customHeight="1">
      <c r="A31" s="599" t="s">
        <v>67</v>
      </c>
      <c r="B31" s="879" t="s">
        <v>68</v>
      </c>
      <c r="C31" s="95" t="s">
        <v>68</v>
      </c>
      <c r="D31" s="96">
        <v>10.4</v>
      </c>
      <c r="E31" s="96">
        <v>59.6</v>
      </c>
      <c r="F31" s="96">
        <v>13.5</v>
      </c>
    </row>
    <row r="32" spans="1:9" s="86" customFormat="1" ht="16.5" customHeight="1">
      <c r="A32" s="599" t="s">
        <v>69</v>
      </c>
      <c r="B32" s="879" t="s">
        <v>70</v>
      </c>
      <c r="C32" s="95" t="s">
        <v>70</v>
      </c>
      <c r="D32" s="96">
        <v>21.5</v>
      </c>
      <c r="E32" s="96">
        <v>63.2</v>
      </c>
      <c r="F32" s="96">
        <v>25.5</v>
      </c>
    </row>
    <row r="33" spans="1:6" s="86" customFormat="1" ht="16.5" customHeight="1">
      <c r="A33" s="599" t="s">
        <v>71</v>
      </c>
      <c r="B33" s="879" t="s">
        <v>72</v>
      </c>
      <c r="C33" s="95" t="s">
        <v>72</v>
      </c>
      <c r="D33" s="96">
        <v>5.8</v>
      </c>
      <c r="E33" s="96">
        <v>60.2</v>
      </c>
      <c r="F33" s="96">
        <v>10.7</v>
      </c>
    </row>
    <row r="34" spans="1:6" s="86" customFormat="1" ht="16.5" customHeight="1">
      <c r="A34" s="599" t="s">
        <v>73</v>
      </c>
      <c r="B34" s="879" t="s">
        <v>74</v>
      </c>
      <c r="C34" s="95" t="s">
        <v>74</v>
      </c>
      <c r="D34" s="96">
        <v>6.6</v>
      </c>
      <c r="E34" s="96">
        <v>68.7</v>
      </c>
      <c r="F34" s="96">
        <v>8.6999999999999993</v>
      </c>
    </row>
    <row r="35" spans="1:6" s="86" customFormat="1" ht="16.5" customHeight="1">
      <c r="A35" s="884" t="s">
        <v>75</v>
      </c>
      <c r="B35" s="885" t="s">
        <v>76</v>
      </c>
      <c r="C35" s="97" t="s">
        <v>76</v>
      </c>
      <c r="D35" s="96">
        <v>9.1999999999999993</v>
      </c>
      <c r="E35" s="96">
        <v>57.1</v>
      </c>
      <c r="F35" s="96">
        <v>9.6999999999999993</v>
      </c>
    </row>
    <row r="36" spans="1:6" s="86" customFormat="1" ht="16.5" customHeight="1" thickBot="1">
      <c r="A36" s="882" t="s">
        <v>77</v>
      </c>
      <c r="B36" s="883" t="s">
        <v>78</v>
      </c>
      <c r="C36" s="98" t="s">
        <v>78</v>
      </c>
      <c r="D36" s="99">
        <v>8.1</v>
      </c>
      <c r="E36" s="99">
        <v>53.4</v>
      </c>
      <c r="F36" s="99">
        <v>16.7</v>
      </c>
    </row>
    <row r="37" spans="1:6" s="101" customFormat="1" ht="11.1" customHeight="1">
      <c r="A37" s="63" t="s">
        <v>599</v>
      </c>
      <c r="B37" s="63"/>
      <c r="C37" s="63"/>
      <c r="D37" s="100"/>
      <c r="E37" s="100"/>
      <c r="F37" s="100" t="s">
        <v>394</v>
      </c>
    </row>
    <row r="38" spans="1:6" s="101" customFormat="1" ht="11.1" customHeight="1">
      <c r="A38" s="63" t="s">
        <v>549</v>
      </c>
      <c r="B38" s="63"/>
      <c r="C38" s="63"/>
      <c r="D38" s="100"/>
      <c r="E38" s="100"/>
      <c r="F38" s="100"/>
    </row>
    <row r="39" spans="1:6" s="101" customFormat="1" ht="11.1" customHeight="1">
      <c r="A39" s="63" t="s">
        <v>550</v>
      </c>
      <c r="B39" s="102"/>
      <c r="C39" s="102"/>
      <c r="D39" s="63"/>
      <c r="E39" s="103"/>
    </row>
    <row r="40" spans="1:6" s="106" customFormat="1" ht="11.1" customHeight="1">
      <c r="A40" s="65" t="s">
        <v>551</v>
      </c>
      <c r="B40" s="104"/>
      <c r="C40" s="104"/>
      <c r="D40" s="74"/>
      <c r="E40" s="74"/>
      <c r="F40" s="105"/>
    </row>
    <row r="41" spans="1:6" s="106" customFormat="1" ht="11.1" customHeight="1">
      <c r="A41" s="65" t="s">
        <v>552</v>
      </c>
      <c r="B41" s="104"/>
      <c r="C41" s="104"/>
      <c r="D41" s="74"/>
      <c r="E41" s="74"/>
      <c r="F41" s="74"/>
    </row>
    <row r="42" spans="1:6" s="75" customFormat="1" ht="11.25">
      <c r="A42" s="107"/>
      <c r="B42" s="104"/>
      <c r="C42" s="104"/>
      <c r="D42" s="74"/>
      <c r="E42" s="74"/>
      <c r="F42" s="74"/>
    </row>
    <row r="43" spans="1:6" s="75" customFormat="1" ht="11.25">
      <c r="A43" s="104"/>
      <c r="B43" s="104"/>
      <c r="C43" s="104"/>
      <c r="D43" s="74"/>
      <c r="E43" s="74"/>
      <c r="F43" s="74"/>
    </row>
    <row r="44" spans="1:6" s="75" customFormat="1" ht="11.25">
      <c r="A44" s="104"/>
      <c r="B44" s="104"/>
      <c r="C44" s="104"/>
      <c r="D44" s="74"/>
      <c r="E44" s="74"/>
      <c r="F44" s="74"/>
    </row>
    <row r="45" spans="1:6" s="75" customFormat="1" ht="11.25">
      <c r="A45" s="104"/>
      <c r="B45" s="104"/>
      <c r="C45" s="104"/>
      <c r="D45" s="74"/>
      <c r="E45" s="74"/>
      <c r="F45" s="74"/>
    </row>
    <row r="46" spans="1:6" s="75" customFormat="1" ht="11.25">
      <c r="A46" s="104"/>
      <c r="B46" s="104"/>
      <c r="C46" s="104"/>
      <c r="D46" s="74"/>
      <c r="E46" s="74"/>
      <c r="F46" s="74"/>
    </row>
    <row r="47" spans="1:6" s="75" customFormat="1" ht="11.25">
      <c r="A47" s="104"/>
      <c r="B47" s="104"/>
      <c r="C47" s="104"/>
      <c r="D47" s="74"/>
      <c r="E47" s="74"/>
      <c r="F47" s="74"/>
    </row>
    <row r="48" spans="1:6" s="75" customFormat="1" ht="11.25">
      <c r="A48" s="104"/>
      <c r="B48" s="104"/>
      <c r="C48" s="104"/>
      <c r="D48" s="74"/>
      <c r="E48" s="74"/>
      <c r="F48" s="74"/>
    </row>
    <row r="49" spans="1:6" s="75" customFormat="1" ht="11.25">
      <c r="A49" s="104"/>
      <c r="B49" s="104"/>
      <c r="C49" s="104"/>
      <c r="D49" s="74"/>
      <c r="E49" s="74"/>
      <c r="F49" s="74"/>
    </row>
    <row r="50" spans="1:6" s="75" customFormat="1" ht="11.25">
      <c r="A50" s="104"/>
      <c r="B50" s="104"/>
      <c r="C50" s="104"/>
      <c r="D50" s="74"/>
      <c r="E50" s="74"/>
      <c r="F50" s="74"/>
    </row>
    <row r="51" spans="1:6" s="75" customFormat="1" ht="11.25">
      <c r="A51" s="104"/>
      <c r="B51" s="104"/>
      <c r="C51" s="104"/>
      <c r="D51" s="74"/>
      <c r="E51" s="74"/>
      <c r="F51" s="74"/>
    </row>
    <row r="52" spans="1:6" s="75" customFormat="1" ht="11.25">
      <c r="A52" s="104"/>
      <c r="B52" s="104"/>
      <c r="C52" s="104"/>
      <c r="D52" s="74"/>
      <c r="E52" s="74"/>
      <c r="F52" s="74"/>
    </row>
    <row r="53" spans="1:6" s="75" customFormat="1" ht="11.25">
      <c r="A53" s="104"/>
      <c r="B53" s="104"/>
      <c r="C53" s="104"/>
      <c r="D53" s="74"/>
      <c r="E53" s="74"/>
      <c r="F53" s="74"/>
    </row>
    <row r="54" spans="1:6" s="75" customFormat="1" ht="11.25">
      <c r="A54" s="104"/>
      <c r="B54" s="104"/>
      <c r="C54" s="104"/>
      <c r="D54" s="74"/>
      <c r="E54" s="74"/>
      <c r="F54" s="74"/>
    </row>
    <row r="55" spans="1:6" s="75" customFormat="1" ht="11.25">
      <c r="A55" s="104"/>
      <c r="B55" s="104"/>
      <c r="C55" s="104"/>
      <c r="D55" s="74"/>
      <c r="E55" s="74"/>
      <c r="F55" s="74"/>
    </row>
    <row r="56" spans="1:6" s="75" customFormat="1" ht="11.25">
      <c r="A56" s="104"/>
      <c r="B56" s="104"/>
      <c r="C56" s="104"/>
      <c r="D56" s="74"/>
      <c r="E56" s="74"/>
      <c r="F56" s="74"/>
    </row>
    <row r="57" spans="1:6" s="75" customFormat="1" ht="11.25">
      <c r="A57" s="104"/>
      <c r="B57" s="104"/>
      <c r="C57" s="104"/>
      <c r="D57" s="74"/>
      <c r="E57" s="74"/>
      <c r="F57" s="74"/>
    </row>
    <row r="58" spans="1:6" s="75" customFormat="1" ht="11.25">
      <c r="A58" s="104"/>
      <c r="B58" s="104"/>
      <c r="C58" s="104"/>
      <c r="D58" s="74"/>
      <c r="E58" s="74"/>
      <c r="F58" s="74"/>
    </row>
    <row r="59" spans="1:6" s="75" customFormat="1" ht="11.25">
      <c r="A59" s="104"/>
      <c r="B59" s="104"/>
      <c r="C59" s="104"/>
      <c r="D59" s="74"/>
      <c r="E59" s="74"/>
      <c r="F59" s="74"/>
    </row>
    <row r="60" spans="1:6" s="75" customFormat="1" ht="11.25">
      <c r="A60" s="104"/>
      <c r="B60" s="104"/>
      <c r="C60" s="104"/>
      <c r="D60" s="74"/>
      <c r="E60" s="74"/>
      <c r="F60" s="74"/>
    </row>
    <row r="61" spans="1:6" s="75" customFormat="1" ht="11.25">
      <c r="A61" s="104"/>
      <c r="B61" s="104"/>
      <c r="C61" s="104"/>
      <c r="D61" s="74"/>
      <c r="E61" s="74"/>
      <c r="F61" s="74"/>
    </row>
    <row r="62" spans="1:6" s="75" customFormat="1" ht="11.25">
      <c r="A62" s="104"/>
      <c r="B62" s="104"/>
      <c r="C62" s="104"/>
      <c r="D62" s="74"/>
      <c r="E62" s="74"/>
      <c r="F62" s="74"/>
    </row>
    <row r="63" spans="1:6" s="75" customFormat="1" ht="11.25">
      <c r="A63" s="104"/>
      <c r="B63" s="104"/>
      <c r="C63" s="104"/>
      <c r="D63" s="74"/>
      <c r="E63" s="74"/>
      <c r="F63" s="74"/>
    </row>
    <row r="64" spans="1:6" s="75" customFormat="1" ht="11.25">
      <c r="A64" s="104"/>
      <c r="B64" s="104"/>
      <c r="C64" s="104"/>
      <c r="D64" s="74"/>
      <c r="E64" s="74"/>
      <c r="F64" s="74"/>
    </row>
    <row r="65" spans="1:6" s="75" customFormat="1" ht="11.25">
      <c r="A65" s="104"/>
      <c r="B65" s="104"/>
      <c r="C65" s="104"/>
      <c r="D65" s="74"/>
      <c r="E65" s="74"/>
      <c r="F65" s="74"/>
    </row>
    <row r="66" spans="1:6" s="75" customFormat="1" ht="11.25">
      <c r="A66" s="104"/>
      <c r="B66" s="104"/>
      <c r="C66" s="104"/>
      <c r="D66" s="74"/>
      <c r="E66" s="74"/>
      <c r="F66" s="74"/>
    </row>
    <row r="67" spans="1:6" s="75" customFormat="1" ht="11.25">
      <c r="A67" s="104"/>
      <c r="B67" s="104"/>
      <c r="C67" s="104"/>
      <c r="D67" s="74"/>
      <c r="E67" s="74"/>
      <c r="F67" s="74"/>
    </row>
    <row r="68" spans="1:6" s="75" customFormat="1" ht="11.25">
      <c r="A68" s="104"/>
      <c r="B68" s="104"/>
      <c r="C68" s="104"/>
      <c r="D68" s="74"/>
      <c r="E68" s="74"/>
      <c r="F68" s="74"/>
    </row>
    <row r="69" spans="1:6" s="75" customFormat="1" ht="11.25">
      <c r="A69" s="104"/>
      <c r="B69" s="104"/>
      <c r="C69" s="104"/>
      <c r="D69" s="74"/>
      <c r="E69" s="74"/>
      <c r="F69" s="74"/>
    </row>
    <row r="70" spans="1:6" s="75" customFormat="1" ht="11.25">
      <c r="A70" s="104"/>
      <c r="B70" s="104"/>
      <c r="C70" s="104"/>
      <c r="D70" s="74"/>
      <c r="E70" s="74"/>
      <c r="F70" s="74"/>
    </row>
    <row r="71" spans="1:6" s="75" customFormat="1" ht="11.25">
      <c r="A71" s="104"/>
      <c r="B71" s="104"/>
      <c r="C71" s="104"/>
      <c r="D71" s="74"/>
      <c r="E71" s="74"/>
      <c r="F71" s="74"/>
    </row>
    <row r="72" spans="1:6" s="75" customFormat="1" ht="11.25">
      <c r="A72" s="104"/>
      <c r="B72" s="104"/>
      <c r="C72" s="104"/>
      <c r="D72" s="74"/>
      <c r="E72" s="74"/>
      <c r="F72" s="74"/>
    </row>
    <row r="73" spans="1:6" s="75" customFormat="1" ht="11.25">
      <c r="A73" s="104"/>
      <c r="B73" s="104"/>
      <c r="C73" s="104"/>
      <c r="D73" s="74"/>
      <c r="E73" s="74"/>
      <c r="F73" s="74"/>
    </row>
    <row r="74" spans="1:6" s="75" customFormat="1" ht="11.25">
      <c r="A74" s="104"/>
      <c r="B74" s="104"/>
      <c r="C74" s="104"/>
      <c r="D74" s="74"/>
      <c r="E74" s="74"/>
      <c r="F74" s="74"/>
    </row>
    <row r="75" spans="1:6" s="75" customFormat="1" ht="11.25">
      <c r="A75" s="104"/>
      <c r="B75" s="104"/>
      <c r="C75" s="104"/>
      <c r="D75" s="74"/>
      <c r="E75" s="74"/>
      <c r="F75" s="74"/>
    </row>
    <row r="76" spans="1:6" s="75" customFormat="1" ht="11.25">
      <c r="A76" s="104"/>
      <c r="B76" s="104"/>
      <c r="C76" s="104"/>
      <c r="D76" s="74"/>
      <c r="E76" s="74"/>
      <c r="F76" s="74"/>
    </row>
    <row r="77" spans="1:6" s="75" customFormat="1" ht="11.25">
      <c r="A77" s="104"/>
      <c r="B77" s="104"/>
      <c r="C77" s="104"/>
      <c r="D77" s="74"/>
      <c r="E77" s="74"/>
      <c r="F77" s="74"/>
    </row>
    <row r="78" spans="1:6" s="75" customFormat="1" ht="11.25">
      <c r="A78" s="104"/>
      <c r="B78" s="104"/>
      <c r="C78" s="104"/>
      <c r="D78" s="74"/>
      <c r="E78" s="74"/>
      <c r="F78" s="74"/>
    </row>
    <row r="79" spans="1:6" s="75" customFormat="1" ht="11.25">
      <c r="A79" s="104"/>
      <c r="B79" s="104"/>
      <c r="C79" s="104"/>
      <c r="D79" s="74"/>
      <c r="E79" s="74"/>
      <c r="F79" s="74"/>
    </row>
    <row r="80" spans="1:6" s="75" customFormat="1" ht="11.25">
      <c r="A80" s="104"/>
      <c r="B80" s="104"/>
      <c r="C80" s="104"/>
      <c r="D80" s="74"/>
      <c r="E80" s="74"/>
      <c r="F80" s="74"/>
    </row>
    <row r="81" spans="1:6" s="75" customFormat="1" ht="11.25">
      <c r="A81" s="104"/>
      <c r="B81" s="104"/>
      <c r="C81" s="104"/>
      <c r="D81" s="74"/>
      <c r="E81" s="74"/>
      <c r="F81" s="74"/>
    </row>
    <row r="82" spans="1:6" s="75" customFormat="1" ht="11.25">
      <c r="A82" s="104"/>
      <c r="B82" s="104"/>
      <c r="C82" s="104"/>
      <c r="D82" s="74"/>
      <c r="E82" s="74"/>
      <c r="F82" s="74"/>
    </row>
    <row r="83" spans="1:6" s="75" customFormat="1" ht="11.25">
      <c r="A83" s="104"/>
      <c r="B83" s="104"/>
      <c r="C83" s="104"/>
      <c r="D83" s="74"/>
      <c r="E83" s="74"/>
      <c r="F83" s="74"/>
    </row>
    <row r="84" spans="1:6" s="75" customFormat="1" ht="11.25">
      <c r="A84" s="104"/>
      <c r="B84" s="104"/>
      <c r="C84" s="104"/>
      <c r="D84" s="74"/>
      <c r="E84" s="74"/>
      <c r="F84" s="74"/>
    </row>
    <row r="85" spans="1:6" s="75" customFormat="1" ht="11.25">
      <c r="A85" s="104"/>
      <c r="B85" s="104"/>
      <c r="C85" s="104"/>
      <c r="D85" s="74"/>
      <c r="E85" s="74"/>
      <c r="F85" s="74"/>
    </row>
    <row r="86" spans="1:6" s="75" customFormat="1" ht="11.25">
      <c r="A86" s="104"/>
      <c r="B86" s="104"/>
      <c r="C86" s="104"/>
      <c r="D86" s="74"/>
      <c r="E86" s="74"/>
      <c r="F86" s="74"/>
    </row>
    <row r="87" spans="1:6" s="75" customFormat="1" ht="11.25">
      <c r="A87" s="104"/>
      <c r="B87" s="104"/>
      <c r="C87" s="104"/>
      <c r="D87" s="74"/>
      <c r="E87" s="74"/>
      <c r="F87" s="74"/>
    </row>
    <row r="88" spans="1:6" s="75" customFormat="1" ht="11.25">
      <c r="A88" s="104"/>
      <c r="B88" s="104"/>
      <c r="C88" s="104"/>
      <c r="D88" s="74"/>
      <c r="E88" s="74"/>
      <c r="F88" s="74"/>
    </row>
    <row r="89" spans="1:6" s="75" customFormat="1" ht="11.25">
      <c r="A89" s="104"/>
      <c r="B89" s="104"/>
      <c r="C89" s="104"/>
      <c r="D89" s="74"/>
      <c r="E89" s="74"/>
      <c r="F89" s="74"/>
    </row>
    <row r="90" spans="1:6" s="75" customFormat="1" ht="11.25">
      <c r="A90" s="104"/>
      <c r="B90" s="104"/>
      <c r="C90" s="104"/>
      <c r="D90" s="74"/>
      <c r="E90" s="74"/>
      <c r="F90" s="74"/>
    </row>
    <row r="91" spans="1:6" s="75" customFormat="1" ht="11.25">
      <c r="A91" s="104"/>
      <c r="B91" s="104"/>
      <c r="C91" s="104"/>
      <c r="D91" s="74"/>
      <c r="E91" s="74"/>
      <c r="F91" s="74"/>
    </row>
    <row r="92" spans="1:6" s="75" customFormat="1" ht="11.25">
      <c r="A92" s="104"/>
      <c r="B92" s="104"/>
      <c r="C92" s="104"/>
      <c r="D92" s="74"/>
      <c r="E92" s="74"/>
      <c r="F92" s="74"/>
    </row>
    <row r="93" spans="1:6" s="75" customFormat="1" ht="11.25">
      <c r="A93" s="104"/>
      <c r="B93" s="104"/>
      <c r="C93" s="104"/>
      <c r="D93" s="74"/>
      <c r="E93" s="74"/>
      <c r="F93" s="74"/>
    </row>
    <row r="94" spans="1:6" s="75" customFormat="1" ht="11.25">
      <c r="A94" s="104"/>
      <c r="B94" s="104"/>
      <c r="C94" s="104"/>
      <c r="D94" s="74"/>
      <c r="E94" s="74"/>
      <c r="F94" s="74"/>
    </row>
    <row r="95" spans="1:6" s="75" customFormat="1" ht="11.25">
      <c r="A95" s="104"/>
      <c r="B95" s="104"/>
      <c r="C95" s="104"/>
      <c r="D95" s="74"/>
      <c r="E95" s="74"/>
      <c r="F95" s="74"/>
    </row>
    <row r="96" spans="1:6" s="75" customFormat="1" ht="11.25">
      <c r="A96" s="104"/>
      <c r="B96" s="104"/>
      <c r="C96" s="104"/>
      <c r="D96" s="74"/>
      <c r="E96" s="74"/>
      <c r="F96" s="74"/>
    </row>
    <row r="97" spans="1:6" s="75" customFormat="1" ht="11.25">
      <c r="A97" s="104"/>
      <c r="B97" s="104"/>
      <c r="C97" s="104"/>
      <c r="D97" s="74"/>
      <c r="E97" s="74"/>
      <c r="F97" s="74"/>
    </row>
    <row r="98" spans="1:6" s="75" customFormat="1" ht="11.25">
      <c r="A98" s="104"/>
      <c r="B98" s="104"/>
      <c r="C98" s="104"/>
      <c r="D98" s="74"/>
      <c r="E98" s="74"/>
      <c r="F98" s="74"/>
    </row>
    <row r="99" spans="1:6" s="75" customFormat="1" ht="11.25">
      <c r="A99" s="104"/>
      <c r="B99" s="104"/>
      <c r="C99" s="104"/>
      <c r="D99" s="74"/>
      <c r="E99" s="74"/>
      <c r="F99" s="74"/>
    </row>
    <row r="100" spans="1:6" s="75" customFormat="1" ht="11.25">
      <c r="A100" s="104"/>
      <c r="B100" s="104"/>
      <c r="C100" s="104"/>
      <c r="D100" s="74"/>
      <c r="E100" s="74"/>
      <c r="F100" s="74"/>
    </row>
    <row r="101" spans="1:6" s="75" customFormat="1" ht="11.25">
      <c r="A101" s="104"/>
      <c r="B101" s="104"/>
      <c r="C101" s="104"/>
      <c r="D101" s="74"/>
      <c r="E101" s="74"/>
      <c r="F101" s="74"/>
    </row>
    <row r="102" spans="1:6" s="75" customFormat="1" ht="11.25">
      <c r="A102" s="104"/>
      <c r="B102" s="104"/>
      <c r="C102" s="104"/>
      <c r="D102" s="74"/>
      <c r="E102" s="74"/>
      <c r="F102" s="74"/>
    </row>
    <row r="103" spans="1:6" s="75" customFormat="1" ht="11.25">
      <c r="A103" s="104"/>
      <c r="B103" s="104"/>
      <c r="C103" s="104"/>
      <c r="D103" s="74"/>
      <c r="E103" s="74"/>
      <c r="F103" s="74"/>
    </row>
  </sheetData>
  <sheetProtection selectLockedCells="1"/>
  <mergeCells count="32">
    <mergeCell ref="A16:B16"/>
    <mergeCell ref="A17:B17"/>
    <mergeCell ref="A18:B18"/>
    <mergeCell ref="A19:B19"/>
    <mergeCell ref="A13:B13"/>
    <mergeCell ref="A3:F3"/>
    <mergeCell ref="A4:F4"/>
    <mergeCell ref="A6:C6"/>
    <mergeCell ref="A15:B15"/>
    <mergeCell ref="A14:B14"/>
    <mergeCell ref="A9:C9"/>
    <mergeCell ref="A7:C7"/>
    <mergeCell ref="A11:C11"/>
    <mergeCell ref="A8:C8"/>
    <mergeCell ref="A10:C10"/>
    <mergeCell ref="A20:B20"/>
    <mergeCell ref="A21:B21"/>
    <mergeCell ref="A22:B22"/>
    <mergeCell ref="A23:B23"/>
    <mergeCell ref="A24:B24"/>
    <mergeCell ref="A25:B25"/>
    <mergeCell ref="A26:B26"/>
    <mergeCell ref="A27:B27"/>
    <mergeCell ref="A36:B36"/>
    <mergeCell ref="A28:B28"/>
    <mergeCell ref="A29:B29"/>
    <mergeCell ref="A30:B30"/>
    <mergeCell ref="A31:B31"/>
    <mergeCell ref="A32:B32"/>
    <mergeCell ref="A33:B33"/>
    <mergeCell ref="A34:B34"/>
    <mergeCell ref="A35:B35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0.간지</vt:lpstr>
      <vt:lpstr>0-1.이면</vt:lpstr>
      <vt:lpstr>1.국세징수</vt:lpstr>
      <vt:lpstr>2.지방세부담</vt:lpstr>
      <vt:lpstr>3.지방세징수</vt:lpstr>
      <vt:lpstr>4.예산결산총괄</vt:lpstr>
      <vt:lpstr>5.일반회계세입예산개요</vt:lpstr>
      <vt:lpstr>6.일반회계세입결산</vt:lpstr>
      <vt:lpstr>6-1.시군별일반회계 세입결산</vt:lpstr>
      <vt:lpstr>7.일반회계세출예산개요</vt:lpstr>
      <vt:lpstr>8.일반회계세출결산</vt:lpstr>
      <vt:lpstr>8-1.시군별일반회계세출결산</vt:lpstr>
      <vt:lpstr>9.특별회계예산결산</vt:lpstr>
      <vt:lpstr>10.교육비특별회계세입결산</vt:lpstr>
      <vt:lpstr>11.교육비특별회계세출결산</vt:lpstr>
      <vt:lpstr>12.도공유재산</vt:lpstr>
      <vt:lpstr>13.시군공유재산</vt:lpstr>
      <vt:lpstr>14.지방재정자립지표</vt:lpstr>
      <vt:lpstr>'0.간지'!Print_Area</vt:lpstr>
      <vt:lpstr>'0-1.이면'!Print_Area</vt:lpstr>
      <vt:lpstr>'1.국세징수'!Print_Area</vt:lpstr>
      <vt:lpstr>'10.교육비특별회계세입결산'!Print_Area</vt:lpstr>
      <vt:lpstr>'11.교육비특별회계세출결산'!Print_Area</vt:lpstr>
      <vt:lpstr>'12.도공유재산'!Print_Area</vt:lpstr>
      <vt:lpstr>'13.시군공유재산'!Print_Area</vt:lpstr>
      <vt:lpstr>'14.지방재정자립지표'!Print_Area</vt:lpstr>
      <vt:lpstr>'2.지방세부담'!Print_Area</vt:lpstr>
      <vt:lpstr>'3.지방세징수'!Print_Area</vt:lpstr>
      <vt:lpstr>'4.예산결산총괄'!Print_Area</vt:lpstr>
      <vt:lpstr>'5.일반회계세입예산개요'!Print_Area</vt:lpstr>
      <vt:lpstr>'6.일반회계세입결산'!Print_Area</vt:lpstr>
      <vt:lpstr>'6-1.시군별일반회계 세입결산'!Print_Area</vt:lpstr>
      <vt:lpstr>'7.일반회계세출예산개요'!Print_Area</vt:lpstr>
      <vt:lpstr>'8.일반회계세출결산'!Print_Area</vt:lpstr>
      <vt:lpstr>'8-1.시군별일반회계세출결산'!Print_Area</vt:lpstr>
      <vt:lpstr>'9.특별회계예산결산'!Print_Area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2016-05-23T06:43:36Z</cp:lastPrinted>
  <dcterms:created xsi:type="dcterms:W3CDTF">2011-12-22T04:08:00Z</dcterms:created>
  <dcterms:modified xsi:type="dcterms:W3CDTF">2016-12-14T07:13:15Z</dcterms:modified>
</cp:coreProperties>
</file>