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9815" yWindow="30" windowWidth="18345" windowHeight="12390" tabRatio="888" firstSheet="19" activeTab="27"/>
  </bookViews>
  <sheets>
    <sheet name="0. 간지" sheetId="80" r:id="rId1"/>
    <sheet name="0-1.이면" sheetId="81" r:id="rId2"/>
    <sheet name="1.인구추이(가.등록인구추이)" sheetId="83" r:id="rId3"/>
    <sheet name="2.시군별세대및인구(주민등록)(가.등록인구)" sheetId="84" r:id="rId4"/>
    <sheet name="2.시군별세대및인구(주민등록)(나.거소신고인수)" sheetId="99" r:id="rId5"/>
    <sheet name="3.읍면동별세대및인구" sheetId="85" r:id="rId6"/>
    <sheet name="4.연령별및성별인구" sheetId="75" r:id="rId7"/>
    <sheet name="5.혼인상태별 인구" sheetId="76" r:id="rId8"/>
    <sheet name="6.교육정도별 인구(6세이상)" sheetId="77" r:id="rId9"/>
    <sheet name="7.주택점유형태별가구(일반가구)" sheetId="78" r:id="rId10"/>
    <sheet name="8.사용방수별가구(일반가구)" sheetId="79" r:id="rId11"/>
    <sheet name="9.인구동태" sheetId="64" r:id="rId12"/>
    <sheet name="9-1.시군별인구동태" sheetId="71" r:id="rId13"/>
    <sheet name="(수정전)10. 인구이동" sheetId="65" state="hidden" r:id="rId14"/>
    <sheet name="(수정전)10-1.시군별인구이동" sheetId="73" state="hidden" r:id="rId15"/>
    <sheet name="10. 인구이동" sheetId="94" r:id="rId16"/>
    <sheet name="10-1.시군별인구이동" sheetId="95" r:id="rId17"/>
    <sheet name="11.주민등록전입지별인구이동 " sheetId="67" r:id="rId18"/>
    <sheet name="12.주민등록전출지별인구이동" sheetId="68" r:id="rId19"/>
    <sheet name="13.통근통학유형별인구" sheetId="82" r:id="rId20"/>
    <sheet name="14.상주(야간)·주간인구" sheetId="86" r:id="rId21"/>
    <sheet name="15.외국인 국적별 등록현황" sheetId="98" r:id="rId22"/>
    <sheet name="16.외국인 국적별 혼인 인구" sheetId="53" r:id="rId23"/>
    <sheet name="17.혼인종류 및 외국인 국적별 혼인" sheetId="54" r:id="rId24"/>
    <sheet name="18.외국인과의혼인" sheetId="74" r:id="rId25"/>
    <sheet name="19.사망원인별 사망" sheetId="87" r:id="rId26"/>
    <sheet name="20.혼인율" sheetId="91" r:id="rId27"/>
    <sheet name="21.이혼율" sheetId="92" r:id="rId28"/>
    <sheet name="22.여성가구주 현황 " sheetId="93" r:id="rId29"/>
  </sheets>
  <definedNames>
    <definedName name="_xlnm._FilterDatabase" localSheetId="5" hidden="1">'3.읍면동별세대및인구'!$A$8:$N$45</definedName>
    <definedName name="HTML_CodePage" hidden="1">949</definedName>
    <definedName name="HTML_Control" localSheetId="14" hidden="1">{"'6.강수량'!$A$1:$O$37","'6.강수량'!$A$1:$C$1"}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2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13">'(수정전)10. 인구이동'!$A$1:$N$31</definedName>
    <definedName name="_xlnm.Print_Area" localSheetId="14">'(수정전)10-1.시군별인구이동'!$A$1:$T$42</definedName>
    <definedName name="_xlnm.Print_Area" localSheetId="0">'0. 간지'!$A$1:$I$20</definedName>
    <definedName name="_xlnm.Print_Area" localSheetId="1">'0-1.이면'!$A$1:$H$29</definedName>
    <definedName name="_xlnm.Print_Area" localSheetId="2">'1.인구추이(가.등록인구추이)'!$A$1:$AH$35</definedName>
    <definedName name="_xlnm.Print_Area" localSheetId="15">'10. 인구이동'!$A$1:$U$31</definedName>
    <definedName name="_xlnm.Print_Area" localSheetId="16">'10-1.시군별인구이동'!$A$1:$AB$42</definedName>
    <definedName name="_xlnm.Print_Area" localSheetId="17">'11.주민등록전입지별인구이동 '!$A$1:$BE$28</definedName>
    <definedName name="_xlnm.Print_Area" localSheetId="18">'12.주민등록전출지별인구이동'!$A$1:$BE$28</definedName>
    <definedName name="_xlnm.Print_Area" localSheetId="19">'13.통근통학유형별인구'!$A$1:$K$39</definedName>
    <definedName name="_xlnm.Print_Area" localSheetId="20">'14.상주(야간)·주간인구'!$A$1:$K$37</definedName>
    <definedName name="_xlnm.Print_Area" localSheetId="21">'15.외국인 국적별 등록현황'!$A$1:$AP$39</definedName>
    <definedName name="_xlnm.Print_Area" localSheetId="22">'16.외국인 국적별 혼인 인구'!$A$1:$L$21</definedName>
    <definedName name="_xlnm.Print_Area" localSheetId="23">'17.혼인종류 및 외국인 국적별 혼인'!$A$1:$G$48</definedName>
    <definedName name="_xlnm.Print_Area" localSheetId="24">'18.외국인과의혼인'!$A$1:$F$37</definedName>
    <definedName name="_xlnm.Print_Area" localSheetId="25">'19.사망원인별 사망'!$A$1:$BN$31</definedName>
    <definedName name="_xlnm.Print_Area" localSheetId="3">'2.시군별세대및인구(주민등록)(가.등록인구)'!$A$1:$R$43</definedName>
    <definedName name="_xlnm.Print_Area" localSheetId="4">'2.시군별세대및인구(주민등록)(나.거소신고인수)'!$A$1:$E$43</definedName>
    <definedName name="_xlnm.Print_Area" localSheetId="26">'20.혼인율'!$A$1:$P$16</definedName>
    <definedName name="_xlnm.Print_Area" localSheetId="27">'21.이혼율'!$A$1:$P$16</definedName>
    <definedName name="_xlnm.Print_Area" localSheetId="28">'22.여성가구주 현황 '!$A$1:$N$38</definedName>
    <definedName name="_xlnm.Print_Area" localSheetId="5">'3.읍면동별세대및인구'!$A$1:$M$521</definedName>
    <definedName name="_xlnm.Print_Area" localSheetId="6">'4.연령별및성별인구'!$A$1:$P$81</definedName>
    <definedName name="_xlnm.Print_Area" localSheetId="7">'5.혼인상태별 인구'!$A$1:$V$33</definedName>
    <definedName name="_xlnm.Print_Area" localSheetId="8">'6.교육정도별 인구(6세이상)'!$A$1:$AO$32</definedName>
    <definedName name="_xlnm.Print_Area" localSheetId="9">'7.주택점유형태별가구(일반가구)'!$A$1:$I$38</definedName>
    <definedName name="_xlnm.Print_Area" localSheetId="10">'8.사용방수별가구(일반가구)'!$A$1:$I$38</definedName>
    <definedName name="_xlnm.Print_Area" localSheetId="11">'9.인구동태'!$A$1:$I$29</definedName>
    <definedName name="_xlnm.Print_Area" localSheetId="12">'9-1.시군별인구동태'!$A$1:$J$39</definedName>
  </definedNames>
  <calcPr calcId="144525"/>
</workbook>
</file>

<file path=xl/calcChain.xml><?xml version="1.0" encoding="utf-8"?>
<calcChain xmlns="http://schemas.openxmlformats.org/spreadsheetml/2006/main">
  <c r="G15" i="94" l="1"/>
  <c r="C40" i="99" l="1"/>
  <c r="C39" i="99"/>
  <c r="C38" i="99"/>
  <c r="C37" i="99"/>
  <c r="C36" i="99"/>
  <c r="C35" i="99"/>
  <c r="C34" i="99"/>
  <c r="C33" i="99"/>
  <c r="C32" i="99"/>
  <c r="C31" i="99"/>
  <c r="C30" i="99"/>
  <c r="C29" i="99"/>
  <c r="C28" i="99"/>
  <c r="C27" i="99"/>
  <c r="C26" i="99"/>
  <c r="C25" i="99"/>
  <c r="C24" i="99"/>
  <c r="C23" i="99"/>
  <c r="C22" i="99"/>
  <c r="C21" i="99"/>
  <c r="C20" i="99"/>
  <c r="C19" i="99"/>
  <c r="C18" i="99"/>
  <c r="E16" i="99"/>
  <c r="D16" i="99"/>
  <c r="AN38" i="98"/>
  <c r="AK38" i="98"/>
  <c r="AH38" i="98"/>
  <c r="AB38" i="98"/>
  <c r="Y38" i="98"/>
  <c r="V38" i="98"/>
  <c r="S38" i="98"/>
  <c r="P38" i="98"/>
  <c r="M38" i="98"/>
  <c r="I38" i="98"/>
  <c r="F38" i="98"/>
  <c r="E38" i="98"/>
  <c r="D38" i="98"/>
  <c r="C38" i="98" s="1"/>
  <c r="AN37" i="98"/>
  <c r="AK37" i="98"/>
  <c r="AH37" i="98"/>
  <c r="AB37" i="98"/>
  <c r="Y37" i="98"/>
  <c r="V37" i="98"/>
  <c r="S37" i="98"/>
  <c r="P37" i="98"/>
  <c r="M37" i="98"/>
  <c r="I37" i="98"/>
  <c r="F37" i="98"/>
  <c r="E37" i="98"/>
  <c r="D37" i="98"/>
  <c r="C37" i="98" s="1"/>
  <c r="AN36" i="98"/>
  <c r="AK36" i="98"/>
  <c r="AH36" i="98"/>
  <c r="AB36" i="98"/>
  <c r="Y36" i="98"/>
  <c r="V36" i="98"/>
  <c r="S36" i="98"/>
  <c r="P36" i="98"/>
  <c r="M36" i="98"/>
  <c r="I36" i="98"/>
  <c r="F36" i="98"/>
  <c r="E36" i="98"/>
  <c r="D36" i="98"/>
  <c r="AN35" i="98"/>
  <c r="AK35" i="98"/>
  <c r="AH35" i="98"/>
  <c r="AB35" i="98"/>
  <c r="Y35" i="98"/>
  <c r="V35" i="98"/>
  <c r="S35" i="98"/>
  <c r="P35" i="98"/>
  <c r="M35" i="98"/>
  <c r="I35" i="98"/>
  <c r="F35" i="98"/>
  <c r="E35" i="98"/>
  <c r="D35" i="98"/>
  <c r="C35" i="98" s="1"/>
  <c r="AN34" i="98"/>
  <c r="AK34" i="98"/>
  <c r="AH34" i="98"/>
  <c r="AB34" i="98"/>
  <c r="Y34" i="98"/>
  <c r="V34" i="98"/>
  <c r="S34" i="98"/>
  <c r="P34" i="98"/>
  <c r="M34" i="98"/>
  <c r="I34" i="98"/>
  <c r="F34" i="98"/>
  <c r="E34" i="98"/>
  <c r="D34" i="98"/>
  <c r="C34" i="98" s="1"/>
  <c r="AN33" i="98"/>
  <c r="AK33" i="98"/>
  <c r="AH33" i="98"/>
  <c r="AB33" i="98"/>
  <c r="Y33" i="98"/>
  <c r="V33" i="98"/>
  <c r="S33" i="98"/>
  <c r="P33" i="98"/>
  <c r="M33" i="98"/>
  <c r="I33" i="98"/>
  <c r="F33" i="98"/>
  <c r="E33" i="98"/>
  <c r="D33" i="98"/>
  <c r="C33" i="98" s="1"/>
  <c r="AN32" i="98"/>
  <c r="AK32" i="98"/>
  <c r="AH32" i="98"/>
  <c r="AB32" i="98"/>
  <c r="Y32" i="98"/>
  <c r="V32" i="98"/>
  <c r="S32" i="98"/>
  <c r="P32" i="98"/>
  <c r="M32" i="98"/>
  <c r="I32" i="98"/>
  <c r="F32" i="98"/>
  <c r="E32" i="98"/>
  <c r="D32" i="98"/>
  <c r="AN31" i="98"/>
  <c r="AK31" i="98"/>
  <c r="AH31" i="98"/>
  <c r="AB31" i="98"/>
  <c r="Y31" i="98"/>
  <c r="V31" i="98"/>
  <c r="S31" i="98"/>
  <c r="P31" i="98"/>
  <c r="M31" i="98"/>
  <c r="I31" i="98"/>
  <c r="F31" i="98"/>
  <c r="E31" i="98"/>
  <c r="D31" i="98"/>
  <c r="C31" i="98" s="1"/>
  <c r="AN30" i="98"/>
  <c r="AK30" i="98"/>
  <c r="AH30" i="98"/>
  <c r="AB30" i="98"/>
  <c r="Y30" i="98"/>
  <c r="V30" i="98"/>
  <c r="S30" i="98"/>
  <c r="P30" i="98"/>
  <c r="M30" i="98"/>
  <c r="I30" i="98"/>
  <c r="F30" i="98"/>
  <c r="E30" i="98"/>
  <c r="D30" i="98"/>
  <c r="C30" i="98" s="1"/>
  <c r="AN29" i="98"/>
  <c r="AK29" i="98"/>
  <c r="AH29" i="98"/>
  <c r="AB29" i="98"/>
  <c r="Y29" i="98"/>
  <c r="V29" i="98"/>
  <c r="S29" i="98"/>
  <c r="P29" i="98"/>
  <c r="M29" i="98"/>
  <c r="I29" i="98"/>
  <c r="F29" i="98"/>
  <c r="E29" i="98"/>
  <c r="D29" i="98"/>
  <c r="C29" i="98" s="1"/>
  <c r="AN28" i="98"/>
  <c r="AK28" i="98"/>
  <c r="AH28" i="98"/>
  <c r="AB28" i="98"/>
  <c r="Y28" i="98"/>
  <c r="V28" i="98"/>
  <c r="S28" i="98"/>
  <c r="P28" i="98"/>
  <c r="M28" i="98"/>
  <c r="I28" i="98"/>
  <c r="F28" i="98"/>
  <c r="E28" i="98"/>
  <c r="D28" i="98"/>
  <c r="AN27" i="98"/>
  <c r="AK27" i="98"/>
  <c r="AH27" i="98"/>
  <c r="AB27" i="98"/>
  <c r="Y27" i="98"/>
  <c r="V27" i="98"/>
  <c r="S27" i="98"/>
  <c r="P27" i="98"/>
  <c r="M27" i="98"/>
  <c r="I27" i="98"/>
  <c r="F27" i="98"/>
  <c r="E27" i="98"/>
  <c r="D27" i="98"/>
  <c r="C27" i="98" s="1"/>
  <c r="AN26" i="98"/>
  <c r="AK26" i="98"/>
  <c r="AH26" i="98"/>
  <c r="AB26" i="98"/>
  <c r="Y26" i="98"/>
  <c r="V26" i="98"/>
  <c r="S26" i="98"/>
  <c r="P26" i="98"/>
  <c r="M26" i="98"/>
  <c r="I26" i="98"/>
  <c r="F26" i="98"/>
  <c r="E26" i="98"/>
  <c r="D26" i="98"/>
  <c r="C26" i="98" s="1"/>
  <c r="AN25" i="98"/>
  <c r="AK25" i="98"/>
  <c r="AH25" i="98"/>
  <c r="AB25" i="98"/>
  <c r="Y25" i="98"/>
  <c r="V25" i="98"/>
  <c r="S25" i="98"/>
  <c r="P25" i="98"/>
  <c r="M25" i="98"/>
  <c r="I25" i="98"/>
  <c r="F25" i="98"/>
  <c r="E25" i="98"/>
  <c r="D25" i="98"/>
  <c r="C25" i="98" s="1"/>
  <c r="AN24" i="98"/>
  <c r="AK24" i="98"/>
  <c r="AH24" i="98"/>
  <c r="AB24" i="98"/>
  <c r="Y24" i="98"/>
  <c r="V24" i="98"/>
  <c r="S24" i="98"/>
  <c r="P24" i="98"/>
  <c r="M24" i="98"/>
  <c r="I24" i="98"/>
  <c r="F24" i="98"/>
  <c r="E24" i="98"/>
  <c r="D24" i="98"/>
  <c r="AN23" i="98"/>
  <c r="AK23" i="98"/>
  <c r="AH23" i="98"/>
  <c r="AB23" i="98"/>
  <c r="Y23" i="98"/>
  <c r="V23" i="98"/>
  <c r="S23" i="98"/>
  <c r="P23" i="98"/>
  <c r="M23" i="98"/>
  <c r="I23" i="98"/>
  <c r="F23" i="98"/>
  <c r="E23" i="98"/>
  <c r="D23" i="98"/>
  <c r="C23" i="98" s="1"/>
  <c r="AN22" i="98"/>
  <c r="AK22" i="98"/>
  <c r="AH22" i="98"/>
  <c r="AB22" i="98"/>
  <c r="Y22" i="98"/>
  <c r="V22" i="98"/>
  <c r="S22" i="98"/>
  <c r="P22" i="98"/>
  <c r="M22" i="98"/>
  <c r="I22" i="98"/>
  <c r="F22" i="98"/>
  <c r="E22" i="98"/>
  <c r="D22" i="98"/>
  <c r="C22" i="98" s="1"/>
  <c r="AN21" i="98"/>
  <c r="AK21" i="98"/>
  <c r="AH21" i="98"/>
  <c r="AB21" i="98"/>
  <c r="Y21" i="98"/>
  <c r="V21" i="98"/>
  <c r="S21" i="98"/>
  <c r="P21" i="98"/>
  <c r="M21" i="98"/>
  <c r="I21" i="98"/>
  <c r="F21" i="98"/>
  <c r="E21" i="98"/>
  <c r="D21" i="98"/>
  <c r="C21" i="98" s="1"/>
  <c r="AN20" i="98"/>
  <c r="AK20" i="98"/>
  <c r="AH20" i="98"/>
  <c r="AB20" i="98"/>
  <c r="Y20" i="98"/>
  <c r="V20" i="98"/>
  <c r="S20" i="98"/>
  <c r="P20" i="98"/>
  <c r="M20" i="98"/>
  <c r="I20" i="98"/>
  <c r="F20" i="98"/>
  <c r="E20" i="98"/>
  <c r="D20" i="98"/>
  <c r="AN19" i="98"/>
  <c r="AK19" i="98"/>
  <c r="AH19" i="98"/>
  <c r="AB19" i="98"/>
  <c r="Y19" i="98"/>
  <c r="V19" i="98"/>
  <c r="S19" i="98"/>
  <c r="P19" i="98"/>
  <c r="M19" i="98"/>
  <c r="I19" i="98"/>
  <c r="F19" i="98"/>
  <c r="E19" i="98"/>
  <c r="D19" i="98"/>
  <c r="C19" i="98" s="1"/>
  <c r="AN18" i="98"/>
  <c r="AK18" i="98"/>
  <c r="AH18" i="98"/>
  <c r="AB18" i="98"/>
  <c r="Y18" i="98"/>
  <c r="V18" i="98"/>
  <c r="S18" i="98"/>
  <c r="P18" i="98"/>
  <c r="M18" i="98"/>
  <c r="I18" i="98"/>
  <c r="F18" i="98"/>
  <c r="E18" i="98"/>
  <c r="D18" i="98"/>
  <c r="C18" i="98" s="1"/>
  <c r="AN17" i="98"/>
  <c r="AK17" i="98"/>
  <c r="AH17" i="98"/>
  <c r="AB17" i="98"/>
  <c r="Y17" i="98"/>
  <c r="Y14" i="98" s="1"/>
  <c r="V17" i="98"/>
  <c r="S17" i="98"/>
  <c r="P17" i="98"/>
  <c r="M17" i="98"/>
  <c r="I17" i="98"/>
  <c r="F17" i="98"/>
  <c r="E17" i="98"/>
  <c r="D17" i="98"/>
  <c r="C17" i="98" s="1"/>
  <c r="AN16" i="98"/>
  <c r="AK16" i="98"/>
  <c r="AH16" i="98"/>
  <c r="AB16" i="98"/>
  <c r="AB14" i="98" s="1"/>
  <c r="Y16" i="98"/>
  <c r="V16" i="98"/>
  <c r="S16" i="98"/>
  <c r="P16" i="98"/>
  <c r="P14" i="98" s="1"/>
  <c r="M16" i="98"/>
  <c r="I16" i="98"/>
  <c r="F16" i="98"/>
  <c r="E16" i="98"/>
  <c r="D16" i="98"/>
  <c r="AP14" i="98"/>
  <c r="AO14" i="98"/>
  <c r="AN14" i="98"/>
  <c r="AM14" i="98"/>
  <c r="AL14" i="98"/>
  <c r="AJ14" i="98"/>
  <c r="AI14" i="98"/>
  <c r="AD14" i="98"/>
  <c r="AC14" i="98"/>
  <c r="AA14" i="98"/>
  <c r="Z14" i="98"/>
  <c r="X14" i="98"/>
  <c r="W14" i="98"/>
  <c r="U14" i="98"/>
  <c r="T14" i="98"/>
  <c r="R14" i="98"/>
  <c r="Q14" i="98"/>
  <c r="O14" i="98"/>
  <c r="N14" i="98"/>
  <c r="M14" i="98"/>
  <c r="K14" i="98"/>
  <c r="J14" i="98"/>
  <c r="H14" i="98"/>
  <c r="G14" i="98"/>
  <c r="E14" i="98" l="1"/>
  <c r="B44" i="98"/>
  <c r="I14" i="98"/>
  <c r="V14" i="98"/>
  <c r="AK14" i="98"/>
  <c r="F14" i="98"/>
  <c r="S14" i="98"/>
  <c r="AH14" i="98"/>
  <c r="D14" i="98"/>
  <c r="C16" i="98"/>
  <c r="B43" i="98" s="1"/>
  <c r="C43" i="98" s="1"/>
  <c r="C20" i="98"/>
  <c r="C24" i="98"/>
  <c r="C28" i="98"/>
  <c r="C32" i="98"/>
  <c r="C36" i="98"/>
  <c r="C16" i="99"/>
  <c r="C14" i="98"/>
  <c r="B42" i="98" s="1"/>
  <c r="C44" i="98" l="1"/>
  <c r="C66" i="98"/>
  <c r="C62" i="98"/>
  <c r="C58" i="98"/>
  <c r="C54" i="98"/>
  <c r="C50" i="98"/>
  <c r="C63" i="98"/>
  <c r="C59" i="98"/>
  <c r="C55" i="98"/>
  <c r="C51" i="98"/>
  <c r="C47" i="98"/>
  <c r="C68" i="98"/>
  <c r="C64" i="98"/>
  <c r="C60" i="98"/>
  <c r="C56" i="98"/>
  <c r="C52" i="98"/>
  <c r="C48" i="98"/>
  <c r="C69" i="98"/>
  <c r="C65" i="98"/>
  <c r="C61" i="98"/>
  <c r="C57" i="98"/>
  <c r="C53" i="98"/>
  <c r="C49" i="98"/>
  <c r="C67" i="98"/>
  <c r="C14" i="54" l="1"/>
  <c r="E14" i="54"/>
  <c r="F14" i="54"/>
  <c r="G14" i="54"/>
  <c r="C34" i="54"/>
  <c r="E34" i="54"/>
  <c r="F34" i="54"/>
  <c r="G34" i="54"/>
  <c r="D20" i="54"/>
  <c r="B20" i="54" s="1"/>
  <c r="D21" i="54"/>
  <c r="B21" i="54" s="1"/>
  <c r="D22" i="54"/>
  <c r="D23" i="54"/>
  <c r="B23" i="54" s="1"/>
  <c r="B22" i="54"/>
  <c r="D41" i="54"/>
  <c r="B41" i="54" s="1"/>
  <c r="D42" i="54"/>
  <c r="D43" i="54"/>
  <c r="B43" i="54" s="1"/>
  <c r="B42" i="54"/>
  <c r="B14" i="87"/>
  <c r="AK12" i="87"/>
  <c r="B29" i="87"/>
  <c r="B11" i="91"/>
  <c r="R17" i="94"/>
  <c r="B17" i="64"/>
  <c r="B18" i="64"/>
  <c r="B19" i="64"/>
  <c r="B20" i="64"/>
  <c r="B21" i="64"/>
  <c r="B22" i="64"/>
  <c r="B23" i="64"/>
  <c r="B24" i="64"/>
  <c r="B25" i="64"/>
  <c r="B26" i="64"/>
  <c r="B27" i="64"/>
  <c r="B16" i="64"/>
  <c r="E17" i="64"/>
  <c r="E18" i="64"/>
  <c r="E19" i="64"/>
  <c r="E20" i="64"/>
  <c r="E21" i="64"/>
  <c r="E22" i="64"/>
  <c r="E23" i="64"/>
  <c r="E24" i="64"/>
  <c r="E25" i="64"/>
  <c r="E26" i="64"/>
  <c r="E27" i="64"/>
  <c r="E16" i="64"/>
  <c r="L32" i="85"/>
  <c r="D32" i="85"/>
  <c r="E32" i="85"/>
  <c r="F32" i="85"/>
  <c r="G32" i="85"/>
  <c r="G15" i="85"/>
  <c r="H32" i="85"/>
  <c r="I32" i="85"/>
  <c r="J32" i="85"/>
  <c r="K32" i="85"/>
  <c r="C32" i="85"/>
  <c r="L17" i="85"/>
  <c r="D17" i="85"/>
  <c r="E17" i="85"/>
  <c r="F17" i="85"/>
  <c r="G17" i="85"/>
  <c r="H17" i="85"/>
  <c r="I17" i="85"/>
  <c r="J17" i="85"/>
  <c r="K17" i="85"/>
  <c r="C17" i="85"/>
  <c r="B32" i="85"/>
  <c r="B15" i="85" s="1"/>
  <c r="B13" i="85" s="1"/>
  <c r="B153" i="85"/>
  <c r="B17" i="85"/>
  <c r="G19" i="84"/>
  <c r="C11" i="74"/>
  <c r="D18" i="54"/>
  <c r="B18" i="54" s="1"/>
  <c r="B15" i="68"/>
  <c r="D26" i="68"/>
  <c r="C26" i="68"/>
  <c r="B26" i="68"/>
  <c r="D25" i="68"/>
  <c r="C25" i="68"/>
  <c r="B25" i="68"/>
  <c r="D24" i="68"/>
  <c r="C24" i="68"/>
  <c r="B24" i="68"/>
  <c r="D23" i="68"/>
  <c r="C23" i="68"/>
  <c r="B23" i="68"/>
  <c r="D22" i="68"/>
  <c r="C22" i="68"/>
  <c r="B22" i="68"/>
  <c r="D21" i="68"/>
  <c r="C21" i="68"/>
  <c r="B21" i="68"/>
  <c r="D20" i="68"/>
  <c r="C20" i="68"/>
  <c r="B20" i="68"/>
  <c r="D19" i="68"/>
  <c r="C19" i="68"/>
  <c r="B19" i="68"/>
  <c r="D18" i="68"/>
  <c r="C18" i="68"/>
  <c r="B18" i="68"/>
  <c r="D17" i="68"/>
  <c r="C17" i="68"/>
  <c r="B17" i="68"/>
  <c r="D16" i="68"/>
  <c r="C16" i="68"/>
  <c r="B16" i="68"/>
  <c r="D15" i="68"/>
  <c r="C15" i="68"/>
  <c r="AQ13" i="68"/>
  <c r="AR13" i="68"/>
  <c r="AS13" i="68"/>
  <c r="AT13" i="68"/>
  <c r="AU13" i="68"/>
  <c r="AV13" i="68"/>
  <c r="AW13" i="68"/>
  <c r="AX13" i="68"/>
  <c r="AY13" i="68"/>
  <c r="AZ13" i="68"/>
  <c r="BA13" i="68"/>
  <c r="BB13" i="68"/>
  <c r="BC13" i="68"/>
  <c r="BD13" i="68"/>
  <c r="AP13" i="68"/>
  <c r="AM13" i="68"/>
  <c r="AL13" i="68"/>
  <c r="AK13" i="68"/>
  <c r="AJ13" i="68"/>
  <c r="AI13" i="68"/>
  <c r="AH13" i="68"/>
  <c r="AG13" i="68"/>
  <c r="AF13" i="68"/>
  <c r="AE13" i="68"/>
  <c r="AD13" i="68"/>
  <c r="AC13" i="68"/>
  <c r="AB13" i="68"/>
  <c r="AA13" i="68"/>
  <c r="Z13" i="68"/>
  <c r="Y13" i="68"/>
  <c r="X13" i="68"/>
  <c r="W13" i="68"/>
  <c r="V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E13" i="67"/>
  <c r="F13" i="67"/>
  <c r="G13" i="67"/>
  <c r="H13" i="67"/>
  <c r="I13" i="67"/>
  <c r="J13" i="67"/>
  <c r="K13" i="67"/>
  <c r="L13" i="67"/>
  <c r="M13" i="67"/>
  <c r="N13" i="67"/>
  <c r="O13" i="67"/>
  <c r="P13" i="67"/>
  <c r="Q13" i="67"/>
  <c r="R13" i="67"/>
  <c r="S13" i="67"/>
  <c r="V13" i="67"/>
  <c r="W13" i="67"/>
  <c r="X13" i="67"/>
  <c r="Y13" i="67"/>
  <c r="Z13" i="67"/>
  <c r="AA13" i="67"/>
  <c r="AB13" i="67"/>
  <c r="AC13" i="67"/>
  <c r="AD13" i="67"/>
  <c r="AE13" i="67"/>
  <c r="AF13" i="67"/>
  <c r="AG13" i="67"/>
  <c r="AH13" i="67"/>
  <c r="AI13" i="67"/>
  <c r="AJ13" i="67"/>
  <c r="AK13" i="67"/>
  <c r="AL13" i="67"/>
  <c r="AM13" i="67"/>
  <c r="AP13" i="67"/>
  <c r="AQ13" i="67"/>
  <c r="AR13" i="67"/>
  <c r="AS13" i="67"/>
  <c r="AT13" i="67"/>
  <c r="AU13" i="67"/>
  <c r="AV13" i="67"/>
  <c r="AW13" i="67"/>
  <c r="AX13" i="67"/>
  <c r="AY13" i="67"/>
  <c r="AZ13" i="67"/>
  <c r="BA13" i="67"/>
  <c r="BB13" i="67"/>
  <c r="BC13" i="67"/>
  <c r="BD13" i="67"/>
  <c r="C16" i="67"/>
  <c r="D16" i="67"/>
  <c r="C17" i="67"/>
  <c r="D17" i="67"/>
  <c r="C18" i="67"/>
  <c r="D18" i="67"/>
  <c r="C19" i="67"/>
  <c r="D19" i="67"/>
  <c r="C20" i="67"/>
  <c r="D20" i="67"/>
  <c r="C21" i="67"/>
  <c r="D21" i="67"/>
  <c r="C22" i="67"/>
  <c r="D22" i="67"/>
  <c r="C23" i="67"/>
  <c r="D23" i="67"/>
  <c r="C24" i="67"/>
  <c r="D24" i="67"/>
  <c r="C25" i="67"/>
  <c r="D25" i="67"/>
  <c r="C26" i="67"/>
  <c r="D26" i="67"/>
  <c r="D15" i="67"/>
  <c r="C15" i="67"/>
  <c r="B26" i="67"/>
  <c r="B16" i="67"/>
  <c r="B17" i="67"/>
  <c r="B18" i="67"/>
  <c r="B19" i="67"/>
  <c r="B20" i="67"/>
  <c r="B21" i="67"/>
  <c r="B22" i="67"/>
  <c r="B23" i="67"/>
  <c r="B24" i="67"/>
  <c r="B25" i="67"/>
  <c r="B15" i="67"/>
  <c r="AH16" i="77"/>
  <c r="AI14" i="77"/>
  <c r="AJ14" i="77"/>
  <c r="W14" i="77"/>
  <c r="X14" i="77"/>
  <c r="N14" i="77"/>
  <c r="O14" i="77"/>
  <c r="D14" i="77"/>
  <c r="E14" i="77"/>
  <c r="F14" i="64"/>
  <c r="G14" i="64"/>
  <c r="C14" i="64"/>
  <c r="D14" i="64"/>
  <c r="T32" i="83"/>
  <c r="B11" i="92"/>
  <c r="O11" i="92"/>
  <c r="Q14" i="75"/>
  <c r="R14" i="75" s="1"/>
  <c r="Q65" i="75"/>
  <c r="R15" i="75"/>
  <c r="Q13" i="75"/>
  <c r="R13" i="75" s="1"/>
  <c r="AA15" i="95"/>
  <c r="Z15" i="95"/>
  <c r="Y15" i="95"/>
  <c r="X15" i="95"/>
  <c r="W15" i="95"/>
  <c r="V15" i="95"/>
  <c r="U15" i="95"/>
  <c r="T15" i="95"/>
  <c r="S15" i="95"/>
  <c r="R15" i="95"/>
  <c r="Q15" i="95"/>
  <c r="P15" i="95"/>
  <c r="M15" i="95"/>
  <c r="L15" i="95"/>
  <c r="K15" i="95"/>
  <c r="J15" i="95"/>
  <c r="I15" i="95"/>
  <c r="H15" i="95"/>
  <c r="G15" i="95"/>
  <c r="F15" i="95"/>
  <c r="E15" i="95"/>
  <c r="D15" i="95"/>
  <c r="C15" i="95"/>
  <c r="B15" i="95"/>
  <c r="N78" i="75"/>
  <c r="N77" i="75"/>
  <c r="N76" i="75"/>
  <c r="N75" i="75"/>
  <c r="N74" i="75"/>
  <c r="N73" i="75"/>
  <c r="N72" i="75"/>
  <c r="N71" i="75"/>
  <c r="N70" i="75"/>
  <c r="N69" i="75"/>
  <c r="N68" i="75"/>
  <c r="N67" i="75"/>
  <c r="N66" i="75"/>
  <c r="N65" i="75"/>
  <c r="N64" i="75"/>
  <c r="N63" i="75"/>
  <c r="N62" i="75"/>
  <c r="N61" i="75"/>
  <c r="N52" i="75"/>
  <c r="N53" i="75"/>
  <c r="N54" i="75"/>
  <c r="N55" i="75"/>
  <c r="N56" i="75"/>
  <c r="N57" i="75"/>
  <c r="N58" i="75"/>
  <c r="N59" i="75"/>
  <c r="N60" i="75"/>
  <c r="N51" i="75"/>
  <c r="N50" i="75"/>
  <c r="N49" i="75"/>
  <c r="N12" i="75"/>
  <c r="N11" i="75"/>
  <c r="N10" i="75"/>
  <c r="N36" i="75"/>
  <c r="N35" i="75"/>
  <c r="N34" i="75"/>
  <c r="N33" i="75"/>
  <c r="N32" i="75"/>
  <c r="N31" i="75"/>
  <c r="N30" i="75"/>
  <c r="N29" i="75"/>
  <c r="N28" i="75"/>
  <c r="N27" i="75"/>
  <c r="N26" i="75"/>
  <c r="N25" i="75"/>
  <c r="N24" i="75"/>
  <c r="N23" i="75"/>
  <c r="N22" i="75"/>
  <c r="N21" i="75"/>
  <c r="N20" i="75"/>
  <c r="N19" i="75"/>
  <c r="N18" i="75"/>
  <c r="N17" i="75"/>
  <c r="N16" i="75"/>
  <c r="N15" i="75"/>
  <c r="N14" i="75"/>
  <c r="N13" i="75"/>
  <c r="R18" i="94"/>
  <c r="S18" i="94"/>
  <c r="T18" i="94"/>
  <c r="R19" i="94"/>
  <c r="S19" i="94"/>
  <c r="T19" i="94"/>
  <c r="R20" i="94"/>
  <c r="S20" i="94"/>
  <c r="T20" i="94"/>
  <c r="R21" i="94"/>
  <c r="S21" i="94"/>
  <c r="T21" i="94"/>
  <c r="R22" i="94"/>
  <c r="S22" i="94"/>
  <c r="T22" i="94"/>
  <c r="R23" i="94"/>
  <c r="S23" i="94"/>
  <c r="T23" i="94"/>
  <c r="R24" i="94"/>
  <c r="S24" i="94"/>
  <c r="T24" i="94"/>
  <c r="R25" i="94"/>
  <c r="S25" i="94"/>
  <c r="T25" i="94"/>
  <c r="R26" i="94"/>
  <c r="S26" i="94"/>
  <c r="T26" i="94"/>
  <c r="R27" i="94"/>
  <c r="S27" i="94"/>
  <c r="T27" i="94"/>
  <c r="R28" i="94"/>
  <c r="S28" i="94"/>
  <c r="T28" i="94"/>
  <c r="S17" i="94"/>
  <c r="T17" i="94"/>
  <c r="T15" i="94" s="1"/>
  <c r="E15" i="94"/>
  <c r="B15" i="94"/>
  <c r="D29" i="87"/>
  <c r="C29" i="87"/>
  <c r="D28" i="87"/>
  <c r="C28" i="87"/>
  <c r="D27" i="87"/>
  <c r="C27" i="87"/>
  <c r="D26" i="87"/>
  <c r="C26" i="87"/>
  <c r="D25" i="87"/>
  <c r="C25" i="87"/>
  <c r="D24" i="87"/>
  <c r="C24" i="87"/>
  <c r="D23" i="87"/>
  <c r="C23" i="87"/>
  <c r="D22" i="87"/>
  <c r="C22" i="87"/>
  <c r="D21" i="87"/>
  <c r="C21" i="87"/>
  <c r="D20" i="87"/>
  <c r="C20" i="87"/>
  <c r="D19" i="87"/>
  <c r="C19" i="87"/>
  <c r="D18" i="87"/>
  <c r="C18" i="87"/>
  <c r="D17" i="87"/>
  <c r="C17" i="87"/>
  <c r="D16" i="87"/>
  <c r="C16" i="87"/>
  <c r="D15" i="87"/>
  <c r="C15" i="87"/>
  <c r="C14" i="87"/>
  <c r="D14" i="87"/>
  <c r="BK12" i="87"/>
  <c r="BH12" i="87"/>
  <c r="BE12" i="87"/>
  <c r="BB12" i="87"/>
  <c r="AY12" i="87"/>
  <c r="AT12" i="87"/>
  <c r="Q12" i="87"/>
  <c r="N12" i="87"/>
  <c r="K12" i="87"/>
  <c r="B28" i="87"/>
  <c r="F332" i="85"/>
  <c r="E19" i="84"/>
  <c r="F19" i="84"/>
  <c r="E20" i="84"/>
  <c r="F20" i="84"/>
  <c r="E21" i="84"/>
  <c r="F21" i="84"/>
  <c r="E22" i="84"/>
  <c r="F22" i="84"/>
  <c r="E23" i="84"/>
  <c r="F23" i="84"/>
  <c r="E24" i="84"/>
  <c r="F24" i="84"/>
  <c r="E25" i="84"/>
  <c r="F25" i="84"/>
  <c r="E26" i="84"/>
  <c r="F26" i="84"/>
  <c r="E27" i="84"/>
  <c r="F27" i="84"/>
  <c r="E28" i="84"/>
  <c r="F28" i="84"/>
  <c r="E29" i="84"/>
  <c r="F29" i="84"/>
  <c r="E30" i="84"/>
  <c r="F30" i="84"/>
  <c r="E31" i="84"/>
  <c r="F31" i="84"/>
  <c r="E32" i="84"/>
  <c r="F32" i="84"/>
  <c r="D32" i="84" s="1"/>
  <c r="E33" i="84"/>
  <c r="F33" i="84"/>
  <c r="E34" i="84"/>
  <c r="F34" i="84"/>
  <c r="E35" i="84"/>
  <c r="F35" i="84"/>
  <c r="E36" i="84"/>
  <c r="F36" i="84"/>
  <c r="E37" i="84"/>
  <c r="F37" i="84"/>
  <c r="E38" i="84"/>
  <c r="F38" i="84"/>
  <c r="E39" i="84"/>
  <c r="F39" i="84"/>
  <c r="E40" i="84"/>
  <c r="F40" i="84"/>
  <c r="E41" i="84"/>
  <c r="F41" i="84"/>
  <c r="U32" i="83"/>
  <c r="AA32" i="83"/>
  <c r="V32" i="83"/>
  <c r="Q15" i="94"/>
  <c r="P15" i="94"/>
  <c r="N15" i="94"/>
  <c r="M15" i="94"/>
  <c r="K15" i="94"/>
  <c r="J15" i="94"/>
  <c r="F15" i="94"/>
  <c r="D15" i="94"/>
  <c r="C15" i="94"/>
  <c r="L11" i="92"/>
  <c r="M11" i="92"/>
  <c r="N11" i="92"/>
  <c r="L11" i="91"/>
  <c r="M11" i="91"/>
  <c r="N11" i="91"/>
  <c r="O11" i="91"/>
  <c r="I15" i="94"/>
  <c r="L15" i="94"/>
  <c r="O15" i="94"/>
  <c r="R18" i="73"/>
  <c r="R17" i="73"/>
  <c r="U18" i="73"/>
  <c r="V15" i="73"/>
  <c r="U17" i="73"/>
  <c r="L509" i="85"/>
  <c r="K509" i="85"/>
  <c r="E509" i="85"/>
  <c r="J509" i="85"/>
  <c r="I509" i="85" s="1"/>
  <c r="H509" i="85"/>
  <c r="G509" i="85"/>
  <c r="D509" i="85"/>
  <c r="C509" i="85" s="1"/>
  <c r="B509" i="85"/>
  <c r="L496" i="85"/>
  <c r="K496" i="85"/>
  <c r="J496" i="85"/>
  <c r="I496" i="85" s="1"/>
  <c r="H496" i="85"/>
  <c r="E496" i="85"/>
  <c r="G496" i="85"/>
  <c r="B496" i="85"/>
  <c r="L474" i="85"/>
  <c r="K474" i="85"/>
  <c r="E474" i="85" s="1"/>
  <c r="C474" i="85" s="1"/>
  <c r="J474" i="85"/>
  <c r="H474" i="85"/>
  <c r="F474" i="85"/>
  <c r="G474" i="85"/>
  <c r="B474" i="85"/>
  <c r="L459" i="85"/>
  <c r="K459" i="85"/>
  <c r="I459" i="85" s="1"/>
  <c r="J459" i="85"/>
  <c r="H459" i="85"/>
  <c r="E459" i="85"/>
  <c r="G459" i="85"/>
  <c r="B459" i="85"/>
  <c r="L448" i="85"/>
  <c r="K448" i="85"/>
  <c r="J448" i="85"/>
  <c r="I448" i="85" s="1"/>
  <c r="H448" i="85"/>
  <c r="E448" i="85" s="1"/>
  <c r="C448" i="85" s="1"/>
  <c r="G448" i="85"/>
  <c r="B448" i="85"/>
  <c r="L426" i="85"/>
  <c r="K426" i="85"/>
  <c r="J426" i="85"/>
  <c r="I426" i="85" s="1"/>
  <c r="H426" i="85"/>
  <c r="G426" i="85"/>
  <c r="B426" i="85"/>
  <c r="L415" i="85"/>
  <c r="K415" i="85"/>
  <c r="J415" i="85"/>
  <c r="I415" i="85" s="1"/>
  <c r="H415" i="85"/>
  <c r="E415" i="85"/>
  <c r="G415" i="85"/>
  <c r="B415" i="85"/>
  <c r="L403" i="85"/>
  <c r="K403" i="85"/>
  <c r="J403" i="85"/>
  <c r="I403" i="85"/>
  <c r="H403" i="85"/>
  <c r="G403" i="85"/>
  <c r="D403" i="85" s="1"/>
  <c r="C403" i="85" s="1"/>
  <c r="B403" i="85"/>
  <c r="L382" i="85"/>
  <c r="K382" i="85"/>
  <c r="J382" i="85"/>
  <c r="I382" i="85" s="1"/>
  <c r="H382" i="85"/>
  <c r="G382" i="85"/>
  <c r="B382" i="85"/>
  <c r="L373" i="85"/>
  <c r="K373" i="85"/>
  <c r="J373" i="85"/>
  <c r="I373" i="85" s="1"/>
  <c r="H373" i="85"/>
  <c r="G373" i="85"/>
  <c r="F373" i="85" s="1"/>
  <c r="B373" i="85"/>
  <c r="L362" i="85"/>
  <c r="K362" i="85"/>
  <c r="J362" i="85"/>
  <c r="I362" i="85" s="1"/>
  <c r="H362" i="85"/>
  <c r="E362" i="85"/>
  <c r="G362" i="85"/>
  <c r="D362" i="85" s="1"/>
  <c r="C362" i="85" s="1"/>
  <c r="B362" i="85"/>
  <c r="L332" i="85"/>
  <c r="K332" i="85"/>
  <c r="J332" i="85"/>
  <c r="H332" i="85"/>
  <c r="G332" i="85"/>
  <c r="B332" i="85"/>
  <c r="L321" i="85"/>
  <c r="K321" i="85"/>
  <c r="I321" i="85" s="1"/>
  <c r="J321" i="85"/>
  <c r="H321" i="85"/>
  <c r="G321" i="85"/>
  <c r="D321" i="85" s="1"/>
  <c r="C321" i="85" s="1"/>
  <c r="B321" i="85"/>
  <c r="L294" i="85"/>
  <c r="K294" i="85"/>
  <c r="J294" i="85"/>
  <c r="H294" i="85"/>
  <c r="E294" i="85" s="1"/>
  <c r="G294" i="85"/>
  <c r="D294" i="85" s="1"/>
  <c r="C294" i="85" s="1"/>
  <c r="B294" i="85"/>
  <c r="L277" i="85"/>
  <c r="K277" i="85"/>
  <c r="J277" i="85"/>
  <c r="I277" i="85" s="1"/>
  <c r="H277" i="85"/>
  <c r="G277" i="85"/>
  <c r="D277" i="85" s="1"/>
  <c r="C277" i="85" s="1"/>
  <c r="B277" i="85"/>
  <c r="L241" i="85"/>
  <c r="K241" i="85"/>
  <c r="E241" i="85"/>
  <c r="J241" i="85"/>
  <c r="H241" i="85"/>
  <c r="G241" i="85"/>
  <c r="F241" i="85"/>
  <c r="B241" i="85"/>
  <c r="L222" i="85"/>
  <c r="K222" i="85"/>
  <c r="J222" i="85"/>
  <c r="H222" i="85"/>
  <c r="G222" i="85"/>
  <c r="F222" i="85" s="1"/>
  <c r="D222" i="85"/>
  <c r="B222" i="85"/>
  <c r="L192" i="85"/>
  <c r="K192" i="85"/>
  <c r="J192" i="85"/>
  <c r="H192" i="85"/>
  <c r="G192" i="85"/>
  <c r="B192" i="85"/>
  <c r="L153" i="85"/>
  <c r="K153" i="85"/>
  <c r="E153" i="85" s="1"/>
  <c r="C153" i="85" s="1"/>
  <c r="J153" i="85"/>
  <c r="H153" i="85"/>
  <c r="F153" i="85"/>
  <c r="G153" i="85"/>
  <c r="L116" i="85"/>
  <c r="K116" i="85"/>
  <c r="J116" i="85"/>
  <c r="I116" i="85" s="1"/>
  <c r="H116" i="85"/>
  <c r="G116" i="85"/>
  <c r="D116" i="85" s="1"/>
  <c r="C116" i="85" s="1"/>
  <c r="B116" i="85"/>
  <c r="L92" i="85"/>
  <c r="K92" i="85"/>
  <c r="J92" i="85"/>
  <c r="H92" i="85"/>
  <c r="E92" i="85"/>
  <c r="G92" i="85"/>
  <c r="D92" i="85" s="1"/>
  <c r="C92" i="85" s="1"/>
  <c r="B92" i="85"/>
  <c r="I58" i="85"/>
  <c r="L58" i="85"/>
  <c r="K58" i="85"/>
  <c r="J58" i="85"/>
  <c r="H58" i="85"/>
  <c r="G58" i="85"/>
  <c r="F58" i="85"/>
  <c r="E58" i="85"/>
  <c r="D58" i="85"/>
  <c r="B58" i="85"/>
  <c r="H15" i="85"/>
  <c r="F15" i="85" s="1"/>
  <c r="C20" i="53"/>
  <c r="C12" i="53"/>
  <c r="F11" i="93"/>
  <c r="I11" i="93"/>
  <c r="C13" i="93"/>
  <c r="C14" i="93"/>
  <c r="L14" i="93" s="1"/>
  <c r="C15" i="93"/>
  <c r="L15" i="93"/>
  <c r="C16" i="93"/>
  <c r="L16" i="93" s="1"/>
  <c r="C17" i="93"/>
  <c r="L17" i="93"/>
  <c r="C18" i="93"/>
  <c r="L18" i="93" s="1"/>
  <c r="C19" i="93"/>
  <c r="L19" i="93"/>
  <c r="C20" i="93"/>
  <c r="L20" i="93" s="1"/>
  <c r="C21" i="93"/>
  <c r="L21" i="93"/>
  <c r="C22" i="93"/>
  <c r="L22" i="93" s="1"/>
  <c r="C23" i="93"/>
  <c r="L23" i="93"/>
  <c r="C24" i="93"/>
  <c r="L24" i="93" s="1"/>
  <c r="C25" i="93"/>
  <c r="L25" i="93"/>
  <c r="C26" i="93"/>
  <c r="L26" i="93" s="1"/>
  <c r="C27" i="93"/>
  <c r="L27" i="93"/>
  <c r="C28" i="93"/>
  <c r="L28" i="93" s="1"/>
  <c r="C29" i="93"/>
  <c r="L29" i="93"/>
  <c r="C30" i="93"/>
  <c r="L30" i="93" s="1"/>
  <c r="C31" i="93"/>
  <c r="L31" i="93"/>
  <c r="C32" i="93"/>
  <c r="L32" i="93" s="1"/>
  <c r="C33" i="93"/>
  <c r="L33" i="93"/>
  <c r="C34" i="93"/>
  <c r="L34" i="93" s="1"/>
  <c r="C35" i="93"/>
  <c r="L35" i="93"/>
  <c r="C11" i="92"/>
  <c r="D11" i="92"/>
  <c r="E11" i="92"/>
  <c r="F11" i="92"/>
  <c r="G11" i="92"/>
  <c r="H11" i="92"/>
  <c r="I11" i="92"/>
  <c r="J11" i="92"/>
  <c r="K11" i="92"/>
  <c r="C11" i="91"/>
  <c r="D11" i="91"/>
  <c r="E11" i="91"/>
  <c r="F11" i="91"/>
  <c r="G11" i="91"/>
  <c r="H11" i="91"/>
  <c r="I11" i="91"/>
  <c r="J11" i="91"/>
  <c r="K11" i="91"/>
  <c r="BM12" i="87"/>
  <c r="BL12" i="87"/>
  <c r="BJ12" i="87"/>
  <c r="BI12" i="87"/>
  <c r="BG12" i="87"/>
  <c r="BF12" i="87"/>
  <c r="BD12" i="87"/>
  <c r="BC12" i="87"/>
  <c r="BA12" i="87"/>
  <c r="AZ12" i="87"/>
  <c r="AV12" i="87"/>
  <c r="AU12" i="87"/>
  <c r="AS12" i="87"/>
  <c r="AR12" i="87"/>
  <c r="AP12" i="87"/>
  <c r="AO12" i="87"/>
  <c r="AM12" i="87"/>
  <c r="AL12" i="87"/>
  <c r="AJ12" i="87"/>
  <c r="AI12" i="87"/>
  <c r="AG12" i="87"/>
  <c r="AF12" i="87"/>
  <c r="AD12" i="87"/>
  <c r="AC12" i="87"/>
  <c r="AB12" i="87"/>
  <c r="AA12" i="87"/>
  <c r="Z12" i="87"/>
  <c r="V12" i="87"/>
  <c r="U12" i="87"/>
  <c r="S12" i="87"/>
  <c r="R12" i="87"/>
  <c r="P12" i="87"/>
  <c r="O12" i="87"/>
  <c r="M12" i="87"/>
  <c r="L12" i="87"/>
  <c r="J12" i="87"/>
  <c r="I12" i="87"/>
  <c r="G12" i="87"/>
  <c r="F12" i="87"/>
  <c r="D44" i="54"/>
  <c r="B44" i="54" s="1"/>
  <c r="D40" i="54"/>
  <c r="B40" i="54" s="1"/>
  <c r="D39" i="54"/>
  <c r="B39" i="54" s="1"/>
  <c r="D36" i="54"/>
  <c r="B36" i="54" s="1"/>
  <c r="B34" i="54" s="1"/>
  <c r="D37" i="54"/>
  <c r="B37" i="54" s="1"/>
  <c r="D38" i="54"/>
  <c r="B38" i="54" s="1"/>
  <c r="D24" i="54"/>
  <c r="B24" i="54" s="1"/>
  <c r="D19" i="54"/>
  <c r="B19" i="54" s="1"/>
  <c r="D17" i="54"/>
  <c r="D16" i="54"/>
  <c r="B16" i="54" s="1"/>
  <c r="R39" i="73"/>
  <c r="S39" i="73" s="1"/>
  <c r="R38" i="73"/>
  <c r="R37" i="73"/>
  <c r="R36" i="73"/>
  <c r="R35" i="73"/>
  <c r="R34" i="73"/>
  <c r="R33" i="73"/>
  <c r="S33" i="73" s="1"/>
  <c r="R32" i="73"/>
  <c r="R31" i="73"/>
  <c r="S31" i="73" s="1"/>
  <c r="R30" i="73"/>
  <c r="R29" i="73"/>
  <c r="R28" i="73"/>
  <c r="R27" i="73"/>
  <c r="R26" i="73"/>
  <c r="R25" i="73"/>
  <c r="R24" i="73"/>
  <c r="R23" i="73"/>
  <c r="R22" i="73"/>
  <c r="R21" i="73"/>
  <c r="R20" i="73"/>
  <c r="R19" i="73"/>
  <c r="F14" i="71"/>
  <c r="L41" i="84"/>
  <c r="G41" i="84"/>
  <c r="L40" i="84"/>
  <c r="G40" i="84"/>
  <c r="L39" i="84"/>
  <c r="G39" i="84"/>
  <c r="L38" i="84"/>
  <c r="G38" i="84"/>
  <c r="L37" i="84"/>
  <c r="G37" i="84"/>
  <c r="L36" i="84"/>
  <c r="G36" i="84"/>
  <c r="L35" i="84"/>
  <c r="G35" i="84"/>
  <c r="L34" i="84"/>
  <c r="G34" i="84"/>
  <c r="L33" i="84"/>
  <c r="G33" i="84"/>
  <c r="L32" i="84"/>
  <c r="G32" i="84"/>
  <c r="L31" i="84"/>
  <c r="G31" i="84"/>
  <c r="L30" i="84"/>
  <c r="G30" i="84"/>
  <c r="L29" i="84"/>
  <c r="G29" i="84"/>
  <c r="L28" i="84"/>
  <c r="G28" i="84"/>
  <c r="L27" i="84"/>
  <c r="G27" i="84"/>
  <c r="L26" i="84"/>
  <c r="G26" i="84"/>
  <c r="L25" i="84"/>
  <c r="G25" i="84"/>
  <c r="L24" i="84"/>
  <c r="G24" i="84"/>
  <c r="L23" i="84"/>
  <c r="G23" i="84"/>
  <c r="L22" i="84"/>
  <c r="G22" i="84"/>
  <c r="L21" i="84"/>
  <c r="G21" i="84"/>
  <c r="L20" i="84"/>
  <c r="L17" i="84" s="1"/>
  <c r="G20" i="84"/>
  <c r="L19" i="84"/>
  <c r="D11" i="74"/>
  <c r="E11" i="74"/>
  <c r="F11" i="74"/>
  <c r="C17" i="84"/>
  <c r="B47" i="84" s="1"/>
  <c r="H17" i="84"/>
  <c r="I17" i="84"/>
  <c r="M17" i="84"/>
  <c r="N17" i="84"/>
  <c r="P17" i="84"/>
  <c r="R17" i="84"/>
  <c r="B14" i="82"/>
  <c r="C14" i="82"/>
  <c r="D14" i="82"/>
  <c r="E14" i="82"/>
  <c r="F14" i="82"/>
  <c r="G14" i="82"/>
  <c r="H14" i="82"/>
  <c r="I14" i="82"/>
  <c r="J14" i="82"/>
  <c r="D13" i="79"/>
  <c r="E13" i="79"/>
  <c r="F13" i="79"/>
  <c r="G13" i="79"/>
  <c r="H13" i="79"/>
  <c r="I13" i="79"/>
  <c r="C15" i="79"/>
  <c r="C13" i="79" s="1"/>
  <c r="C16" i="79"/>
  <c r="C17" i="79"/>
  <c r="C18" i="79"/>
  <c r="C19" i="79"/>
  <c r="C20" i="79"/>
  <c r="C21" i="79"/>
  <c r="C22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D13" i="78"/>
  <c r="E13" i="78"/>
  <c r="F13" i="78"/>
  <c r="G13" i="78"/>
  <c r="H13" i="78"/>
  <c r="I13" i="78"/>
  <c r="C15" i="78"/>
  <c r="C13" i="78" s="1"/>
  <c r="C16" i="78"/>
  <c r="C17" i="78"/>
  <c r="C18" i="78"/>
  <c r="C19" i="78"/>
  <c r="C20" i="78"/>
  <c r="C21" i="78"/>
  <c r="C22" i="78"/>
  <c r="C23" i="78"/>
  <c r="C24" i="78"/>
  <c r="C25" i="78"/>
  <c r="C26" i="78"/>
  <c r="C27" i="78"/>
  <c r="C28" i="78"/>
  <c r="C29" i="78"/>
  <c r="C30" i="78"/>
  <c r="C31" i="78"/>
  <c r="C32" i="78"/>
  <c r="C33" i="78"/>
  <c r="C34" i="78"/>
  <c r="C35" i="78"/>
  <c r="C36" i="78"/>
  <c r="C37" i="78"/>
  <c r="F14" i="77"/>
  <c r="G14" i="77"/>
  <c r="H14" i="77"/>
  <c r="I14" i="77"/>
  <c r="J14" i="77"/>
  <c r="K14" i="77"/>
  <c r="P14" i="77"/>
  <c r="Q14" i="77"/>
  <c r="R14" i="77"/>
  <c r="S14" i="77"/>
  <c r="T14" i="77"/>
  <c r="U14" i="77"/>
  <c r="Y14" i="77"/>
  <c r="Z14" i="77"/>
  <c r="AA14" i="77"/>
  <c r="AB14" i="77"/>
  <c r="AC14" i="77"/>
  <c r="AD14" i="77"/>
  <c r="AK14" i="77"/>
  <c r="AL14" i="77"/>
  <c r="AM14" i="77"/>
  <c r="AN14" i="77"/>
  <c r="AO14" i="77"/>
  <c r="C16" i="77"/>
  <c r="M16" i="77"/>
  <c r="V16" i="77"/>
  <c r="C17" i="77"/>
  <c r="M17" i="77"/>
  <c r="V17" i="77"/>
  <c r="AH17" i="77"/>
  <c r="AH14" i="77" s="1"/>
  <c r="C18" i="77"/>
  <c r="M18" i="77"/>
  <c r="V18" i="77"/>
  <c r="AH18" i="77"/>
  <c r="C19" i="77"/>
  <c r="M19" i="77"/>
  <c r="V19" i="77"/>
  <c r="AH19" i="77"/>
  <c r="C20" i="77"/>
  <c r="M20" i="77"/>
  <c r="V20" i="77"/>
  <c r="AH20" i="77"/>
  <c r="C21" i="77"/>
  <c r="M21" i="77"/>
  <c r="V21" i="77"/>
  <c r="AH21" i="77"/>
  <c r="C22" i="77"/>
  <c r="M22" i="77"/>
  <c r="V22" i="77"/>
  <c r="AH22" i="77"/>
  <c r="C23" i="77"/>
  <c r="M23" i="77"/>
  <c r="V23" i="77"/>
  <c r="AH23" i="77"/>
  <c r="C24" i="77"/>
  <c r="M24" i="77"/>
  <c r="V24" i="77"/>
  <c r="AH24" i="77"/>
  <c r="C25" i="77"/>
  <c r="M25" i="77"/>
  <c r="V25" i="77"/>
  <c r="AH25" i="77"/>
  <c r="C26" i="77"/>
  <c r="M26" i="77"/>
  <c r="V26" i="77"/>
  <c r="AH26" i="77"/>
  <c r="C27" i="77"/>
  <c r="M27" i="77"/>
  <c r="V27" i="77"/>
  <c r="AH27" i="77"/>
  <c r="C28" i="77"/>
  <c r="M28" i="77"/>
  <c r="V28" i="77"/>
  <c r="AH28" i="77"/>
  <c r="C29" i="77"/>
  <c r="M29" i="77"/>
  <c r="V29" i="77"/>
  <c r="AH29" i="77"/>
  <c r="C30" i="77"/>
  <c r="M30" i="77"/>
  <c r="V30" i="77"/>
  <c r="AH30" i="77"/>
  <c r="I13" i="76"/>
  <c r="J13" i="76"/>
  <c r="K13" i="76"/>
  <c r="L13" i="76"/>
  <c r="R13" i="76"/>
  <c r="S13" i="76"/>
  <c r="T13" i="76"/>
  <c r="U13" i="76"/>
  <c r="C15" i="76"/>
  <c r="D15" i="76"/>
  <c r="E15" i="76"/>
  <c r="F15" i="76"/>
  <c r="H15" i="76"/>
  <c r="Q15" i="76"/>
  <c r="C16" i="76"/>
  <c r="D16" i="76"/>
  <c r="E16" i="76"/>
  <c r="F16" i="76"/>
  <c r="H16" i="76"/>
  <c r="Q16" i="76"/>
  <c r="C17" i="76"/>
  <c r="D17" i="76"/>
  <c r="E17" i="76"/>
  <c r="F17" i="76"/>
  <c r="H17" i="76"/>
  <c r="Q17" i="76"/>
  <c r="C18" i="76"/>
  <c r="D18" i="76"/>
  <c r="E18" i="76"/>
  <c r="F18" i="76"/>
  <c r="H18" i="76"/>
  <c r="Q18" i="76"/>
  <c r="C19" i="76"/>
  <c r="D19" i="76"/>
  <c r="E19" i="76"/>
  <c r="F19" i="76"/>
  <c r="H19" i="76"/>
  <c r="Q19" i="76"/>
  <c r="C20" i="76"/>
  <c r="D20" i="76"/>
  <c r="E20" i="76"/>
  <c r="E13" i="76" s="1"/>
  <c r="F20" i="76"/>
  <c r="H20" i="76"/>
  <c r="Q20" i="76"/>
  <c r="C21" i="76"/>
  <c r="D21" i="76"/>
  <c r="E21" i="76"/>
  <c r="F21" i="76"/>
  <c r="H21" i="76"/>
  <c r="Q21" i="76"/>
  <c r="C22" i="76"/>
  <c r="D22" i="76"/>
  <c r="E22" i="76"/>
  <c r="F22" i="76"/>
  <c r="H22" i="76"/>
  <c r="Q22" i="76"/>
  <c r="C23" i="76"/>
  <c r="D23" i="76"/>
  <c r="E23" i="76"/>
  <c r="F23" i="76"/>
  <c r="H23" i="76"/>
  <c r="Q23" i="76"/>
  <c r="C24" i="76"/>
  <c r="D24" i="76"/>
  <c r="E24" i="76"/>
  <c r="F24" i="76"/>
  <c r="H24" i="76"/>
  <c r="Q24" i="76"/>
  <c r="C25" i="76"/>
  <c r="D25" i="76"/>
  <c r="E25" i="76"/>
  <c r="F25" i="76"/>
  <c r="H25" i="76"/>
  <c r="Q25" i="76"/>
  <c r="C26" i="76"/>
  <c r="D26" i="76"/>
  <c r="E26" i="76"/>
  <c r="F26" i="76"/>
  <c r="H26" i="76"/>
  <c r="Q26" i="76"/>
  <c r="C27" i="76"/>
  <c r="D27" i="76"/>
  <c r="E27" i="76"/>
  <c r="F27" i="76"/>
  <c r="H27" i="76"/>
  <c r="Q27" i="76"/>
  <c r="C28" i="76"/>
  <c r="D28" i="76"/>
  <c r="E28" i="76"/>
  <c r="F28" i="76"/>
  <c r="H28" i="76"/>
  <c r="Q28" i="76"/>
  <c r="C29" i="76"/>
  <c r="C13" i="76" s="1"/>
  <c r="D29" i="76"/>
  <c r="E29" i="76"/>
  <c r="F29" i="76"/>
  <c r="H29" i="76"/>
  <c r="Q29" i="76"/>
  <c r="B30" i="76"/>
  <c r="H30" i="76"/>
  <c r="C15" i="73"/>
  <c r="W15" i="73"/>
  <c r="U15" i="73" s="1"/>
  <c r="E15" i="73"/>
  <c r="H15" i="73"/>
  <c r="J15" i="73"/>
  <c r="L15" i="73"/>
  <c r="N15" i="73"/>
  <c r="P15" i="73"/>
  <c r="U19" i="73"/>
  <c r="D19" i="73"/>
  <c r="U20" i="73"/>
  <c r="I20" i="73" s="1"/>
  <c r="U21" i="73"/>
  <c r="D21" i="73" s="1"/>
  <c r="U22" i="73"/>
  <c r="U23" i="73"/>
  <c r="S23" i="73" s="1"/>
  <c r="Q23" i="73"/>
  <c r="U24" i="73"/>
  <c r="D24" i="73" s="1"/>
  <c r="U25" i="73"/>
  <c r="U26" i="73"/>
  <c r="S26" i="73"/>
  <c r="U27" i="73"/>
  <c r="S27" i="73" s="1"/>
  <c r="U28" i="73"/>
  <c r="D28" i="73"/>
  <c r="O28" i="73"/>
  <c r="U29" i="73"/>
  <c r="Q29" i="73" s="1"/>
  <c r="U30" i="73"/>
  <c r="S30" i="73" s="1"/>
  <c r="U31" i="73"/>
  <c r="Q31" i="73"/>
  <c r="F31" i="73"/>
  <c r="U32" i="73"/>
  <c r="U33" i="73"/>
  <c r="I33" i="73"/>
  <c r="U34" i="73"/>
  <c r="Q34" i="73" s="1"/>
  <c r="U35" i="73"/>
  <c r="S35" i="73" s="1"/>
  <c r="U36" i="73"/>
  <c r="O36" i="73" s="1"/>
  <c r="U37" i="73"/>
  <c r="S37" i="73" s="1"/>
  <c r="Q37" i="73"/>
  <c r="U38" i="73"/>
  <c r="Q38" i="73" s="1"/>
  <c r="U39" i="73"/>
  <c r="F15" i="65"/>
  <c r="I15" i="65"/>
  <c r="M15" i="65" s="1"/>
  <c r="N15" i="65" s="1"/>
  <c r="B34" i="65"/>
  <c r="C25" i="65" s="1"/>
  <c r="K15" i="65"/>
  <c r="D14" i="71"/>
  <c r="E14" i="71"/>
  <c r="G14" i="71"/>
  <c r="H14" i="71"/>
  <c r="I14" i="71"/>
  <c r="J14" i="71"/>
  <c r="H14" i="64"/>
  <c r="I14" i="64"/>
  <c r="C14" i="71"/>
  <c r="I18" i="73"/>
  <c r="Q30" i="73"/>
  <c r="M23" i="73"/>
  <c r="F18" i="73"/>
  <c r="K21" i="73"/>
  <c r="K29" i="73"/>
  <c r="F39" i="73"/>
  <c r="M31" i="73"/>
  <c r="M19" i="73"/>
  <c r="I30" i="73"/>
  <c r="O23" i="73"/>
  <c r="F30" i="73"/>
  <c r="O31" i="73"/>
  <c r="O39" i="73"/>
  <c r="M28" i="73"/>
  <c r="K20" i="73"/>
  <c r="I25" i="73"/>
  <c r="K28" i="73"/>
  <c r="S28" i="73"/>
  <c r="K36" i="73"/>
  <c r="S36" i="73"/>
  <c r="D18" i="73"/>
  <c r="K19" i="73"/>
  <c r="F21" i="73"/>
  <c r="O21" i="73"/>
  <c r="K23" i="73"/>
  <c r="M26" i="73"/>
  <c r="I28" i="73"/>
  <c r="Q28" i="73"/>
  <c r="M30" i="73"/>
  <c r="Q36" i="73"/>
  <c r="O37" i="73"/>
  <c r="I23" i="73"/>
  <c r="K26" i="73"/>
  <c r="I27" i="73"/>
  <c r="F28" i="73"/>
  <c r="I31" i="73"/>
  <c r="K34" i="73"/>
  <c r="F36" i="73"/>
  <c r="I39" i="73"/>
  <c r="Q17" i="73"/>
  <c r="O17" i="73"/>
  <c r="F459" i="85"/>
  <c r="I332" i="85"/>
  <c r="C58" i="85"/>
  <c r="D332" i="85"/>
  <c r="I222" i="85"/>
  <c r="F92" i="85"/>
  <c r="L15" i="85"/>
  <c r="Q19" i="73"/>
  <c r="O19" i="73"/>
  <c r="S19" i="73"/>
  <c r="M33" i="73"/>
  <c r="L27" i="65"/>
  <c r="N28" i="65"/>
  <c r="G20" i="65"/>
  <c r="G18" i="65"/>
  <c r="N22" i="65"/>
  <c r="E22" i="65"/>
  <c r="N26" i="65"/>
  <c r="E26" i="65"/>
  <c r="C20" i="65"/>
  <c r="L18" i="65"/>
  <c r="C14" i="77"/>
  <c r="E28" i="65"/>
  <c r="S38" i="73"/>
  <c r="D33" i="73"/>
  <c r="M38" i="73"/>
  <c r="F19" i="73"/>
  <c r="D35" i="73"/>
  <c r="O38" i="73"/>
  <c r="D23" i="73"/>
  <c r="N17" i="65"/>
  <c r="K33" i="73"/>
  <c r="Q33" i="73"/>
  <c r="O33" i="73"/>
  <c r="D29" i="73"/>
  <c r="M25" i="73"/>
  <c r="I19" i="73"/>
  <c r="F33" i="73"/>
  <c r="K27" i="73"/>
  <c r="D32" i="73"/>
  <c r="F23" i="73"/>
  <c r="M39" i="73"/>
  <c r="D39" i="73"/>
  <c r="D31" i="73"/>
  <c r="K31" i="73"/>
  <c r="E21" i="65"/>
  <c r="F496" i="85"/>
  <c r="E332" i="85"/>
  <c r="C332" i="85"/>
  <c r="F448" i="85"/>
  <c r="D448" i="85"/>
  <c r="L13" i="93"/>
  <c r="B16" i="76"/>
  <c r="M14" i="77"/>
  <c r="V14" i="77"/>
  <c r="O20" i="73"/>
  <c r="Q20" i="73"/>
  <c r="O29" i="73"/>
  <c r="M29" i="73"/>
  <c r="S22" i="73"/>
  <c r="S17" i="73"/>
  <c r="S18" i="73"/>
  <c r="D20" i="73"/>
  <c r="S20" i="73"/>
  <c r="F20" i="73"/>
  <c r="K39" i="73"/>
  <c r="Q39" i="73"/>
  <c r="S24" i="73"/>
  <c r="J24" i="65"/>
  <c r="Q32" i="73"/>
  <c r="D26" i="73"/>
  <c r="O26" i="73"/>
  <c r="F26" i="73"/>
  <c r="F192" i="85"/>
  <c r="F362" i="85"/>
  <c r="I192" i="85"/>
  <c r="D474" i="85"/>
  <c r="I92" i="85"/>
  <c r="E192" i="85"/>
  <c r="D373" i="85"/>
  <c r="C373" i="85" s="1"/>
  <c r="D459" i="85"/>
  <c r="C459" i="85" s="1"/>
  <c r="D153" i="85"/>
  <c r="E373" i="85"/>
  <c r="E403" i="85"/>
  <c r="S32" i="83"/>
  <c r="AG32" i="83"/>
  <c r="L15" i="65"/>
  <c r="S25" i="73"/>
  <c r="O25" i="73"/>
  <c r="D25" i="73"/>
  <c r="K25" i="73"/>
  <c r="Q25" i="73"/>
  <c r="F25" i="73"/>
  <c r="E116" i="85"/>
  <c r="K32" i="73"/>
  <c r="M32" i="73"/>
  <c r="F32" i="73"/>
  <c r="O32" i="73"/>
  <c r="S32" i="73"/>
  <c r="I32" i="73"/>
  <c r="B15" i="65"/>
  <c r="C15" i="65" s="1"/>
  <c r="D15" i="65"/>
  <c r="E15" i="65"/>
  <c r="G15" i="65"/>
  <c r="F22" i="73"/>
  <c r="M22" i="73"/>
  <c r="Q22" i="73"/>
  <c r="K22" i="73"/>
  <c r="O22" i="73"/>
  <c r="D22" i="73"/>
  <c r="I22" i="73"/>
  <c r="B17" i="76"/>
  <c r="D13" i="76"/>
  <c r="C11" i="93"/>
  <c r="L11" i="93"/>
  <c r="F277" i="85"/>
  <c r="Q13" i="76"/>
  <c r="I153" i="85"/>
  <c r="Q27" i="73"/>
  <c r="O27" i="73"/>
  <c r="D27" i="73"/>
  <c r="F27" i="73"/>
  <c r="M27" i="73"/>
  <c r="E321" i="85"/>
  <c r="E277" i="85"/>
  <c r="N21" i="65"/>
  <c r="G28" i="65"/>
  <c r="E27" i="65"/>
  <c r="G24" i="65"/>
  <c r="L21" i="65"/>
  <c r="C19" i="65"/>
  <c r="L28" i="65"/>
  <c r="J25" i="65"/>
  <c r="G27" i="65"/>
  <c r="J26" i="65"/>
  <c r="C23" i="65"/>
  <c r="L19" i="65"/>
  <c r="N27" i="65"/>
  <c r="E24" i="65"/>
  <c r="J21" i="65"/>
  <c r="N18" i="65"/>
  <c r="J27" i="65"/>
  <c r="L24" i="65"/>
  <c r="C22" i="65"/>
  <c r="G19" i="65"/>
  <c r="J22" i="65"/>
  <c r="J20" i="65"/>
  <c r="L26" i="65"/>
  <c r="F37" i="73"/>
  <c r="D37" i="73"/>
  <c r="I37" i="73"/>
  <c r="K24" i="73"/>
  <c r="I24" i="73"/>
  <c r="F24" i="73"/>
  <c r="Q21" i="73"/>
  <c r="M21" i="73"/>
  <c r="F17" i="73"/>
  <c r="I17" i="73"/>
  <c r="R15" i="73"/>
  <c r="E19" i="65"/>
  <c r="D17" i="73"/>
  <c r="E25" i="65"/>
  <c r="G17" i="65"/>
  <c r="L20" i="65"/>
  <c r="C24" i="65"/>
  <c r="J28" i="65"/>
  <c r="J23" i="65"/>
  <c r="C17" i="65"/>
  <c r="C21" i="65"/>
  <c r="L25" i="65"/>
  <c r="Q24" i="73"/>
  <c r="F34" i="73"/>
  <c r="M36" i="73"/>
  <c r="D36" i="73"/>
  <c r="B25" i="76"/>
  <c r="B15" i="76"/>
  <c r="O24" i="73"/>
  <c r="K17" i="73"/>
  <c r="N23" i="65"/>
  <c r="C26" i="65"/>
  <c r="J15" i="65"/>
  <c r="N19" i="65"/>
  <c r="C18" i="65"/>
  <c r="G21" i="65"/>
  <c r="G25" i="65"/>
  <c r="J17" i="65"/>
  <c r="N20" i="65"/>
  <c r="N24" i="65"/>
  <c r="L17" i="65"/>
  <c r="G22" i="65"/>
  <c r="C28" i="65"/>
  <c r="M17" i="73"/>
  <c r="M37" i="73"/>
  <c r="I36" i="73"/>
  <c r="M24" i="73"/>
  <c r="Q35" i="73"/>
  <c r="F35" i="73"/>
  <c r="O35" i="73"/>
  <c r="K35" i="73"/>
  <c r="D30" i="73"/>
  <c r="K30" i="73"/>
  <c r="O30" i="73"/>
  <c r="B23" i="76"/>
  <c r="B21" i="76"/>
  <c r="B19" i="76"/>
  <c r="F13" i="76"/>
  <c r="D192" i="85"/>
  <c r="C192" i="85" s="1"/>
  <c r="E426" i="85"/>
  <c r="M18" i="73"/>
  <c r="Q18" i="73"/>
  <c r="O18" i="73"/>
  <c r="K18" i="73"/>
  <c r="I34" i="73"/>
  <c r="M34" i="73"/>
  <c r="O34" i="73"/>
  <c r="K37" i="73"/>
  <c r="E20" i="65"/>
  <c r="S21" i="73"/>
  <c r="D382" i="85"/>
  <c r="T12" i="87"/>
  <c r="I26" i="73"/>
  <c r="Q26" i="73"/>
  <c r="F403" i="85"/>
  <c r="D415" i="85"/>
  <c r="C415" i="85"/>
  <c r="D496" i="85"/>
  <c r="D33" i="84"/>
  <c r="Q33" i="84" s="1"/>
  <c r="D26" i="84"/>
  <c r="O26" i="84" s="1"/>
  <c r="D24" i="84"/>
  <c r="Q24" i="84" s="1"/>
  <c r="D22" i="84"/>
  <c r="Q22" i="84" s="1"/>
  <c r="D20" i="84"/>
  <c r="Q20" i="84" s="1"/>
  <c r="F509" i="85"/>
  <c r="C496" i="85"/>
  <c r="I474" i="85"/>
  <c r="D426" i="85"/>
  <c r="C426" i="85"/>
  <c r="F426" i="85"/>
  <c r="F415" i="85"/>
  <c r="E382" i="85"/>
  <c r="C382" i="85"/>
  <c r="F382" i="85"/>
  <c r="H13" i="85"/>
  <c r="I294" i="85"/>
  <c r="F294" i="85"/>
  <c r="I241" i="85"/>
  <c r="D241" i="85"/>
  <c r="C241" i="85"/>
  <c r="E222" i="85"/>
  <c r="C222" i="85"/>
  <c r="L13" i="85"/>
  <c r="F116" i="85"/>
  <c r="K15" i="85"/>
  <c r="K13" i="85"/>
  <c r="J15" i="85"/>
  <c r="I15" i="85" s="1"/>
  <c r="J13" i="85"/>
  <c r="G13" i="85"/>
  <c r="E15" i="85"/>
  <c r="E13" i="85" s="1"/>
  <c r="R15" i="94"/>
  <c r="B14" i="64"/>
  <c r="E14" i="64"/>
  <c r="O22" i="84"/>
  <c r="B27" i="76" l="1"/>
  <c r="B20" i="76"/>
  <c r="B18" i="76"/>
  <c r="B28" i="76"/>
  <c r="B26" i="76"/>
  <c r="B24" i="76"/>
  <c r="B29" i="76"/>
  <c r="H13" i="76"/>
  <c r="B22" i="76"/>
  <c r="B46" i="84"/>
  <c r="S15" i="94"/>
  <c r="F17" i="84"/>
  <c r="D37" i="84"/>
  <c r="O37" i="84" s="1"/>
  <c r="O32" i="84"/>
  <c r="Q32" i="84"/>
  <c r="D31" i="84"/>
  <c r="O31" i="84" s="1"/>
  <c r="D29" i="84"/>
  <c r="O29" i="84" s="1"/>
  <c r="E17" i="84"/>
  <c r="D25" i="84"/>
  <c r="D21" i="84"/>
  <c r="O21" i="84" s="1"/>
  <c r="D19" i="84"/>
  <c r="Q19" i="84" s="1"/>
  <c r="O33" i="84"/>
  <c r="O24" i="84"/>
  <c r="D40" i="84"/>
  <c r="Q40" i="84" s="1"/>
  <c r="D38" i="84"/>
  <c r="Q38" i="84" s="1"/>
  <c r="D36" i="84"/>
  <c r="D34" i="84"/>
  <c r="G17" i="84"/>
  <c r="D41" i="84"/>
  <c r="Q41" i="84" s="1"/>
  <c r="Q25" i="84"/>
  <c r="O25" i="84"/>
  <c r="O40" i="84"/>
  <c r="D23" i="84"/>
  <c r="O23" i="84" s="1"/>
  <c r="Q26" i="84"/>
  <c r="D39" i="84"/>
  <c r="Q39" i="84" s="1"/>
  <c r="D35" i="84"/>
  <c r="Q35" i="84" s="1"/>
  <c r="D30" i="84"/>
  <c r="O30" i="84" s="1"/>
  <c r="D28" i="84"/>
  <c r="Q28" i="84" s="1"/>
  <c r="D27" i="84"/>
  <c r="O27" i="84" s="1"/>
  <c r="Q15" i="73"/>
  <c r="O35" i="84"/>
  <c r="Q21" i="84"/>
  <c r="I13" i="85"/>
  <c r="B14" i="54"/>
  <c r="M15" i="73"/>
  <c r="K15" i="73"/>
  <c r="D15" i="73"/>
  <c r="S15" i="73"/>
  <c r="I15" i="73"/>
  <c r="O15" i="73"/>
  <c r="F15" i="73"/>
  <c r="O38" i="84"/>
  <c r="O36" i="84"/>
  <c r="Q36" i="84"/>
  <c r="Q34" i="84"/>
  <c r="O34" i="84"/>
  <c r="I38" i="73"/>
  <c r="F321" i="85"/>
  <c r="F13" i="85" s="1"/>
  <c r="D34" i="54"/>
  <c r="O20" i="84"/>
  <c r="I29" i="73"/>
  <c r="M20" i="73"/>
  <c r="J18" i="65"/>
  <c r="D38" i="73"/>
  <c r="I35" i="73"/>
  <c r="F29" i="73"/>
  <c r="M35" i="73"/>
  <c r="F38" i="73"/>
  <c r="E17" i="65"/>
  <c r="L22" i="65"/>
  <c r="E18" i="65"/>
  <c r="G26" i="65"/>
  <c r="L23" i="65"/>
  <c r="D34" i="73"/>
  <c r="S34" i="73"/>
  <c r="D14" i="54"/>
  <c r="D15" i="85"/>
  <c r="S29" i="73"/>
  <c r="I21" i="73"/>
  <c r="K38" i="73"/>
  <c r="E23" i="65"/>
  <c r="G23" i="65"/>
  <c r="J19" i="65"/>
  <c r="C27" i="65"/>
  <c r="B17" i="54"/>
  <c r="C13" i="68"/>
  <c r="D13" i="68"/>
  <c r="B13" i="68"/>
  <c r="B13" i="67"/>
  <c r="D13" i="67"/>
  <c r="C13" i="67"/>
  <c r="AN12" i="87"/>
  <c r="B21" i="87"/>
  <c r="B27" i="87"/>
  <c r="B19" i="87"/>
  <c r="AH12" i="87"/>
  <c r="AE12" i="87"/>
  <c r="Y12" i="87"/>
  <c r="AQ12" i="87"/>
  <c r="B16" i="87"/>
  <c r="D12" i="87"/>
  <c r="B18" i="87"/>
  <c r="B23" i="87"/>
  <c r="B15" i="87"/>
  <c r="B12" i="87" s="1"/>
  <c r="B20" i="87"/>
  <c r="E12" i="87"/>
  <c r="B26" i="87"/>
  <c r="B22" i="87"/>
  <c r="H12" i="87"/>
  <c r="C12" i="87"/>
  <c r="B24" i="87"/>
  <c r="B25" i="87"/>
  <c r="B17" i="87"/>
  <c r="B13" i="76" l="1"/>
  <c r="Q23" i="84"/>
  <c r="Q29" i="84"/>
  <c r="O41" i="84"/>
  <c r="Q37" i="84"/>
  <c r="O19" i="84"/>
  <c r="Q31" i="84"/>
  <c r="Q30" i="84"/>
  <c r="O28" i="84"/>
  <c r="Q27" i="84"/>
  <c r="D17" i="84"/>
  <c r="O17" i="84" s="1"/>
  <c r="O39" i="84"/>
  <c r="D13" i="85"/>
  <c r="C15" i="85"/>
  <c r="C13" i="85" s="1"/>
  <c r="Q17" i="84"/>
</calcChain>
</file>

<file path=xl/sharedStrings.xml><?xml version="1.0" encoding="utf-8"?>
<sst xmlns="http://schemas.openxmlformats.org/spreadsheetml/2006/main" count="4808" uniqueCount="1810">
  <si>
    <t>65세 이상 
Person 65 Years old and over</t>
    <phoneticPr fontId="4" type="noConversion"/>
  </si>
  <si>
    <t>Hyeonggok 1</t>
    <phoneticPr fontId="4" type="noConversion"/>
  </si>
  <si>
    <t>Hyeonggok 2</t>
    <phoneticPr fontId="4" type="noConversion"/>
  </si>
  <si>
    <t>Sinpyeong 1</t>
    <phoneticPr fontId="4" type="noConversion"/>
  </si>
  <si>
    <t>Sinpyeong 2</t>
    <phoneticPr fontId="4" type="noConversion"/>
  </si>
  <si>
    <t>14. 상주(야간)·주간인구</t>
    <phoneticPr fontId="6" type="noConversion"/>
  </si>
  <si>
    <t>14. Resident and Daytime Population by Administrative District</t>
    <phoneticPr fontId="6" type="noConversion"/>
  </si>
  <si>
    <t xml:space="preserve">단위 : 명 </t>
    <phoneticPr fontId="6" type="noConversion"/>
  </si>
  <si>
    <t>Unit : person</t>
    <phoneticPr fontId="6" type="noConversion"/>
  </si>
  <si>
    <t xml:space="preserve">5년별 및 시군별
5Year &amp; Si, Gun </t>
    <phoneticPr fontId="6" type="noConversion"/>
  </si>
  <si>
    <t>상주인구
Resident population</t>
    <phoneticPr fontId="6" type="noConversion"/>
  </si>
  <si>
    <t>유입인구
Inflow population</t>
    <phoneticPr fontId="6" type="noConversion"/>
  </si>
  <si>
    <t xml:space="preserve"> </t>
    <phoneticPr fontId="6" type="noConversion"/>
  </si>
  <si>
    <t>유출인구
Outflow population</t>
    <phoneticPr fontId="6" type="noConversion"/>
  </si>
  <si>
    <t>1990</t>
    <phoneticPr fontId="6" type="noConversion"/>
  </si>
  <si>
    <t>1995</t>
    <phoneticPr fontId="6" type="noConversion"/>
  </si>
  <si>
    <t>2000</t>
    <phoneticPr fontId="6" type="noConversion"/>
  </si>
  <si>
    <t>2005</t>
    <phoneticPr fontId="6" type="noConversion"/>
  </si>
  <si>
    <t>2010</t>
    <phoneticPr fontId="6" type="noConversion"/>
  </si>
  <si>
    <t>주간인구
Daytime population</t>
    <phoneticPr fontId="6" type="noConversion"/>
  </si>
  <si>
    <t>단위 : 명, %</t>
    <phoneticPr fontId="6" type="noConversion"/>
  </si>
  <si>
    <t>3. 읍·면·동별 세대 및 인구(최근연도)</t>
    <phoneticPr fontId="4" type="noConversion"/>
  </si>
  <si>
    <t>3. 읍·면·동별 세대 및 인구(최근연도)(계속)</t>
    <phoneticPr fontId="4" type="noConversion"/>
  </si>
  <si>
    <t>Unit : person</t>
    <phoneticPr fontId="4" type="noConversion"/>
  </si>
  <si>
    <t>15 ~ 19years</t>
    <phoneticPr fontId="4" type="noConversion"/>
  </si>
  <si>
    <t>20 ~ 24years</t>
    <phoneticPr fontId="4" type="noConversion"/>
  </si>
  <si>
    <t>25 ~ 29years</t>
    <phoneticPr fontId="4" type="noConversion"/>
  </si>
  <si>
    <t>30 ~ 34years</t>
    <phoneticPr fontId="4" type="noConversion"/>
  </si>
  <si>
    <t>35 ~ 39years</t>
    <phoneticPr fontId="4" type="noConversion"/>
  </si>
  <si>
    <t>40 ~ 44years</t>
    <phoneticPr fontId="4" type="noConversion"/>
  </si>
  <si>
    <t>45 ~ 49years</t>
    <phoneticPr fontId="4" type="noConversion"/>
  </si>
  <si>
    <t>50 ~ 54years</t>
    <phoneticPr fontId="4" type="noConversion"/>
  </si>
  <si>
    <t>55 ~ 59years</t>
    <phoneticPr fontId="4" type="noConversion"/>
  </si>
  <si>
    <t>60 ~ 64years</t>
    <phoneticPr fontId="4" type="noConversion"/>
  </si>
  <si>
    <t>65 ~ 69years</t>
    <phoneticPr fontId="4" type="noConversion"/>
  </si>
  <si>
    <t>70 ~ 74years</t>
    <phoneticPr fontId="4" type="noConversion"/>
  </si>
  <si>
    <t>75 ~ 79years</t>
    <phoneticPr fontId="4" type="noConversion"/>
  </si>
  <si>
    <t>80 ~ 84years</t>
    <phoneticPr fontId="4" type="noConversion"/>
  </si>
  <si>
    <t>Unknown</t>
    <phoneticPr fontId="4" type="noConversion"/>
  </si>
  <si>
    <t>Source : Statistics Korea,「Populations and Housing Census Report」</t>
    <phoneticPr fontId="4" type="noConversion"/>
  </si>
  <si>
    <t>2010</t>
    <phoneticPr fontId="6" type="noConversion"/>
  </si>
  <si>
    <t>17. Marriages by Previous Marital Status and Foreigner's Nationality</t>
    <phoneticPr fontId="13" type="noConversion"/>
  </si>
  <si>
    <t>18. Marriages to Foreigners</t>
    <phoneticPr fontId="13" type="noConversion"/>
  </si>
  <si>
    <t>3. Households and Population by Eup, Myeon &amp; Dong(Recent Year)(Cont't)</t>
    <phoneticPr fontId="4" type="noConversion"/>
  </si>
  <si>
    <t>연별 및 시군별</t>
    <phoneticPr fontId="6" type="noConversion"/>
  </si>
  <si>
    <t>Ⅲ. Population / 69</t>
    <phoneticPr fontId="6" type="noConversion"/>
  </si>
  <si>
    <t>3. Households and Population by Eup, Myeon &amp; Dong(Recent Year)</t>
    <phoneticPr fontId="4" type="noConversion"/>
  </si>
  <si>
    <t xml:space="preserve">성 별 및
5세 계급별 </t>
    <phoneticPr fontId="6" type="noConversion"/>
  </si>
  <si>
    <t>Gender &amp; Five
Year Age Groups</t>
    <phoneticPr fontId="6" type="noConversion"/>
  </si>
  <si>
    <t>구성비
Composition</t>
    <phoneticPr fontId="6" type="noConversion"/>
  </si>
  <si>
    <t>40 ∼ 44세</t>
    <phoneticPr fontId="6" type="noConversion"/>
  </si>
  <si>
    <t>계</t>
    <phoneticPr fontId="6" type="noConversion"/>
  </si>
  <si>
    <t>40 ∼ 44 Years</t>
    <phoneticPr fontId="6" type="noConversion"/>
  </si>
  <si>
    <t>Total</t>
    <phoneticPr fontId="6" type="noConversion"/>
  </si>
  <si>
    <t>남</t>
    <phoneticPr fontId="6" type="noConversion"/>
  </si>
  <si>
    <t>Male</t>
    <phoneticPr fontId="6" type="noConversion"/>
  </si>
  <si>
    <t>여</t>
    <phoneticPr fontId="6" type="noConversion"/>
  </si>
  <si>
    <t>Female</t>
    <phoneticPr fontId="6" type="noConversion"/>
  </si>
  <si>
    <t>45 ∼ 49세</t>
    <phoneticPr fontId="6" type="noConversion"/>
  </si>
  <si>
    <t>45 ∼ 49 Years</t>
    <phoneticPr fontId="6" type="noConversion"/>
  </si>
  <si>
    <t>50 ∼ 54세</t>
    <phoneticPr fontId="6" type="noConversion"/>
  </si>
  <si>
    <t>50 ∼ 54 Years</t>
    <phoneticPr fontId="6" type="noConversion"/>
  </si>
  <si>
    <t>55 ∼ 59세</t>
    <phoneticPr fontId="6" type="noConversion"/>
  </si>
  <si>
    <t>55 ∼ 59 Years</t>
    <phoneticPr fontId="6" type="noConversion"/>
  </si>
  <si>
    <t>60 ∼ 64세</t>
    <phoneticPr fontId="6" type="noConversion"/>
  </si>
  <si>
    <t>60 ∼ 64 Years</t>
    <phoneticPr fontId="6" type="noConversion"/>
  </si>
  <si>
    <t>65 ∼ 69세</t>
    <phoneticPr fontId="6" type="noConversion"/>
  </si>
  <si>
    <t>65 ∼ 69 Years</t>
    <phoneticPr fontId="6" type="noConversion"/>
  </si>
  <si>
    <t>70 ∼74세</t>
    <phoneticPr fontId="6" type="noConversion"/>
  </si>
  <si>
    <t>70 ∼74 Years</t>
    <phoneticPr fontId="6" type="noConversion"/>
  </si>
  <si>
    <t>75 ∼79세</t>
    <phoneticPr fontId="6" type="noConversion"/>
  </si>
  <si>
    <t>75 ∼79 Years</t>
    <phoneticPr fontId="6" type="noConversion"/>
  </si>
  <si>
    <t>80~84세</t>
    <phoneticPr fontId="6" type="noConversion"/>
  </si>
  <si>
    <t>80 ∼84 Years</t>
    <phoneticPr fontId="6" type="noConversion"/>
  </si>
  <si>
    <t>85세 이상</t>
    <phoneticPr fontId="6" type="noConversion"/>
  </si>
  <si>
    <t>자료 : 통계청</t>
    <phoneticPr fontId="4" type="noConversion"/>
  </si>
  <si>
    <t xml:space="preserve"> </t>
    <phoneticPr fontId="4" type="noConversion"/>
  </si>
  <si>
    <t xml:space="preserve">  85세 이상</t>
    <phoneticPr fontId="4" type="noConversion"/>
  </si>
  <si>
    <t>6 ~ 9세</t>
    <phoneticPr fontId="4" type="noConversion"/>
  </si>
  <si>
    <t>6 ~ 9years</t>
    <phoneticPr fontId="27" type="noConversion"/>
  </si>
  <si>
    <t>10 ~ 14세</t>
    <phoneticPr fontId="4" type="noConversion"/>
  </si>
  <si>
    <t>10 ~ 14years</t>
    <phoneticPr fontId="27" type="noConversion"/>
  </si>
  <si>
    <t>15 ~ 19세</t>
    <phoneticPr fontId="27" type="noConversion"/>
  </si>
  <si>
    <t>15 ~ 19years</t>
    <phoneticPr fontId="27" type="noConversion"/>
  </si>
  <si>
    <t>20 ~ 24세</t>
    <phoneticPr fontId="27" type="noConversion"/>
  </si>
  <si>
    <t>25 ~ 29세</t>
    <phoneticPr fontId="27" type="noConversion"/>
  </si>
  <si>
    <t>30 ~ 34세</t>
    <phoneticPr fontId="27" type="noConversion"/>
  </si>
  <si>
    <t>35 ~ 39세</t>
    <phoneticPr fontId="27" type="noConversion"/>
  </si>
  <si>
    <t>40 ~ 44세</t>
    <phoneticPr fontId="27" type="noConversion"/>
  </si>
  <si>
    <t>45 ~ 49세</t>
    <phoneticPr fontId="27" type="noConversion"/>
  </si>
  <si>
    <t>50 ~ 54세</t>
    <phoneticPr fontId="27" type="noConversion"/>
  </si>
  <si>
    <t>55 ~ 59세</t>
    <phoneticPr fontId="27" type="noConversion"/>
  </si>
  <si>
    <t>60 ~ 64세</t>
    <phoneticPr fontId="27" type="noConversion"/>
  </si>
  <si>
    <t>65 ~ 69세</t>
    <phoneticPr fontId="27" type="noConversion"/>
  </si>
  <si>
    <t>70세 이상</t>
    <phoneticPr fontId="4" type="noConversion"/>
  </si>
  <si>
    <t>70years &amp; over</t>
    <phoneticPr fontId="4" type="noConversion"/>
  </si>
  <si>
    <t>6. Population by Educational Attainment(6 years old and over)(Cont'd)</t>
    <phoneticPr fontId="27" type="noConversion"/>
  </si>
  <si>
    <t>주 : 2008년 자료부터 수록</t>
    <phoneticPr fontId="6" type="noConversion"/>
  </si>
  <si>
    <t>…</t>
    <phoneticPr fontId="6" type="noConversion"/>
  </si>
  <si>
    <t xml:space="preserve"> Pohang</t>
    <phoneticPr fontId="6" type="noConversion"/>
  </si>
  <si>
    <t xml:space="preserve"> Gyeongju</t>
    <phoneticPr fontId="6" type="noConversion"/>
  </si>
  <si>
    <t xml:space="preserve"> Gimcheon</t>
    <phoneticPr fontId="6" type="noConversion"/>
  </si>
  <si>
    <t xml:space="preserve"> Andong</t>
    <phoneticPr fontId="6" type="noConversion"/>
  </si>
  <si>
    <t xml:space="preserve"> Gumi</t>
    <phoneticPr fontId="6" type="noConversion"/>
  </si>
  <si>
    <t xml:space="preserve"> Yeongju</t>
    <phoneticPr fontId="6" type="noConversion"/>
  </si>
  <si>
    <t xml:space="preserve"> Yeongcheon</t>
    <phoneticPr fontId="6" type="noConversion"/>
  </si>
  <si>
    <t xml:space="preserve"> Sangju</t>
    <phoneticPr fontId="6" type="noConversion"/>
  </si>
  <si>
    <t xml:space="preserve"> Mungyeong</t>
    <phoneticPr fontId="6" type="noConversion"/>
  </si>
  <si>
    <t xml:space="preserve"> Gyeongsan</t>
    <phoneticPr fontId="6" type="noConversion"/>
  </si>
  <si>
    <t xml:space="preserve"> Gunwi</t>
    <phoneticPr fontId="6" type="noConversion"/>
  </si>
  <si>
    <t xml:space="preserve"> Uiseong</t>
    <phoneticPr fontId="6" type="noConversion"/>
  </si>
  <si>
    <t xml:space="preserve"> Cheongsong</t>
    <phoneticPr fontId="6" type="noConversion"/>
  </si>
  <si>
    <t xml:space="preserve"> Yeongyang</t>
    <phoneticPr fontId="6" type="noConversion"/>
  </si>
  <si>
    <t xml:space="preserve"> Yeongdeok</t>
    <phoneticPr fontId="6" type="noConversion"/>
  </si>
  <si>
    <t xml:space="preserve"> Cheongdo</t>
    <phoneticPr fontId="6" type="noConversion"/>
  </si>
  <si>
    <t xml:space="preserve"> Goryeong</t>
    <phoneticPr fontId="6" type="noConversion"/>
  </si>
  <si>
    <t xml:space="preserve"> Seongju</t>
    <phoneticPr fontId="6" type="noConversion"/>
  </si>
  <si>
    <t xml:space="preserve"> Chilgok</t>
    <phoneticPr fontId="6" type="noConversion"/>
  </si>
  <si>
    <t xml:space="preserve"> Yecheon</t>
    <phoneticPr fontId="6" type="noConversion"/>
  </si>
  <si>
    <t xml:space="preserve"> Bonghwa</t>
    <phoneticPr fontId="6" type="noConversion"/>
  </si>
  <si>
    <t xml:space="preserve"> Uljin</t>
    <phoneticPr fontId="6" type="noConversion"/>
  </si>
  <si>
    <t xml:space="preserve"> Ulleung</t>
    <phoneticPr fontId="6" type="noConversion"/>
  </si>
  <si>
    <t>자료 : 통계청,「인구주택총조사」</t>
    <phoneticPr fontId="6" type="noConversion"/>
  </si>
  <si>
    <t>Source : Statistics Korea, 「Population and Housing Census Report」</t>
    <phoneticPr fontId="6" type="noConversion"/>
  </si>
  <si>
    <t>Ⅲ. Population / 83</t>
    <phoneticPr fontId="6" type="noConversion"/>
  </si>
  <si>
    <t xml:space="preserve">65세 이상
Person 65 Years
old and over </t>
    <phoneticPr fontId="4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</si>
  <si>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</si>
  <si>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</si>
  <si>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</si>
  <si>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</si>
  <si>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</si>
  <si>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</si>
  <si>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</si>
  <si>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</si>
  <si>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</si>
  <si>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</si>
  <si>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</si>
  <si>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</si>
  <si>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자료 : 통계청,「인구동향조사」</t>
    <phoneticPr fontId="6" type="noConversion"/>
  </si>
  <si>
    <t>Note : 1)The figures of migrants are based on resident registration ; and  Intra-Metropolitan City</t>
    <phoneticPr fontId="6" type="noConversion"/>
  </si>
  <si>
    <t xml:space="preserve"> and Province migrants are based on In-migrants population, excluding emigrants overseas</t>
    <phoneticPr fontId="6" type="noConversion"/>
  </si>
  <si>
    <t>주 : 주민등록 전출입 신고에 의한 자료이며, 시군내 이동은 전입인구 기준.</t>
    <phoneticPr fontId="6" type="noConversion"/>
  </si>
  <si>
    <t>Note : The figures of migrants are based on resident registration; and Intra-Si,</t>
    <phoneticPr fontId="6" type="noConversion"/>
  </si>
  <si>
    <t xml:space="preserve"> Gun and Gu migrants are based on in-migrating population</t>
    <phoneticPr fontId="6" type="noConversion"/>
  </si>
  <si>
    <t>114 / Ⅲ. 인  구</t>
    <phoneticPr fontId="6" type="noConversion"/>
  </si>
  <si>
    <t>Ⅲ. Population / 115</t>
    <phoneticPr fontId="6" type="noConversion"/>
  </si>
  <si>
    <t>Ⅲ. Population / 117</t>
    <phoneticPr fontId="6" type="noConversion"/>
  </si>
  <si>
    <t>Ⅲ. Population / 119</t>
    <phoneticPr fontId="6" type="noConversion"/>
  </si>
  <si>
    <t>12. 주민등록 전출지별 인구이동(경북 → 타시도)</t>
    <phoneticPr fontId="3" type="noConversion"/>
  </si>
  <si>
    <t>Unit : person, %</t>
    <phoneticPr fontId="6" type="noConversion"/>
  </si>
  <si>
    <t>Inter - Si, Gun</t>
    <phoneticPr fontId="6" type="noConversion"/>
  </si>
  <si>
    <t>Total migrants</t>
    <phoneticPr fontId="6" type="noConversion"/>
  </si>
  <si>
    <t>Inter-Province</t>
    <phoneticPr fontId="6" type="noConversion"/>
  </si>
  <si>
    <t>자료 : 통계청,「국내인구이동통계」</t>
    <phoneticPr fontId="3" type="noConversion"/>
  </si>
  <si>
    <t>9-1. 시·군별 인구동태</t>
    <phoneticPr fontId="6" type="noConversion"/>
  </si>
  <si>
    <t>9-1. Vital Statistics by Si, Gun</t>
    <phoneticPr fontId="6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</si>
  <si>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6" type="noConversion"/>
  </si>
  <si>
    <t>자료 : 통계청,「국내인구이동통계」</t>
    <phoneticPr fontId="6" type="noConversion"/>
  </si>
  <si>
    <t>Source : Statistics Korea,「Annual Report on the Internal Migration Statistics」</t>
    <phoneticPr fontId="6" type="noConversion"/>
  </si>
  <si>
    <t>Ⅲ. Population / 111</t>
    <phoneticPr fontId="6" type="noConversion"/>
  </si>
  <si>
    <t>Ⅲ. Population / 113</t>
    <phoneticPr fontId="6" type="noConversion"/>
  </si>
  <si>
    <t>사망  Death</t>
    <phoneticPr fontId="6" type="noConversion"/>
  </si>
  <si>
    <r>
      <t>혼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인
Marriage</t>
    </r>
    <phoneticPr fontId="6" type="noConversion"/>
  </si>
  <si>
    <r>
      <t>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혼
Divorce</t>
    </r>
    <phoneticPr fontId="6" type="noConversion"/>
  </si>
  <si>
    <t>남
Male</t>
    <phoneticPr fontId="6" type="noConversion"/>
  </si>
  <si>
    <t>여
Female</t>
    <phoneticPr fontId="6" type="noConversion"/>
  </si>
  <si>
    <t>11. 주민등록 전입지별 인구이동(타시도 → 경북)</t>
    <phoneticPr fontId="4" type="noConversion"/>
  </si>
  <si>
    <t>Year &amp; Month</t>
    <phoneticPr fontId="4" type="noConversion"/>
  </si>
  <si>
    <t>시 도 간 이 동</t>
  </si>
  <si>
    <t>총 이 동</t>
  </si>
  <si>
    <t>미 국</t>
  </si>
  <si>
    <t>중 국</t>
  </si>
  <si>
    <t>일 본</t>
  </si>
  <si>
    <t>이동률</t>
  </si>
  <si>
    <t>단위 : 명, %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</si>
  <si>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</si>
  <si>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</si>
  <si>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</si>
  <si>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</si>
  <si>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</si>
  <si>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</si>
  <si>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</si>
  <si>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</si>
  <si>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</si>
  <si>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</si>
  <si>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</si>
  <si>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</si>
  <si>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</si>
  <si>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</si>
  <si>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</si>
  <si>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</si>
  <si>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</si>
  <si>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</si>
  <si>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</si>
  <si>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</si>
  <si>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</si>
  <si>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</si>
  <si>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</si>
  <si>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총 계</t>
  </si>
  <si>
    <t>Pohang</t>
  </si>
  <si>
    <t>Gimcheon</t>
  </si>
  <si>
    <t>Andong</t>
  </si>
  <si>
    <t>Gumi</t>
  </si>
  <si>
    <t>Yeongju</t>
  </si>
  <si>
    <t>Yeongcheon</t>
  </si>
  <si>
    <t>Sangju</t>
  </si>
  <si>
    <t>Gyeongsan</t>
  </si>
  <si>
    <t>Gunwi</t>
  </si>
  <si>
    <t>Uiseong</t>
  </si>
  <si>
    <t>Cheongsong</t>
  </si>
  <si>
    <t>Yeongyang</t>
  </si>
  <si>
    <t>Yeongdeok</t>
  </si>
  <si>
    <t>Seongju</t>
  </si>
  <si>
    <t>Yecheon</t>
  </si>
  <si>
    <t>Uljin</t>
  </si>
  <si>
    <t>전 입</t>
  </si>
  <si>
    <t>전 출</t>
  </si>
  <si>
    <t xml:space="preserve">단위 : 명, % </t>
  </si>
  <si>
    <t>Gyeongju</t>
  </si>
  <si>
    <t>Mungyeong</t>
  </si>
  <si>
    <t>Cheongdo</t>
  </si>
  <si>
    <t>Goryeong</t>
  </si>
  <si>
    <t>Chilgok</t>
  </si>
  <si>
    <t>Bonghwa</t>
  </si>
  <si>
    <t>Ulleung</t>
  </si>
  <si>
    <t>단위 : 명</t>
  </si>
  <si>
    <t>Unit : person</t>
  </si>
  <si>
    <t>연별 및
월    별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</si>
  <si>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</si>
  <si>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</si>
  <si>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</si>
  <si>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</si>
  <si>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</si>
  <si>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</si>
  <si>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</si>
  <si>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</si>
  <si>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</si>
  <si>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</si>
  <si>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</si>
  <si>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</si>
  <si>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</si>
  <si>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</si>
  <si>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</si>
  <si>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</si>
  <si>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</si>
  <si>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</si>
  <si>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</si>
  <si>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</si>
  <si>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</si>
  <si>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</si>
  <si>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12월</t>
  </si>
  <si>
    <t>Dec.</t>
  </si>
  <si>
    <t>Unit : person, %</t>
    <phoneticPr fontId="6" type="noConversion"/>
  </si>
  <si>
    <t>시·군간</t>
  </si>
  <si>
    <t>시 ·도 간</t>
  </si>
  <si>
    <t>이동률(%)</t>
  </si>
  <si>
    <t>9. Vital Statistics</t>
  </si>
  <si>
    <t>9. 인구동태</t>
  </si>
  <si>
    <t>계
Total</t>
    <phoneticPr fontId="13" type="noConversion"/>
  </si>
  <si>
    <t>계
Total</t>
    <phoneticPr fontId="13" type="noConversion"/>
  </si>
  <si>
    <t>초혼
1st Marriage</t>
    <phoneticPr fontId="13" type="noConversion"/>
  </si>
  <si>
    <t>사별후
Widowed</t>
    <phoneticPr fontId="13" type="noConversion"/>
  </si>
  <si>
    <t>이혼후
Divorced</t>
    <phoneticPr fontId="13" type="noConversion"/>
  </si>
  <si>
    <t>미상
Unknown</t>
    <phoneticPr fontId="13" type="noConversion"/>
  </si>
  <si>
    <t xml:space="preserve"> </t>
    <phoneticPr fontId="6" type="noConversion"/>
  </si>
  <si>
    <t>17. 혼인종류 및 외국인 국적별 혼인</t>
    <phoneticPr fontId="13" type="noConversion"/>
  </si>
  <si>
    <t>단위 : 건</t>
    <phoneticPr fontId="6" type="noConversion"/>
  </si>
  <si>
    <t>Unit : case</t>
    <phoneticPr fontId="6" type="noConversion"/>
  </si>
  <si>
    <t>Year &amp;
Si, Gun</t>
    <phoneticPr fontId="6" type="noConversion"/>
  </si>
  <si>
    <t>연별 및
시군별</t>
    <phoneticPr fontId="6" type="noConversion"/>
  </si>
  <si>
    <t>연별 및 시군별
Year &amp; Si, Gun</t>
    <phoneticPr fontId="6" type="noConversion"/>
  </si>
  <si>
    <t>2008</t>
  </si>
  <si>
    <t>2007</t>
  </si>
  <si>
    <t>Source : Statistics Korea</t>
    <phoneticPr fontId="6" type="noConversion"/>
  </si>
  <si>
    <t>연도별
국가별
Year &amp; Nation</t>
    <phoneticPr fontId="13" type="noConversion"/>
  </si>
  <si>
    <t xml:space="preserve">Source : Statistics Korea </t>
    <phoneticPr fontId="13" type="noConversion"/>
  </si>
  <si>
    <t>자료 : 통계청,「국내인구이동통계」</t>
    <phoneticPr fontId="4" type="noConversion"/>
  </si>
  <si>
    <t>10. Internal Migration</t>
    <phoneticPr fontId="6" type="noConversion"/>
  </si>
  <si>
    <t>연별 및 월별
Year &amp; Month</t>
    <phoneticPr fontId="6" type="noConversion"/>
  </si>
  <si>
    <t xml:space="preserve">주 : 1)주민등록 전출입신고에 의한 자료이며 시도내 이동은 전입인구 기준, </t>
    <phoneticPr fontId="6" type="noConversion"/>
  </si>
  <si>
    <t xml:space="preserve">       국외이동은 제외</t>
    <phoneticPr fontId="6" type="noConversion"/>
  </si>
  <si>
    <t xml:space="preserve"> and Province migrants are based on In-migrants population, excluding emigrants overseas</t>
  </si>
  <si>
    <t>10-1. Migration by Si, Gun</t>
    <phoneticPr fontId="6" type="noConversion"/>
  </si>
  <si>
    <t>Source : Statistics Korea,「 Annual Report on the Internal Migration Statistics」</t>
    <phoneticPr fontId="6" type="noConversion"/>
  </si>
  <si>
    <t>주 : 주민등록 전출입 신고에 의한 자료이며, 시군내 이동은 전입인구 기준.</t>
    <phoneticPr fontId="6" type="noConversion"/>
  </si>
  <si>
    <t>Note : The figures of migrants are based on resident registration; and Intra-Si,</t>
    <phoneticPr fontId="6" type="noConversion"/>
  </si>
  <si>
    <t xml:space="preserve"> Gun and Gu migrants are based on in-migrating population</t>
    <phoneticPr fontId="6" type="noConversion"/>
  </si>
  <si>
    <t>10-1. 시·군별 인구이동</t>
    <phoneticPr fontId="6" type="noConversion"/>
  </si>
  <si>
    <t>112 / Ⅲ. 인  구</t>
    <phoneticPr fontId="6" type="noConversion"/>
  </si>
  <si>
    <t xml:space="preserve">자료 : 통계청, 「인구동향조사」 </t>
    <phoneticPr fontId="6" type="noConversion"/>
  </si>
  <si>
    <t xml:space="preserve">     ** : 6건 이상인 자료 중, 해당 자료에 의해 미상자료 이외 *의 계산이 가능한 경우 **로 처리함.</t>
    <phoneticPr fontId="35" type="noConversion"/>
  </si>
  <si>
    <t xml:space="preserve">     단, * 이 미상인 경우와 0건인 경우에는 적용하지 않음.</t>
    <phoneticPr fontId="13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</si>
  <si>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6" type="noConversion"/>
  </si>
  <si>
    <t>10. Internal Migration(Cont'd)</t>
    <phoneticPr fontId="6" type="noConversion"/>
  </si>
  <si>
    <t xml:space="preserve"> 시·군내
Intra - Si, Gun</t>
    <phoneticPr fontId="6" type="noConversion"/>
  </si>
  <si>
    <t>순이동
Net-migrants</t>
    <phoneticPr fontId="6" type="noConversion"/>
  </si>
  <si>
    <t>10-1. 시·군별 인구이동(계속)</t>
    <phoneticPr fontId="6" type="noConversion"/>
  </si>
  <si>
    <t>10-1. Migration by Si, Gun(Cont'd)</t>
    <phoneticPr fontId="6" type="noConversion"/>
  </si>
  <si>
    <t>18. 외국인과의 혼인</t>
    <phoneticPr fontId="13" type="noConversion"/>
  </si>
  <si>
    <t>단위 : 건</t>
    <phoneticPr fontId="6" type="noConversion"/>
  </si>
  <si>
    <t>Unit : case</t>
  </si>
  <si>
    <t>2009</t>
    <phoneticPr fontId="6" type="noConversion"/>
  </si>
  <si>
    <t xml:space="preserve">자료 : 통계청「인구동향조사」, 2009년 자료부터 수록 </t>
    <phoneticPr fontId="6" type="noConversion"/>
  </si>
  <si>
    <t>주 : 개인정보 보호를 위해서 5건 이하는 …으로 처리함.</t>
    <phoneticPr fontId="27" type="noConversion"/>
  </si>
  <si>
    <t>2009</t>
  </si>
  <si>
    <t>2010</t>
    <phoneticPr fontId="6" type="noConversion"/>
  </si>
  <si>
    <t>2010년</t>
    <phoneticPr fontId="6" type="noConversion"/>
  </si>
  <si>
    <t>인 구
Population</t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</si>
  <si>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phoneticPr fontId="6" type="noConversion"/>
  </si>
  <si>
    <t xml:space="preserve">4. Population by Age(5-year age group) and Gender </t>
    <phoneticPr fontId="6" type="noConversion"/>
  </si>
  <si>
    <t>1990</t>
    <phoneticPr fontId="6" type="noConversion"/>
  </si>
  <si>
    <t>1995</t>
    <phoneticPr fontId="6" type="noConversion"/>
  </si>
  <si>
    <t>자료 : 통계청</t>
    <phoneticPr fontId="6" type="noConversion"/>
  </si>
  <si>
    <t>주 : 5, 0자 연도는 인구주택총조사(5년마다 실시) 결과,  기타연도는 주민등록인구통계 자료</t>
    <phoneticPr fontId="6" type="noConversion"/>
  </si>
  <si>
    <t xml:space="preserve">      1) 외국인 제외(1998년부터 적용)  Foreigners excluded (Since 1998) </t>
    <phoneticPr fontId="6" type="noConversion"/>
  </si>
  <si>
    <t>4. Population by Age(5-year age group) and Gender(Cont'd)</t>
    <phoneticPr fontId="6" type="noConversion"/>
  </si>
  <si>
    <t>주 : 5, 0자 연도는 인구주택총조사(5년마다 실시) 결과 자료</t>
    <phoneticPr fontId="6" type="noConversion"/>
  </si>
  <si>
    <t xml:space="preserve">     1) 외국인 제외(1998년부터 적용)  Foreigners excluded (Since 1998) </t>
    <phoneticPr fontId="6" type="noConversion"/>
  </si>
  <si>
    <t>5. 혼인상태별 인구(15세 이상 인구)</t>
  </si>
  <si>
    <t>5. Population by Marital Status(15 Years old &amp; over)</t>
  </si>
  <si>
    <t xml:space="preserve">연별 및
5세 계급별 </t>
  </si>
  <si>
    <t>여  자 Famale</t>
  </si>
  <si>
    <t>유배우
Married</t>
  </si>
  <si>
    <t>사별
Widowed</t>
  </si>
  <si>
    <t>이혼
Divorced</t>
  </si>
  <si>
    <t>미혼
Never
married</t>
  </si>
  <si>
    <t>미상
Unknown</t>
  </si>
  <si>
    <t>1990</t>
  </si>
  <si>
    <t>1995</t>
  </si>
  <si>
    <t>2000</t>
  </si>
  <si>
    <t xml:space="preserve">  15 ~ 19세</t>
  </si>
  <si>
    <t xml:space="preserve">  20 ~ 24세</t>
  </si>
  <si>
    <t xml:space="preserve">  25 ~ 29세</t>
  </si>
  <si>
    <t xml:space="preserve">  30 ~ 34세</t>
  </si>
  <si>
    <t xml:space="preserve">  35 ~ 39세</t>
  </si>
  <si>
    <t xml:space="preserve">  40 ~ 44세</t>
  </si>
  <si>
    <t xml:space="preserve">  45 ~ 49세</t>
  </si>
  <si>
    <t xml:space="preserve">  50 ~ 54세</t>
  </si>
  <si>
    <t xml:space="preserve">  55 ~ 59세</t>
  </si>
  <si>
    <t xml:space="preserve">  60 ~ 64세</t>
  </si>
  <si>
    <t xml:space="preserve">  65 ~ 69세</t>
  </si>
  <si>
    <t xml:space="preserve">  70 ~ 74세</t>
  </si>
  <si>
    <t xml:space="preserve">  75 ~ 79세</t>
  </si>
  <si>
    <t xml:space="preserve">  80 ~ 84세</t>
  </si>
  <si>
    <t xml:space="preserve">  연령미상</t>
  </si>
  <si>
    <t>주 : 인구주택총조사(5년마다 실시) 자료</t>
  </si>
  <si>
    <t>Ⅲ. Population / 101</t>
    <phoneticPr fontId="6" type="noConversion"/>
  </si>
  <si>
    <t>102 / Ⅲ. 인  구</t>
    <phoneticPr fontId="6" type="noConversion"/>
  </si>
  <si>
    <t>5. 혼인상태별 인구(15세 이상 인구)(계속)</t>
    <phoneticPr fontId="4" type="noConversion"/>
  </si>
  <si>
    <t>5. Population by Marital Status(15 Years old &amp; over)(Cont'd)</t>
    <phoneticPr fontId="4" type="noConversion"/>
  </si>
  <si>
    <t xml:space="preserve"> 총  계  Total</t>
    <phoneticPr fontId="4" type="noConversion"/>
  </si>
  <si>
    <t>남  자       Male</t>
    <phoneticPr fontId="4" type="noConversion"/>
  </si>
  <si>
    <t>Year &amp; Five Year Age Groups</t>
    <phoneticPr fontId="4" type="noConversion"/>
  </si>
  <si>
    <t>연별 및
5세 계급별
Year &amp; Five Year Age Groups</t>
    <phoneticPr fontId="4" type="noConversion"/>
  </si>
  <si>
    <t>미상
Unknown</t>
    <phoneticPr fontId="4" type="noConversion"/>
  </si>
  <si>
    <t>2005</t>
    <phoneticPr fontId="4" type="noConversion"/>
  </si>
  <si>
    <t>…</t>
    <phoneticPr fontId="4" type="noConversion"/>
  </si>
  <si>
    <t xml:space="preserve">  15 ~ 19years</t>
    <phoneticPr fontId="4" type="noConversion"/>
  </si>
  <si>
    <t xml:space="preserve">  15 ~ 19세</t>
    <phoneticPr fontId="4" type="noConversion"/>
  </si>
  <si>
    <t xml:space="preserve">  20 ~ 24years</t>
    <phoneticPr fontId="4" type="noConversion"/>
  </si>
  <si>
    <t xml:space="preserve">  20 ~ 24세</t>
    <phoneticPr fontId="4" type="noConversion"/>
  </si>
  <si>
    <t xml:space="preserve">  25 ~ 29years</t>
    <phoneticPr fontId="4" type="noConversion"/>
  </si>
  <si>
    <t xml:space="preserve">  25 ~ 29세</t>
    <phoneticPr fontId="4" type="noConversion"/>
  </si>
  <si>
    <t xml:space="preserve">  30 ~ 34years</t>
    <phoneticPr fontId="4" type="noConversion"/>
  </si>
  <si>
    <t xml:space="preserve">  30 ~ 34세</t>
    <phoneticPr fontId="4" type="noConversion"/>
  </si>
  <si>
    <t xml:space="preserve">  35 ~ 39years</t>
    <phoneticPr fontId="4" type="noConversion"/>
  </si>
  <si>
    <t xml:space="preserve">  35 ~ 39세</t>
    <phoneticPr fontId="4" type="noConversion"/>
  </si>
  <si>
    <t xml:space="preserve">  40 ~ 44years</t>
    <phoneticPr fontId="4" type="noConversion"/>
  </si>
  <si>
    <t xml:space="preserve">  40 ~ 44세</t>
    <phoneticPr fontId="4" type="noConversion"/>
  </si>
  <si>
    <t xml:space="preserve">  45 ~ 49years</t>
    <phoneticPr fontId="4" type="noConversion"/>
  </si>
  <si>
    <t xml:space="preserve">  45 ~ 49세</t>
    <phoneticPr fontId="4" type="noConversion"/>
  </si>
  <si>
    <t xml:space="preserve">  50 ~ 54years</t>
    <phoneticPr fontId="4" type="noConversion"/>
  </si>
  <si>
    <t xml:space="preserve">  50 ~ 54세</t>
    <phoneticPr fontId="4" type="noConversion"/>
  </si>
  <si>
    <t xml:space="preserve">  55 ~ 59years</t>
    <phoneticPr fontId="4" type="noConversion"/>
  </si>
  <si>
    <t xml:space="preserve">  55 ~ 59세</t>
    <phoneticPr fontId="4" type="noConversion"/>
  </si>
  <si>
    <t xml:space="preserve">  60 ~ 64years</t>
    <phoneticPr fontId="4" type="noConversion"/>
  </si>
  <si>
    <t xml:space="preserve">  60 ~ 64세</t>
    <phoneticPr fontId="4" type="noConversion"/>
  </si>
  <si>
    <t xml:space="preserve">  65 ~ 69years</t>
    <phoneticPr fontId="4" type="noConversion"/>
  </si>
  <si>
    <t xml:space="preserve">  65 ~ 69세</t>
    <phoneticPr fontId="4" type="noConversion"/>
  </si>
  <si>
    <t xml:space="preserve">  70 ~ 74years</t>
    <phoneticPr fontId="4" type="noConversion"/>
  </si>
  <si>
    <t xml:space="preserve">  70 ~ 74세</t>
    <phoneticPr fontId="4" type="noConversion"/>
  </si>
  <si>
    <t xml:space="preserve">  75 ~ 79years</t>
    <phoneticPr fontId="4" type="noConversion"/>
  </si>
  <si>
    <t xml:space="preserve">  75 ~ 79세</t>
    <phoneticPr fontId="4" type="noConversion"/>
  </si>
  <si>
    <t xml:space="preserve">  80 ~ 84years</t>
    <phoneticPr fontId="4" type="noConversion"/>
  </si>
  <si>
    <t xml:space="preserve">  80 ~ 84세</t>
    <phoneticPr fontId="4" type="noConversion"/>
  </si>
  <si>
    <t>85years &amp; over</t>
    <phoneticPr fontId="4" type="noConversion"/>
  </si>
  <si>
    <t>85세 이상</t>
    <phoneticPr fontId="4" type="noConversion"/>
  </si>
  <si>
    <t>연령미상</t>
    <phoneticPr fontId="4" type="noConversion"/>
  </si>
  <si>
    <t xml:space="preserve"> </t>
    <phoneticPr fontId="4" type="noConversion"/>
  </si>
  <si>
    <t>6. 교육정도별 인구(6세 이상 인구)</t>
  </si>
  <si>
    <t>6. Population by Educational Attainment(6 years old and over)</t>
  </si>
  <si>
    <t xml:space="preserve"> </t>
  </si>
  <si>
    <t xml:space="preserve">5년별 및
5세 계급별
5 Years &amp; 
5 Year Age Groups </t>
  </si>
  <si>
    <t>...</t>
  </si>
  <si>
    <t xml:space="preserve">  6 ~ 9세</t>
  </si>
  <si>
    <t xml:space="preserve">  10 ~ 14세</t>
  </si>
  <si>
    <t>Note : 1) Includes on a leave</t>
  </si>
  <si>
    <t xml:space="preserve"> </t>
    <phoneticPr fontId="6" type="noConversion"/>
  </si>
  <si>
    <t>106 / Ⅲ. 인  구</t>
    <phoneticPr fontId="6" type="noConversion"/>
  </si>
  <si>
    <t>6. 교육정도별 인구(6세 이상 인구)(계속)</t>
    <phoneticPr fontId="27" type="noConversion"/>
  </si>
  <si>
    <t>6. Population by Educational Attainment(6 years old and over)(Cont'd)</t>
    <phoneticPr fontId="27" type="noConversion"/>
  </si>
  <si>
    <t xml:space="preserve"> </t>
    <phoneticPr fontId="27" type="noConversion"/>
  </si>
  <si>
    <t xml:space="preserve">5년별 및
5세 계급별
5 Years &amp; 
5 Year Age Groups </t>
    <phoneticPr fontId="4" type="noConversion"/>
  </si>
  <si>
    <r>
      <t>재학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 Attending</t>
    </r>
    <phoneticPr fontId="4" type="noConversion"/>
  </si>
  <si>
    <t>5년별 및 
5세 계급별</t>
    <phoneticPr fontId="4" type="noConversion"/>
  </si>
  <si>
    <t>졸업  Graduated</t>
    <phoneticPr fontId="4" type="noConversion"/>
  </si>
  <si>
    <t>중퇴 Dropped out</t>
    <phoneticPr fontId="4" type="noConversion"/>
  </si>
  <si>
    <t>5 Years &amp; 
5 Year Age Groups</t>
    <phoneticPr fontId="4" type="noConversion"/>
  </si>
  <si>
    <t>수료 Completed</t>
    <phoneticPr fontId="4" type="noConversion"/>
  </si>
  <si>
    <t>미취학
Never attending</t>
    <phoneticPr fontId="4" type="noConversion"/>
  </si>
  <si>
    <t>미상
Unknown</t>
    <phoneticPr fontId="4" type="noConversion"/>
  </si>
  <si>
    <t>중학교
Middle school</t>
    <phoneticPr fontId="4" type="noConversion"/>
  </si>
  <si>
    <t>고등학교
High school</t>
    <phoneticPr fontId="4" type="noConversion"/>
  </si>
  <si>
    <t>대학
Junior college</t>
    <phoneticPr fontId="4" type="noConversion"/>
  </si>
  <si>
    <t>초등학교
Elementary school</t>
    <phoneticPr fontId="4" type="noConversion"/>
  </si>
  <si>
    <t>고등학교
High
school</t>
    <phoneticPr fontId="4" type="noConversion"/>
  </si>
  <si>
    <t>대학교
University</t>
    <phoneticPr fontId="4" type="noConversion"/>
  </si>
  <si>
    <t>연령미상</t>
    <phoneticPr fontId="27" type="noConversion"/>
  </si>
  <si>
    <t>자료 : 통계청,「인구주택총조사」</t>
    <phoneticPr fontId="27" type="noConversion"/>
  </si>
  <si>
    <t>Source : Statistics Korea,「Population and Housing Census Report」</t>
    <phoneticPr fontId="27" type="noConversion"/>
  </si>
  <si>
    <t>주 : 1) 휴학 포함</t>
    <phoneticPr fontId="27" type="noConversion"/>
  </si>
  <si>
    <t>Ⅲ. Population / 107</t>
    <phoneticPr fontId="6" type="noConversion"/>
  </si>
  <si>
    <t>7. 주택 점유형태별 가구(일반가구)</t>
    <phoneticPr fontId="27" type="noConversion"/>
  </si>
  <si>
    <t>7. Ordinary Households by Type of Occupancy</t>
    <phoneticPr fontId="27" type="noConversion"/>
  </si>
  <si>
    <t>단위 : 가구</t>
    <phoneticPr fontId="4" type="noConversion"/>
  </si>
  <si>
    <t>Unit : household</t>
    <phoneticPr fontId="4" type="noConversion"/>
  </si>
  <si>
    <t>자료 : 통계청,「인구주택총조사」</t>
    <phoneticPr fontId="27" type="noConversion"/>
  </si>
  <si>
    <t>Source : Statistics Korea,「Population and Housing Census Report」</t>
    <phoneticPr fontId="4" type="noConversion"/>
  </si>
  <si>
    <t>8. 사용방수별 가구(일반가구)</t>
    <phoneticPr fontId="4" type="noConversion"/>
  </si>
  <si>
    <t>8. Odinary Households by Rooms Used</t>
    <phoneticPr fontId="4" type="noConversion"/>
  </si>
  <si>
    <t>단위 : 가구</t>
    <phoneticPr fontId="4" type="noConversion"/>
  </si>
  <si>
    <t>unit : household</t>
    <phoneticPr fontId="4" type="noConversion"/>
  </si>
  <si>
    <t>5년별 및 시군별
5 Year &amp; Si, Gun</t>
    <phoneticPr fontId="4" type="noConversion"/>
  </si>
  <si>
    <t>사용방수  Number of rooms used</t>
    <phoneticPr fontId="4" type="noConversion"/>
  </si>
  <si>
    <t>합계
total</t>
    <phoneticPr fontId="4" type="noConversion"/>
  </si>
  <si>
    <t>1개</t>
    <phoneticPr fontId="4" type="noConversion"/>
  </si>
  <si>
    <t>2개</t>
    <phoneticPr fontId="4" type="noConversion"/>
  </si>
  <si>
    <t>3개</t>
    <phoneticPr fontId="4" type="noConversion"/>
  </si>
  <si>
    <t>4개</t>
    <phoneticPr fontId="4" type="noConversion"/>
  </si>
  <si>
    <t>5개</t>
    <phoneticPr fontId="4" type="noConversion"/>
  </si>
  <si>
    <t>6개 이상
6 or more</t>
    <phoneticPr fontId="4" type="noConversion"/>
  </si>
  <si>
    <t>1. 인구추이</t>
    <phoneticPr fontId="6" type="noConversion"/>
  </si>
  <si>
    <t>2. 시군별 세대 및 인구</t>
    <phoneticPr fontId="6" type="noConversion"/>
  </si>
  <si>
    <t>3. 읍면동별 세대 및 인구</t>
    <phoneticPr fontId="6" type="noConversion"/>
  </si>
  <si>
    <t xml:space="preserve">4. 연령별(5세계급) 및 성별 인구 </t>
    <phoneticPr fontId="6" type="noConversion"/>
  </si>
  <si>
    <t>5, 혼인상태별 인구(15세 이상) 인구</t>
    <phoneticPr fontId="6" type="noConversion"/>
  </si>
  <si>
    <t>6. 교육정도별 인구(6세 이상 인구)</t>
    <phoneticPr fontId="6" type="noConversion"/>
  </si>
  <si>
    <t>7. 주택 점유형태별 가구 (일반가구)</t>
    <phoneticPr fontId="6" type="noConversion"/>
  </si>
  <si>
    <t>8. 사용방수별 가구 (일반가구)</t>
    <phoneticPr fontId="6" type="noConversion"/>
  </si>
  <si>
    <t>9. 인구동태</t>
    <phoneticPr fontId="6" type="noConversion"/>
  </si>
  <si>
    <t>9-1. 시군별 인구동태</t>
    <phoneticPr fontId="6" type="noConversion"/>
  </si>
  <si>
    <t>10. 인구이동</t>
    <phoneticPr fontId="6" type="noConversion"/>
  </si>
  <si>
    <t>10-1. 시군별 인구이동</t>
    <phoneticPr fontId="6" type="noConversion"/>
  </si>
  <si>
    <t>11. 주민등록 전입지별 인구이동(타시도 →경북)</t>
    <phoneticPr fontId="6" type="noConversion"/>
  </si>
  <si>
    <t>12. 주민등록 전출지별 인구이동(경북 →타시도)</t>
    <phoneticPr fontId="6" type="noConversion"/>
  </si>
  <si>
    <t>13. 통근·통학 유형별 인구(12세 이상)</t>
    <phoneticPr fontId="6" type="noConversion"/>
  </si>
  <si>
    <t>14. 상주(야간)·주간인구</t>
    <phoneticPr fontId="6" type="noConversion"/>
  </si>
  <si>
    <t>15. 외국인 국적별 등록현황</t>
    <phoneticPr fontId="6" type="noConversion"/>
  </si>
  <si>
    <t>16. 외국인 국적별 혼인인구</t>
    <phoneticPr fontId="6" type="noConversion"/>
  </si>
  <si>
    <t>17. 혼인종류 및 외국인 국적별 혼인</t>
    <phoneticPr fontId="6" type="noConversion"/>
  </si>
  <si>
    <t>18. 외국인과의 혼인</t>
    <phoneticPr fontId="6" type="noConversion"/>
  </si>
  <si>
    <t>2005</t>
  </si>
  <si>
    <t>Ⅲ. Population / 121</t>
    <phoneticPr fontId="6" type="noConversion"/>
  </si>
  <si>
    <t>13. Population by Type of Commuting and Schooling(12years and over)</t>
    <phoneticPr fontId="6" type="noConversion"/>
  </si>
  <si>
    <t xml:space="preserve">단위 : 명 </t>
    <phoneticPr fontId="6" type="noConversion"/>
  </si>
  <si>
    <t>Unit : person</t>
    <phoneticPr fontId="6" type="noConversion"/>
  </si>
  <si>
    <t>5년별 및
시군별</t>
    <phoneticPr fontId="6" type="noConversion"/>
  </si>
  <si>
    <t>12세 이상 인구
Population
(12 and over)</t>
    <phoneticPr fontId="6" type="noConversion"/>
  </si>
  <si>
    <t>통근통학 안함
Not commuting</t>
    <phoneticPr fontId="6" type="noConversion"/>
  </si>
  <si>
    <t>통근· 통학
Place of work or school(total)</t>
    <phoneticPr fontId="6" type="noConversion"/>
  </si>
  <si>
    <t>통근통학지
 미상
Place of work or school is unknown</t>
    <phoneticPr fontId="6" type="noConversion"/>
  </si>
  <si>
    <t>통근통학 여부 미상
unknown</t>
    <phoneticPr fontId="6" type="noConversion"/>
  </si>
  <si>
    <t>현재 살고있는 읍면동
in the same "Eup-Myeon-Dong"</t>
    <phoneticPr fontId="6" type="noConversion"/>
  </si>
  <si>
    <t xml:space="preserve">같은 시군구내 다른 
읍면동
To other "Eup-Myeon-D0ng" in the same "Si-Gun-Gu" </t>
    <phoneticPr fontId="6" type="noConversion"/>
  </si>
  <si>
    <t xml:space="preserve">같은 시도내 다른
시군구
To other "Si-Gun-Gu" in the same "Si-Do" </t>
    <phoneticPr fontId="6" type="noConversion"/>
  </si>
  <si>
    <t>다른 시도
To other "Si-Do"</t>
    <phoneticPr fontId="6" type="noConversion"/>
  </si>
  <si>
    <t>…</t>
    <phoneticPr fontId="6" type="noConversion"/>
  </si>
  <si>
    <t>2000</t>
    <phoneticPr fontId="6" type="noConversion"/>
  </si>
  <si>
    <t xml:space="preserve"> Source : Statistics Korea,「Population and Housing Census Report」</t>
    <phoneticPr fontId="6" type="noConversion"/>
  </si>
  <si>
    <t>남</t>
  </si>
  <si>
    <t>여</t>
  </si>
  <si>
    <t>Person 65 Years</t>
  </si>
  <si>
    <t>면적(㎢)</t>
  </si>
  <si>
    <t>Male</t>
  </si>
  <si>
    <t>Female</t>
  </si>
  <si>
    <t>Area</t>
  </si>
  <si>
    <t>…</t>
  </si>
  <si>
    <t>2001</t>
  </si>
  <si>
    <t>2002</t>
  </si>
  <si>
    <t>2003</t>
  </si>
  <si>
    <t>2004</t>
  </si>
  <si>
    <t xml:space="preserve">        1990년까지는 인구조사 결과이며, 1991년 이후는 주민등록 인구통계결과임(외국인 포함).</t>
  </si>
  <si>
    <t xml:space="preserve">        1981.7.1 대구시 분리, 2006년 자료부터 서식 변경</t>
  </si>
  <si>
    <t>단위 : 세대, 명</t>
    <phoneticPr fontId="6" type="noConversion"/>
  </si>
  <si>
    <t>Unit : household, person</t>
    <phoneticPr fontId="4" type="noConversion"/>
  </si>
  <si>
    <t>인  구  Population</t>
    <phoneticPr fontId="6" type="noConversion"/>
  </si>
  <si>
    <t>인구증가율
(%)
Population 
increaserate</t>
    <phoneticPr fontId="6" type="noConversion"/>
  </si>
  <si>
    <t>세대당인구
Person per
household</t>
    <phoneticPr fontId="6" type="noConversion"/>
  </si>
  <si>
    <t>65세 이상</t>
    <phoneticPr fontId="6" type="noConversion"/>
  </si>
  <si>
    <t>인구밀도
 Population density</t>
    <phoneticPr fontId="6" type="noConversion"/>
  </si>
  <si>
    <t>Year</t>
    <phoneticPr fontId="6" type="noConversion"/>
  </si>
  <si>
    <t>한국인
Korean</t>
    <phoneticPr fontId="6" type="noConversion"/>
  </si>
  <si>
    <t>외국인
Foreigner</t>
    <phoneticPr fontId="6" type="noConversion"/>
  </si>
  <si>
    <t>고령자</t>
    <phoneticPr fontId="6" type="noConversion"/>
  </si>
  <si>
    <t>외국인Foreigner</t>
    <phoneticPr fontId="6" type="noConversion"/>
  </si>
  <si>
    <t xml:space="preserve">old and over </t>
    <phoneticPr fontId="6" type="noConversion"/>
  </si>
  <si>
    <t>Source : Division of Legal &amp; Statistical Affairs</t>
    <phoneticPr fontId="6" type="noConversion"/>
  </si>
  <si>
    <t xml:space="preserve">자료 : 법무통계담당관실,「주민등록인구통계」 주 : 1) '98년도 이후 외국인 세대수 제외. 1990년까지는 인구조사 결과이며, </t>
    <phoneticPr fontId="6" type="noConversion"/>
  </si>
  <si>
    <t>Source : Division of Legal &amp; Statistical Affairs, 「Populaton Statistics based Resident Registration」</t>
    <phoneticPr fontId="6" type="noConversion"/>
  </si>
  <si>
    <t>「 Populaton Statistics based Resident Registration」</t>
    <phoneticPr fontId="6" type="noConversion"/>
  </si>
  <si>
    <t xml:space="preserve">         1990년까지는 인구조사 결과이며, 1991년 이후는 주민등록 인구통계결과임(외국인 포함).</t>
    <phoneticPr fontId="6" type="noConversion"/>
  </si>
  <si>
    <t>「Populaton Statistics based Resident Registration」</t>
    <phoneticPr fontId="6" type="noConversion"/>
  </si>
  <si>
    <t xml:space="preserve">         1981.7.1 대구시 분리, 2006년 자료부터 서식 변경</t>
    <phoneticPr fontId="6" type="noConversion"/>
  </si>
  <si>
    <t>인 구 Population</t>
  </si>
  <si>
    <t>65세 이상
고령자
Person 65 Years old and over</t>
  </si>
  <si>
    <t>2010</t>
  </si>
  <si>
    <t>2. 시·군별 세대 및 인구(주민등록인구)(계속)</t>
    <phoneticPr fontId="4" type="noConversion"/>
  </si>
  <si>
    <t>단위 : 세대, 명</t>
    <phoneticPr fontId="4" type="noConversion"/>
  </si>
  <si>
    <t>세대당인구
Person per household</t>
    <phoneticPr fontId="4" type="noConversion"/>
  </si>
  <si>
    <t>인구밀도
Population density</t>
    <phoneticPr fontId="4" type="noConversion"/>
  </si>
  <si>
    <t>총  수  Total</t>
    <phoneticPr fontId="4" type="noConversion"/>
  </si>
  <si>
    <t>한국인  Korean</t>
    <phoneticPr fontId="4" type="noConversion"/>
  </si>
  <si>
    <t>외국인  Foreigner</t>
    <phoneticPr fontId="4" type="noConversion"/>
  </si>
  <si>
    <t>남
Male</t>
    <phoneticPr fontId="4" type="noConversion"/>
  </si>
  <si>
    <t>여
Female</t>
    <phoneticPr fontId="4" type="noConversion"/>
  </si>
  <si>
    <t>면적(㎢)
Area</t>
    <phoneticPr fontId="4" type="noConversion"/>
  </si>
  <si>
    <t>Source : Division of Legal &amp; Statistical Affairs,「Populaton Statistics based Resident Registration」</t>
    <phoneticPr fontId="4" type="noConversion"/>
  </si>
  <si>
    <t>주 : 1) '98년도 이후는 외국인 세대수 제외</t>
    <phoneticPr fontId="4" type="noConversion"/>
  </si>
  <si>
    <t>Note : Foreign households excluded(since 1998)</t>
    <phoneticPr fontId="4" type="noConversion"/>
  </si>
  <si>
    <t>단위 : 세대, 명</t>
  </si>
  <si>
    <t>세 대
Number of households</t>
  </si>
  <si>
    <t>남
Male</t>
  </si>
  <si>
    <t>여
Female</t>
  </si>
  <si>
    <t>Guryongpo</t>
  </si>
  <si>
    <t>연일읍</t>
  </si>
  <si>
    <t>Yeonil</t>
  </si>
  <si>
    <t>오천읍</t>
  </si>
  <si>
    <t>Ocheon</t>
  </si>
  <si>
    <t>대송면</t>
  </si>
  <si>
    <t>Daesong</t>
  </si>
  <si>
    <t>동해면</t>
  </si>
  <si>
    <t>Donghae</t>
  </si>
  <si>
    <t>장기면</t>
  </si>
  <si>
    <t>Janggi</t>
  </si>
  <si>
    <t>Daebo</t>
  </si>
  <si>
    <t>송도동</t>
  </si>
  <si>
    <t>Songdo</t>
  </si>
  <si>
    <t>청림동</t>
  </si>
  <si>
    <t>Cheongnim</t>
  </si>
  <si>
    <t>제철동</t>
  </si>
  <si>
    <t>Jecheol</t>
  </si>
  <si>
    <t>효곡동</t>
  </si>
  <si>
    <t>Hyogok</t>
  </si>
  <si>
    <t>대이동</t>
  </si>
  <si>
    <t>Daei</t>
  </si>
  <si>
    <t>흥해읍</t>
  </si>
  <si>
    <t>Heunghae</t>
  </si>
  <si>
    <t>신광면</t>
  </si>
  <si>
    <t>Singwang</t>
  </si>
  <si>
    <t>청하면</t>
  </si>
  <si>
    <t>Cheongha</t>
  </si>
  <si>
    <t>송라면</t>
  </si>
  <si>
    <t>Songna</t>
  </si>
  <si>
    <t>기계면</t>
  </si>
  <si>
    <t>Gigye</t>
  </si>
  <si>
    <t>죽장면</t>
  </si>
  <si>
    <t>Jukjang</t>
  </si>
  <si>
    <t>기북면</t>
  </si>
  <si>
    <t>Gibuk</t>
  </si>
  <si>
    <t>중앙동</t>
  </si>
  <si>
    <t>Jungang</t>
  </si>
  <si>
    <t>Unit : household, person</t>
  </si>
  <si>
    <t xml:space="preserve"> 인 구  Population</t>
  </si>
  <si>
    <t>양학동</t>
  </si>
  <si>
    <t>Yanghak</t>
  </si>
  <si>
    <t>용흥동</t>
  </si>
  <si>
    <t>Yongheung</t>
  </si>
  <si>
    <t>우창동</t>
  </si>
  <si>
    <t>Uchang</t>
  </si>
  <si>
    <t>두호동</t>
  </si>
  <si>
    <t>Duho</t>
  </si>
  <si>
    <t>장량동</t>
  </si>
  <si>
    <t>Jangnyang</t>
  </si>
  <si>
    <t>환여동</t>
  </si>
  <si>
    <t>Hwanyeo</t>
  </si>
  <si>
    <t>Gampo</t>
  </si>
  <si>
    <t>안강읍</t>
  </si>
  <si>
    <t>Angang</t>
  </si>
  <si>
    <t>건천읍</t>
  </si>
  <si>
    <t>Geoncheon</t>
  </si>
  <si>
    <t>외동읍</t>
  </si>
  <si>
    <t>Oedong</t>
  </si>
  <si>
    <t>Yangbuk</t>
  </si>
  <si>
    <t>Yangnam</t>
  </si>
  <si>
    <t>Naenam</t>
  </si>
  <si>
    <t>Sannae</t>
  </si>
  <si>
    <t>Seo</t>
  </si>
  <si>
    <t>Hyeongok</t>
  </si>
  <si>
    <t>Gangdong</t>
  </si>
  <si>
    <t>Cheonbuk</t>
  </si>
  <si>
    <t>Jungbu</t>
  </si>
  <si>
    <t>Hwango</t>
  </si>
  <si>
    <t>Seonggeon</t>
  </si>
  <si>
    <t>Hwangnam</t>
  </si>
  <si>
    <t>Seondo</t>
  </si>
  <si>
    <t>Wolseong</t>
  </si>
  <si>
    <t>Yonggang</t>
  </si>
  <si>
    <t>Hwangseong</t>
  </si>
  <si>
    <t>Dongcheon</t>
  </si>
  <si>
    <t>Bulguk</t>
  </si>
  <si>
    <t>Apo</t>
  </si>
  <si>
    <t>Nongso</t>
  </si>
  <si>
    <t>Nam</t>
  </si>
  <si>
    <t>Gaeryeong</t>
  </si>
  <si>
    <t>Gammun</t>
  </si>
  <si>
    <t>Eomo</t>
  </si>
  <si>
    <t>Bongsan</t>
  </si>
  <si>
    <t>Daehang</t>
  </si>
  <si>
    <t>Gamcheon</t>
  </si>
  <si>
    <t>Joma</t>
  </si>
  <si>
    <t>Guseong</t>
  </si>
  <si>
    <t>Jirye</t>
  </si>
  <si>
    <t>Buhang</t>
  </si>
  <si>
    <t>Daedeok</t>
  </si>
  <si>
    <t>Jeungsan</t>
  </si>
  <si>
    <t>Yanggeum</t>
  </si>
  <si>
    <t>Daesin</t>
  </si>
  <si>
    <t>Daegok</t>
  </si>
  <si>
    <t>Jijwa</t>
  </si>
  <si>
    <t>Pungsan</t>
  </si>
  <si>
    <t>Waryong</t>
  </si>
  <si>
    <t>Bukhu</t>
  </si>
  <si>
    <t>Seohu</t>
  </si>
  <si>
    <t>Pungcheon</t>
  </si>
  <si>
    <t>Iljik</t>
  </si>
  <si>
    <t>Source : Division of Legal &amp; Statistical Affairs,「Populaton Statistics based Resident Registration」</t>
  </si>
  <si>
    <t>Namhu</t>
  </si>
  <si>
    <t>Namseon</t>
  </si>
  <si>
    <t>Imha</t>
  </si>
  <si>
    <t>Giran</t>
  </si>
  <si>
    <t>Imdong</t>
  </si>
  <si>
    <t>Yean</t>
  </si>
  <si>
    <t>Dosan</t>
  </si>
  <si>
    <t>Nokjeon</t>
  </si>
  <si>
    <t>Junggu</t>
  </si>
  <si>
    <t>Myeongnyun</t>
  </si>
  <si>
    <t>Yongsang</t>
  </si>
  <si>
    <t>Seogu</t>
  </si>
  <si>
    <t>Taehwa</t>
  </si>
  <si>
    <t>Pyeonghwa</t>
  </si>
  <si>
    <t>Angi</t>
  </si>
  <si>
    <t>Ok</t>
  </si>
  <si>
    <t>Songha</t>
  </si>
  <si>
    <t>Seonsan</t>
  </si>
  <si>
    <t>Goa</t>
  </si>
  <si>
    <t>Mueul</t>
  </si>
  <si>
    <t>Okseong</t>
  </si>
  <si>
    <t>Dogae</t>
  </si>
  <si>
    <t>Haepyeong</t>
  </si>
  <si>
    <t>Sanmibunjang</t>
  </si>
  <si>
    <t>Jangcheon</t>
  </si>
  <si>
    <t>Gwangpyeong</t>
  </si>
  <si>
    <t>Imo</t>
  </si>
  <si>
    <t>Indong</t>
  </si>
  <si>
    <t>Jinmi</t>
  </si>
  <si>
    <t>Yangpo</t>
  </si>
  <si>
    <t>Punggi</t>
  </si>
  <si>
    <t>Isan</t>
  </si>
  <si>
    <t>Pyeongeun</t>
  </si>
  <si>
    <t>Munsu</t>
  </si>
  <si>
    <t>Jangsu</t>
  </si>
  <si>
    <t>Anjeong</t>
  </si>
  <si>
    <t>Bonghyeon</t>
  </si>
  <si>
    <t>Sunheung</t>
  </si>
  <si>
    <t>Dansan</t>
  </si>
  <si>
    <t>Buseok</t>
  </si>
  <si>
    <t>Sangmang</t>
  </si>
  <si>
    <t>Hamang</t>
  </si>
  <si>
    <t>Geumho</t>
  </si>
  <si>
    <t>Cheongtong</t>
  </si>
  <si>
    <t>Sinnyeong</t>
  </si>
  <si>
    <t>Hwasan</t>
  </si>
  <si>
    <t>Hwabuk</t>
  </si>
  <si>
    <t>Hwanam</t>
  </si>
  <si>
    <t>Jayang</t>
  </si>
  <si>
    <t>Imgo</t>
  </si>
  <si>
    <t>Gogyeong</t>
  </si>
  <si>
    <t>Bugan</t>
  </si>
  <si>
    <t>Daechang</t>
  </si>
  <si>
    <t>Dongbu</t>
  </si>
  <si>
    <t>Seobu</t>
  </si>
  <si>
    <t>Wansan</t>
  </si>
  <si>
    <t>Nambu</t>
  </si>
  <si>
    <t>Hamchang</t>
  </si>
  <si>
    <t>Jungdong</t>
  </si>
  <si>
    <t>Nakdong</t>
  </si>
  <si>
    <t>Cheongni</t>
  </si>
  <si>
    <t>Gongseong</t>
  </si>
  <si>
    <t>Oenam</t>
  </si>
  <si>
    <t>Naeseo</t>
  </si>
  <si>
    <t>Modong</t>
  </si>
  <si>
    <t>Moseo</t>
  </si>
  <si>
    <t>Hwadong</t>
  </si>
  <si>
    <t>Hwaseo</t>
  </si>
  <si>
    <t>Oeseo</t>
  </si>
  <si>
    <t>Euncheok</t>
  </si>
  <si>
    <t>Gonggeom</t>
  </si>
  <si>
    <t>Ian</t>
  </si>
  <si>
    <t>Namwon</t>
  </si>
  <si>
    <t>Gyerim</t>
  </si>
  <si>
    <t>Dongmun</t>
  </si>
  <si>
    <t>Dongseong</t>
  </si>
  <si>
    <t>Sinheung</t>
  </si>
  <si>
    <t>Munggyeong</t>
  </si>
  <si>
    <t>Gaeun</t>
  </si>
  <si>
    <t>Yeongsun</t>
  </si>
  <si>
    <t>Sanyang</t>
  </si>
  <si>
    <t>Hogye</t>
  </si>
  <si>
    <t>Sanbuk</t>
  </si>
  <si>
    <t>Dongno</t>
  </si>
  <si>
    <t>Maseong</t>
  </si>
  <si>
    <t>Nongam</t>
  </si>
  <si>
    <t>Jillyang</t>
  </si>
  <si>
    <t>Wachon</t>
  </si>
  <si>
    <t>Jain</t>
  </si>
  <si>
    <t>Yongseong</t>
  </si>
  <si>
    <t>Namsan</t>
  </si>
  <si>
    <t>Amnyang</t>
  </si>
  <si>
    <t>Namcheon</t>
  </si>
  <si>
    <t>Jungbang</t>
  </si>
  <si>
    <t>Seobu 2</t>
  </si>
  <si>
    <t>Bukbu</t>
  </si>
  <si>
    <t>Sobo</t>
  </si>
  <si>
    <t>Hyoryeong</t>
  </si>
  <si>
    <t>Bugye</t>
  </si>
  <si>
    <t>Ubo</t>
  </si>
  <si>
    <t>Uiheung</t>
  </si>
  <si>
    <t>Sanseong</t>
  </si>
  <si>
    <t>Goro</t>
  </si>
  <si>
    <t>Danchon</t>
  </si>
  <si>
    <t>Jeomgok</t>
  </si>
  <si>
    <t>Oksan</t>
  </si>
  <si>
    <t>Sagok</t>
  </si>
  <si>
    <t>Chunsan</t>
  </si>
  <si>
    <t>Gaeum</t>
  </si>
  <si>
    <t>Geumseong</t>
  </si>
  <si>
    <t>Bongyang</t>
  </si>
  <si>
    <t>Bian</t>
  </si>
  <si>
    <t>Gucheon</t>
  </si>
  <si>
    <t>Danmil</t>
  </si>
  <si>
    <t>Danbuk</t>
  </si>
  <si>
    <t>Dain</t>
  </si>
  <si>
    <t>Sinpyeong</t>
  </si>
  <si>
    <t>Anpyeong</t>
  </si>
  <si>
    <t>Ansa</t>
  </si>
  <si>
    <t>Budong</t>
  </si>
  <si>
    <t>Bunam</t>
  </si>
  <si>
    <t>Hyeondong</t>
  </si>
  <si>
    <t>Hyeonseo</t>
  </si>
  <si>
    <t>Andeok</t>
  </si>
  <si>
    <t>Pacheon</t>
  </si>
  <si>
    <t>Jinbo</t>
  </si>
  <si>
    <t>Ibam</t>
  </si>
  <si>
    <t>Cheonggi</t>
  </si>
  <si>
    <t>Irwol</t>
  </si>
  <si>
    <t>Subi</t>
  </si>
  <si>
    <t>Seokbo</t>
  </si>
  <si>
    <t>Ganggu</t>
  </si>
  <si>
    <t>Namjeong</t>
  </si>
  <si>
    <t>Dalsan</t>
  </si>
  <si>
    <t>Jipum</t>
  </si>
  <si>
    <t>Chuksan</t>
  </si>
  <si>
    <t>Yeonghae-myeo</t>
  </si>
  <si>
    <t>Changsu</t>
  </si>
  <si>
    <t>Hwayang</t>
  </si>
  <si>
    <t>Gangnam</t>
  </si>
  <si>
    <t>Punggak</t>
  </si>
  <si>
    <t>Gakbuk</t>
  </si>
  <si>
    <t>Iseo</t>
  </si>
  <si>
    <t>Unmun</t>
  </si>
  <si>
    <t>Geumcheon</t>
  </si>
  <si>
    <t>Maejeon</t>
  </si>
  <si>
    <t>Deokgok</t>
  </si>
  <si>
    <t>Unsu</t>
  </si>
  <si>
    <t>Seongsan</t>
  </si>
  <si>
    <t>Dasan</t>
  </si>
  <si>
    <t>Gaejin</t>
  </si>
  <si>
    <t>Ugok</t>
  </si>
  <si>
    <t>Ssangnim</t>
  </si>
  <si>
    <t>Seonnam</t>
  </si>
  <si>
    <t>Yongam</t>
  </si>
  <si>
    <t>Suryun</t>
  </si>
  <si>
    <t>Gacheon</t>
  </si>
  <si>
    <t>Geumsu</t>
  </si>
  <si>
    <t>Daega</t>
  </si>
  <si>
    <t>Chojeon</t>
  </si>
  <si>
    <t>Wolhang</t>
  </si>
  <si>
    <t>Waegwan</t>
  </si>
  <si>
    <t>Buksam</t>
  </si>
  <si>
    <t>Seokjeok</t>
  </si>
  <si>
    <t>Jicheon</t>
  </si>
  <si>
    <t>Dongmyeong</t>
  </si>
  <si>
    <t>Gasan</t>
  </si>
  <si>
    <t>Yangmok</t>
  </si>
  <si>
    <t>Gisan</t>
  </si>
  <si>
    <t>Yongmun</t>
  </si>
  <si>
    <t>Sangni</t>
  </si>
  <si>
    <t>Hari</t>
  </si>
  <si>
    <t>Bomun</t>
  </si>
  <si>
    <t>Homyeong</t>
  </si>
  <si>
    <t>Yucheon</t>
  </si>
  <si>
    <t>Yonggung</t>
  </si>
  <si>
    <t>Gaepo</t>
  </si>
  <si>
    <t>Jibo</t>
  </si>
  <si>
    <t>Pungyang</t>
  </si>
  <si>
    <t xml:space="preserve"> Bonghwa</t>
  </si>
  <si>
    <t>Murya</t>
  </si>
  <si>
    <t>Bongseong</t>
  </si>
  <si>
    <t>Beopjeon</t>
  </si>
  <si>
    <t>Chunyang</t>
  </si>
  <si>
    <t>Socheon</t>
  </si>
  <si>
    <t>Jaesan</t>
  </si>
  <si>
    <t>Myeongho</t>
  </si>
  <si>
    <t>Sangun</t>
  </si>
  <si>
    <t>Seokpo</t>
  </si>
  <si>
    <t>Pyeonghae</t>
  </si>
  <si>
    <t>Buk</t>
  </si>
  <si>
    <t>Geunnam</t>
  </si>
  <si>
    <t>Wonnam</t>
  </si>
  <si>
    <t>Giseong</t>
  </si>
  <si>
    <t>Onjeong</t>
  </si>
  <si>
    <t>Jukbyeon</t>
  </si>
  <si>
    <t>Hupo</t>
  </si>
  <si>
    <t>72 / Ⅲ. 인  구</t>
    <phoneticPr fontId="6" type="noConversion"/>
  </si>
  <si>
    <t>연별 및
읍면동별</t>
    <phoneticPr fontId="4" type="noConversion"/>
  </si>
  <si>
    <t>인 구  Population</t>
    <phoneticPr fontId="4" type="noConversion"/>
  </si>
  <si>
    <t xml:space="preserve">65세 이상 고령자
Person 65 Years
old and over </t>
    <phoneticPr fontId="4" type="noConversion"/>
  </si>
  <si>
    <t>Year &amp; Eup, 
Myeon, Dong</t>
    <phoneticPr fontId="4" type="noConversion"/>
  </si>
  <si>
    <t>총수
Total</t>
    <phoneticPr fontId="4" type="noConversion"/>
  </si>
  <si>
    <t>한 국 인
Korean</t>
    <phoneticPr fontId="4" type="noConversion"/>
  </si>
  <si>
    <t>외 국 인
Foreigner</t>
    <phoneticPr fontId="4" type="noConversion"/>
  </si>
  <si>
    <t>자료 : 법무통계담당관실,「주민등록인구통계」, 65세 이상 인구는 2006년 자료부터 수록 및 외국인 인구 제외</t>
    <phoneticPr fontId="4" type="noConversion"/>
  </si>
  <si>
    <t xml:space="preserve">65세 이상 
Person 65 Years old and over </t>
    <phoneticPr fontId="4" type="noConversion"/>
  </si>
  <si>
    <t xml:space="preserve"> 인 구  Population</t>
    <phoneticPr fontId="4" type="noConversion"/>
  </si>
  <si>
    <t>2011</t>
  </si>
  <si>
    <t>19. 사망원인별 사망</t>
    <phoneticPr fontId="13" type="noConversion"/>
  </si>
  <si>
    <t>남
Male</t>
    <phoneticPr fontId="13" type="noConversion"/>
  </si>
  <si>
    <t>여
Female</t>
    <phoneticPr fontId="13" type="noConversion"/>
  </si>
  <si>
    <t>남</t>
    <phoneticPr fontId="13" type="noConversion"/>
  </si>
  <si>
    <t>여</t>
    <phoneticPr fontId="13" type="noConversion"/>
  </si>
  <si>
    <t>연별 및
연령별</t>
    <phoneticPr fontId="27" type="noConversion"/>
  </si>
  <si>
    <t>Unit : deaths, per 100 thousand population</t>
    <phoneticPr fontId="13" type="noConversion"/>
  </si>
  <si>
    <t>19. 사망원인별 사망(계속)</t>
    <phoneticPr fontId="13" type="noConversion"/>
  </si>
  <si>
    <t>단위 : 천명당 건</t>
  </si>
  <si>
    <t>50~54세</t>
    <phoneticPr fontId="13" type="noConversion"/>
  </si>
  <si>
    <t>21. 이혼율</t>
  </si>
  <si>
    <t>자료:「인구동향조사」통계청 인구동향과</t>
    <phoneticPr fontId="27" type="noConversion"/>
  </si>
  <si>
    <t>22. 여성가구주 현황</t>
  </si>
  <si>
    <t>22. Female Households</t>
    <phoneticPr fontId="27" type="noConversion"/>
  </si>
  <si>
    <t>여성가구주 가구수 (B)
Female Households</t>
    <phoneticPr fontId="13" type="noConversion"/>
  </si>
  <si>
    <t>남성가구주 가구수
Male Households</t>
    <phoneticPr fontId="13" type="noConversion"/>
  </si>
  <si>
    <t>…</t>
    <phoneticPr fontId="27" type="noConversion"/>
  </si>
  <si>
    <t>단위 : 가구, %</t>
    <phoneticPr fontId="27" type="noConversion"/>
  </si>
  <si>
    <t>Unit : household, %</t>
    <phoneticPr fontId="13" type="noConversion"/>
  </si>
  <si>
    <t>주:1) 일반가구를 대상으로 집계(비혈연가구, 1인가구 포항), 단, 집단가구(6인이상 비혈연가구, 기숙사, 사회시설 등) 및 외국인 가구는 제외</t>
    <phoneticPr fontId="27" type="noConversion"/>
  </si>
  <si>
    <t>특정 감염성 및 기생충성질환
 Certain infectious and parasitic diseases</t>
    <phoneticPr fontId="13" type="noConversion"/>
  </si>
  <si>
    <t>정신 및 행동장애
Mental and behavioural disorders</t>
    <phoneticPr fontId="13" type="noConversion"/>
  </si>
  <si>
    <t>신경계통의 질환
Diseases of the nervous system</t>
    <phoneticPr fontId="13" type="noConversion"/>
  </si>
  <si>
    <t>눈 및 눈 부속기의 질환
Diseases of the eye and adnexa</t>
    <phoneticPr fontId="13" type="noConversion"/>
  </si>
  <si>
    <t>귀 및 꼭지돌기의 질환
Diseases of the ear and mastoid process</t>
    <phoneticPr fontId="13" type="noConversion"/>
  </si>
  <si>
    <t>순환기계통의 질환
Diseases of the circulatory system</t>
    <phoneticPr fontId="13" type="noConversion"/>
  </si>
  <si>
    <t>호흡기 계통의 질환
Diseases of the respiratory system</t>
    <phoneticPr fontId="13" type="noConversion"/>
  </si>
  <si>
    <t>소화기 계통의 질환
Diseases of the digestive system</t>
    <phoneticPr fontId="13" type="noConversion"/>
  </si>
  <si>
    <t>비뇨생식기 계통의 질환
Diseases of the genitourinary system</t>
    <phoneticPr fontId="13" type="noConversion"/>
  </si>
  <si>
    <t>임신, 출산 및 산후기
Pregnancy, childbirth and the puerperium</t>
    <phoneticPr fontId="13" type="noConversion"/>
  </si>
  <si>
    <t>출생전후기에 기원한 특정병태
Certain conditions originating in the perinatal period</t>
    <phoneticPr fontId="13" type="noConversion"/>
  </si>
  <si>
    <t>선천기형, 변형 및 염색체 이상
Congenital malformations, defoformations and chromosomal abnormalities</t>
    <phoneticPr fontId="13" type="noConversion"/>
  </si>
  <si>
    <t>달리 분류되지 않은 증상, 징후
Symptoms, singns and abnormal clinical and and laboratory finding, NEC</t>
    <phoneticPr fontId="13" type="noConversion"/>
  </si>
  <si>
    <t>질병이환 및 사망의 외인
External causes of mobidity and mortality</t>
    <phoneticPr fontId="13" type="noConversion"/>
  </si>
  <si>
    <t>계
Total</t>
    <phoneticPr fontId="13" type="noConversion"/>
  </si>
  <si>
    <t>초혼
1st Marriage</t>
    <phoneticPr fontId="13" type="noConversion"/>
  </si>
  <si>
    <t>미상
Unknown</t>
    <phoneticPr fontId="13" type="noConversion"/>
  </si>
  <si>
    <t>사별후
Widowed</t>
    <phoneticPr fontId="13" type="noConversion"/>
  </si>
  <si>
    <t>이혼후
Divorced</t>
    <phoneticPr fontId="13" type="noConversion"/>
  </si>
  <si>
    <t xml:space="preserve">  </t>
    <phoneticPr fontId="13" type="noConversion"/>
  </si>
  <si>
    <t>15세 미만</t>
    <phoneticPr fontId="27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</si>
  <si>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</si>
  <si>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</si>
  <si>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</si>
  <si>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</si>
  <si>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</si>
  <si>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</si>
  <si>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</si>
  <si>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</si>
  <si>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</si>
  <si>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</si>
  <si>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</si>
  <si>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</si>
  <si>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</si>
  <si>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연령미상</t>
  </si>
  <si>
    <t>20. 혼인율</t>
    <phoneticPr fontId="13" type="noConversion"/>
  </si>
  <si>
    <t>Ⅲ. Population / 127</t>
    <phoneticPr fontId="6" type="noConversion"/>
  </si>
  <si>
    <t>16. 외국인 국적별 혼인 인구</t>
    <phoneticPr fontId="13" type="noConversion"/>
  </si>
  <si>
    <t>16. Marriages by Foreigner's Nationality</t>
    <phoneticPr fontId="13" type="noConversion"/>
  </si>
  <si>
    <t xml:space="preserve">단위 : 명 </t>
    <phoneticPr fontId="6" type="noConversion"/>
  </si>
  <si>
    <t>Unit : person</t>
    <phoneticPr fontId="6" type="noConversion"/>
  </si>
  <si>
    <r>
      <t xml:space="preserve">연도별
국적별
</t>
    </r>
    <r>
      <rPr>
        <sz val="8.5"/>
        <rFont val="돋움"/>
        <family val="3"/>
        <charset val="129"/>
      </rPr>
      <t>Year &amp; Nation</t>
    </r>
    <phoneticPr fontId="13" type="noConversion"/>
  </si>
  <si>
    <t>계
Total</t>
    <phoneticPr fontId="13" type="noConversion"/>
  </si>
  <si>
    <t>일본
Japan</t>
    <phoneticPr fontId="13" type="noConversion"/>
  </si>
  <si>
    <t>중국
China</t>
    <phoneticPr fontId="13" type="noConversion"/>
  </si>
  <si>
    <t>미국
USA</t>
    <phoneticPr fontId="13" type="noConversion"/>
  </si>
  <si>
    <t xml:space="preserve"> 필리핀
Philippines</t>
    <phoneticPr fontId="13" type="noConversion"/>
  </si>
  <si>
    <t>베트남
Vietnam</t>
    <phoneticPr fontId="13" type="noConversion"/>
  </si>
  <si>
    <t>태국
Thailand</t>
    <phoneticPr fontId="13" type="noConversion"/>
  </si>
  <si>
    <t>러시아
Russia</t>
    <phoneticPr fontId="13" type="noConversion"/>
  </si>
  <si>
    <t>몽골
Mongol</t>
    <phoneticPr fontId="13" type="noConversion"/>
  </si>
  <si>
    <t>기타
Others</t>
    <phoneticPr fontId="13" type="noConversion"/>
  </si>
  <si>
    <t>2009</t>
    <phoneticPr fontId="13" type="noConversion"/>
  </si>
  <si>
    <t xml:space="preserve"> </t>
    <phoneticPr fontId="13" type="noConversion"/>
  </si>
  <si>
    <r>
      <t xml:space="preserve">연도별
국적별
</t>
    </r>
    <r>
      <rPr>
        <sz val="8.5"/>
        <rFont val="돋움"/>
        <family val="3"/>
        <charset val="129"/>
      </rPr>
      <t>Year &amp; Nation</t>
    </r>
    <phoneticPr fontId="13" type="noConversion"/>
  </si>
  <si>
    <t>계
Total</t>
    <phoneticPr fontId="13" type="noConversion"/>
  </si>
  <si>
    <t>일본
Japan</t>
    <phoneticPr fontId="13" type="noConversion"/>
  </si>
  <si>
    <t>중국
China</t>
    <phoneticPr fontId="13" type="noConversion"/>
  </si>
  <si>
    <t xml:space="preserve"> 독일
Germany</t>
    <phoneticPr fontId="13" type="noConversion"/>
  </si>
  <si>
    <t>캐나다
Canada</t>
    <phoneticPr fontId="13" type="noConversion"/>
  </si>
  <si>
    <t>프랑스France</t>
    <phoneticPr fontId="13" type="noConversion"/>
  </si>
  <si>
    <t>호주
Australia</t>
    <phoneticPr fontId="13" type="noConversion"/>
  </si>
  <si>
    <t>파키스탄
Pakistan</t>
    <phoneticPr fontId="13" type="noConversion"/>
  </si>
  <si>
    <t>자료 : 통계청,「인구동향조사」,  2007년 자료부터 서식 변경</t>
    <phoneticPr fontId="6" type="noConversion"/>
  </si>
  <si>
    <t>19. 사망원인별 사망</t>
    <phoneticPr fontId="6" type="noConversion"/>
  </si>
  <si>
    <t>20. 혼인율</t>
    <phoneticPr fontId="6" type="noConversion"/>
  </si>
  <si>
    <t>21. 이혼율</t>
    <phoneticPr fontId="6" type="noConversion"/>
  </si>
  <si>
    <t>22. 여성가구주 현황</t>
    <phoneticPr fontId="6" type="noConversion"/>
  </si>
  <si>
    <t>15. Registered Foreigners by Major Nationality(Cont'd)</t>
    <phoneticPr fontId="6" type="noConversion"/>
  </si>
  <si>
    <t>연별 및
시군별</t>
    <phoneticPr fontId="6" type="noConversion"/>
  </si>
  <si>
    <t>2011년</t>
    <phoneticPr fontId="6" type="noConversion"/>
  </si>
  <si>
    <r>
      <t>연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별
Year</t>
    </r>
    <phoneticPr fontId="6" type="noConversion"/>
  </si>
  <si>
    <r>
      <t>세대</t>
    </r>
    <r>
      <rPr>
        <vertAlign val="superscript"/>
        <sz val="9"/>
        <color indexed="8"/>
        <rFont val="돋움"/>
        <family val="3"/>
        <charset val="129"/>
      </rPr>
      <t>1)</t>
    </r>
    <r>
      <rPr>
        <sz val="9"/>
        <color indexed="8"/>
        <rFont val="돋움"/>
        <family val="3"/>
        <charset val="129"/>
      </rPr>
      <t xml:space="preserve">
Number of
households</t>
    </r>
    <phoneticPr fontId="6" type="noConversion"/>
  </si>
  <si>
    <r>
      <t>인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구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Population</t>
    </r>
    <phoneticPr fontId="6" type="noConversion"/>
  </si>
  <si>
    <r>
      <t>연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별</t>
    </r>
    <phoneticPr fontId="6" type="noConversion"/>
  </si>
  <si>
    <t xml:space="preserve">  Pohang</t>
    <phoneticPr fontId="4" type="noConversion"/>
  </si>
  <si>
    <t xml:space="preserve">  Gyeongju</t>
    <phoneticPr fontId="4" type="noConversion"/>
  </si>
  <si>
    <t xml:space="preserve">  Gimcheon</t>
    <phoneticPr fontId="4" type="noConversion"/>
  </si>
  <si>
    <t xml:space="preserve">  Andong</t>
    <phoneticPr fontId="4" type="noConversion"/>
  </si>
  <si>
    <t xml:space="preserve">  Gumi</t>
    <phoneticPr fontId="4" type="noConversion"/>
  </si>
  <si>
    <t xml:space="preserve">  Yeongju</t>
    <phoneticPr fontId="4" type="noConversion"/>
  </si>
  <si>
    <t xml:space="preserve">  Yeongcheon</t>
    <phoneticPr fontId="4" type="noConversion"/>
  </si>
  <si>
    <t xml:space="preserve">  Sangju</t>
    <phoneticPr fontId="4" type="noConversion"/>
  </si>
  <si>
    <t xml:space="preserve">  Mungyeong</t>
    <phoneticPr fontId="4" type="noConversion"/>
  </si>
  <si>
    <t xml:space="preserve">  Gyeongsan</t>
    <phoneticPr fontId="4" type="noConversion"/>
  </si>
  <si>
    <t xml:space="preserve">  Gunwi</t>
    <phoneticPr fontId="4" type="noConversion"/>
  </si>
  <si>
    <t xml:space="preserve">  Uiseong</t>
    <phoneticPr fontId="4" type="noConversion"/>
  </si>
  <si>
    <t xml:space="preserve">  Cheongsong</t>
    <phoneticPr fontId="4" type="noConversion"/>
  </si>
  <si>
    <t xml:space="preserve">  Yeongyang</t>
    <phoneticPr fontId="4" type="noConversion"/>
  </si>
  <si>
    <t xml:space="preserve">  Yeongdeok</t>
    <phoneticPr fontId="4" type="noConversion"/>
  </si>
  <si>
    <t xml:space="preserve">  Cheongdo</t>
    <phoneticPr fontId="4" type="noConversion"/>
  </si>
  <si>
    <t xml:space="preserve">  Goryeong</t>
    <phoneticPr fontId="4" type="noConversion"/>
  </si>
  <si>
    <t xml:space="preserve">  Seongju</t>
    <phoneticPr fontId="4" type="noConversion"/>
  </si>
  <si>
    <t xml:space="preserve">  Chilgok</t>
    <phoneticPr fontId="4" type="noConversion"/>
  </si>
  <si>
    <t xml:space="preserve">  Yecheon</t>
    <phoneticPr fontId="4" type="noConversion"/>
  </si>
  <si>
    <t xml:space="preserve">  Bonghwa</t>
    <phoneticPr fontId="4" type="noConversion"/>
  </si>
  <si>
    <t xml:space="preserve">  Uljin</t>
    <phoneticPr fontId="4" type="noConversion"/>
  </si>
  <si>
    <t xml:space="preserve">  Ulleung</t>
    <phoneticPr fontId="4" type="noConversion"/>
  </si>
  <si>
    <t>영덕군</t>
    <phoneticPr fontId="4" type="noConversion"/>
  </si>
  <si>
    <r>
      <t>세대</t>
    </r>
    <r>
      <rPr>
        <vertAlign val="superscript"/>
        <sz val="9"/>
        <color indexed="8"/>
        <rFont val="돋움"/>
        <family val="3"/>
        <charset val="129"/>
      </rPr>
      <t>1)</t>
    </r>
    <r>
      <rPr>
        <sz val="9"/>
        <color indexed="8"/>
        <rFont val="돋움"/>
        <family val="3"/>
        <charset val="129"/>
      </rPr>
      <t xml:space="preserve">
Number of households</t>
    </r>
    <phoneticPr fontId="4" type="noConversion"/>
  </si>
  <si>
    <t>Namgu</t>
    <phoneticPr fontId="4" type="noConversion"/>
  </si>
  <si>
    <t>Sangdae</t>
    <phoneticPr fontId="4" type="noConversion"/>
  </si>
  <si>
    <t>Haedo</t>
    <phoneticPr fontId="4" type="noConversion"/>
  </si>
  <si>
    <t>Bukgu</t>
    <phoneticPr fontId="4" type="noConversion"/>
  </si>
  <si>
    <t>Source : Division of Legal &amp; Statistical Affairs,「Populaton Statistics based Resident Registration」</t>
    <phoneticPr fontId="4" type="noConversion"/>
  </si>
  <si>
    <t>연별 및
읍면동별</t>
    <phoneticPr fontId="4" type="noConversion"/>
  </si>
  <si>
    <t xml:space="preserve">65세 이상 
Person 65 Years old and over </t>
    <phoneticPr fontId="4" type="noConversion"/>
  </si>
  <si>
    <t>Year &amp; Eup, 
Myeon, Dong</t>
    <phoneticPr fontId="4" type="noConversion"/>
  </si>
  <si>
    <t>총수
Total</t>
    <phoneticPr fontId="4" type="noConversion"/>
  </si>
  <si>
    <t xml:space="preserve"> </t>
    <phoneticPr fontId="4" type="noConversion"/>
  </si>
  <si>
    <t>한 국 인
Korean</t>
    <phoneticPr fontId="4" type="noConversion"/>
  </si>
  <si>
    <t>외 국 인
Foreigner</t>
    <phoneticPr fontId="4" type="noConversion"/>
  </si>
  <si>
    <t>Jukdo</t>
    <phoneticPr fontId="4" type="noConversion"/>
  </si>
  <si>
    <t>Bodeokdong</t>
    <phoneticPr fontId="4" type="noConversion"/>
  </si>
  <si>
    <t>Gimcheon</t>
    <phoneticPr fontId="4" type="noConversion"/>
  </si>
  <si>
    <t>Jasan</t>
    <phoneticPr fontId="4" type="noConversion"/>
  </si>
  <si>
    <t>Pyeonghwanamsan</t>
    <phoneticPr fontId="4" type="noConversion"/>
  </si>
  <si>
    <t>Gangnam</t>
    <phoneticPr fontId="4" type="noConversion"/>
  </si>
  <si>
    <t>Songjeong</t>
    <phoneticPr fontId="4" type="noConversion"/>
  </si>
  <si>
    <t>Wonpyeong 1</t>
    <phoneticPr fontId="4" type="noConversion"/>
  </si>
  <si>
    <t>Wonpyeong 2</t>
    <phoneticPr fontId="4" type="noConversion"/>
  </si>
  <si>
    <t>Doryang</t>
    <phoneticPr fontId="4" type="noConversion"/>
  </si>
  <si>
    <t>Jisan</t>
    <phoneticPr fontId="4" type="noConversion"/>
  </si>
  <si>
    <t>Seonjuwonnam</t>
    <phoneticPr fontId="4" type="noConversion"/>
  </si>
  <si>
    <t>Bisan</t>
    <phoneticPr fontId="4" type="noConversion"/>
  </si>
  <si>
    <t>Gongdan 1</t>
    <phoneticPr fontId="4" type="noConversion"/>
  </si>
  <si>
    <t>Gongdan 2</t>
    <phoneticPr fontId="4" type="noConversion"/>
  </si>
  <si>
    <t>Sangmosagok</t>
    <phoneticPr fontId="4" type="noConversion"/>
  </si>
  <si>
    <t>Yeongju 1</t>
    <phoneticPr fontId="4" type="noConversion"/>
  </si>
  <si>
    <t>Yeongju 2</t>
    <phoneticPr fontId="4" type="noConversion"/>
  </si>
  <si>
    <t>Hyucheon 1</t>
    <phoneticPr fontId="4" type="noConversion"/>
  </si>
  <si>
    <t>Hyucheon 2</t>
    <phoneticPr fontId="4" type="noConversion"/>
  </si>
  <si>
    <t>Hyucheon 3</t>
    <phoneticPr fontId="4" type="noConversion"/>
  </si>
  <si>
    <t>Gaheung 1</t>
    <phoneticPr fontId="4" type="noConversion"/>
  </si>
  <si>
    <t>Gaheung 2</t>
    <phoneticPr fontId="4" type="noConversion"/>
  </si>
  <si>
    <t>Bunkmun</t>
    <phoneticPr fontId="4" type="noConversion"/>
  </si>
  <si>
    <t>Jeomchon 1</t>
    <phoneticPr fontId="4" type="noConversion"/>
  </si>
  <si>
    <t>Jeomchon 2</t>
    <phoneticPr fontId="4" type="noConversion"/>
  </si>
  <si>
    <t>Jeomchon 3</t>
    <phoneticPr fontId="4" type="noConversion"/>
  </si>
  <si>
    <t>Jeomchon 4</t>
    <phoneticPr fontId="4" type="noConversion"/>
  </si>
  <si>
    <t>Jeomchon 5</t>
    <phoneticPr fontId="4" type="noConversion"/>
  </si>
  <si>
    <t>Hayang</t>
    <phoneticPr fontId="4" type="noConversion"/>
  </si>
  <si>
    <t>Seobu 1</t>
    <phoneticPr fontId="4" type="noConversion"/>
  </si>
  <si>
    <t>Uiseong</t>
    <phoneticPr fontId="4" type="noConversion"/>
  </si>
  <si>
    <t>Angye</t>
    <phoneticPr fontId="4" type="noConversion"/>
  </si>
  <si>
    <t>Byeonggok</t>
    <phoneticPr fontId="4" type="noConversion"/>
  </si>
  <si>
    <t>Byeokjin</t>
    <phoneticPr fontId="4" type="noConversion"/>
  </si>
  <si>
    <t xml:space="preserve"> </t>
    <phoneticPr fontId="4" type="noConversion"/>
  </si>
  <si>
    <t xml:space="preserve"> </t>
    <phoneticPr fontId="6" type="noConversion"/>
  </si>
  <si>
    <t>자료 : 법무통계담당관실,「주민등록인구통계」 주 : 1) '98년도 이후 외국인 세대수 제외</t>
    <phoneticPr fontId="6" type="noConversion"/>
  </si>
  <si>
    <t>성 별 및 
5세 계급별</t>
    <phoneticPr fontId="6" type="noConversion"/>
  </si>
  <si>
    <t>Gender &amp; Five
Year Age Groups</t>
    <phoneticPr fontId="6" type="noConversion"/>
  </si>
  <si>
    <t>구성비
Composition</t>
    <phoneticPr fontId="6" type="noConversion"/>
  </si>
  <si>
    <t>계</t>
    <phoneticPr fontId="6" type="noConversion"/>
  </si>
  <si>
    <t>Total</t>
    <phoneticPr fontId="6" type="noConversion"/>
  </si>
  <si>
    <t>남</t>
    <phoneticPr fontId="6" type="noConversion"/>
  </si>
  <si>
    <t>Male</t>
    <phoneticPr fontId="6" type="noConversion"/>
  </si>
  <si>
    <t>여</t>
    <phoneticPr fontId="6" type="noConversion"/>
  </si>
  <si>
    <t>Female</t>
    <phoneticPr fontId="6" type="noConversion"/>
  </si>
  <si>
    <t>0 ∼ 4세</t>
    <phoneticPr fontId="6" type="noConversion"/>
  </si>
  <si>
    <t>0 ∼ 4 Years</t>
    <phoneticPr fontId="6" type="noConversion"/>
  </si>
  <si>
    <t>5 ∼ 9세</t>
    <phoneticPr fontId="6" type="noConversion"/>
  </si>
  <si>
    <t>5 ∼ 9 Years</t>
    <phoneticPr fontId="6" type="noConversion"/>
  </si>
  <si>
    <t>10 ∼14세</t>
    <phoneticPr fontId="6" type="noConversion"/>
  </si>
  <si>
    <t>10 ∼ 14 Years</t>
    <phoneticPr fontId="6" type="noConversion"/>
  </si>
  <si>
    <t>15 ∼19세</t>
    <phoneticPr fontId="6" type="noConversion"/>
  </si>
  <si>
    <t>15 ∼ 19 Years</t>
    <phoneticPr fontId="6" type="noConversion"/>
  </si>
  <si>
    <t>20 ∼24세</t>
    <phoneticPr fontId="6" type="noConversion"/>
  </si>
  <si>
    <t>20 ∼ 24 Years</t>
    <phoneticPr fontId="6" type="noConversion"/>
  </si>
  <si>
    <t>25 ∼29세</t>
    <phoneticPr fontId="6" type="noConversion"/>
  </si>
  <si>
    <t>25 ∼ 29 Years</t>
    <phoneticPr fontId="6" type="noConversion"/>
  </si>
  <si>
    <t>30 ∼34세</t>
    <phoneticPr fontId="6" type="noConversion"/>
  </si>
  <si>
    <t>30 ∼ 34 Years</t>
    <phoneticPr fontId="6" type="noConversion"/>
  </si>
  <si>
    <t>35 ∼39세</t>
    <phoneticPr fontId="6" type="noConversion"/>
  </si>
  <si>
    <t>35 ∼ 39 Years</t>
    <phoneticPr fontId="6" type="noConversion"/>
  </si>
  <si>
    <t>2005</t>
    <phoneticPr fontId="27" type="noConversion"/>
  </si>
  <si>
    <t xml:space="preserve">  6 ~ 9years</t>
    <phoneticPr fontId="27" type="noConversion"/>
  </si>
  <si>
    <t xml:space="preserve">  10 ~ 14years</t>
    <phoneticPr fontId="27" type="noConversion"/>
  </si>
  <si>
    <t xml:space="preserve">  15 ~ 19years</t>
    <phoneticPr fontId="27" type="noConversion"/>
  </si>
  <si>
    <t xml:space="preserve">  20 ~ 24세</t>
    <phoneticPr fontId="4" type="noConversion"/>
  </si>
  <si>
    <t xml:space="preserve">  20 ~ 24years</t>
    <phoneticPr fontId="4" type="noConversion"/>
  </si>
  <si>
    <t xml:space="preserve">  25 ~ 29세</t>
    <phoneticPr fontId="4" type="noConversion"/>
  </si>
  <si>
    <t xml:space="preserve">  25 ~ 29years</t>
    <phoneticPr fontId="4" type="noConversion"/>
  </si>
  <si>
    <t xml:space="preserve">  30 ~ 34세</t>
    <phoneticPr fontId="4" type="noConversion"/>
  </si>
  <si>
    <t xml:space="preserve">  30 ~ 34years</t>
    <phoneticPr fontId="4" type="noConversion"/>
  </si>
  <si>
    <t xml:space="preserve">  35 ~ 39세</t>
    <phoneticPr fontId="4" type="noConversion"/>
  </si>
  <si>
    <t xml:space="preserve">  35 ~ 39years</t>
    <phoneticPr fontId="4" type="noConversion"/>
  </si>
  <si>
    <t xml:space="preserve">  40 ~ 44years</t>
    <phoneticPr fontId="4" type="noConversion"/>
  </si>
  <si>
    <t xml:space="preserve">  45 ~ 49years</t>
    <phoneticPr fontId="4" type="noConversion"/>
  </si>
  <si>
    <t xml:space="preserve">  50 ~ 54years</t>
    <phoneticPr fontId="4" type="noConversion"/>
  </si>
  <si>
    <t xml:space="preserve">  55 ~ 59years</t>
    <phoneticPr fontId="4" type="noConversion"/>
  </si>
  <si>
    <t xml:space="preserve">  60 ~ 64years</t>
    <phoneticPr fontId="4" type="noConversion"/>
  </si>
  <si>
    <t xml:space="preserve">  65 ~ 69years</t>
    <phoneticPr fontId="4" type="noConversion"/>
  </si>
  <si>
    <t>70years &amp; over</t>
    <phoneticPr fontId="4" type="noConversion"/>
  </si>
  <si>
    <t xml:space="preserve">  70세 이상</t>
    <phoneticPr fontId="4" type="noConversion"/>
  </si>
  <si>
    <t>Unknown</t>
    <phoneticPr fontId="4" type="noConversion"/>
  </si>
  <si>
    <t>대학원 
이상
Graduate school</t>
    <phoneticPr fontId="4" type="noConversion"/>
  </si>
  <si>
    <t>…</t>
    <phoneticPr fontId="4" type="noConversion"/>
  </si>
  <si>
    <r>
      <t xml:space="preserve">  </t>
    </r>
    <r>
      <rPr>
        <sz val="9"/>
        <rFont val="돋움"/>
        <family val="3"/>
        <charset val="129"/>
      </rPr>
      <t>Pohang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</si>
  <si>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Gyeongju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</si>
  <si>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Gimcheon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</si>
  <si>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Andong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</si>
  <si>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Gumi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</si>
  <si>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Yeongju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</si>
  <si>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Yeongcheon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</si>
  <si>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Sangju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</si>
  <si>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Mungyeong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</si>
  <si>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Gyeongsan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</si>
  <si>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Gunwi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</si>
  <si>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Uiseong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</si>
  <si>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Cheongsong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</si>
  <si>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Yeongyang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</si>
  <si>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Yeongdeok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</si>
  <si>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Cheongdo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</si>
  <si>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Goryeong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</si>
  <si>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Seongju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</si>
  <si>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Chilgok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</si>
  <si>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Yecheon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</si>
  <si>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Bonghwa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</si>
  <si>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Uljin</t>
    </r>
    <phoneticPr fontId="4" type="noConversion"/>
  </si>
  <si>
    <r>
      <t xml:space="preserve">  </t>
    </r>
    <r>
      <rPr>
        <sz val="9"/>
        <rFont val="돋움"/>
        <family val="3"/>
        <charset val="129"/>
      </rPr>
      <t>Ulleung</t>
    </r>
    <phoneticPr fontId="4" type="noConversion"/>
  </si>
  <si>
    <t>5년별 및 시군별
5 Years &amp; Si, Gun</t>
    <phoneticPr fontId="4" type="noConversion"/>
  </si>
  <si>
    <t>계
Total</t>
    <phoneticPr fontId="4" type="noConversion"/>
  </si>
  <si>
    <t>자기집
Owned</t>
    <phoneticPr fontId="4" type="noConversion"/>
  </si>
  <si>
    <t xml:space="preserve">
전세
Lump-sum deposit for rent
</t>
    <phoneticPr fontId="4" type="noConversion"/>
  </si>
  <si>
    <t>보증부월세
Monthly rent with a deposit</t>
    <phoneticPr fontId="4" type="noConversion"/>
  </si>
  <si>
    <t>무보증월세
Monthly rent without a deposit</t>
    <phoneticPr fontId="4" type="noConversion"/>
  </si>
  <si>
    <t>무상
Free rent</t>
    <phoneticPr fontId="4" type="noConversion"/>
  </si>
  <si>
    <t>자료 : 통계청, 「인구주택총조사」</t>
    <phoneticPr fontId="27" type="noConversion"/>
  </si>
  <si>
    <t>Source :Statistics Korea, Population and Housing Census Report</t>
    <phoneticPr fontId="4" type="noConversion"/>
  </si>
  <si>
    <t>혼  인
Marriage</t>
    <phoneticPr fontId="6" type="noConversion"/>
  </si>
  <si>
    <t>이  혼
Divorce</t>
    <phoneticPr fontId="6" type="noConversion"/>
  </si>
  <si>
    <t>In-migrants</t>
    <phoneticPr fontId="6" type="noConversion"/>
  </si>
  <si>
    <t>Out-migrants</t>
    <phoneticPr fontId="6" type="noConversion"/>
  </si>
  <si>
    <t>이동률(%)</t>
    <phoneticPr fontId="6" type="noConversion"/>
  </si>
  <si>
    <t>Migration rate</t>
    <phoneticPr fontId="6" type="noConversion"/>
  </si>
  <si>
    <t>1월  Jan.</t>
    <phoneticPr fontId="6" type="noConversion"/>
  </si>
  <si>
    <t>2월  Feb.</t>
    <phoneticPr fontId="6" type="noConversion"/>
  </si>
  <si>
    <t>3월  Mar.</t>
    <phoneticPr fontId="6" type="noConversion"/>
  </si>
  <si>
    <t>4월  Apr.</t>
    <phoneticPr fontId="6" type="noConversion"/>
  </si>
  <si>
    <t>5월  May.</t>
    <phoneticPr fontId="6" type="noConversion"/>
  </si>
  <si>
    <t>6월  Jun.</t>
    <phoneticPr fontId="6" type="noConversion"/>
  </si>
  <si>
    <t>7월  Jul.</t>
    <phoneticPr fontId="6" type="noConversion"/>
  </si>
  <si>
    <t>8월  Aug.</t>
    <phoneticPr fontId="6" type="noConversion"/>
  </si>
  <si>
    <t>9월  Sept.</t>
    <phoneticPr fontId="6" type="noConversion"/>
  </si>
  <si>
    <t>-</t>
    <phoneticPr fontId="6" type="noConversion"/>
  </si>
  <si>
    <t>10월  Oct.</t>
    <phoneticPr fontId="6" type="noConversion"/>
  </si>
  <si>
    <t>11월  Nov.</t>
    <phoneticPr fontId="6" type="noConversion"/>
  </si>
  <si>
    <t>12월  Dec.</t>
    <phoneticPr fontId="6" type="noConversion"/>
  </si>
  <si>
    <t>연별 및 월별
Year &amp; Month</t>
    <phoneticPr fontId="6" type="noConversion"/>
  </si>
  <si>
    <t>시 도 내 이 동
 Inter, Do migrants</t>
    <phoneticPr fontId="6" type="noConversion"/>
  </si>
  <si>
    <t>순이동 
Net migrants</t>
    <phoneticPr fontId="6" type="noConversion"/>
  </si>
  <si>
    <t xml:space="preserve"> Total migrants</t>
    <phoneticPr fontId="6" type="noConversion"/>
  </si>
  <si>
    <t xml:space="preserve"> Inter-Si(M), Do migrants</t>
    <phoneticPr fontId="6" type="noConversion"/>
  </si>
  <si>
    <t>In-</t>
    <phoneticPr fontId="6" type="noConversion"/>
  </si>
  <si>
    <t>Out-</t>
    <phoneticPr fontId="6" type="noConversion"/>
  </si>
  <si>
    <t>In-</t>
    <phoneticPr fontId="6" type="noConversion"/>
  </si>
  <si>
    <t>migrants</t>
    <phoneticPr fontId="6" type="noConversion"/>
  </si>
  <si>
    <t>Rate</t>
    <phoneticPr fontId="6" type="noConversion"/>
  </si>
  <si>
    <t>2007</t>
    <phoneticPr fontId="6" type="noConversion"/>
  </si>
  <si>
    <t>2008</t>
    <phoneticPr fontId="6" type="noConversion"/>
  </si>
  <si>
    <t>2009</t>
    <phoneticPr fontId="6" type="noConversion"/>
  </si>
  <si>
    <t>2010</t>
    <phoneticPr fontId="6" type="noConversion"/>
  </si>
  <si>
    <t>포항시</t>
    <phoneticPr fontId="6" type="noConversion"/>
  </si>
  <si>
    <t xml:space="preserve"> Pohang</t>
    <phoneticPr fontId="6" type="noConversion"/>
  </si>
  <si>
    <t xml:space="preserve"> Gyeongju</t>
    <phoneticPr fontId="6" type="noConversion"/>
  </si>
  <si>
    <t xml:space="preserve"> Gimcheon</t>
    <phoneticPr fontId="6" type="noConversion"/>
  </si>
  <si>
    <t xml:space="preserve"> Andong</t>
    <phoneticPr fontId="6" type="noConversion"/>
  </si>
  <si>
    <t xml:space="preserve"> Gumi</t>
    <phoneticPr fontId="6" type="noConversion"/>
  </si>
  <si>
    <t xml:space="preserve"> Yeongju</t>
    <phoneticPr fontId="6" type="noConversion"/>
  </si>
  <si>
    <t xml:space="preserve"> Yeongcheon</t>
    <phoneticPr fontId="6" type="noConversion"/>
  </si>
  <si>
    <t xml:space="preserve"> Sangju</t>
    <phoneticPr fontId="6" type="noConversion"/>
  </si>
  <si>
    <t xml:space="preserve"> Mungyeong</t>
    <phoneticPr fontId="6" type="noConversion"/>
  </si>
  <si>
    <t xml:space="preserve"> Gyeongsan</t>
    <phoneticPr fontId="6" type="noConversion"/>
  </si>
  <si>
    <t xml:space="preserve"> Gunwi</t>
    <phoneticPr fontId="6" type="noConversion"/>
  </si>
  <si>
    <t xml:space="preserve"> Uiseong</t>
    <phoneticPr fontId="6" type="noConversion"/>
  </si>
  <si>
    <t xml:space="preserve"> Cheongsong</t>
    <phoneticPr fontId="6" type="noConversion"/>
  </si>
  <si>
    <t xml:space="preserve"> Yeongyang</t>
    <phoneticPr fontId="6" type="noConversion"/>
  </si>
  <si>
    <t xml:space="preserve"> Yeongdeok</t>
    <phoneticPr fontId="6" type="noConversion"/>
  </si>
  <si>
    <t xml:space="preserve"> Cheongdo</t>
    <phoneticPr fontId="6" type="noConversion"/>
  </si>
  <si>
    <t xml:space="preserve"> Goryeong</t>
    <phoneticPr fontId="6" type="noConversion"/>
  </si>
  <si>
    <t xml:space="preserve"> Seongju</t>
    <phoneticPr fontId="6" type="noConversion"/>
  </si>
  <si>
    <t xml:space="preserve"> Chilgok</t>
    <phoneticPr fontId="6" type="noConversion"/>
  </si>
  <si>
    <t xml:space="preserve"> Yecheon</t>
    <phoneticPr fontId="6" type="noConversion"/>
  </si>
  <si>
    <t xml:space="preserve"> Bonghwa</t>
    <phoneticPr fontId="6" type="noConversion"/>
  </si>
  <si>
    <t xml:space="preserve"> Uljin</t>
    <phoneticPr fontId="6" type="noConversion"/>
  </si>
  <si>
    <t xml:space="preserve"> Ulleung</t>
    <phoneticPr fontId="6" type="noConversion"/>
  </si>
  <si>
    <t>주)  * : 5건 이하</t>
    <phoneticPr fontId="13" type="noConversion"/>
  </si>
  <si>
    <t>128 / Ⅲ. 인  구</t>
    <phoneticPr fontId="6" type="noConversion"/>
  </si>
  <si>
    <t>15 - 19Years</t>
    <phoneticPr fontId="27" type="noConversion"/>
  </si>
  <si>
    <t>20 - 24Years</t>
    <phoneticPr fontId="27" type="noConversion"/>
  </si>
  <si>
    <t>25 - 29Years</t>
    <phoneticPr fontId="27" type="noConversion"/>
  </si>
  <si>
    <t>30 - 34Years</t>
    <phoneticPr fontId="27" type="noConversion"/>
  </si>
  <si>
    <t>35 - 39Years</t>
    <phoneticPr fontId="27" type="noConversion"/>
  </si>
  <si>
    <t>40 - 44Years</t>
    <phoneticPr fontId="27" type="noConversion"/>
  </si>
  <si>
    <t>45 - 49Years</t>
    <phoneticPr fontId="27" type="noConversion"/>
  </si>
  <si>
    <t>50 - 54Years</t>
    <phoneticPr fontId="27" type="noConversion"/>
  </si>
  <si>
    <t>55 - 59Years</t>
    <phoneticPr fontId="27" type="noConversion"/>
  </si>
  <si>
    <t>60 - 64Years</t>
    <phoneticPr fontId="27" type="noConversion"/>
  </si>
  <si>
    <t>65 - 69Years</t>
    <phoneticPr fontId="27" type="noConversion"/>
  </si>
  <si>
    <t>70 - 74Years</t>
    <phoneticPr fontId="27" type="noConversion"/>
  </si>
  <si>
    <t>75 - 79Years</t>
    <phoneticPr fontId="27" type="noConversion"/>
  </si>
  <si>
    <t>85 Years &amp; Over</t>
    <phoneticPr fontId="6" type="noConversion"/>
  </si>
  <si>
    <t>80Years &amp; Over</t>
    <phoneticPr fontId="27" type="noConversion"/>
  </si>
  <si>
    <t>Unknown</t>
    <phoneticPr fontId="4" type="noConversion"/>
  </si>
  <si>
    <t>15Years under</t>
    <phoneticPr fontId="27" type="noConversion"/>
  </si>
  <si>
    <t>Unknown</t>
    <phoneticPr fontId="27" type="noConversion"/>
  </si>
  <si>
    <t>내분비, 영양 및 
대사질환
Endocrine, nutritional and metabolic diseases</t>
    <phoneticPr fontId="13" type="noConversion"/>
  </si>
  <si>
    <r>
      <t xml:space="preserve">혈액 및 조혈기관 질환과 면역
기전을 침범하는 특정장애
</t>
    </r>
    <r>
      <rPr>
        <sz val="8"/>
        <rFont val="돋움"/>
        <family val="3"/>
        <charset val="129"/>
      </rPr>
      <t>Diseases of the blood and blood-forming organs and certain disorders involving</t>
    </r>
    <phoneticPr fontId="13" type="noConversion"/>
  </si>
  <si>
    <t>피부 및 피부밑조직의 
질환
Diseases of the skin and subcutaneous tissue</t>
    <phoneticPr fontId="13" type="noConversion"/>
  </si>
  <si>
    <t>근육골격 계통 및 
결합조직의 질환
Diseases of the musculoskeletal system and connective tissue</t>
    <phoneticPr fontId="13" type="noConversion"/>
  </si>
  <si>
    <t>연도별
국가별
Year &amp; Nation</t>
    <phoneticPr fontId="13" type="noConversion"/>
  </si>
  <si>
    <t>연별 및 시군별
Year &amp; Si, Gun</t>
    <phoneticPr fontId="4" type="noConversion"/>
  </si>
  <si>
    <t>연별 및
연령별</t>
    <phoneticPr fontId="27" type="noConversion"/>
  </si>
  <si>
    <t>Year</t>
    <phoneticPr fontId="27" type="noConversion"/>
  </si>
  <si>
    <t>Year</t>
    <phoneticPr fontId="27" type="noConversion"/>
  </si>
  <si>
    <t>80세 이상</t>
    <phoneticPr fontId="27" type="noConversion"/>
  </si>
  <si>
    <t>자료:「사망원인통계」통계청 인구동향과</t>
    <phoneticPr fontId="27" type="noConversion"/>
  </si>
  <si>
    <t>자료:「사망원인통계」통계청 인구동향과</t>
    <phoneticPr fontId="27" type="noConversion"/>
  </si>
  <si>
    <t>주 : 2011년 자료부터 수록</t>
    <phoneticPr fontId="27" type="noConversion"/>
  </si>
  <si>
    <t>주 : 2011년 자료부터 수록</t>
    <phoneticPr fontId="27" type="noConversion"/>
  </si>
  <si>
    <t>19. Deaths by Causes of Death(Cont'd)</t>
    <phoneticPr fontId="27" type="noConversion"/>
  </si>
  <si>
    <t>Unit : deaths, per 100 thousand population</t>
    <phoneticPr fontId="27" type="noConversion"/>
  </si>
  <si>
    <t>25~29세</t>
    <phoneticPr fontId="13" type="noConversion"/>
  </si>
  <si>
    <t>15~19세
Years old</t>
    <phoneticPr fontId="13" type="noConversion"/>
  </si>
  <si>
    <t>20~24세</t>
    <phoneticPr fontId="13" type="noConversion"/>
  </si>
  <si>
    <t>20. Marriage Rate</t>
    <phoneticPr fontId="27" type="noConversion"/>
  </si>
  <si>
    <t>Unit : case per 1,000 population</t>
    <phoneticPr fontId="27" type="noConversion"/>
  </si>
  <si>
    <t>Female</t>
    <phoneticPr fontId="6" type="noConversion"/>
  </si>
  <si>
    <t>21. Divorce Rate</t>
    <phoneticPr fontId="27" type="noConversion"/>
  </si>
  <si>
    <t>15 ~ 19세
Years old</t>
    <phoneticPr fontId="13" type="noConversion"/>
  </si>
  <si>
    <t>20 ~ 24세</t>
    <phoneticPr fontId="13" type="noConversion"/>
  </si>
  <si>
    <t>25 ~ 29세</t>
    <phoneticPr fontId="13" type="noConversion"/>
  </si>
  <si>
    <t>30~34세</t>
    <phoneticPr fontId="13" type="noConversion"/>
  </si>
  <si>
    <t>35~39세</t>
    <phoneticPr fontId="13" type="noConversion"/>
  </si>
  <si>
    <t>40~44세</t>
    <phoneticPr fontId="13" type="noConversion"/>
  </si>
  <si>
    <t>45~49세</t>
    <phoneticPr fontId="13" type="noConversion"/>
  </si>
  <si>
    <t>55~59세</t>
    <phoneticPr fontId="13" type="noConversion"/>
  </si>
  <si>
    <t>60~64세</t>
    <phoneticPr fontId="13" type="noConversion"/>
  </si>
  <si>
    <t>65 ~ 69세</t>
    <phoneticPr fontId="13" type="noConversion"/>
  </si>
  <si>
    <t>70 ~ 74세</t>
    <phoneticPr fontId="13" type="noConversion"/>
  </si>
  <si>
    <t>75세 이상
75 years old or over</t>
    <phoneticPr fontId="13" type="noConversion"/>
  </si>
  <si>
    <t>…</t>
    <phoneticPr fontId="27" type="noConversion"/>
  </si>
  <si>
    <t>남</t>
    <phoneticPr fontId="27" type="noConversion"/>
  </si>
  <si>
    <t>Male</t>
    <phoneticPr fontId="27" type="noConversion"/>
  </si>
  <si>
    <t>여</t>
    <phoneticPr fontId="27" type="noConversion"/>
  </si>
  <si>
    <t>Female</t>
    <phoneticPr fontId="27" type="noConversion"/>
  </si>
  <si>
    <t>자료:「인구주택총조사」통계청 인구조사과</t>
    <phoneticPr fontId="27" type="noConversion"/>
  </si>
  <si>
    <t>연      별
시군구별</t>
    <phoneticPr fontId="27" type="noConversion"/>
  </si>
  <si>
    <r>
      <t>여성가구주 가구 비율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Female Household rate</t>
    </r>
    <phoneticPr fontId="13" type="noConversion"/>
  </si>
  <si>
    <t xml:space="preserve">        1991년 이후는 주민등록 인구통계결과임(외국인 포함). 1981.7.1 대구시 분리, 2006년 자료부터 서식 변경</t>
    <phoneticPr fontId="6" type="noConversion"/>
  </si>
  <si>
    <t xml:space="preserve">      외국인 제외(1998년부터 적용)  Foreigners excluded (Since 1998) </t>
    <phoneticPr fontId="4" type="noConversion"/>
  </si>
  <si>
    <t xml:space="preserve">       국외이동은 제외</t>
    <phoneticPr fontId="6" type="noConversion"/>
  </si>
  <si>
    <t xml:space="preserve">주 : 1)주민등록 전출입신고에 의한 자료이며 시도내 이동은 전입인구 기준, </t>
    <phoneticPr fontId="6" type="noConversion"/>
  </si>
  <si>
    <t>자료 : 통계청,「국내인구이동통계」</t>
    <phoneticPr fontId="6" type="noConversion"/>
  </si>
  <si>
    <t>12월  Dec.</t>
    <phoneticPr fontId="6" type="noConversion"/>
  </si>
  <si>
    <t>11월  Nov.</t>
    <phoneticPr fontId="6" type="noConversion"/>
  </si>
  <si>
    <t>10월  Oct.</t>
    <phoneticPr fontId="6" type="noConversion"/>
  </si>
  <si>
    <t>9월  Sept.</t>
    <phoneticPr fontId="6" type="noConversion"/>
  </si>
  <si>
    <t>8월  Aug.</t>
    <phoneticPr fontId="6" type="noConversion"/>
  </si>
  <si>
    <t>7월  Jul.</t>
    <phoneticPr fontId="6" type="noConversion"/>
  </si>
  <si>
    <t>6월  Jun.</t>
    <phoneticPr fontId="6" type="noConversion"/>
  </si>
  <si>
    <t>5월  May.</t>
    <phoneticPr fontId="6" type="noConversion"/>
  </si>
  <si>
    <t>4월  Apr.</t>
    <phoneticPr fontId="6" type="noConversion"/>
  </si>
  <si>
    <t>3월  Mar.</t>
    <phoneticPr fontId="6" type="noConversion"/>
  </si>
  <si>
    <t>2월  Feb.</t>
    <phoneticPr fontId="6" type="noConversion"/>
  </si>
  <si>
    <t>1월  Jan.</t>
    <phoneticPr fontId="6" type="noConversion"/>
  </si>
  <si>
    <t>Out-migrants</t>
    <phoneticPr fontId="6" type="noConversion"/>
  </si>
  <si>
    <t>In-migrants</t>
    <phoneticPr fontId="6" type="noConversion"/>
  </si>
  <si>
    <t xml:space="preserve"> Total migrants</t>
    <phoneticPr fontId="6" type="noConversion"/>
  </si>
  <si>
    <t>순이동 
Net migrants</t>
    <phoneticPr fontId="6" type="noConversion"/>
  </si>
  <si>
    <t>시 도 내 이 동
 Inter, Do migrants</t>
    <phoneticPr fontId="6" type="noConversion"/>
  </si>
  <si>
    <t>단위 : 명, %</t>
    <phoneticPr fontId="6" type="noConversion"/>
  </si>
  <si>
    <t>주 : 주민등록 전출입 신고에 의한 자료이며, 시군내 이동은 전입인구 기준</t>
    <phoneticPr fontId="6" type="noConversion"/>
  </si>
  <si>
    <t>Source : Statistics Korea</t>
  </si>
  <si>
    <t>Source : Statistics Korea</t>
    <phoneticPr fontId="13" type="noConversion"/>
  </si>
  <si>
    <t xml:space="preserve">    2) 여성가구주 가구 비율 = (B)/(A)*100</t>
    <phoneticPr fontId="27" type="noConversion"/>
  </si>
  <si>
    <t>2012</t>
  </si>
  <si>
    <t>남자</t>
    <phoneticPr fontId="27" type="noConversion"/>
  </si>
  <si>
    <t>여자</t>
    <phoneticPr fontId="27" type="noConversion"/>
  </si>
  <si>
    <t>Male</t>
    <phoneticPr fontId="27" type="noConversion"/>
  </si>
  <si>
    <t>Female</t>
    <phoneticPr fontId="27" type="noConversion"/>
  </si>
  <si>
    <t>…</t>
    <phoneticPr fontId="27" type="noConversion"/>
  </si>
  <si>
    <t>시 도 간 이 동</t>
    <phoneticPr fontId="27" type="noConversion"/>
  </si>
  <si>
    <t xml:space="preserve"> Inter-Si(M), Do migrants</t>
    <phoneticPr fontId="6" type="noConversion"/>
  </si>
  <si>
    <t xml:space="preserve"> Inter-Si(M), Do migrants</t>
    <phoneticPr fontId="27" type="noConversion"/>
  </si>
  <si>
    <t>외국인 처의 국적          Foreign wife's nationality</t>
    <phoneticPr fontId="13" type="noConversion"/>
  </si>
  <si>
    <t>외국인 남편의 국적           Foreign husband's nationality</t>
    <phoneticPr fontId="13" type="noConversion"/>
  </si>
  <si>
    <t>소계
Sub-total</t>
    <phoneticPr fontId="13" type="noConversion"/>
  </si>
  <si>
    <t>재혼 Remarriage Total</t>
    <phoneticPr fontId="13" type="noConversion"/>
  </si>
  <si>
    <t>주 : 2012년자료 부터 "합계"→"평균"으로 변경</t>
    <phoneticPr fontId="27" type="noConversion"/>
  </si>
  <si>
    <t>남구(계)</t>
  </si>
  <si>
    <t>구룡포읍</t>
  </si>
  <si>
    <t>호미곶면</t>
  </si>
  <si>
    <t>상대동</t>
  </si>
  <si>
    <t>해도동</t>
  </si>
  <si>
    <t>북구(계)</t>
  </si>
  <si>
    <t>죽도동</t>
  </si>
  <si>
    <t xml:space="preserve"> 서   면 </t>
  </si>
  <si>
    <t xml:space="preserve"> 아포읍 </t>
  </si>
  <si>
    <t xml:space="preserve"> 농소면 </t>
  </si>
  <si>
    <t xml:space="preserve"> 남   면 </t>
  </si>
  <si>
    <t xml:space="preserve"> 개령면 </t>
  </si>
  <si>
    <t xml:space="preserve"> 감문면 </t>
  </si>
  <si>
    <t xml:space="preserve"> 어모면 </t>
  </si>
  <si>
    <t xml:space="preserve"> 봉산면 </t>
  </si>
  <si>
    <t xml:space="preserve"> 대항면 </t>
  </si>
  <si>
    <t xml:space="preserve"> 감천면 </t>
  </si>
  <si>
    <t xml:space="preserve"> 조마면 </t>
  </si>
  <si>
    <t xml:space="preserve"> 구성면 </t>
  </si>
  <si>
    <t xml:space="preserve"> 지례면 </t>
  </si>
  <si>
    <t xml:space="preserve"> 부항면 </t>
  </si>
  <si>
    <t xml:space="preserve"> 대덕면 </t>
  </si>
  <si>
    <t xml:space="preserve"> 증산면 </t>
  </si>
  <si>
    <t xml:space="preserve"> 자산동 </t>
  </si>
  <si>
    <t xml:space="preserve"> 평화남산동 </t>
  </si>
  <si>
    <t xml:space="preserve"> 양금동 </t>
  </si>
  <si>
    <t xml:space="preserve"> 대신동 </t>
  </si>
  <si>
    <t xml:space="preserve"> 대곡동 </t>
  </si>
  <si>
    <t xml:space="preserve"> 지좌동 </t>
  </si>
  <si>
    <t xml:space="preserve"> 풍산읍 </t>
  </si>
  <si>
    <t xml:space="preserve"> 와룡면 </t>
  </si>
  <si>
    <t xml:space="preserve"> 북후면 </t>
  </si>
  <si>
    <t xml:space="preserve"> 서후면 </t>
  </si>
  <si>
    <t xml:space="preserve"> 풍천면 </t>
  </si>
  <si>
    <t xml:space="preserve"> 일직면 </t>
  </si>
  <si>
    <t xml:space="preserve"> 남후면 </t>
  </si>
  <si>
    <t xml:space="preserve"> 남선면 </t>
  </si>
  <si>
    <t xml:space="preserve"> 임하면 </t>
  </si>
  <si>
    <t xml:space="preserve"> 길안면 </t>
  </si>
  <si>
    <t xml:space="preserve"> 임동면 </t>
  </si>
  <si>
    <t xml:space="preserve"> 예안면 </t>
  </si>
  <si>
    <t xml:space="preserve"> 도산면 </t>
  </si>
  <si>
    <t xml:space="preserve"> 녹전면 </t>
  </si>
  <si>
    <t xml:space="preserve"> 중구동 </t>
  </si>
  <si>
    <t xml:space="preserve"> 명륜동 </t>
  </si>
  <si>
    <t xml:space="preserve"> 용상동 </t>
  </si>
  <si>
    <t xml:space="preserve"> 서구동 </t>
  </si>
  <si>
    <t xml:space="preserve"> 태화동 </t>
  </si>
  <si>
    <t xml:space="preserve"> 평화동 </t>
  </si>
  <si>
    <t xml:space="preserve"> 안기동 </t>
  </si>
  <si>
    <t xml:space="preserve"> 옥   동 </t>
  </si>
  <si>
    <t xml:space="preserve"> 송하동 </t>
  </si>
  <si>
    <t xml:space="preserve"> 강남동 </t>
  </si>
  <si>
    <t xml:space="preserve"> 선산읍 </t>
  </si>
  <si>
    <t xml:space="preserve"> 고아읍 </t>
  </si>
  <si>
    <t xml:space="preserve"> 무을면 </t>
  </si>
  <si>
    <t xml:space="preserve"> 옥성면 </t>
  </si>
  <si>
    <t xml:space="preserve"> 도개면 </t>
  </si>
  <si>
    <t xml:space="preserve"> 해평면 </t>
  </si>
  <si>
    <t xml:space="preserve"> 산동면 </t>
  </si>
  <si>
    <t xml:space="preserve"> 장천면 </t>
  </si>
  <si>
    <t xml:space="preserve"> 송정동 </t>
  </si>
  <si>
    <t xml:space="preserve"> 원평1동 </t>
  </si>
  <si>
    <t xml:space="preserve"> 원평2동 </t>
  </si>
  <si>
    <t xml:space="preserve"> 도량동 </t>
  </si>
  <si>
    <t xml:space="preserve"> 지산동 </t>
  </si>
  <si>
    <t xml:space="preserve"> 선주원남동 </t>
  </si>
  <si>
    <t xml:space="preserve"> 형곡1동 </t>
  </si>
  <si>
    <t xml:space="preserve"> 형곡2동 </t>
  </si>
  <si>
    <t xml:space="preserve"> 신평1동 </t>
  </si>
  <si>
    <t xml:space="preserve"> 신평2동 </t>
  </si>
  <si>
    <t xml:space="preserve"> 비산동 </t>
  </si>
  <si>
    <t xml:space="preserve"> 공단1동 </t>
  </si>
  <si>
    <t xml:space="preserve"> 공단2동 </t>
  </si>
  <si>
    <t xml:space="preserve"> 광평동 </t>
  </si>
  <si>
    <t xml:space="preserve"> 상모사곡동 </t>
  </si>
  <si>
    <t xml:space="preserve"> 임오동 </t>
  </si>
  <si>
    <t xml:space="preserve"> 인동동 </t>
  </si>
  <si>
    <t xml:space="preserve"> 진미동 </t>
  </si>
  <si>
    <t xml:space="preserve"> 양포동 </t>
  </si>
  <si>
    <t xml:space="preserve"> 풍기읍 </t>
  </si>
  <si>
    <t xml:space="preserve"> 이산면 </t>
  </si>
  <si>
    <t xml:space="preserve"> 평은면 </t>
  </si>
  <si>
    <t xml:space="preserve"> 문수면 </t>
  </si>
  <si>
    <t xml:space="preserve"> 장수면 </t>
  </si>
  <si>
    <t xml:space="preserve"> 안정면 </t>
  </si>
  <si>
    <t xml:space="preserve"> 봉현면 </t>
  </si>
  <si>
    <t xml:space="preserve"> 순흥면 </t>
  </si>
  <si>
    <t xml:space="preserve"> 단산면 </t>
  </si>
  <si>
    <t xml:space="preserve"> 부석면 </t>
  </si>
  <si>
    <t xml:space="preserve"> 상망동 </t>
  </si>
  <si>
    <t xml:space="preserve"> 하망동 </t>
  </si>
  <si>
    <t xml:space="preserve"> 영주1동 </t>
  </si>
  <si>
    <t xml:space="preserve"> 영주2동 </t>
  </si>
  <si>
    <t xml:space="preserve"> 휴천1동 </t>
  </si>
  <si>
    <t xml:space="preserve"> 휴천2동 </t>
  </si>
  <si>
    <t xml:space="preserve"> 휴천3동 </t>
  </si>
  <si>
    <t xml:space="preserve"> 가흥1동 </t>
  </si>
  <si>
    <t xml:space="preserve"> 가흥2동 </t>
  </si>
  <si>
    <t xml:space="preserve"> 금호읍 </t>
  </si>
  <si>
    <t xml:space="preserve"> 청통면 </t>
  </si>
  <si>
    <t xml:space="preserve"> 신녕면 </t>
  </si>
  <si>
    <t xml:space="preserve"> 화산면 </t>
  </si>
  <si>
    <t xml:space="preserve"> 화북면 </t>
  </si>
  <si>
    <t xml:space="preserve"> 화남면 </t>
  </si>
  <si>
    <t xml:space="preserve"> 자양면 </t>
  </si>
  <si>
    <t xml:space="preserve"> 임고면 </t>
  </si>
  <si>
    <t xml:space="preserve"> 고경면 </t>
  </si>
  <si>
    <t xml:space="preserve"> 북안면 </t>
  </si>
  <si>
    <t xml:space="preserve"> 대창면 </t>
  </si>
  <si>
    <t xml:space="preserve"> 동부동 </t>
  </si>
  <si>
    <t xml:space="preserve"> 중앙동 </t>
  </si>
  <si>
    <t xml:space="preserve"> 서부동 </t>
  </si>
  <si>
    <t xml:space="preserve"> 완산동 </t>
  </si>
  <si>
    <t xml:space="preserve"> 남부동 </t>
  </si>
  <si>
    <t xml:space="preserve"> 함창읍 </t>
  </si>
  <si>
    <t xml:space="preserve"> 중동면 </t>
  </si>
  <si>
    <t xml:space="preserve"> 사벌면 </t>
  </si>
  <si>
    <t xml:space="preserve"> 낙동면 </t>
  </si>
  <si>
    <t xml:space="preserve"> 청리면 </t>
  </si>
  <si>
    <t xml:space="preserve"> 공성면 </t>
  </si>
  <si>
    <t xml:space="preserve"> 외남면 </t>
  </si>
  <si>
    <t xml:space="preserve"> 내서면 </t>
  </si>
  <si>
    <t xml:space="preserve"> 모동면 </t>
  </si>
  <si>
    <t xml:space="preserve"> 모서면 </t>
  </si>
  <si>
    <t xml:space="preserve"> 화동면 </t>
  </si>
  <si>
    <t xml:space="preserve"> 화서면 </t>
  </si>
  <si>
    <t xml:space="preserve"> 외서면 </t>
  </si>
  <si>
    <t xml:space="preserve"> 은척면 </t>
  </si>
  <si>
    <t xml:space="preserve"> 공검면 </t>
  </si>
  <si>
    <t xml:space="preserve"> 이안면 </t>
  </si>
  <si>
    <t xml:space="preserve"> 남원동 </t>
  </si>
  <si>
    <t xml:space="preserve"> 북문동 </t>
  </si>
  <si>
    <t xml:space="preserve"> 계림동 </t>
  </si>
  <si>
    <t xml:space="preserve"> 동문동 </t>
  </si>
  <si>
    <t xml:space="preserve"> 동성동 </t>
  </si>
  <si>
    <t xml:space="preserve"> 신흥동 </t>
  </si>
  <si>
    <t xml:space="preserve"> 문경읍 </t>
  </si>
  <si>
    <t xml:space="preserve"> 가은읍 </t>
  </si>
  <si>
    <t xml:space="preserve"> 영순면 </t>
  </si>
  <si>
    <t xml:space="preserve"> 산양면 </t>
  </si>
  <si>
    <t xml:space="preserve"> 호계면 </t>
  </si>
  <si>
    <t xml:space="preserve"> 산북면 </t>
  </si>
  <si>
    <t xml:space="preserve"> 동로면 </t>
  </si>
  <si>
    <t xml:space="preserve"> 마성면 </t>
  </si>
  <si>
    <t xml:space="preserve"> 농암면 </t>
  </si>
  <si>
    <t xml:space="preserve"> 점촌1동 </t>
  </si>
  <si>
    <t xml:space="preserve"> 점촌2동 </t>
  </si>
  <si>
    <t xml:space="preserve"> 점촌3동 </t>
  </si>
  <si>
    <t xml:space="preserve"> 점촌4동 </t>
  </si>
  <si>
    <t xml:space="preserve"> 점촌5동 </t>
  </si>
  <si>
    <t xml:space="preserve"> 하양읍 </t>
  </si>
  <si>
    <t xml:space="preserve"> 진량읍 </t>
  </si>
  <si>
    <t xml:space="preserve"> 와촌면 </t>
  </si>
  <si>
    <t xml:space="preserve"> 자인면 </t>
  </si>
  <si>
    <t xml:space="preserve"> 용성면 </t>
  </si>
  <si>
    <t xml:space="preserve"> 남산면 </t>
  </si>
  <si>
    <t xml:space="preserve"> 압량면 </t>
  </si>
  <si>
    <t xml:space="preserve"> 남천면 </t>
  </si>
  <si>
    <t xml:space="preserve"> 중방동 </t>
  </si>
  <si>
    <t xml:space="preserve"> 서부1동 </t>
  </si>
  <si>
    <t xml:space="preserve"> 서부2동 </t>
  </si>
  <si>
    <t xml:space="preserve"> 북부동 </t>
  </si>
  <si>
    <t xml:space="preserve"> 군위읍 </t>
  </si>
  <si>
    <t xml:space="preserve"> 소보면 </t>
  </si>
  <si>
    <t xml:space="preserve"> 효령면 </t>
  </si>
  <si>
    <t xml:space="preserve"> 부계면 </t>
  </si>
  <si>
    <t xml:space="preserve"> 우보면 </t>
  </si>
  <si>
    <t xml:space="preserve"> 의흥면 </t>
  </si>
  <si>
    <t xml:space="preserve"> 산성면 </t>
  </si>
  <si>
    <t xml:space="preserve"> 고로면 </t>
  </si>
  <si>
    <t xml:space="preserve"> 의성읍 </t>
  </si>
  <si>
    <t xml:space="preserve"> 단촌면 </t>
  </si>
  <si>
    <t xml:space="preserve"> 점곡면 </t>
  </si>
  <si>
    <t xml:space="preserve"> 옥산면 </t>
  </si>
  <si>
    <t xml:space="preserve"> 사곡면 </t>
  </si>
  <si>
    <t xml:space="preserve"> 춘산면 </t>
  </si>
  <si>
    <t xml:space="preserve"> 가음면 </t>
  </si>
  <si>
    <t xml:space="preserve"> 금성면 </t>
  </si>
  <si>
    <t xml:space="preserve"> 봉양면 </t>
  </si>
  <si>
    <t xml:space="preserve"> 비안면 </t>
  </si>
  <si>
    <t xml:space="preserve"> 구천면 </t>
  </si>
  <si>
    <t xml:space="preserve"> 단밀면 </t>
  </si>
  <si>
    <t xml:space="preserve"> 단북면 </t>
  </si>
  <si>
    <t xml:space="preserve"> 안계면 </t>
  </si>
  <si>
    <t xml:space="preserve"> 다인면 </t>
  </si>
  <si>
    <t xml:space="preserve"> 신평면 </t>
  </si>
  <si>
    <t xml:space="preserve"> 안평면 </t>
  </si>
  <si>
    <t xml:space="preserve"> 안사면 </t>
  </si>
  <si>
    <t xml:space="preserve"> 청송읍 </t>
  </si>
  <si>
    <t xml:space="preserve"> 부동면 </t>
  </si>
  <si>
    <t xml:space="preserve"> 부남면 </t>
  </si>
  <si>
    <t xml:space="preserve"> 현동면 </t>
  </si>
  <si>
    <t xml:space="preserve"> 현서면 </t>
  </si>
  <si>
    <t xml:space="preserve"> 안덕면 </t>
  </si>
  <si>
    <t xml:space="preserve"> 파천면 </t>
  </si>
  <si>
    <t xml:space="preserve"> 진보면 </t>
  </si>
  <si>
    <t xml:space="preserve"> 영양읍 </t>
  </si>
  <si>
    <t xml:space="preserve"> 입암면 </t>
  </si>
  <si>
    <t xml:space="preserve"> 청기면 </t>
  </si>
  <si>
    <t xml:space="preserve"> 일월면 </t>
  </si>
  <si>
    <t xml:space="preserve"> 수비면 </t>
  </si>
  <si>
    <t xml:space="preserve"> 석보면 </t>
  </si>
  <si>
    <t xml:space="preserve"> 영덕읍 </t>
  </si>
  <si>
    <t xml:space="preserve"> 강구면 </t>
  </si>
  <si>
    <t xml:space="preserve"> 남정면 </t>
  </si>
  <si>
    <t xml:space="preserve"> 달산면 </t>
  </si>
  <si>
    <t xml:space="preserve"> 지품면 </t>
  </si>
  <si>
    <t xml:space="preserve"> 축산면 </t>
  </si>
  <si>
    <t xml:space="preserve"> 영해면 </t>
  </si>
  <si>
    <t xml:space="preserve"> 병곡면 </t>
  </si>
  <si>
    <t xml:space="preserve"> 창수면 </t>
  </si>
  <si>
    <t xml:space="preserve"> 화양읍 </t>
  </si>
  <si>
    <t xml:space="preserve"> 청도읍 </t>
  </si>
  <si>
    <t xml:space="preserve"> 각남면 </t>
  </si>
  <si>
    <t xml:space="preserve"> 풍각면 </t>
  </si>
  <si>
    <t xml:space="preserve"> 각북면 </t>
  </si>
  <si>
    <t xml:space="preserve"> 이서면 </t>
  </si>
  <si>
    <t xml:space="preserve"> 운문면 </t>
  </si>
  <si>
    <t xml:space="preserve"> 금천면 </t>
  </si>
  <si>
    <t xml:space="preserve"> 매전면 </t>
  </si>
  <si>
    <t xml:space="preserve"> 고령읍 </t>
  </si>
  <si>
    <t xml:space="preserve"> 덕곡면 </t>
  </si>
  <si>
    <t xml:space="preserve"> 운수면 </t>
  </si>
  <si>
    <t xml:space="preserve"> 성산면 </t>
  </si>
  <si>
    <t xml:space="preserve"> 다산면 </t>
  </si>
  <si>
    <t xml:space="preserve"> 개진면 </t>
  </si>
  <si>
    <t xml:space="preserve"> 우곡면 </t>
  </si>
  <si>
    <t xml:space="preserve"> 쌍림면 </t>
  </si>
  <si>
    <t xml:space="preserve"> 성주읍 </t>
  </si>
  <si>
    <t xml:space="preserve"> 선남면 </t>
  </si>
  <si>
    <t xml:space="preserve"> 용암면 </t>
  </si>
  <si>
    <t xml:space="preserve"> 수륜면 </t>
  </si>
  <si>
    <t xml:space="preserve"> 가천면 </t>
  </si>
  <si>
    <t xml:space="preserve"> 금수면 </t>
  </si>
  <si>
    <t xml:space="preserve"> 대가면 </t>
  </si>
  <si>
    <t xml:space="preserve"> 벽진면 </t>
  </si>
  <si>
    <t xml:space="preserve"> 초전면 </t>
  </si>
  <si>
    <t xml:space="preserve"> 월항면 </t>
  </si>
  <si>
    <t xml:space="preserve"> 왜관읍 </t>
  </si>
  <si>
    <t xml:space="preserve"> 북삼읍 </t>
  </si>
  <si>
    <t xml:space="preserve"> 석적읍 </t>
  </si>
  <si>
    <t xml:space="preserve"> 지천면 </t>
  </si>
  <si>
    <t xml:space="preserve"> 동명면 </t>
  </si>
  <si>
    <t xml:space="preserve"> 가산면 </t>
  </si>
  <si>
    <t xml:space="preserve"> 약목면 </t>
  </si>
  <si>
    <t xml:space="preserve"> 기산면 </t>
  </si>
  <si>
    <t xml:space="preserve"> 예천읍 </t>
  </si>
  <si>
    <t xml:space="preserve"> 용문면 </t>
  </si>
  <si>
    <t xml:space="preserve"> 상리면 </t>
  </si>
  <si>
    <t xml:space="preserve"> 하리면 </t>
  </si>
  <si>
    <t xml:space="preserve"> 보문면 </t>
  </si>
  <si>
    <t xml:space="preserve"> 호명면 </t>
  </si>
  <si>
    <t xml:space="preserve"> 유천면 </t>
  </si>
  <si>
    <t xml:space="preserve"> 용궁면 </t>
  </si>
  <si>
    <t xml:space="preserve"> 개포면 </t>
  </si>
  <si>
    <t xml:space="preserve"> 지보면 </t>
  </si>
  <si>
    <t xml:space="preserve"> 풍양면 </t>
  </si>
  <si>
    <t xml:space="preserve"> 봉화읍 </t>
  </si>
  <si>
    <t xml:space="preserve"> 물야면 </t>
  </si>
  <si>
    <t xml:space="preserve"> 봉성면 </t>
  </si>
  <si>
    <t xml:space="preserve"> 법전면 </t>
  </si>
  <si>
    <t xml:space="preserve"> 춘양면 </t>
  </si>
  <si>
    <t xml:space="preserve"> 소천면 </t>
  </si>
  <si>
    <t xml:space="preserve"> 재산면 </t>
  </si>
  <si>
    <t xml:space="preserve"> 명호면 </t>
  </si>
  <si>
    <t xml:space="preserve"> 상운면 </t>
  </si>
  <si>
    <t xml:space="preserve"> 석포면 </t>
  </si>
  <si>
    <t xml:space="preserve"> 울진읍 </t>
  </si>
  <si>
    <t xml:space="preserve"> 평해읍 </t>
  </si>
  <si>
    <t xml:space="preserve"> 북   면 </t>
  </si>
  <si>
    <t xml:space="preserve"> 근남면 </t>
  </si>
  <si>
    <t xml:space="preserve"> 원남면 </t>
  </si>
  <si>
    <t xml:space="preserve"> 기성면 </t>
  </si>
  <si>
    <t xml:space="preserve"> 온정면 </t>
  </si>
  <si>
    <t xml:space="preserve"> 죽변면 </t>
  </si>
  <si>
    <t xml:space="preserve"> 후포면 </t>
  </si>
  <si>
    <t xml:space="preserve"> 울릉읍 </t>
  </si>
  <si>
    <t>…</t>
    <phoneticPr fontId="4" type="noConversion"/>
  </si>
  <si>
    <t>…</t>
    <phoneticPr fontId="3" type="noConversion"/>
  </si>
  <si>
    <t>시지역</t>
    <phoneticPr fontId="4" type="noConversion"/>
  </si>
  <si>
    <t>군지역</t>
    <phoneticPr fontId="4" type="noConversion"/>
  </si>
  <si>
    <t>연별
Year</t>
    <phoneticPr fontId="27" type="noConversion"/>
  </si>
  <si>
    <t>연별
Year</t>
    <phoneticPr fontId="27" type="noConversion"/>
  </si>
  <si>
    <t>연별
Year</t>
    <phoneticPr fontId="27" type="noConversion"/>
  </si>
  <si>
    <t>신생물
 Neoplasms</t>
    <phoneticPr fontId="13" type="noConversion"/>
  </si>
  <si>
    <r>
      <t>등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록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구</t>
    </r>
    <r>
      <rPr>
        <sz val="9"/>
        <color indexed="8"/>
        <rFont val="Abadi MT Condensed Light"/>
        <family val="2"/>
      </rPr>
      <t xml:space="preserve">  Registered Population</t>
    </r>
    <phoneticPr fontId="6" type="noConversion"/>
  </si>
  <si>
    <t>등록인구 Registered Population</t>
    <phoneticPr fontId="6" type="noConversion"/>
  </si>
  <si>
    <t>합 계
Total</t>
    <phoneticPr fontId="6" type="noConversion"/>
  </si>
  <si>
    <t xml:space="preserve">2. 시·군별 세대 및 인구(주민등록인구) </t>
    <phoneticPr fontId="4" type="noConversion"/>
  </si>
  <si>
    <t>가. 등록인구 Population</t>
    <phoneticPr fontId="4" type="noConversion"/>
  </si>
  <si>
    <t xml:space="preserve">2. Households and Population by Si, Gun(Resident Registration) </t>
    <phoneticPr fontId="4" type="noConversion"/>
  </si>
  <si>
    <t>2013</t>
  </si>
  <si>
    <t>외국국적동포 거소신고인
Foreigner</t>
    <phoneticPr fontId="4" type="noConversion"/>
  </si>
  <si>
    <t xml:space="preserve">거  소  신  고  인  수  Address population Trend </t>
    <phoneticPr fontId="27" type="noConversion"/>
  </si>
  <si>
    <t>주 : 2013년부터 작성</t>
    <phoneticPr fontId="4" type="noConversion"/>
  </si>
  <si>
    <t>2013</t>
    <phoneticPr fontId="4" type="noConversion"/>
  </si>
  <si>
    <t>1990</t>
    <phoneticPr fontId="6" type="noConversion"/>
  </si>
  <si>
    <t>2013</t>
    <phoneticPr fontId="6" type="noConversion"/>
  </si>
  <si>
    <t>남
Male</t>
    <phoneticPr fontId="27" type="noConversion"/>
  </si>
  <si>
    <t>여
Female</t>
    <phoneticPr fontId="27" type="noConversion"/>
  </si>
  <si>
    <t>남
Male</t>
    <phoneticPr fontId="27" type="noConversion"/>
  </si>
  <si>
    <t>여
Female</t>
    <phoneticPr fontId="27" type="noConversion"/>
  </si>
  <si>
    <t>계    Total</t>
    <phoneticPr fontId="27" type="noConversion"/>
  </si>
  <si>
    <t>중학교
Middle school</t>
    <phoneticPr fontId="4" type="noConversion"/>
  </si>
  <si>
    <t>계    Total</t>
    <phoneticPr fontId="4" type="noConversion"/>
  </si>
  <si>
    <t>계    Total</t>
    <phoneticPr fontId="4" type="noConversion"/>
  </si>
  <si>
    <t>출생 Live Births</t>
    <phoneticPr fontId="6" type="noConversion"/>
  </si>
  <si>
    <t>Unit : persons, cases</t>
  </si>
  <si>
    <t>단위 : 명, 건</t>
    <phoneticPr fontId="6" type="noConversion"/>
  </si>
  <si>
    <t>단위 : 명, 건</t>
    <phoneticPr fontId="6" type="noConversion"/>
  </si>
  <si>
    <t>서울  Seoul</t>
    <phoneticPr fontId="4" type="noConversion"/>
  </si>
  <si>
    <t>계  Total</t>
    <phoneticPr fontId="4" type="noConversion"/>
  </si>
  <si>
    <t>부산  Busan</t>
    <phoneticPr fontId="4" type="noConversion"/>
  </si>
  <si>
    <t>대구  Daegu</t>
    <phoneticPr fontId="4" type="noConversion"/>
  </si>
  <si>
    <t>인천  Incheon</t>
    <phoneticPr fontId="4" type="noConversion"/>
  </si>
  <si>
    <t>광주  Gwangju</t>
    <phoneticPr fontId="4" type="noConversion"/>
  </si>
  <si>
    <t>대전  Daejeon</t>
    <phoneticPr fontId="4" type="noConversion"/>
  </si>
  <si>
    <t>울산  Ulsan</t>
    <phoneticPr fontId="4" type="noConversion"/>
  </si>
  <si>
    <t>세종  Sejong</t>
    <phoneticPr fontId="4" type="noConversion"/>
  </si>
  <si>
    <t>경기  Gyeonggi</t>
    <phoneticPr fontId="4" type="noConversion"/>
  </si>
  <si>
    <t>제주  Jeju</t>
    <phoneticPr fontId="4" type="noConversion"/>
  </si>
  <si>
    <t>경남  Gyeongnam</t>
    <phoneticPr fontId="4" type="noConversion"/>
  </si>
  <si>
    <t>전남  Jeonnam</t>
    <phoneticPr fontId="4" type="noConversion"/>
  </si>
  <si>
    <t>전북  Jeonbuk</t>
    <phoneticPr fontId="4" type="noConversion"/>
  </si>
  <si>
    <t>충남 Chungnam</t>
    <phoneticPr fontId="4" type="noConversion"/>
  </si>
  <si>
    <t>충북  Chungbuk</t>
    <phoneticPr fontId="4" type="noConversion"/>
  </si>
  <si>
    <t>강원  Gangwon</t>
    <phoneticPr fontId="4" type="noConversion"/>
  </si>
  <si>
    <t>11. Migrants by Place of Origin</t>
    <phoneticPr fontId="4" type="noConversion"/>
  </si>
  <si>
    <t>(Other provinces → Gyeongbuk)</t>
    <phoneticPr fontId="4" type="noConversion"/>
  </si>
  <si>
    <t>12. Migrants by Place of Destination</t>
    <phoneticPr fontId="3" type="noConversion"/>
  </si>
  <si>
    <t>(Gyeongbuk → Other provinces)</t>
    <phoneticPr fontId="3" type="noConversion"/>
  </si>
  <si>
    <t>재혼  Remarriage Total</t>
    <phoneticPr fontId="13" type="noConversion"/>
  </si>
  <si>
    <t>한국인 남편의 혼인종류            Previous marital status of Korean bridegroom</t>
    <phoneticPr fontId="13" type="noConversion"/>
  </si>
  <si>
    <t>한국인 아내의 혼인종류           Previous marital status of Korean bride</t>
    <phoneticPr fontId="13" type="noConversion"/>
  </si>
  <si>
    <t>외국인 아내의 국적         Foreign wife's nationality</t>
    <phoneticPr fontId="13" type="noConversion"/>
  </si>
  <si>
    <t>2013</t>
    <phoneticPr fontId="27" type="noConversion"/>
  </si>
  <si>
    <t>남편 혼인건수
Marriages of bridegroom</t>
    <phoneticPr fontId="27" type="noConversion"/>
  </si>
  <si>
    <t>아내 혼인건수
Marriages of bride</t>
    <phoneticPr fontId="27" type="noConversion"/>
  </si>
  <si>
    <t>남편+외국인 아내
Korean bridegroom
+Foreign bride</t>
    <phoneticPr fontId="27" type="noConversion"/>
  </si>
  <si>
    <t>아내+외국인 남편
Korean bride
+Foreign bridegroom</t>
    <phoneticPr fontId="27" type="noConversion"/>
  </si>
  <si>
    <r>
      <t xml:space="preserve">일반이혼율
</t>
    </r>
    <r>
      <rPr>
        <sz val="7"/>
        <rFont val="돋움"/>
        <family val="3"/>
        <charset val="129"/>
      </rPr>
      <t>General Divorce Rate</t>
    </r>
    <phoneticPr fontId="13" type="noConversion"/>
  </si>
  <si>
    <r>
      <t xml:space="preserve">일반혼인율
</t>
    </r>
    <r>
      <rPr>
        <sz val="7"/>
        <rFont val="돋움"/>
        <family val="3"/>
        <charset val="129"/>
      </rPr>
      <t>General Marriage Rate</t>
    </r>
    <phoneticPr fontId="27" type="noConversion"/>
  </si>
  <si>
    <r>
      <t>일반가구수</t>
    </r>
    <r>
      <rPr>
        <vertAlign val="superscript"/>
        <sz val="9"/>
        <rFont val="돋움"/>
        <family val="3"/>
        <charset val="129"/>
      </rPr>
      <t xml:space="preserve">1)  </t>
    </r>
    <r>
      <rPr>
        <sz val="9"/>
        <rFont val="돋움"/>
        <family val="3"/>
        <charset val="129"/>
      </rPr>
      <t>(A)
No. of
general households</t>
    </r>
    <phoneticPr fontId="13" type="noConversion"/>
  </si>
  <si>
    <t>1. 인구추이(계속)</t>
    <phoneticPr fontId="6" type="noConversion"/>
  </si>
  <si>
    <t>가. Registered population Trend (Cont'd)</t>
    <phoneticPr fontId="6" type="noConversion"/>
  </si>
  <si>
    <t>가. 등록인구추이(계속)</t>
    <phoneticPr fontId="6" type="noConversion"/>
  </si>
  <si>
    <t>1. Population Trend (Cont'd)</t>
    <phoneticPr fontId="6" type="noConversion"/>
  </si>
  <si>
    <t>1. 1. 인구추이(계속) 1.Population Trend (Cont'd)</t>
    <phoneticPr fontId="6" type="noConversion"/>
  </si>
  <si>
    <t>가. 등록인구추이(계속) 가. Registered population Trend (Cont'd)</t>
    <phoneticPr fontId="6" type="noConversion"/>
  </si>
  <si>
    <t>단위 : 인구 십만명당 명</t>
    <phoneticPr fontId="6" type="noConversion"/>
  </si>
  <si>
    <t xml:space="preserve">감포읍 </t>
    <phoneticPr fontId="4" type="noConversion"/>
  </si>
  <si>
    <t xml:space="preserve">양북면 </t>
    <phoneticPr fontId="4" type="noConversion"/>
  </si>
  <si>
    <t xml:space="preserve">양남면 </t>
    <phoneticPr fontId="4" type="noConversion"/>
  </si>
  <si>
    <t xml:space="preserve">내남면 </t>
    <phoneticPr fontId="4" type="noConversion"/>
  </si>
  <si>
    <t xml:space="preserve">산내면 </t>
    <phoneticPr fontId="4" type="noConversion"/>
  </si>
  <si>
    <t xml:space="preserve">서   면 </t>
    <phoneticPr fontId="4" type="noConversion"/>
  </si>
  <si>
    <t xml:space="preserve">현곡면 </t>
    <phoneticPr fontId="4" type="noConversion"/>
  </si>
  <si>
    <t xml:space="preserve">강동면 </t>
    <phoneticPr fontId="4" type="noConversion"/>
  </si>
  <si>
    <t xml:space="preserve">천북면 </t>
    <phoneticPr fontId="4" type="noConversion"/>
  </si>
  <si>
    <t xml:space="preserve">중부동 </t>
    <phoneticPr fontId="4" type="noConversion"/>
  </si>
  <si>
    <t xml:space="preserve">황오동 </t>
    <phoneticPr fontId="4" type="noConversion"/>
  </si>
  <si>
    <t xml:space="preserve">성건동 </t>
    <phoneticPr fontId="4" type="noConversion"/>
  </si>
  <si>
    <t xml:space="preserve">황남동 </t>
    <phoneticPr fontId="4" type="noConversion"/>
  </si>
  <si>
    <t xml:space="preserve">선도동 </t>
    <phoneticPr fontId="4" type="noConversion"/>
  </si>
  <si>
    <t xml:space="preserve">월성동 </t>
    <phoneticPr fontId="4" type="noConversion"/>
  </si>
  <si>
    <t xml:space="preserve">용강동 </t>
    <phoneticPr fontId="4" type="noConversion"/>
  </si>
  <si>
    <t xml:space="preserve">황성동 </t>
    <phoneticPr fontId="4" type="noConversion"/>
  </si>
  <si>
    <t xml:space="preserve">동천동 </t>
    <phoneticPr fontId="4" type="noConversion"/>
  </si>
  <si>
    <t xml:space="preserve">불국동 </t>
    <phoneticPr fontId="4" type="noConversion"/>
  </si>
  <si>
    <t xml:space="preserve">보덕동 </t>
    <phoneticPr fontId="4" type="noConversion"/>
  </si>
  <si>
    <t>자료:kosis-온라인간행물</t>
    <phoneticPr fontId="13" type="noConversion"/>
  </si>
  <si>
    <t>Ⅲ. Population / 123</t>
    <phoneticPr fontId="6" type="noConversion"/>
  </si>
  <si>
    <t>124 / Ⅲ. 인  구</t>
    <phoneticPr fontId="6" type="noConversion"/>
  </si>
  <si>
    <t>Ⅲ. Population / 125</t>
    <phoneticPr fontId="6" type="noConversion"/>
  </si>
  <si>
    <t>126 / Ⅲ. 인  구</t>
    <phoneticPr fontId="6" type="noConversion"/>
  </si>
  <si>
    <t>15. 외국인 국적별 등록현황(계속)</t>
    <phoneticPr fontId="6" type="noConversion"/>
  </si>
  <si>
    <t>15. Registered Foreigners by Major Nationality</t>
    <phoneticPr fontId="6" type="noConversion"/>
  </si>
  <si>
    <t>영국</t>
    <phoneticPr fontId="6" type="noConversion"/>
  </si>
  <si>
    <t>필리핀</t>
    <phoneticPr fontId="6" type="noConversion"/>
  </si>
  <si>
    <t>인도네시아</t>
    <phoneticPr fontId="6" type="noConversion"/>
  </si>
  <si>
    <t>베트남</t>
    <phoneticPr fontId="6" type="noConversion"/>
  </si>
  <si>
    <t>태국</t>
    <phoneticPr fontId="6" type="noConversion"/>
  </si>
  <si>
    <t>Year &amp;
Si, Gun</t>
    <phoneticPr fontId="6" type="noConversion"/>
  </si>
  <si>
    <t>연별 및 시군별
Year &amp; Si, Gun</t>
    <phoneticPr fontId="6" type="noConversion"/>
  </si>
  <si>
    <t>우즈베키스탄</t>
    <phoneticPr fontId="6" type="noConversion"/>
  </si>
  <si>
    <t>스리랑카</t>
    <phoneticPr fontId="6" type="noConversion"/>
  </si>
  <si>
    <t>기타 국가</t>
    <phoneticPr fontId="6" type="noConversion"/>
  </si>
  <si>
    <t>Total</t>
    <phoneticPr fontId="6" type="noConversion"/>
  </si>
  <si>
    <t>Japan</t>
    <phoneticPr fontId="6" type="noConversion"/>
  </si>
  <si>
    <t>United States</t>
    <phoneticPr fontId="6" type="noConversion"/>
  </si>
  <si>
    <t>China</t>
    <phoneticPr fontId="6" type="noConversion"/>
  </si>
  <si>
    <t>United Kingdom</t>
    <phoneticPr fontId="6" type="noConversion"/>
  </si>
  <si>
    <t>Philippines</t>
    <phoneticPr fontId="6" type="noConversion"/>
  </si>
  <si>
    <t>Indonesia</t>
    <phoneticPr fontId="6" type="noConversion"/>
  </si>
  <si>
    <t>Vietnam</t>
    <phoneticPr fontId="6" type="noConversion"/>
  </si>
  <si>
    <t>Thailand</t>
    <phoneticPr fontId="6" type="noConversion"/>
  </si>
  <si>
    <t>Uzbekistan</t>
    <phoneticPr fontId="6" type="noConversion"/>
  </si>
  <si>
    <t>Sri Lanka</t>
    <phoneticPr fontId="6" type="noConversion"/>
  </si>
  <si>
    <t>Others</t>
    <phoneticPr fontId="6" type="noConversion"/>
  </si>
  <si>
    <t>계
sub-total</t>
    <phoneticPr fontId="6" type="noConversion"/>
  </si>
  <si>
    <t>남
Male</t>
    <phoneticPr fontId="6" type="noConversion"/>
  </si>
  <si>
    <t>여
Female</t>
    <phoneticPr fontId="6" type="noConversion"/>
  </si>
  <si>
    <t>2009</t>
    <phoneticPr fontId="6" type="noConversion"/>
  </si>
  <si>
    <t>2010</t>
    <phoneticPr fontId="6" type="noConversion"/>
  </si>
  <si>
    <t>자료 : 법무통계담당관실,「주민등록인구통계」</t>
    <phoneticPr fontId="6" type="noConversion"/>
  </si>
  <si>
    <t xml:space="preserve"> Source : Division of Legal &amp; Statistical Affairs,「 Populaton Statistics based Resident Registration」</t>
    <phoneticPr fontId="6" type="noConversion"/>
  </si>
  <si>
    <t xml:space="preserve"> Source : Division of Legal &amp; Statistical Affairs,「Populaton Statistics based Resident Registration」</t>
    <phoneticPr fontId="6" type="noConversion"/>
  </si>
  <si>
    <t>총인구</t>
    <phoneticPr fontId="6" type="noConversion"/>
  </si>
  <si>
    <t>비율</t>
    <phoneticPr fontId="6" type="noConversion"/>
  </si>
  <si>
    <t>시지역</t>
    <phoneticPr fontId="6" type="noConversion"/>
  </si>
  <si>
    <t>군지역</t>
    <phoneticPr fontId="6" type="noConversion"/>
  </si>
  <si>
    <t>나. 거소신고인수 Address population Trend</t>
    <phoneticPr fontId="27" type="noConversion"/>
  </si>
  <si>
    <t>자료 : 법무부,「체류외국인현황」</t>
    <phoneticPr fontId="4" type="noConversion"/>
  </si>
  <si>
    <t>Source : Ministry of Justice</t>
    <phoneticPr fontId="6" type="noConversion"/>
  </si>
  <si>
    <t xml:space="preserve">          (외국국적동포거소신고자 현황)</t>
    <phoneticPr fontId="27" type="noConversion"/>
  </si>
  <si>
    <t>Note : since 2013</t>
    <phoneticPr fontId="4" type="noConversion"/>
  </si>
  <si>
    <t>70 / Ⅲ. 인  구</t>
    <phoneticPr fontId="6" type="noConversion"/>
  </si>
  <si>
    <t>Population / 71</t>
    <phoneticPr fontId="6" type="noConversion"/>
  </si>
  <si>
    <t>Ⅲ. Population / 73</t>
    <phoneticPr fontId="6" type="noConversion"/>
  </si>
  <si>
    <t>74 / Ⅲ. 인  구</t>
    <phoneticPr fontId="6" type="noConversion"/>
  </si>
  <si>
    <t>1. 인구추이 Population Trend</t>
    <phoneticPr fontId="6" type="noConversion"/>
  </si>
  <si>
    <t>가. 등록인구추이 Registered population Trend</t>
    <phoneticPr fontId="6" type="noConversion"/>
  </si>
  <si>
    <t>단위 : 세대, 명</t>
    <phoneticPr fontId="4" type="noConversion"/>
  </si>
  <si>
    <t>인 구 Population</t>
    <phoneticPr fontId="4" type="noConversion"/>
  </si>
  <si>
    <t>자료 : 법무통계담당관실,「주민등록인구통계」</t>
    <phoneticPr fontId="4" type="noConversion"/>
  </si>
  <si>
    <t>Pohang</t>
    <phoneticPr fontId="4" type="noConversion"/>
  </si>
  <si>
    <t>연별 및 시군별
Year &amp; Si, Gun</t>
    <phoneticPr fontId="4" type="noConversion"/>
  </si>
  <si>
    <t>Source : Division of Legal &amp; Statistical Affairs,「Populaton Statistics based Resident Registration」</t>
    <phoneticPr fontId="4" type="noConversion"/>
  </si>
  <si>
    <t>Unit : household, person</t>
    <phoneticPr fontId="4" type="noConversion"/>
  </si>
  <si>
    <t>Note : Foreign households excluded(since 1998)</t>
    <phoneticPr fontId="4" type="noConversion"/>
  </si>
  <si>
    <t>주 : 1) '98년도 이후는 외국인 세대수 제외</t>
    <phoneticPr fontId="4" type="noConversion"/>
  </si>
  <si>
    <t xml:space="preserve">자료 : 법무통계담당관실,「주민등록인구통계」 </t>
    <phoneticPr fontId="4" type="noConversion"/>
  </si>
  <si>
    <t>Ⅲ. Population / 75</t>
    <phoneticPr fontId="27" type="noConversion"/>
  </si>
  <si>
    <t>76 / Ⅲ. 인  구</t>
    <phoneticPr fontId="6" type="noConversion"/>
  </si>
  <si>
    <t>Ⅲ. Population / 77</t>
    <phoneticPr fontId="6" type="noConversion"/>
  </si>
  <si>
    <t>78 / Ⅲ. 인  구</t>
    <phoneticPr fontId="6" type="noConversion"/>
  </si>
  <si>
    <t xml:space="preserve"> Ⅲ. Population / 79</t>
    <phoneticPr fontId="4" type="noConversion"/>
  </si>
  <si>
    <t>80 / Ⅲ. 인  구</t>
    <phoneticPr fontId="6" type="noConversion"/>
  </si>
  <si>
    <t>Ⅲ. Population / 81</t>
    <phoneticPr fontId="6" type="noConversion"/>
  </si>
  <si>
    <t>82 / Ⅲ. 인  구</t>
    <phoneticPr fontId="6" type="noConversion"/>
  </si>
  <si>
    <t>84 / Ⅲ. 인  구</t>
    <phoneticPr fontId="6" type="noConversion"/>
  </si>
  <si>
    <t>Ⅲ. Population / 85</t>
    <phoneticPr fontId="6" type="noConversion"/>
  </si>
  <si>
    <t>86 / Ⅲ. 인  구</t>
    <phoneticPr fontId="6" type="noConversion"/>
  </si>
  <si>
    <t>Ⅲ. Population / 87</t>
    <phoneticPr fontId="6" type="noConversion"/>
  </si>
  <si>
    <t>88 / Ⅲ. 인  구</t>
    <phoneticPr fontId="6" type="noConversion"/>
  </si>
  <si>
    <t>Ⅲ. Population / 89</t>
    <phoneticPr fontId="6" type="noConversion"/>
  </si>
  <si>
    <t>90 / Ⅲ. 인  구</t>
    <phoneticPr fontId="6" type="noConversion"/>
  </si>
  <si>
    <t>Ⅲ. Population / 91</t>
    <phoneticPr fontId="6" type="noConversion"/>
  </si>
  <si>
    <t>92 / Ⅲ. 인  구</t>
    <phoneticPr fontId="6" type="noConversion"/>
  </si>
  <si>
    <t>Ⅲ. Population / 93</t>
    <phoneticPr fontId="6" type="noConversion"/>
  </si>
  <si>
    <t>94 / Ⅲ. 인  구</t>
    <phoneticPr fontId="6" type="noConversion"/>
  </si>
  <si>
    <t>Ⅲ. Population / 95</t>
    <phoneticPr fontId="6" type="noConversion"/>
  </si>
  <si>
    <t>96 / Ⅲ. 인  구</t>
    <phoneticPr fontId="6" type="noConversion"/>
  </si>
  <si>
    <t>Ⅲ. Population / 97</t>
    <phoneticPr fontId="6" type="noConversion"/>
  </si>
  <si>
    <t>98 / Ⅲ. 인  구</t>
    <phoneticPr fontId="6" type="noConversion"/>
  </si>
  <si>
    <t>Ⅲ. Population / 99</t>
    <phoneticPr fontId="6" type="noConversion"/>
  </si>
  <si>
    <t>100 / Ⅲ. 인  구</t>
    <phoneticPr fontId="6" type="noConversion"/>
  </si>
  <si>
    <t>Ⅲ. Population / 103</t>
    <phoneticPr fontId="6" type="noConversion"/>
  </si>
  <si>
    <t>104 / Ⅲ. 인  구</t>
    <phoneticPr fontId="6" type="noConversion"/>
  </si>
  <si>
    <t>Ⅲ. Population / 105</t>
    <phoneticPr fontId="6" type="noConversion"/>
  </si>
  <si>
    <t>108 / Ⅲ. 인 구</t>
    <phoneticPr fontId="6" type="noConversion"/>
  </si>
  <si>
    <t>Ⅲ. Population / 109</t>
    <phoneticPr fontId="27" type="noConversion"/>
  </si>
  <si>
    <t>110 / Ⅲ. 인  구</t>
    <phoneticPr fontId="6" type="noConversion"/>
  </si>
  <si>
    <t>대학원 
이상
Graduate school</t>
    <phoneticPr fontId="4" type="noConversion"/>
  </si>
  <si>
    <r>
      <t xml:space="preserve">사글세
</t>
    </r>
    <r>
      <rPr>
        <sz val="8"/>
        <rFont val="돋움"/>
        <family val="3"/>
        <charset val="129"/>
      </rPr>
      <t>Monthly rent for lump payment of the rental period in advance</t>
    </r>
    <phoneticPr fontId="4" type="noConversion"/>
  </si>
  <si>
    <t>112 / Ⅲ. 인  구</t>
    <phoneticPr fontId="6" type="noConversion"/>
  </si>
  <si>
    <t>114 / Ⅲ. 인  구</t>
    <phoneticPr fontId="6" type="noConversion"/>
  </si>
  <si>
    <t>116 / Ⅲ. 인  구</t>
    <phoneticPr fontId="6" type="noConversion"/>
  </si>
  <si>
    <t>연별 및 월별
Year &amp; Month</t>
    <phoneticPr fontId="6" type="noConversion"/>
  </si>
  <si>
    <t>단위 : 명, %</t>
    <phoneticPr fontId="6" type="noConversion"/>
  </si>
  <si>
    <t>Unit : persons, cases</t>
    <phoneticPr fontId="6" type="noConversion"/>
  </si>
  <si>
    <t>Unit : persons, %</t>
    <phoneticPr fontId="6" type="noConversion"/>
  </si>
  <si>
    <t xml:space="preserve">     </t>
    <phoneticPr fontId="6" type="noConversion"/>
  </si>
  <si>
    <t>주 : 1)주민등록 전출입신고에 의한 자료이며 시도내 이동은 전입인구 기준, 국외이동은 제외</t>
    <phoneticPr fontId="6" type="noConversion"/>
  </si>
  <si>
    <t xml:space="preserve"> population, excluding emigrants overseas</t>
    <phoneticPr fontId="6" type="noConversion"/>
  </si>
  <si>
    <t xml:space="preserve"> and Province migrants are based on In-migrants</t>
    <phoneticPr fontId="6" type="noConversion"/>
  </si>
  <si>
    <r>
      <t>10. 인구이동 (계속)</t>
    </r>
    <r>
      <rPr>
        <b/>
        <vertAlign val="superscript"/>
        <sz val="17"/>
        <rFont val="굴림"/>
        <family val="3"/>
        <charset val="129"/>
      </rPr>
      <t>1)</t>
    </r>
    <phoneticPr fontId="6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</si>
  <si>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 xml:space="preserve">  10. Internal Migration</t>
    </r>
    <phoneticPr fontId="6" type="noConversion"/>
  </si>
  <si>
    <t>118 / Ⅲ. 인  구</t>
    <phoneticPr fontId="6" type="noConversion"/>
  </si>
  <si>
    <t>Year &amp;
Si, Gun</t>
    <phoneticPr fontId="6" type="noConversion"/>
  </si>
  <si>
    <t>Year &amp;
Si, Gun</t>
    <phoneticPr fontId="27" type="noConversion"/>
  </si>
  <si>
    <t>10-1. Migration by Si, Gun</t>
  </si>
  <si>
    <t>120 / Ⅲ. 인  구</t>
    <phoneticPr fontId="6" type="noConversion"/>
  </si>
  <si>
    <t>시·군간
Inter - Si, Gun</t>
    <phoneticPr fontId="6" type="noConversion"/>
  </si>
  <si>
    <t>시·군간
Inter - Si, Gun</t>
    <phoneticPr fontId="27" type="noConversion"/>
  </si>
  <si>
    <t>Inter-Province</t>
    <phoneticPr fontId="27" type="noConversion"/>
  </si>
  <si>
    <t>122 / Ⅲ. 인  구</t>
    <phoneticPr fontId="6" type="noConversion"/>
  </si>
  <si>
    <t>Ⅲ. Population / 129</t>
    <phoneticPr fontId="6" type="noConversion"/>
  </si>
  <si>
    <t>130 / Ⅲ. 인  구</t>
    <phoneticPr fontId="6" type="noConversion"/>
  </si>
  <si>
    <t>Ⅲ. Population / 131</t>
    <phoneticPr fontId="6" type="noConversion"/>
  </si>
  <si>
    <t>132 / Ⅲ. 인  구</t>
    <phoneticPr fontId="6" type="noConversion"/>
  </si>
  <si>
    <t>Ⅲ. Population / 133</t>
    <phoneticPr fontId="6" type="noConversion"/>
  </si>
  <si>
    <t>134 / Ⅲ. 인  구</t>
    <phoneticPr fontId="6" type="noConversion"/>
  </si>
  <si>
    <t>Ⅲ. Population / 135</t>
    <phoneticPr fontId="6" type="noConversion"/>
  </si>
  <si>
    <t>136 / Ⅲ. 인  구</t>
    <phoneticPr fontId="6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</si>
  <si>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6" type="noConversion"/>
  </si>
  <si>
    <r>
      <t xml:space="preserve">통학
</t>
    </r>
    <r>
      <rPr>
        <sz val="7"/>
        <rFont val="돋움"/>
        <family val="3"/>
        <charset val="129"/>
      </rPr>
      <t>students</t>
    </r>
    <phoneticPr fontId="6" type="noConversion"/>
  </si>
  <si>
    <r>
      <t xml:space="preserve">주간인구
지수
</t>
    </r>
    <r>
      <rPr>
        <sz val="7"/>
        <rFont val="돋움"/>
        <family val="3"/>
        <charset val="129"/>
      </rPr>
      <t>Daytime population index</t>
    </r>
    <phoneticPr fontId="6" type="noConversion"/>
  </si>
  <si>
    <t>Ⅲ. Population / 137</t>
    <phoneticPr fontId="6" type="noConversion"/>
  </si>
  <si>
    <t>138 / Ⅲ. 인  구</t>
    <phoneticPr fontId="6" type="noConversion"/>
  </si>
  <si>
    <t>Ⅲ. Population / 139</t>
    <phoneticPr fontId="6" type="noConversion"/>
  </si>
  <si>
    <t>140 / Ⅲ. 인  구</t>
    <phoneticPr fontId="6" type="noConversion"/>
  </si>
  <si>
    <t>Ⅲ. Population / 141</t>
    <phoneticPr fontId="6" type="noConversion"/>
  </si>
  <si>
    <t>142 / Ⅲ. 인  구</t>
    <phoneticPr fontId="6" type="noConversion"/>
  </si>
  <si>
    <t>중국  China</t>
    <phoneticPr fontId="13" type="noConversion"/>
  </si>
  <si>
    <t>베트남  Vietnam</t>
    <phoneticPr fontId="13" type="noConversion"/>
  </si>
  <si>
    <t>필리핀 Philippines</t>
    <phoneticPr fontId="13" type="noConversion"/>
  </si>
  <si>
    <t>일본  Japan</t>
    <phoneticPr fontId="13" type="noConversion"/>
  </si>
  <si>
    <t>캄보디아  Cambodia</t>
    <phoneticPr fontId="13" type="noConversion"/>
  </si>
  <si>
    <t>미국   U S A</t>
    <phoneticPr fontId="13" type="noConversion"/>
  </si>
  <si>
    <t>태국  Thailand</t>
    <phoneticPr fontId="13" type="noConversion"/>
  </si>
  <si>
    <t>우즈베키스탄  Uzbekistan</t>
    <phoneticPr fontId="13" type="noConversion"/>
  </si>
  <si>
    <t>기타  Others</t>
    <phoneticPr fontId="13" type="noConversion"/>
  </si>
  <si>
    <t>캐나다  Canada</t>
    <phoneticPr fontId="13" type="noConversion"/>
  </si>
  <si>
    <t>호주  Australia</t>
    <phoneticPr fontId="13" type="noConversion"/>
  </si>
  <si>
    <t>영국  United Kingdom</t>
    <phoneticPr fontId="13" type="noConversion"/>
  </si>
  <si>
    <t>프랑스  France</t>
    <phoneticPr fontId="13" type="noConversion"/>
  </si>
  <si>
    <t>Ⅲ. Population / 143</t>
    <phoneticPr fontId="27" type="noConversion"/>
  </si>
  <si>
    <t>144 / Ⅲ. 인 구</t>
    <phoneticPr fontId="27" type="noConversion"/>
  </si>
  <si>
    <t>Ⅲ. Population / 145</t>
    <phoneticPr fontId="27" type="noConversion"/>
  </si>
  <si>
    <t>146 / Ⅲ. 인 구</t>
    <phoneticPr fontId="27" type="noConversion"/>
  </si>
  <si>
    <t>Ⅲ. Population / 147</t>
    <phoneticPr fontId="27" type="noConversion"/>
  </si>
  <si>
    <t>148 / Ⅲ. 인 구</t>
    <phoneticPr fontId="27" type="noConversion"/>
  </si>
  <si>
    <t>Ⅲ. Population / 149</t>
    <phoneticPr fontId="27" type="noConversion"/>
  </si>
  <si>
    <t>19. Deaths by Causes of Death</t>
    <phoneticPr fontId="13" type="noConversion"/>
  </si>
  <si>
    <t>19. Deaths by Causes of Death(Cont'd)</t>
    <phoneticPr fontId="27" type="noConversion"/>
  </si>
  <si>
    <t>150 / Ⅲ. 인 구</t>
    <phoneticPr fontId="27" type="noConversion"/>
  </si>
  <si>
    <t>Ⅲ. Population / 151</t>
    <phoneticPr fontId="27" type="noConversion"/>
  </si>
  <si>
    <t>152 / Ⅲ. 인 구</t>
    <phoneticPr fontId="27" type="noConversion"/>
  </si>
  <si>
    <t>Ⅲ. Population / 153</t>
    <phoneticPr fontId="27" type="noConversion"/>
  </si>
  <si>
    <t>154 / Ⅲ. 인 구</t>
    <phoneticPr fontId="27" type="noConversion"/>
  </si>
  <si>
    <t>가. 등록인구(계속) 가. Population(Cont'd)</t>
    <phoneticPr fontId="4" type="noConversion"/>
  </si>
  <si>
    <t>2. Households and Population by Si, Gun</t>
    <phoneticPr fontId="27" type="noConversion"/>
  </si>
  <si>
    <t>(Resident Registration)(cont'd)</t>
    <phoneticPr fontId="27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</si>
  <si>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6" type="noConversion"/>
  </si>
  <si>
    <t>…</t>
    <phoneticPr fontId="27" type="noConversion"/>
  </si>
  <si>
    <t>주 : 2013년 부터 "남, 여" 항목 추가</t>
    <phoneticPr fontId="4" type="noConversion"/>
  </si>
  <si>
    <t>주 : 2013년 부터 "남, 여" 항목 추가</t>
    <phoneticPr fontId="4" type="noConversion"/>
  </si>
  <si>
    <t>10 ~ 14세</t>
    <phoneticPr fontId="4" type="noConversion"/>
  </si>
  <si>
    <t>15 ~ 19세</t>
    <phoneticPr fontId="4" type="noConversion"/>
  </si>
  <si>
    <t>20 ~ 24세</t>
    <phoneticPr fontId="4" type="noConversion"/>
  </si>
  <si>
    <t>25 ~ 29세</t>
    <phoneticPr fontId="4" type="noConversion"/>
  </si>
  <si>
    <t>30 ~ 34세</t>
    <phoneticPr fontId="4" type="noConversion"/>
  </si>
  <si>
    <t>35 ~ 39세</t>
    <phoneticPr fontId="4" type="noConversion"/>
  </si>
  <si>
    <t>40 ~ 44세</t>
    <phoneticPr fontId="4" type="noConversion"/>
  </si>
  <si>
    <t>45 ~ 49세</t>
    <phoneticPr fontId="4" type="noConversion"/>
  </si>
  <si>
    <t>50 ~ 54세</t>
    <phoneticPr fontId="4" type="noConversion"/>
  </si>
  <si>
    <t>55 ~ 59세</t>
    <phoneticPr fontId="4" type="noConversion"/>
  </si>
  <si>
    <t>60 ~ 64세</t>
    <phoneticPr fontId="4" type="noConversion"/>
  </si>
  <si>
    <t>65 ~ 69세</t>
    <phoneticPr fontId="4" type="noConversion"/>
  </si>
  <si>
    <t>70세 이상</t>
    <phoneticPr fontId="4" type="noConversion"/>
  </si>
  <si>
    <t>연령미상</t>
    <phoneticPr fontId="4" type="noConversion"/>
  </si>
  <si>
    <t>6 ~ 9세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</si>
</sst>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0.0"/>
    <numFmt numFmtId="180" formatCode="0,000.00"/>
    <numFmt numFmtId="181" formatCode="#,##0_);[Red]\(#,##0\)"/>
    <numFmt numFmtId="182" formatCode="0.0_);[Red]\(0.0\)"/>
    <numFmt numFmtId="183" formatCode="#,##0.0_);[Red]\(#,##0.0\)"/>
    <numFmt numFmtId="184" formatCode="#,##0_ "/>
    <numFmt numFmtId="185" formatCode="#,##0.00_);[Red]\(#,##0.00\)"/>
    <numFmt numFmtId="186" formatCode="0.00_);[Red]\(0.00\)"/>
    <numFmt numFmtId="187" formatCode="0_);[Red]\(0\)"/>
    <numFmt numFmtId="188" formatCode="#,##0.00_ "/>
    <numFmt numFmtId="189" formatCode="#,##0.0_ "/>
    <numFmt numFmtId="190" formatCode="_ * #,##0.00_ ;_ * \-#,##0.00_ ;_ * &quot;-&quot;_ ;_ @_ "/>
    <numFmt numFmtId="191" formatCode="_-* #,##0.0_-;\-* #,##0.0_-;_-* &quot;-&quot;?_-;_-@_-"/>
    <numFmt numFmtId="192" formatCode="_-&quot;₩&quot;* #,##0.0_-;\-&quot;₩&quot;* #,##0.0_-;_-&quot;₩&quot;* &quot;-&quot;?_-;_-@_-"/>
    <numFmt numFmtId="193" formatCode="_-* #,##0.0_-;\-* #,##0.0_-;_-* &quot;-&quot;_-;_-@_-"/>
    <numFmt numFmtId="194" formatCode="_-[$€-2]* #,##0.00_-;\-[$€-2]* #,##0.00_-;_-[$€-2]* &quot;-&quot;??_-"/>
    <numFmt numFmtId="195" formatCode="0.00_ "/>
    <numFmt numFmtId="196" formatCode="0.0_ "/>
    <numFmt numFmtId="197" formatCode="_ * #,##0.00_ ;_ * \-#,##0.00_ ;_ * &quot;-&quot;??_ ;_ @_ "/>
    <numFmt numFmtId="198" formatCode="#,##0.00;[Red]&quot;-&quot;#,##0.00"/>
    <numFmt numFmtId="199" formatCode="#,##0;[Red]&quot;-&quot;#,##0"/>
    <numFmt numFmtId="200" formatCode="&quot;₩&quot;#,##0;[Red]&quot;₩&quot;\-#,##0"/>
    <numFmt numFmtId="201" formatCode="&quot;₩&quot;#,##0.00;[Red]&quot;₩&quot;\-#,##0.00"/>
    <numFmt numFmtId="202" formatCode="&quot;₩&quot;#,##0;&quot;₩&quot;&quot;₩&quot;\-#,##0"/>
    <numFmt numFmtId="203" formatCode="&quot;₩&quot;#,##0.00;&quot;₩&quot;\-#,##0.00"/>
    <numFmt numFmtId="204" formatCode="&quot;₩&quot;#,##0;[Red]&quot;₩&quot;&quot;₩&quot;\-#,##0"/>
    <numFmt numFmtId="20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0" formatCode="&quot;$&quot;#,##0_);[Red]\(&quot;$&quot;#,##0\)"/>
    <numFmt numFmtId="211" formatCode="&quot;$&quot;#,##0.00_);[Red]\(&quot;$&quot;#,##0.00\)"/>
    <numFmt numFmtId="212" formatCode="_ * #,##0.0_ ;_ * \-#,##0.0_ ;_ * &quot;-&quot;_ ;_ @_ "/>
    <numFmt numFmtId="213" formatCode="_ * #,##0_ ;_ * &quot;₩&quot;&quot;₩&quot;\-#,##0_ ;_ * &quot;-&quot;_ ;_ @_ "/>
    <numFmt numFmtId="214" formatCode="_ &quot;₩&quot;* #,##0.00_ ;_ &quot;₩&quot;* &quot;₩&quot;&quot;₩&quot;\-#,##0.00_ ;_ &quot;₩&quot;* &quot;-&quot;??_ ;_ @_ "/>
    <numFmt numFmtId="215" formatCode="_ &quot;₩&quot;* #,##0_ ;_ &quot;₩&quot;* &quot;₩&quot;&quot;₩&quot;\-#,##0_ ;_ &quot;₩&quot;* &quot;-&quot;_ ;_ @_ "/>
    <numFmt numFmtId="216" formatCode="&quot;₩&quot;#,##0.00;[Red]&quot;₩&quot;&quot;₩&quot;&quot;₩&quot;\-#,##0.00"/>
    <numFmt numFmtId="217" formatCode="_ * #,##0.00_ ;_ * &quot;₩&quot;&quot;₩&quot;\-#,##0.00_ ;_ * &quot;-&quot;??_ ;_ @_ "/>
    <numFmt numFmtId="218" formatCode="&quot;R$&quot;#,##0_);[Red]\(&quot;R$&quot;#,##0\)"/>
    <numFmt numFmtId="219" formatCode="0.0%"/>
    <numFmt numFmtId="220" formatCode="&quot;₩&quot;#,##0.00;&quot;₩&quot;&quot;₩&quot;&quot;₩&quot;&quot;₩&quot;&quot;₩&quot;&quot;₩&quot;\-#,##0.00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R$&quot;#,##0_);\(&quot;R$&quot;#,##0\)"/>
    <numFmt numFmtId="224" formatCode="_-* #,##0_-;\!\-* #,##0_-;_-* &quot;-&quot;_-;_-@_-"/>
    <numFmt numFmtId="225" formatCode="#,##0&quot; / XⅡ. 보건 및 사회보장&quot;"/>
    <numFmt numFmtId="226" formatCode="000\-000"/>
    <numFmt numFmtId="227" formatCode="_-* #,##0_-;\-* #,##0_-;_-* &quot;-&quot;_-;@"/>
    <numFmt numFmtId="228" formatCode="_-* #,##0_-;\-* #,##0_-;_-* &quot;-&quot;_-;@_-"/>
    <numFmt numFmtId="229" formatCode="#,##0_-;\-#,##0_-;&quot;-&quot;_-;@_-"/>
    <numFmt numFmtId="230" formatCode="#,##0;\-#,##0;&quot;-&quot;;@"/>
  </numFmts>
  <fonts count="220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12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7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b/>
      <sz val="16"/>
      <name val="굴림"/>
      <family val="3"/>
      <charset val="129"/>
    </font>
    <font>
      <sz val="9"/>
      <name val="Abadi MT Condensed Light"/>
      <family val="2"/>
    </font>
    <font>
      <sz val="9"/>
      <name val="돋음"/>
      <family val="3"/>
      <charset val="129"/>
    </font>
    <font>
      <sz val="5"/>
      <name val="돋움"/>
      <family val="3"/>
      <charset val="129"/>
    </font>
    <font>
      <sz val="8"/>
      <name val="바탕체"/>
      <family val="1"/>
      <charset val="129"/>
    </font>
    <font>
      <sz val="6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sz val="7"/>
      <name val="바탕체"/>
      <family val="1"/>
      <charset val="129"/>
    </font>
    <font>
      <sz val="17"/>
      <name val="바탕체"/>
      <family val="1"/>
      <charset val="129"/>
    </font>
    <font>
      <b/>
      <sz val="14"/>
      <color indexed="8"/>
      <name val="굴림"/>
      <family val="3"/>
      <charset val="129"/>
    </font>
    <font>
      <sz val="6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8.5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Arial Narrow"/>
      <family val="2"/>
    </font>
    <font>
      <b/>
      <sz val="12"/>
      <name val="굴림"/>
      <family val="3"/>
      <charset val="129"/>
    </font>
    <font>
      <sz val="9"/>
      <color indexed="8"/>
      <name val="굴림"/>
      <family val="3"/>
      <charset val="129"/>
    </font>
    <font>
      <b/>
      <sz val="8"/>
      <name val="돋움"/>
      <family val="3"/>
      <charset val="129"/>
    </font>
    <font>
      <b/>
      <sz val="13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HY중고딕"/>
      <family val="1"/>
      <charset val="129"/>
    </font>
    <font>
      <b/>
      <sz val="9"/>
      <name val="굴림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8"/>
      <name val="Arial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9"/>
      <color indexed="8"/>
      <name val="Abadi MT Condensed Light"/>
      <family val="2"/>
    </font>
    <font>
      <vertAlign val="superscript"/>
      <sz val="9"/>
      <color indexed="8"/>
      <name val="돋움"/>
      <family val="3"/>
      <charset val="129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3232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7"/>
      <name val="굴림"/>
      <family val="3"/>
      <charset val="129"/>
    </font>
    <font>
      <b/>
      <sz val="18"/>
      <name val="굴림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460">
    <xf numFmtId="0" fontId="0" fillId="0" borderId="0"/>
    <xf numFmtId="0" fontId="72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28" fillId="0" borderId="0"/>
    <xf numFmtId="0" fontId="128" fillId="0" borderId="0"/>
    <xf numFmtId="0" fontId="34" fillId="0" borderId="0" applyNumberFormat="0" applyFill="0" applyBorder="0" applyAlignment="0" applyProtection="0"/>
    <xf numFmtId="0" fontId="2" fillId="0" borderId="0"/>
    <xf numFmtId="0" fontId="2" fillId="0" borderId="0"/>
    <xf numFmtId="0" fontId="73" fillId="0" borderId="0"/>
    <xf numFmtId="0" fontId="1" fillId="2" borderId="0" applyNumberFormat="0" applyBorder="0" applyAlignment="0" applyProtection="0">
      <alignment vertical="center"/>
    </xf>
    <xf numFmtId="0" fontId="153" fillId="2" borderId="0" applyNumberFormat="0" applyBorder="0" applyAlignment="0" applyProtection="0"/>
    <xf numFmtId="0" fontId="1" fillId="3" borderId="0" applyNumberFormat="0" applyBorder="0" applyAlignment="0" applyProtection="0">
      <alignment vertical="center"/>
    </xf>
    <xf numFmtId="0" fontId="153" fillId="3" borderId="0" applyNumberFormat="0" applyBorder="0" applyAlignment="0" applyProtection="0"/>
    <xf numFmtId="0" fontId="1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/>
    <xf numFmtId="0" fontId="1" fillId="5" borderId="0" applyNumberFormat="0" applyBorder="0" applyAlignment="0" applyProtection="0">
      <alignment vertical="center"/>
    </xf>
    <xf numFmtId="0" fontId="153" fillId="5" borderId="0" applyNumberFormat="0" applyBorder="0" applyAlignment="0" applyProtection="0"/>
    <xf numFmtId="0" fontId="1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/>
    <xf numFmtId="0" fontId="1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/>
    <xf numFmtId="0" fontId="45" fillId="8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97" fillId="31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152" fillId="2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97" fillId="32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52" fillId="3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7" fillId="33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97" fillId="34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52" fillId="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4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97" fillId="35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4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4" fillId="6" borderId="0" applyNumberFormat="0" applyBorder="0" applyAlignment="0" applyProtection="0">
      <alignment vertical="center"/>
    </xf>
    <xf numFmtId="0" fontId="152" fillId="6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97" fillId="36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/>
    <xf numFmtId="0" fontId="1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53" fillId="11" borderId="0" applyNumberFormat="0" applyBorder="0" applyAlignment="0" applyProtection="0"/>
    <xf numFmtId="0" fontId="1" fillId="5" borderId="0" applyNumberFormat="0" applyBorder="0" applyAlignment="0" applyProtection="0">
      <alignment vertical="center"/>
    </xf>
    <xf numFmtId="0" fontId="153" fillId="5" borderId="0" applyNumberFormat="0" applyBorder="0" applyAlignment="0" applyProtection="0"/>
    <xf numFmtId="0" fontId="1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/>
    <xf numFmtId="0" fontId="1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/>
    <xf numFmtId="0" fontId="45" fillId="6" borderId="0" applyNumberFormat="0" applyBorder="0" applyAlignment="0" applyProtection="0">
      <alignment vertical="center"/>
    </xf>
    <xf numFmtId="0" fontId="74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97" fillId="37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4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4" fillId="8" borderId="0" applyNumberFormat="0" applyBorder="0" applyAlignment="0" applyProtection="0">
      <alignment vertical="center"/>
    </xf>
    <xf numFmtId="0" fontId="152" fillId="8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97" fillId="38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52" fillId="9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7" fillId="39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152" fillId="11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97" fillId="40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52" fillId="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4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97" fillId="41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4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4" fillId="8" borderId="0" applyNumberFormat="0" applyBorder="0" applyAlignment="0" applyProtection="0">
      <alignment vertical="center"/>
    </xf>
    <xf numFmtId="0" fontId="152" fillId="8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7" fillId="42" borderId="0" applyNumberFormat="0" applyBorder="0" applyAlignment="0" applyProtection="0">
      <alignment vertical="center"/>
    </xf>
    <xf numFmtId="0" fontId="13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/>
    <xf numFmtId="0" fontId="46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/>
    <xf numFmtId="0" fontId="46" fillId="11" borderId="0" applyNumberFormat="0" applyBorder="0" applyAlignment="0" applyProtection="0">
      <alignment vertical="center"/>
    </xf>
    <xf numFmtId="0" fontId="154" fillId="11" borderId="0" applyNumberFormat="0" applyBorder="0" applyAlignment="0" applyProtection="0"/>
    <xf numFmtId="0" fontId="46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/>
    <xf numFmtId="0" fontId="46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/>
    <xf numFmtId="0" fontId="46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/>
    <xf numFmtId="0" fontId="46" fillId="6" borderId="0" applyNumberFormat="0" applyBorder="0" applyAlignment="0" applyProtection="0">
      <alignment vertical="center"/>
    </xf>
    <xf numFmtId="0" fontId="75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98" fillId="43" borderId="0" applyNumberFormat="0" applyBorder="0" applyAlignment="0" applyProtection="0">
      <alignment vertical="center"/>
    </xf>
    <xf numFmtId="0" fontId="135" fillId="14" borderId="0" applyNumberFormat="0" applyBorder="0" applyAlignment="0" applyProtection="0">
      <alignment vertical="center"/>
    </xf>
    <xf numFmtId="0" fontId="75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98" fillId="44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68" fillId="9" borderId="0" applyNumberFormat="0" applyBorder="0" applyAlignment="0" applyProtection="0">
      <alignment vertical="center"/>
    </xf>
    <xf numFmtId="0" fontId="168" fillId="9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98" fillId="45" borderId="0" applyNumberFormat="0" applyBorder="0" applyAlignment="0" applyProtection="0">
      <alignment vertical="center"/>
    </xf>
    <xf numFmtId="0" fontId="135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68" fillId="11" borderId="0" applyNumberFormat="0" applyBorder="0" applyAlignment="0" applyProtection="0">
      <alignment vertical="center"/>
    </xf>
    <xf numFmtId="0" fontId="168" fillId="11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5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98" fillId="46" borderId="0" applyNumberFormat="0" applyBorder="0" applyAlignment="0" applyProtection="0">
      <alignment vertical="center"/>
    </xf>
    <xf numFmtId="0" fontId="135" fillId="15" borderId="0" applyNumberFormat="0" applyBorder="0" applyAlignment="0" applyProtection="0">
      <alignment vertical="center"/>
    </xf>
    <xf numFmtId="0" fontId="75" fillId="15" borderId="0" applyNumberFormat="0" applyBorder="0" applyAlignment="0" applyProtection="0">
      <alignment vertical="center"/>
    </xf>
    <xf numFmtId="0" fontId="168" fillId="15" borderId="0" applyNumberFormat="0" applyBorder="0" applyAlignment="0" applyProtection="0">
      <alignment vertical="center"/>
    </xf>
    <xf numFmtId="0" fontId="168" fillId="1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5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198" fillId="47" borderId="0" applyNumberFormat="0" applyBorder="0" applyAlignment="0" applyProtection="0">
      <alignment vertical="center"/>
    </xf>
    <xf numFmtId="0" fontId="135" fillId="16" borderId="0" applyNumberFormat="0" applyBorder="0" applyAlignment="0" applyProtection="0">
      <alignment vertical="center"/>
    </xf>
    <xf numFmtId="0" fontId="75" fillId="16" borderId="0" applyNumberFormat="0" applyBorder="0" applyAlignment="0" applyProtection="0">
      <alignment vertical="center"/>
    </xf>
    <xf numFmtId="0" fontId="168" fillId="16" borderId="0" applyNumberFormat="0" applyBorder="0" applyAlignment="0" applyProtection="0">
      <alignment vertical="center"/>
    </xf>
    <xf numFmtId="0" fontId="168" fillId="16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98" fillId="48" borderId="0" applyNumberFormat="0" applyBorder="0" applyAlignment="0" applyProtection="0">
      <alignment vertical="center"/>
    </xf>
    <xf numFmtId="0" fontId="135" fillId="17" borderId="0" applyNumberFormat="0" applyBorder="0" applyAlignment="0" applyProtection="0">
      <alignment vertical="center"/>
    </xf>
    <xf numFmtId="0" fontId="75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46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/>
    <xf numFmtId="0" fontId="46" fillId="20" borderId="0" applyNumberFormat="0" applyBorder="0" applyAlignment="0" applyProtection="0">
      <alignment vertical="center"/>
    </xf>
    <xf numFmtId="0" fontId="154" fillId="20" borderId="0" applyNumberFormat="0" applyBorder="0" applyAlignment="0" applyProtection="0"/>
    <xf numFmtId="0" fontId="46" fillId="21" borderId="0" applyNumberFormat="0" applyBorder="0" applyAlignment="0" applyProtection="0">
      <alignment vertical="center"/>
    </xf>
    <xf numFmtId="0" fontId="154" fillId="21" borderId="0" applyNumberFormat="0" applyBorder="0" applyAlignment="0" applyProtection="0"/>
    <xf numFmtId="0" fontId="46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/>
    <xf numFmtId="0" fontId="46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/>
    <xf numFmtId="0" fontId="46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/>
    <xf numFmtId="0" fontId="85" fillId="0" borderId="0" applyFont="0" applyFill="0" applyBorder="0" applyAlignment="0" applyProtection="0"/>
    <xf numFmtId="201" fontId="78" fillId="0" borderId="0" applyFont="0" applyFill="0" applyBorder="0" applyAlignment="0" applyProtection="0"/>
    <xf numFmtId="201" fontId="79" fillId="0" borderId="0" applyFont="0" applyFill="0" applyBorder="0" applyAlignment="0" applyProtection="0"/>
    <xf numFmtId="176" fontId="80" fillId="0" borderId="0" applyFont="0" applyFill="0" applyBorder="0" applyAlignment="0" applyProtection="0"/>
    <xf numFmtId="201" fontId="79" fillId="0" borderId="0" applyFont="0" applyFill="0" applyBorder="0" applyAlignment="0" applyProtection="0"/>
    <xf numFmtId="176" fontId="80" fillId="0" borderId="0" applyFont="0" applyFill="0" applyBorder="0" applyAlignment="0" applyProtection="0"/>
    <xf numFmtId="201" fontId="81" fillId="0" borderId="0" applyFont="0" applyFill="0" applyBorder="0" applyAlignment="0" applyProtection="0"/>
    <xf numFmtId="201" fontId="82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01" fontId="187" fillId="0" borderId="0" applyFont="0" applyFill="0" applyBorder="0" applyAlignment="0" applyProtection="0"/>
    <xf numFmtId="210" fontId="83" fillId="0" borderId="0" applyFont="0" applyFill="0" applyBorder="0" applyAlignment="0" applyProtection="0"/>
    <xf numFmtId="210" fontId="83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83" fillId="0" borderId="0" applyFont="0" applyFill="0" applyBorder="0" applyAlignment="0" applyProtection="0"/>
    <xf numFmtId="210" fontId="83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210" fontId="18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176" fontId="81" fillId="0" borderId="0" applyFont="0" applyFill="0" applyBorder="0" applyAlignment="0" applyProtection="0"/>
    <xf numFmtId="176" fontId="82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176" fontId="187" fillId="0" borderId="0" applyFont="0" applyFill="0" applyBorder="0" applyAlignment="0" applyProtection="0"/>
    <xf numFmtId="0" fontId="85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79" fillId="0" borderId="0" applyFont="0" applyFill="0" applyBorder="0" applyAlignment="0" applyProtection="0"/>
    <xf numFmtId="178" fontId="80" fillId="0" borderId="0" applyFont="0" applyFill="0" applyBorder="0" applyAlignment="0" applyProtection="0"/>
    <xf numFmtId="200" fontId="79" fillId="0" borderId="0" applyFont="0" applyFill="0" applyBorder="0" applyAlignment="0" applyProtection="0"/>
    <xf numFmtId="178" fontId="80" fillId="0" borderId="0" applyFont="0" applyFill="0" applyBorder="0" applyAlignment="0" applyProtection="0"/>
    <xf numFmtId="200" fontId="81" fillId="0" borderId="0" applyFont="0" applyFill="0" applyBorder="0" applyAlignment="0" applyProtection="0"/>
    <xf numFmtId="200" fontId="82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00" fontId="187" fillId="0" borderId="0" applyFont="0" applyFill="0" applyBorder="0" applyAlignment="0" applyProtection="0"/>
    <xf numFmtId="211" fontId="83" fillId="0" borderId="0" applyFont="0" applyFill="0" applyBorder="0" applyAlignment="0" applyProtection="0"/>
    <xf numFmtId="211" fontId="83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83" fillId="0" borderId="0" applyFont="0" applyFill="0" applyBorder="0" applyAlignment="0" applyProtection="0"/>
    <xf numFmtId="211" fontId="83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211" fontId="18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178" fontId="81" fillId="0" borderId="0" applyFont="0" applyFill="0" applyBorder="0" applyAlignment="0" applyProtection="0"/>
    <xf numFmtId="178" fontId="82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81" fillId="0" borderId="0" applyFont="0" applyFill="0" applyBorder="0" applyAlignment="0" applyProtection="0"/>
    <xf numFmtId="178" fontId="82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178" fontId="187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35" fillId="0" borderId="0"/>
    <xf numFmtId="0" fontId="85" fillId="0" borderId="0" applyFont="0" applyFill="0" applyBorder="0" applyAlignment="0" applyProtection="0"/>
    <xf numFmtId="199" fontId="78" fillId="0" borderId="0" applyFont="0" applyFill="0" applyBorder="0" applyAlignment="0" applyProtection="0"/>
    <xf numFmtId="199" fontId="79" fillId="0" borderId="0" applyFont="0" applyFill="0" applyBorder="0" applyAlignment="0" applyProtection="0"/>
    <xf numFmtId="177" fontId="80" fillId="0" borderId="0" applyFont="0" applyFill="0" applyBorder="0" applyAlignment="0" applyProtection="0"/>
    <xf numFmtId="199" fontId="79" fillId="0" borderId="0" applyFont="0" applyFill="0" applyBorder="0" applyAlignment="0" applyProtection="0"/>
    <xf numFmtId="177" fontId="80" fillId="0" borderId="0" applyFont="0" applyFill="0" applyBorder="0" applyAlignment="0" applyProtection="0"/>
    <xf numFmtId="38" fontId="81" fillId="0" borderId="0" applyFont="0" applyFill="0" applyBorder="0" applyAlignment="0" applyProtection="0"/>
    <xf numFmtId="38" fontId="82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38" fontId="187" fillId="0" borderId="0" applyFont="0" applyFill="0" applyBorder="0" applyAlignment="0" applyProtection="0"/>
    <xf numFmtId="177" fontId="81" fillId="0" borderId="0" applyFont="0" applyFill="0" applyBorder="0" applyAlignment="0" applyProtection="0"/>
    <xf numFmtId="177" fontId="82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177" fontId="187" fillId="0" borderId="0" applyFont="0" applyFill="0" applyBorder="0" applyAlignment="0" applyProtection="0"/>
    <xf numFmtId="0" fontId="85" fillId="0" borderId="0" applyFont="0" applyFill="0" applyBorder="0" applyAlignment="0" applyProtection="0"/>
    <xf numFmtId="198" fontId="78" fillId="0" borderId="0" applyFont="0" applyFill="0" applyBorder="0" applyAlignment="0" applyProtection="0"/>
    <xf numFmtId="198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198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40" fontId="81" fillId="0" borderId="0" applyFont="0" applyFill="0" applyBorder="0" applyAlignment="0" applyProtection="0"/>
    <xf numFmtId="40" fontId="82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40" fontId="187" fillId="0" borderId="0" applyFont="0" applyFill="0" applyBorder="0" applyAlignment="0" applyProtection="0"/>
    <xf numFmtId="197" fontId="81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81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197" fontId="187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49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/>
    <xf numFmtId="0" fontId="84" fillId="0" borderId="0"/>
    <xf numFmtId="0" fontId="86" fillId="0" borderId="0"/>
    <xf numFmtId="0" fontId="78" fillId="0" borderId="0"/>
    <xf numFmtId="0" fontId="79" fillId="0" borderId="0"/>
    <xf numFmtId="0" fontId="80" fillId="0" borderId="0"/>
    <xf numFmtId="0" fontId="79" fillId="0" borderId="0"/>
    <xf numFmtId="0" fontId="82" fillId="0" borderId="0"/>
    <xf numFmtId="0" fontId="85" fillId="0" borderId="0"/>
    <xf numFmtId="0" fontId="80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81" fillId="0" borderId="0"/>
    <xf numFmtId="0" fontId="82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1" fillId="0" borderId="0"/>
    <xf numFmtId="0" fontId="82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5" fillId="0" borderId="0"/>
    <xf numFmtId="0" fontId="80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189" fillId="0" borderId="0"/>
    <xf numFmtId="0" fontId="86" fillId="0" borderId="0"/>
    <xf numFmtId="0" fontId="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3" fillId="0" borderId="0"/>
    <xf numFmtId="0" fontId="83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86" fillId="0" borderId="0"/>
    <xf numFmtId="0" fontId="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1" fillId="0" borderId="0"/>
    <xf numFmtId="0" fontId="82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22" fillId="22" borderId="1" applyNumberFormat="0" applyAlignment="0" applyProtection="0">
      <alignment vertical="center"/>
    </xf>
    <xf numFmtId="0" fontId="157" fillId="22" borderId="1" applyNumberFormat="0" applyAlignment="0" applyProtection="0"/>
    <xf numFmtId="0" fontId="29" fillId="0" borderId="0"/>
    <xf numFmtId="0" fontId="190" fillId="0" borderId="0"/>
    <xf numFmtId="0" fontId="52" fillId="23" borderId="2" applyNumberFormat="0" applyAlignment="0" applyProtection="0">
      <alignment vertical="center"/>
    </xf>
    <xf numFmtId="0" fontId="158" fillId="23" borderId="2" applyNumberFormat="0" applyAlignment="0" applyProtection="0"/>
    <xf numFmtId="177" fontId="34" fillId="0" borderId="0" applyFont="0" applyFill="0" applyBorder="0" applyAlignment="0" applyProtection="0"/>
    <xf numFmtId="0" fontId="15" fillId="0" borderId="0"/>
    <xf numFmtId="197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184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80" fillId="0" borderId="0" applyFont="0" applyFill="0" applyBorder="0" applyAlignment="0" applyProtection="0"/>
    <xf numFmtId="202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74" fillId="0" borderId="0" applyFont="0" applyFill="0" applyBorder="0" applyAlignment="0" applyProtection="0"/>
    <xf numFmtId="0" fontId="131" fillId="0" borderId="0"/>
    <xf numFmtId="0" fontId="3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31" fillId="0" borderId="0"/>
    <xf numFmtId="194" fontId="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/>
    <xf numFmtId="2" fontId="34" fillId="0" borderId="0" applyFont="0" applyFill="0" applyBorder="0" applyAlignment="0" applyProtection="0"/>
    <xf numFmtId="2" fontId="184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/>
    <xf numFmtId="38" fontId="30" fillId="24" borderId="0" applyNumberFormat="0" applyBorder="0" applyAlignment="0" applyProtection="0"/>
    <xf numFmtId="38" fontId="30" fillId="24" borderId="0" applyNumberFormat="0" applyBorder="0" applyAlignment="0" applyProtection="0"/>
    <xf numFmtId="38" fontId="191" fillId="24" borderId="0" applyNumberFormat="0" applyBorder="0" applyAlignment="0" applyProtection="0"/>
    <xf numFmtId="38" fontId="30" fillId="25" borderId="0" applyNumberFormat="0" applyBorder="0" applyAlignment="0" applyProtection="0"/>
    <xf numFmtId="0" fontId="31" fillId="0" borderId="0">
      <alignment horizontal="left"/>
    </xf>
    <xf numFmtId="0" fontId="192" fillId="0" borderId="0">
      <alignment horizontal="left"/>
    </xf>
    <xf numFmtId="0" fontId="32" fillId="0" borderId="3" applyNumberFormat="0" applyAlignment="0" applyProtection="0">
      <alignment horizontal="left" vertical="center"/>
    </xf>
    <xf numFmtId="0" fontId="193" fillId="0" borderId="3" applyNumberFormat="0" applyAlignment="0" applyProtection="0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193" fillId="0" borderId="4">
      <alignment horizontal="left" vertical="center"/>
    </xf>
    <xf numFmtId="0" fontId="32" fillId="0" borderId="4">
      <alignment horizontal="left" vertical="center"/>
    </xf>
    <xf numFmtId="0" fontId="193" fillId="0" borderId="4">
      <alignment horizontal="left" vertical="center"/>
    </xf>
    <xf numFmtId="0" fontId="193" fillId="0" borderId="4">
      <alignment horizontal="left" vertical="center"/>
    </xf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94" fillId="0" borderId="0" applyNumberFormat="0" applyFill="0" applyBorder="0" applyAlignment="0" applyProtection="0"/>
    <xf numFmtId="0" fontId="125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0" fontId="126" fillId="0" borderId="6" applyNumberFormat="0" applyFill="0" applyAlignment="0" applyProtection="0">
      <alignment vertical="center"/>
    </xf>
    <xf numFmtId="0" fontId="127" fillId="0" borderId="7" applyNumberFormat="0" applyFill="0" applyAlignment="0" applyProtection="0">
      <alignment vertical="center"/>
    </xf>
    <xf numFmtId="0" fontId="161" fillId="0" borderId="7" applyNumberFormat="0" applyFill="0" applyAlignment="0" applyProtection="0"/>
    <xf numFmtId="0" fontId="127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9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top"/>
      <protection locked="0"/>
    </xf>
    <xf numFmtId="0" fontId="54" fillId="7" borderId="1" applyNumberFormat="0" applyAlignment="0" applyProtection="0">
      <alignment vertical="center"/>
    </xf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191" fillId="24" borderId="8" applyNumberFormat="0" applyBorder="0" applyAlignment="0" applyProtection="0"/>
    <xf numFmtId="10" fontId="30" fillId="24" borderId="8" applyNumberFormat="0" applyBorder="0" applyAlignment="0" applyProtection="0"/>
    <xf numFmtId="10" fontId="191" fillId="24" borderId="8" applyNumberFormat="0" applyBorder="0" applyAlignment="0" applyProtection="0"/>
    <xf numFmtId="10" fontId="30" fillId="24" borderId="8" applyNumberFormat="0" applyBorder="0" applyAlignment="0" applyProtection="0"/>
    <xf numFmtId="10" fontId="191" fillId="24" borderId="8" applyNumberFormat="0" applyBorder="0" applyAlignment="0" applyProtection="0"/>
    <xf numFmtId="10" fontId="30" fillId="26" borderId="8" applyNumberFormat="0" applyBorder="0" applyAlignment="0" applyProtection="0"/>
    <xf numFmtId="10" fontId="191" fillId="24" borderId="8" applyNumberFormat="0" applyBorder="0" applyAlignment="0" applyProtection="0"/>
    <xf numFmtId="0" fontId="162" fillId="7" borderId="1" applyNumberFormat="0" applyAlignment="0" applyProtection="0"/>
    <xf numFmtId="0" fontId="124" fillId="0" borderId="9" applyNumberFormat="0" applyFill="0" applyAlignment="0" applyProtection="0">
      <alignment vertical="center"/>
    </xf>
    <xf numFmtId="0" fontId="163" fillId="0" borderId="9" applyNumberFormat="0" applyFill="0" applyAlignment="0" applyProtection="0"/>
    <xf numFmtId="177" fontId="34" fillId="0" borderId="0" applyFont="0" applyFill="0" applyBorder="0" applyAlignment="0" applyProtection="0"/>
    <xf numFmtId="221" fontId="15" fillId="0" borderId="0" applyFont="0" applyFill="0" applyBorder="0" applyAlignment="0" applyProtection="0"/>
    <xf numFmtId="222" fontId="15" fillId="0" borderId="0" applyFont="0" applyFill="0" applyBorder="0" applyAlignment="0" applyProtection="0"/>
    <xf numFmtId="0" fontId="33" fillId="0" borderId="10"/>
    <xf numFmtId="0" fontId="195" fillId="0" borderId="1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3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/>
    <xf numFmtId="0" fontId="2" fillId="0" borderId="0"/>
    <xf numFmtId="0" fontId="2" fillId="0" borderId="0"/>
    <xf numFmtId="220" fontId="2" fillId="0" borderId="0"/>
    <xf numFmtId="0" fontId="34" fillId="0" borderId="0"/>
    <xf numFmtId="0" fontId="15" fillId="10" borderId="11" applyNumberFormat="0" applyFont="0" applyAlignment="0" applyProtection="0">
      <alignment vertical="center"/>
    </xf>
    <xf numFmtId="0" fontId="15" fillId="10" borderId="11" applyNumberFormat="0" applyFont="0" applyAlignment="0" applyProtection="0"/>
    <xf numFmtId="0" fontId="60" fillId="22" borderId="12" applyNumberFormat="0" applyAlignment="0" applyProtection="0">
      <alignment vertical="center"/>
    </xf>
    <xf numFmtId="0" fontId="165" fillId="22" borderId="12" applyNumberFormat="0" applyAlignment="0" applyProtection="0"/>
    <xf numFmtId="10" fontId="34" fillId="0" borderId="0" applyFont="0" applyFill="0" applyBorder="0" applyAlignment="0" applyProtection="0"/>
    <xf numFmtId="10" fontId="184" fillId="0" borderId="0" applyFont="0" applyFill="0" applyBorder="0" applyAlignment="0" applyProtection="0"/>
    <xf numFmtId="0" fontId="33" fillId="0" borderId="0"/>
    <xf numFmtId="0" fontId="195" fillId="0" borderId="0"/>
    <xf numFmtId="0" fontId="104" fillId="0" borderId="0" applyNumberFormat="0" applyFill="0" applyBorder="0" applyAlignment="0" applyProtection="0">
      <alignment vertical="center"/>
    </xf>
    <xf numFmtId="0" fontId="118" fillId="0" borderId="0" applyFill="0" applyBorder="0" applyProtection="0">
      <alignment horizontal="centerContinuous" vertical="center"/>
    </xf>
    <xf numFmtId="0" fontId="119" fillId="24" borderId="0" applyFill="0" applyBorder="0" applyProtection="0">
      <alignment horizontal="center" vertical="center"/>
    </xf>
    <xf numFmtId="0" fontId="166" fillId="0" borderId="0" applyNumberFormat="0" applyFill="0" applyBorder="0" applyAlignment="0" applyProtection="0"/>
    <xf numFmtId="0" fontId="34" fillId="0" borderId="13" applyNumberFormat="0" applyFont="0" applyFill="0" applyAlignment="0" applyProtection="0"/>
    <xf numFmtId="0" fontId="34" fillId="0" borderId="13" applyNumberFormat="0" applyFont="0" applyFill="0" applyAlignment="0" applyProtection="0"/>
    <xf numFmtId="0" fontId="184" fillId="0" borderId="13" applyNumberFormat="0" applyFont="0" applyFill="0" applyAlignment="0" applyProtection="0"/>
    <xf numFmtId="0" fontId="53" fillId="0" borderId="14" applyNumberFormat="0" applyFill="0" applyAlignment="0" applyProtection="0">
      <alignment vertical="center"/>
    </xf>
    <xf numFmtId="0" fontId="27" fillId="0" borderId="15">
      <alignment horizontal="left"/>
    </xf>
    <xf numFmtId="0" fontId="196" fillId="0" borderId="15">
      <alignment horizontal="left"/>
    </xf>
    <xf numFmtId="0" fontId="4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/>
    <xf numFmtId="0" fontId="46" fillId="27" borderId="0" applyNumberFormat="0" applyBorder="0" applyAlignment="0" applyProtection="0">
      <alignment vertical="center"/>
    </xf>
    <xf numFmtId="0" fontId="75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98" fillId="4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75" fillId="19" borderId="0" applyNumberFormat="0" applyBorder="0" applyAlignment="0" applyProtection="0">
      <alignment vertical="center"/>
    </xf>
    <xf numFmtId="0" fontId="168" fillId="19" borderId="0" applyNumberFormat="0" applyBorder="0" applyAlignment="0" applyProtection="0">
      <alignment vertical="center"/>
    </xf>
    <xf numFmtId="0" fontId="168" fillId="19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75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98" fillId="50" borderId="0" applyNumberFormat="0" applyBorder="0" applyAlignment="0" applyProtection="0">
      <alignment vertical="center"/>
    </xf>
    <xf numFmtId="0" fontId="135" fillId="20" borderId="0" applyNumberFormat="0" applyBorder="0" applyAlignment="0" applyProtection="0">
      <alignment vertical="center"/>
    </xf>
    <xf numFmtId="0" fontId="75" fillId="20" borderId="0" applyNumberFormat="0" applyBorder="0" applyAlignment="0" applyProtection="0">
      <alignment vertical="center"/>
    </xf>
    <xf numFmtId="0" fontId="168" fillId="20" borderId="0" applyNumberFormat="0" applyBorder="0" applyAlignment="0" applyProtection="0">
      <alignment vertical="center"/>
    </xf>
    <xf numFmtId="0" fontId="168" fillId="20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75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98" fillId="51" borderId="0" applyNumberFormat="0" applyBorder="0" applyAlignment="0" applyProtection="0">
      <alignment vertical="center"/>
    </xf>
    <xf numFmtId="0" fontId="135" fillId="21" borderId="0" applyNumberFormat="0" applyBorder="0" applyAlignment="0" applyProtection="0">
      <alignment vertical="center"/>
    </xf>
    <xf numFmtId="0" fontId="75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75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98" fillId="52" borderId="0" applyNumberFormat="0" applyBorder="0" applyAlignment="0" applyProtection="0">
      <alignment vertical="center"/>
    </xf>
    <xf numFmtId="0" fontId="135" fillId="15" borderId="0" applyNumberFormat="0" applyBorder="0" applyAlignment="0" applyProtection="0">
      <alignment vertical="center"/>
    </xf>
    <xf numFmtId="0" fontId="75" fillId="15" borderId="0" applyNumberFormat="0" applyBorder="0" applyAlignment="0" applyProtection="0">
      <alignment vertical="center"/>
    </xf>
    <xf numFmtId="0" fontId="168" fillId="15" borderId="0" applyNumberFormat="0" applyBorder="0" applyAlignment="0" applyProtection="0">
      <alignment vertical="center"/>
    </xf>
    <xf numFmtId="0" fontId="168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75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198" fillId="53" borderId="0" applyNumberFormat="0" applyBorder="0" applyAlignment="0" applyProtection="0">
      <alignment vertical="center"/>
    </xf>
    <xf numFmtId="0" fontId="135" fillId="16" borderId="0" applyNumberFormat="0" applyBorder="0" applyAlignment="0" applyProtection="0">
      <alignment vertical="center"/>
    </xf>
    <xf numFmtId="0" fontId="75" fillId="16" borderId="0" applyNumberFormat="0" applyBorder="0" applyAlignment="0" applyProtection="0">
      <alignment vertical="center"/>
    </xf>
    <xf numFmtId="0" fontId="168" fillId="16" borderId="0" applyNumberFormat="0" applyBorder="0" applyAlignment="0" applyProtection="0">
      <alignment vertical="center"/>
    </xf>
    <xf numFmtId="0" fontId="168" fillId="1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75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98" fillId="54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75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48" fillId="29" borderId="1" applyNumberFormat="0" applyAlignment="0" applyProtection="0">
      <alignment vertical="center"/>
    </xf>
    <xf numFmtId="0" fontId="90" fillId="22" borderId="1" applyNumberFormat="0" applyAlignment="0" applyProtection="0">
      <alignment vertical="center"/>
    </xf>
    <xf numFmtId="0" fontId="90" fillId="22" borderId="1" applyNumberFormat="0" applyAlignment="0" applyProtection="0">
      <alignment vertical="center"/>
    </xf>
    <xf numFmtId="0" fontId="122" fillId="22" borderId="1" applyNumberFormat="0" applyAlignment="0" applyProtection="0">
      <alignment vertical="center"/>
    </xf>
    <xf numFmtId="0" fontId="90" fillId="25" borderId="1" applyNumberFormat="0" applyAlignment="0" applyProtection="0">
      <alignment vertical="center"/>
    </xf>
    <xf numFmtId="0" fontId="90" fillId="22" borderId="1" applyNumberFormat="0" applyAlignment="0" applyProtection="0">
      <alignment vertical="center"/>
    </xf>
    <xf numFmtId="0" fontId="90" fillId="25" borderId="1" applyNumberFormat="0" applyAlignment="0" applyProtection="0">
      <alignment vertical="center"/>
    </xf>
    <xf numFmtId="0" fontId="137" fillId="22" borderId="1" applyNumberFormat="0" applyAlignment="0" applyProtection="0">
      <alignment vertical="center"/>
    </xf>
    <xf numFmtId="0" fontId="200" fillId="55" borderId="106" applyNumberFormat="0" applyAlignment="0" applyProtection="0">
      <alignment vertical="center"/>
    </xf>
    <xf numFmtId="0" fontId="90" fillId="22" borderId="1" applyNumberFormat="0" applyAlignment="0" applyProtection="0">
      <alignment vertical="center"/>
    </xf>
    <xf numFmtId="0" fontId="170" fillId="22" borderId="1" applyNumberFormat="0" applyAlignment="0" applyProtection="0">
      <alignment vertical="center"/>
    </xf>
    <xf numFmtId="0" fontId="170" fillId="22" borderId="1" applyNumberFormat="0" applyAlignment="0" applyProtection="0">
      <alignment vertical="center"/>
    </xf>
    <xf numFmtId="207" fontId="2" fillId="0" borderId="0">
      <protection locked="0"/>
    </xf>
    <xf numFmtId="213" fontId="15" fillId="0" borderId="0">
      <protection locked="0"/>
    </xf>
    <xf numFmtId="0" fontId="91" fillId="0" borderId="0">
      <protection locked="0"/>
    </xf>
    <xf numFmtId="0" fontId="181" fillId="0" borderId="0">
      <protection locked="0"/>
    </xf>
    <xf numFmtId="0" fontId="91" fillId="0" borderId="0">
      <protection locked="0"/>
    </xf>
    <xf numFmtId="0" fontId="181" fillId="0" borderId="0">
      <protection locked="0"/>
    </xf>
    <xf numFmtId="0" fontId="49" fillId="5" borderId="0" applyNumberFormat="0" applyBorder="0" applyAlignment="0" applyProtection="0">
      <alignment vertical="center"/>
    </xf>
    <xf numFmtId="0" fontId="92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201" fillId="56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92" fillId="3" borderId="0" applyNumberFormat="0" applyBorder="0" applyAlignment="0" applyProtection="0">
      <alignment vertical="center"/>
    </xf>
    <xf numFmtId="0" fontId="171" fillId="3" borderId="0" applyNumberFormat="0" applyBorder="0" applyAlignment="0" applyProtection="0">
      <alignment vertical="center"/>
    </xf>
    <xf numFmtId="0" fontId="171" fillId="3" borderId="0" applyNumberFormat="0" applyBorder="0" applyAlignment="0" applyProtection="0">
      <alignment vertical="center"/>
    </xf>
    <xf numFmtId="0" fontId="93" fillId="0" borderId="0">
      <protection locked="0"/>
    </xf>
    <xf numFmtId="0" fontId="182" fillId="0" borderId="0">
      <protection locked="0"/>
    </xf>
    <xf numFmtId="0" fontId="93" fillId="0" borderId="0">
      <protection locked="0"/>
    </xf>
    <xf numFmtId="0" fontId="182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15" fillId="10" borderId="11" applyNumberFormat="0" applyFont="0" applyAlignment="0" applyProtection="0">
      <alignment vertical="center"/>
    </xf>
    <xf numFmtId="0" fontId="1" fillId="57" borderId="107" applyNumberFormat="0" applyFont="0" applyAlignment="0" applyProtection="0">
      <alignment vertical="center"/>
    </xf>
    <xf numFmtId="0" fontId="134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5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0" borderId="0">
      <alignment vertical="center"/>
    </xf>
    <xf numFmtId="0" fontId="183" fillId="0" borderId="0">
      <alignment vertical="center"/>
    </xf>
    <xf numFmtId="9" fontId="120" fillId="24" borderId="0" applyFill="0" applyBorder="0" applyProtection="0">
      <alignment horizontal="right"/>
    </xf>
    <xf numFmtId="10" fontId="120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7" fillId="0" borderId="0" applyFont="0" applyFill="0" applyBorder="0" applyAlignment="0" applyProtection="0"/>
    <xf numFmtId="0" fontId="50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202" fillId="58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172" fillId="13" borderId="0" applyNumberFormat="0" applyBorder="0" applyAlignment="0" applyProtection="0">
      <alignment vertical="center"/>
    </xf>
    <xf numFmtId="0" fontId="172" fillId="13" borderId="0" applyNumberFormat="0" applyBorder="0" applyAlignment="0" applyProtection="0">
      <alignment vertical="center"/>
    </xf>
    <xf numFmtId="0" fontId="7" fillId="0" borderId="0">
      <alignment horizontal="center" vertical="center"/>
    </xf>
    <xf numFmtId="0" fontId="129" fillId="0" borderId="0">
      <alignment horizontal="center" vertical="center"/>
    </xf>
    <xf numFmtId="0" fontId="97" fillId="0" borderId="0"/>
    <xf numFmtId="0" fontId="5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52" fillId="23" borderId="2" applyNumberFormat="0" applyAlignment="0" applyProtection="0">
      <alignment vertical="center"/>
    </xf>
    <xf numFmtId="0" fontId="99" fillId="23" borderId="2" applyNumberFormat="0" applyAlignment="0" applyProtection="0">
      <alignment vertical="center"/>
    </xf>
    <xf numFmtId="0" fontId="52" fillId="23" borderId="2" applyNumberFormat="0" applyAlignment="0" applyProtection="0">
      <alignment vertical="center"/>
    </xf>
    <xf numFmtId="0" fontId="204" fillId="59" borderId="108" applyNumberFormat="0" applyAlignment="0" applyProtection="0">
      <alignment vertical="center"/>
    </xf>
    <xf numFmtId="0" fontId="141" fillId="23" borderId="2" applyNumberFormat="0" applyAlignment="0" applyProtection="0">
      <alignment vertical="center"/>
    </xf>
    <xf numFmtId="0" fontId="99" fillId="23" borderId="2" applyNumberFormat="0" applyAlignment="0" applyProtection="0">
      <alignment vertical="center"/>
    </xf>
    <xf numFmtId="0" fontId="174" fillId="23" borderId="2" applyNumberFormat="0" applyAlignment="0" applyProtection="0">
      <alignment vertical="center"/>
    </xf>
    <xf numFmtId="0" fontId="174" fillId="23" borderId="2" applyNumberFormat="0" applyAlignment="0" applyProtection="0">
      <alignment vertical="center"/>
    </xf>
    <xf numFmtId="204" fontId="34" fillId="0" borderId="0">
      <alignment vertical="center"/>
    </xf>
    <xf numFmtId="204" fontId="184" fillId="0" borderId="0">
      <alignment vertical="center"/>
    </xf>
    <xf numFmtId="177" fontId="2" fillId="0" borderId="0" applyProtection="0"/>
    <xf numFmtId="41" fontId="15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/>
    <xf numFmtId="178" fontId="2" fillId="0" borderId="0" applyFont="0" applyFill="0" applyBorder="0" applyAlignment="0" applyProtection="0"/>
    <xf numFmtId="177" fontId="2" fillId="0" borderId="0" applyProtection="0"/>
    <xf numFmtId="41" fontId="12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23" fontId="2" fillId="0" borderId="0" applyFont="0" applyFill="0" applyBorder="0" applyAlignment="0" applyProtection="0"/>
    <xf numFmtId="177" fontId="2" fillId="0" borderId="0" applyProtection="0"/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51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2" fillId="0" borderId="0" applyProtection="0"/>
    <xf numFmtId="178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Protection="0"/>
    <xf numFmtId="41" fontId="1" fillId="0" borderId="0" applyFont="0" applyFill="0" applyBorder="0" applyAlignment="0" applyProtection="0">
      <alignment vertical="center"/>
    </xf>
    <xf numFmtId="178" fontId="2" fillId="0" borderId="0" applyProtection="0"/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2" fillId="0" borderId="0" applyProtection="0"/>
    <xf numFmtId="41" fontId="15" fillId="0" borderId="0" applyFont="0" applyFill="0" applyBorder="0" applyAlignment="0" applyProtection="0"/>
    <xf numFmtId="178" fontId="2" fillId="0" borderId="0" applyProtection="0"/>
    <xf numFmtId="41" fontId="197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Protection="0"/>
    <xf numFmtId="0" fontId="2" fillId="0" borderId="0" applyProtection="0"/>
    <xf numFmtId="41" fontId="15" fillId="0" borderId="0" applyFont="0" applyFill="0" applyBorder="0" applyAlignment="0" applyProtection="0">
      <alignment vertical="center"/>
    </xf>
    <xf numFmtId="0" fontId="2" fillId="0" borderId="0" applyProtection="0"/>
    <xf numFmtId="177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25" fontId="2" fillId="0" borderId="0" applyFont="0" applyFill="0" applyBorder="0" applyAlignment="0" applyProtection="0"/>
    <xf numFmtId="224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24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24" fontId="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34" fillId="0" borderId="0"/>
    <xf numFmtId="0" fontId="47" fillId="0" borderId="16" applyNumberFormat="0" applyFill="0" applyAlignment="0" applyProtection="0">
      <alignment vertical="center"/>
    </xf>
    <xf numFmtId="0" fontId="100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205" fillId="0" borderId="109" applyNumberFormat="0" applyFill="0" applyAlignment="0" applyProtection="0">
      <alignment vertical="center"/>
    </xf>
    <xf numFmtId="0" fontId="142" fillId="0" borderId="9" applyNumberFormat="0" applyFill="0" applyAlignment="0" applyProtection="0">
      <alignment vertical="center"/>
    </xf>
    <xf numFmtId="0" fontId="100" fillId="0" borderId="9" applyNumberFormat="0" applyFill="0" applyAlignment="0" applyProtection="0">
      <alignment vertical="center"/>
    </xf>
    <xf numFmtId="0" fontId="175" fillId="0" borderId="9" applyNumberFormat="0" applyFill="0" applyAlignment="0" applyProtection="0">
      <alignment vertical="center"/>
    </xf>
    <xf numFmtId="0" fontId="175" fillId="0" borderId="9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101" fillId="0" borderId="14" applyNumberFormat="0" applyFill="0" applyAlignment="0" applyProtection="0">
      <alignment vertical="center"/>
    </xf>
    <xf numFmtId="0" fontId="101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01" fillId="0" borderId="14" applyNumberFormat="0" applyFill="0" applyAlignment="0" applyProtection="0">
      <alignment vertical="center"/>
    </xf>
    <xf numFmtId="0" fontId="143" fillId="0" borderId="14" applyNumberFormat="0" applyFill="0" applyAlignment="0" applyProtection="0">
      <alignment vertical="center"/>
    </xf>
    <xf numFmtId="0" fontId="206" fillId="0" borderId="110" applyNumberFormat="0" applyFill="0" applyAlignment="0" applyProtection="0">
      <alignment vertical="center"/>
    </xf>
    <xf numFmtId="0" fontId="101" fillId="0" borderId="14" applyNumberFormat="0" applyFill="0" applyAlignment="0" applyProtection="0">
      <alignment vertical="center"/>
    </xf>
    <xf numFmtId="0" fontId="176" fillId="0" borderId="14" applyNumberFormat="0" applyFill="0" applyAlignment="0" applyProtection="0">
      <alignment vertical="center"/>
    </xf>
    <xf numFmtId="0" fontId="176" fillId="0" borderId="14" applyNumberFormat="0" applyFill="0" applyAlignment="0" applyProtection="0">
      <alignment vertical="center"/>
    </xf>
    <xf numFmtId="0" fontId="54" fillId="13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02" fillId="30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30" borderId="1" applyNumberFormat="0" applyAlignment="0" applyProtection="0">
      <alignment vertical="center"/>
    </xf>
    <xf numFmtId="0" fontId="144" fillId="7" borderId="1" applyNumberFormat="0" applyAlignment="0" applyProtection="0">
      <alignment vertical="center"/>
    </xf>
    <xf numFmtId="0" fontId="207" fillId="60" borderId="106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77" fillId="7" borderId="1" applyNumberFormat="0" applyAlignment="0" applyProtection="0">
      <alignment vertical="center"/>
    </xf>
    <xf numFmtId="0" fontId="177" fillId="7" borderId="1" applyNumberFormat="0" applyAlignment="0" applyProtection="0">
      <alignment vertical="center"/>
    </xf>
    <xf numFmtId="4" fontId="93" fillId="0" borderId="0">
      <protection locked="0"/>
    </xf>
    <xf numFmtId="4" fontId="182" fillId="0" borderId="0">
      <protection locked="0"/>
    </xf>
    <xf numFmtId="208" fontId="2" fillId="0" borderId="0">
      <protection locked="0"/>
    </xf>
    <xf numFmtId="214" fontId="15" fillId="0" borderId="0">
      <protection locked="0"/>
    </xf>
    <xf numFmtId="0" fontId="103" fillId="0" borderId="0">
      <alignment vertical="center"/>
    </xf>
    <xf numFmtId="0" fontId="185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18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25" fillId="0" borderId="5" applyNumberFormat="0" applyFill="0" applyAlignment="0" applyProtection="0">
      <alignment vertical="center"/>
    </xf>
    <xf numFmtId="0" fontId="208" fillId="0" borderId="111" applyNumberFormat="0" applyFill="0" applyAlignment="0" applyProtection="0">
      <alignment vertical="center"/>
    </xf>
    <xf numFmtId="0" fontId="145" fillId="0" borderId="5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57" fillId="0" borderId="19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26" fillId="0" borderId="6" applyNumberFormat="0" applyFill="0" applyAlignment="0" applyProtection="0">
      <alignment vertical="center"/>
    </xf>
    <xf numFmtId="0" fontId="209" fillId="0" borderId="112" applyNumberFormat="0" applyFill="0" applyAlignment="0" applyProtection="0">
      <alignment vertical="center"/>
    </xf>
    <xf numFmtId="0" fontId="14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58" fillId="0" borderId="20" applyNumberFormat="0" applyFill="0" applyAlignment="0" applyProtection="0">
      <alignment vertical="center"/>
    </xf>
    <xf numFmtId="0" fontId="107" fillId="0" borderId="7" applyNumberFormat="0" applyFill="0" applyAlignment="0" applyProtection="0">
      <alignment vertical="center"/>
    </xf>
    <xf numFmtId="0" fontId="127" fillId="0" borderId="7" applyNumberFormat="0" applyFill="0" applyAlignment="0" applyProtection="0">
      <alignment vertical="center"/>
    </xf>
    <xf numFmtId="0" fontId="210" fillId="0" borderId="113" applyNumberFormat="0" applyFill="0" applyAlignment="0" applyProtection="0">
      <alignment vertical="center"/>
    </xf>
    <xf numFmtId="0" fontId="147" fillId="0" borderId="7" applyNumberFormat="0" applyFill="0" applyAlignment="0" applyProtection="0">
      <alignment vertical="center"/>
    </xf>
    <xf numFmtId="0" fontId="107" fillId="0" borderId="7" applyNumberFormat="0" applyFill="0" applyAlignment="0" applyProtection="0">
      <alignment vertical="center"/>
    </xf>
    <xf numFmtId="0" fontId="107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212" fillId="61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78" fillId="4" borderId="0" applyNumberFormat="0" applyBorder="0" applyAlignment="0" applyProtection="0">
      <alignment vertical="center"/>
    </xf>
    <xf numFmtId="0" fontId="178" fillId="4" borderId="0" applyNumberFormat="0" applyBorder="0" applyAlignment="0" applyProtection="0">
      <alignment vertical="center"/>
    </xf>
    <xf numFmtId="0" fontId="60" fillId="29" borderId="12" applyNumberFormat="0" applyAlignment="0" applyProtection="0">
      <alignment vertical="center"/>
    </xf>
    <xf numFmtId="0" fontId="109" fillId="22" borderId="12" applyNumberFormat="0" applyAlignment="0" applyProtection="0">
      <alignment vertical="center"/>
    </xf>
    <xf numFmtId="0" fontId="109" fillId="22" borderId="12" applyNumberFormat="0" applyAlignment="0" applyProtection="0">
      <alignment vertical="center"/>
    </xf>
    <xf numFmtId="0" fontId="60" fillId="22" borderId="12" applyNumberFormat="0" applyAlignment="0" applyProtection="0">
      <alignment vertical="center"/>
    </xf>
    <xf numFmtId="0" fontId="109" fillId="25" borderId="12" applyNumberFormat="0" applyAlignment="0" applyProtection="0">
      <alignment vertical="center"/>
    </xf>
    <xf numFmtId="0" fontId="109" fillId="22" borderId="12" applyNumberFormat="0" applyAlignment="0" applyProtection="0">
      <alignment vertical="center"/>
    </xf>
    <xf numFmtId="0" fontId="109" fillId="25" borderId="12" applyNumberFormat="0" applyAlignment="0" applyProtection="0">
      <alignment vertical="center"/>
    </xf>
    <xf numFmtId="0" fontId="149" fillId="22" borderId="12" applyNumberFormat="0" applyAlignment="0" applyProtection="0">
      <alignment vertical="center"/>
    </xf>
    <xf numFmtId="0" fontId="213" fillId="55" borderId="114" applyNumberFormat="0" applyAlignment="0" applyProtection="0">
      <alignment vertical="center"/>
    </xf>
    <xf numFmtId="0" fontId="109" fillId="22" borderId="12" applyNumberFormat="0" applyAlignment="0" applyProtection="0">
      <alignment vertical="center"/>
    </xf>
    <xf numFmtId="0" fontId="179" fillId="22" borderId="12" applyNumberFormat="0" applyAlignment="0" applyProtection="0">
      <alignment vertical="center"/>
    </xf>
    <xf numFmtId="0" fontId="179" fillId="22" borderId="12" applyNumberFormat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77" fontId="2" fillId="0" borderId="0" applyProtection="0"/>
    <xf numFmtId="177" fontId="2" fillId="0" borderId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218" fontId="15" fillId="24" borderId="0" applyFill="0" applyBorder="0" applyProtection="0">
      <alignment horizontal="right"/>
    </xf>
    <xf numFmtId="0" fontId="2" fillId="0" borderId="0" applyFont="0" applyFill="0" applyBorder="0" applyAlignment="0" applyProtection="0"/>
    <xf numFmtId="0" fontId="110" fillId="0" borderId="0">
      <alignment vertical="center"/>
    </xf>
    <xf numFmtId="0" fontId="110" fillId="0" borderId="0">
      <alignment vertical="center"/>
    </xf>
    <xf numFmtId="0" fontId="186" fillId="0" borderId="0">
      <alignment vertical="center"/>
    </xf>
    <xf numFmtId="0" fontId="130" fillId="0" borderId="0"/>
    <xf numFmtId="42" fontId="15" fillId="0" borderId="0" applyFont="0" applyFill="0" applyBorder="0" applyAlignment="0" applyProtection="0"/>
    <xf numFmtId="176" fontId="2" fillId="0" borderId="0" applyFont="0" applyFill="0" applyBorder="0" applyAlignment="0" applyProtection="0"/>
    <xf numFmtId="206" fontId="2" fillId="0" borderId="0">
      <protection locked="0"/>
    </xf>
    <xf numFmtId="215" fontId="15" fillId="0" borderId="0">
      <protection locked="0"/>
    </xf>
    <xf numFmtId="0" fontId="15" fillId="0" borderId="0">
      <alignment vertical="center"/>
    </xf>
    <xf numFmtId="0" fontId="1" fillId="0" borderId="0">
      <alignment vertical="center"/>
    </xf>
    <xf numFmtId="0" fontId="15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97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0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97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45" fillId="0" borderId="0">
      <alignment vertical="center"/>
    </xf>
    <xf numFmtId="0" fontId="2" fillId="0" borderId="0"/>
    <xf numFmtId="0" fontId="197" fillId="0" borderId="0">
      <alignment vertical="center"/>
    </xf>
    <xf numFmtId="0" fontId="15" fillId="0" borderId="0"/>
    <xf numFmtId="0" fontId="2" fillId="0" borderId="0"/>
    <xf numFmtId="0" fontId="214" fillId="0" borderId="0">
      <alignment vertical="center"/>
    </xf>
    <xf numFmtId="0" fontId="214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20" fillId="0" borderId="0"/>
    <xf numFmtId="0" fontId="1" fillId="0" borderId="0">
      <alignment vertical="center"/>
    </xf>
    <xf numFmtId="0" fontId="2" fillId="0" borderId="0"/>
    <xf numFmtId="0" fontId="15" fillId="0" borderId="0">
      <alignment vertical="center"/>
    </xf>
    <xf numFmtId="0" fontId="2" fillId="0" borderId="0"/>
    <xf numFmtId="0" fontId="2" fillId="0" borderId="0"/>
    <xf numFmtId="0" fontId="197" fillId="0" borderId="0">
      <alignment vertical="center"/>
    </xf>
    <xf numFmtId="0" fontId="15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7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5" fillId="0" borderId="0"/>
    <xf numFmtId="0" fontId="13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45" fillId="0" borderId="0">
      <alignment vertical="center"/>
    </xf>
    <xf numFmtId="0" fontId="197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34" fillId="0" borderId="0"/>
    <xf numFmtId="0" fontId="15" fillId="0" borderId="0">
      <alignment vertical="center"/>
    </xf>
    <xf numFmtId="0" fontId="197" fillId="0" borderId="0">
      <alignment vertical="center"/>
    </xf>
    <xf numFmtId="0" fontId="1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97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97" fillId="0" borderId="0">
      <alignment vertical="center"/>
    </xf>
    <xf numFmtId="0" fontId="2" fillId="0" borderId="0"/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34" fillId="0" borderId="0"/>
    <xf numFmtId="0" fontId="15" fillId="0" borderId="0">
      <alignment vertical="center"/>
    </xf>
    <xf numFmtId="0" fontId="197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/>
    <xf numFmtId="0" fontId="15" fillId="0" borderId="0"/>
    <xf numFmtId="0" fontId="19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2" fillId="0" borderId="0"/>
    <xf numFmtId="0" fontId="15" fillId="0" borderId="0"/>
    <xf numFmtId="0" fontId="197" fillId="0" borderId="0"/>
    <xf numFmtId="0" fontId="15" fillId="0" borderId="0">
      <alignment vertical="center"/>
    </xf>
    <xf numFmtId="0" fontId="197" fillId="0" borderId="0">
      <alignment vertical="center"/>
    </xf>
    <xf numFmtId="0" fontId="197" fillId="0" borderId="0"/>
    <xf numFmtId="0" fontId="197" fillId="0" borderId="0">
      <alignment vertical="center"/>
    </xf>
    <xf numFmtId="0" fontId="197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 applyProtection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5" fillId="0" borderId="0">
      <alignment vertical="center"/>
    </xf>
    <xf numFmtId="0" fontId="3" fillId="0" borderId="0"/>
    <xf numFmtId="0" fontId="197" fillId="0" borderId="0">
      <alignment vertical="center"/>
    </xf>
    <xf numFmtId="0" fontId="15" fillId="0" borderId="0">
      <alignment vertical="center"/>
    </xf>
    <xf numFmtId="0" fontId="197" fillId="0" borderId="0">
      <alignment vertical="center"/>
    </xf>
    <xf numFmtId="0" fontId="15" fillId="0" borderId="0"/>
    <xf numFmtId="0" fontId="2" fillId="0" borderId="0"/>
    <xf numFmtId="0" fontId="197" fillId="0" borderId="0">
      <alignment vertical="center"/>
    </xf>
    <xf numFmtId="0" fontId="197" fillId="0" borderId="0">
      <alignment vertical="center"/>
    </xf>
    <xf numFmtId="0" fontId="15" fillId="0" borderId="0">
      <alignment vertical="center"/>
    </xf>
    <xf numFmtId="0" fontId="197" fillId="0" borderId="0">
      <alignment vertical="center"/>
    </xf>
    <xf numFmtId="0" fontId="15" fillId="0" borderId="0"/>
    <xf numFmtId="0" fontId="2" fillId="0" borderId="0"/>
    <xf numFmtId="0" fontId="197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17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93" fillId="0" borderId="13">
      <protection locked="0"/>
    </xf>
    <xf numFmtId="0" fontId="182" fillId="0" borderId="13">
      <protection locked="0"/>
    </xf>
    <xf numFmtId="205" fontId="2" fillId="0" borderId="0">
      <protection locked="0"/>
    </xf>
    <xf numFmtId="216" fontId="15" fillId="0" borderId="0">
      <protection locked="0"/>
    </xf>
    <xf numFmtId="209" fontId="2" fillId="0" borderId="0">
      <protection locked="0"/>
    </xf>
    <xf numFmtId="217" fontId="15" fillId="0" borderId="0">
      <protection locked="0"/>
    </xf>
  </cellStyleXfs>
  <cellXfs count="1713">
    <xf numFmtId="0" fontId="0" fillId="0" borderId="0" xfId="0"/>
    <xf numFmtId="0" fontId="0" fillId="24" borderId="0" xfId="0" applyFill="1" applyBorder="1" applyAlignment="1">
      <alignment horizontal="center" vertical="center"/>
    </xf>
    <xf numFmtId="1" fontId="7" fillId="24" borderId="0" xfId="0" applyNumberFormat="1" applyFont="1" applyFill="1" applyAlignment="1">
      <alignment horizontal="right" vertical="center"/>
    </xf>
    <xf numFmtId="1" fontId="7" fillId="24" borderId="0" xfId="0" applyNumberFormat="1" applyFont="1" applyFill="1" applyAlignment="1">
      <alignment horizontal="left" vertical="center"/>
    </xf>
    <xf numFmtId="0" fontId="12" fillId="24" borderId="0" xfId="0" applyFont="1" applyFill="1" applyBorder="1" applyAlignment="1">
      <alignment horizontal="center" vertical="center"/>
    </xf>
    <xf numFmtId="0" fontId="11" fillId="24" borderId="0" xfId="0" applyFont="1" applyFill="1" applyBorder="1" applyAlignment="1">
      <alignment horizontal="center" vertical="center"/>
    </xf>
    <xf numFmtId="0" fontId="7" fillId="24" borderId="0" xfId="0" applyNumberFormat="1" applyFont="1" applyFill="1" applyBorder="1" applyAlignment="1">
      <alignment horizontal="left" vertical="center"/>
    </xf>
    <xf numFmtId="0" fontId="7" fillId="24" borderId="0" xfId="0" applyFont="1" applyFill="1" applyBorder="1" applyAlignment="1">
      <alignment horizontal="center" vertical="center"/>
    </xf>
    <xf numFmtId="0" fontId="7" fillId="24" borderId="21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  <xf numFmtId="0" fontId="7" fillId="24" borderId="23" xfId="0" applyFont="1" applyFill="1" applyBorder="1" applyAlignment="1">
      <alignment horizontal="center" vertical="center"/>
    </xf>
    <xf numFmtId="0" fontId="7" fillId="24" borderId="24" xfId="0" applyFont="1" applyFill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/>
    </xf>
    <xf numFmtId="0" fontId="7" fillId="24" borderId="26" xfId="0" applyFont="1" applyFill="1" applyBorder="1" applyAlignment="1">
      <alignment horizontal="center" vertical="center"/>
    </xf>
    <xf numFmtId="0" fontId="7" fillId="24" borderId="27" xfId="0" applyFont="1" applyFill="1" applyBorder="1" applyAlignment="1">
      <alignment horizontal="center" vertical="center"/>
    </xf>
    <xf numFmtId="184" fontId="7" fillId="24" borderId="0" xfId="0" applyNumberFormat="1" applyFont="1" applyFill="1" applyBorder="1" applyAlignment="1">
      <alignment horizontal="right" vertical="center"/>
    </xf>
    <xf numFmtId="188" fontId="7" fillId="24" borderId="0" xfId="0" applyNumberFormat="1" applyFont="1" applyFill="1" applyBorder="1" applyAlignment="1">
      <alignment horizontal="right" vertical="center"/>
    </xf>
    <xf numFmtId="0" fontId="13" fillId="24" borderId="0" xfId="0" applyFont="1" applyFill="1" applyBorder="1" applyAlignment="1">
      <alignment horizontal="left" vertical="center"/>
    </xf>
    <xf numFmtId="184" fontId="7" fillId="24" borderId="0" xfId="0" applyNumberFormat="1" applyFont="1" applyFill="1" applyAlignment="1">
      <alignment horizontal="right" vertical="center"/>
    </xf>
    <xf numFmtId="188" fontId="7" fillId="24" borderId="0" xfId="0" applyNumberFormat="1" applyFont="1" applyFill="1" applyAlignment="1">
      <alignment horizontal="right" vertical="center"/>
    </xf>
    <xf numFmtId="0" fontId="7" fillId="24" borderId="0" xfId="0" applyFont="1" applyFill="1" applyAlignment="1">
      <alignment horizontal="center" vertical="center"/>
    </xf>
    <xf numFmtId="0" fontId="4" fillId="24" borderId="0" xfId="0" applyFont="1" applyFill="1" applyBorder="1" applyAlignment="1">
      <alignment horizontal="center" vertical="center"/>
    </xf>
    <xf numFmtId="0" fontId="11" fillId="24" borderId="0" xfId="0" applyFont="1" applyFill="1" applyAlignment="1">
      <alignment horizontal="center" vertical="center"/>
    </xf>
    <xf numFmtId="0" fontId="7" fillId="24" borderId="28" xfId="0" applyFont="1" applyFill="1" applyBorder="1" applyAlignment="1">
      <alignment horizontal="center" vertical="center"/>
    </xf>
    <xf numFmtId="0" fontId="7" fillId="24" borderId="29" xfId="0" applyFont="1" applyFill="1" applyBorder="1" applyAlignment="1">
      <alignment horizontal="center" vertical="center"/>
    </xf>
    <xf numFmtId="0" fontId="7" fillId="24" borderId="30" xfId="0" applyFont="1" applyFill="1" applyBorder="1" applyAlignment="1">
      <alignment horizontal="center" vertical="center"/>
    </xf>
    <xf numFmtId="184" fontId="7" fillId="24" borderId="31" xfId="0" applyNumberFormat="1" applyFont="1" applyFill="1" applyBorder="1" applyAlignment="1">
      <alignment horizontal="right" vertical="center"/>
    </xf>
    <xf numFmtId="184" fontId="9" fillId="24" borderId="0" xfId="0" applyNumberFormat="1" applyFont="1" applyFill="1" applyBorder="1" applyAlignment="1">
      <alignment horizontal="right" vertical="center"/>
    </xf>
    <xf numFmtId="0" fontId="9" fillId="24" borderId="0" xfId="0" applyFont="1" applyFill="1" applyBorder="1" applyAlignment="1">
      <alignment horizontal="center" vertical="center"/>
    </xf>
    <xf numFmtId="181" fontId="7" fillId="24" borderId="0" xfId="0" applyNumberFormat="1" applyFont="1" applyFill="1" applyBorder="1" applyAlignment="1">
      <alignment horizontal="center" vertical="center"/>
    </xf>
    <xf numFmtId="179" fontId="7" fillId="24" borderId="0" xfId="0" applyNumberFormat="1" applyFont="1" applyFill="1" applyBorder="1" applyAlignment="1">
      <alignment horizontal="center" vertical="center"/>
    </xf>
    <xf numFmtId="179" fontId="7" fillId="24" borderId="0" xfId="0" applyNumberFormat="1" applyFont="1" applyFill="1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0" fontId="7" fillId="24" borderId="32" xfId="0" applyFont="1" applyFill="1" applyBorder="1" applyAlignment="1">
      <alignment horizontal="center" vertical="center"/>
    </xf>
    <xf numFmtId="0" fontId="7" fillId="24" borderId="33" xfId="0" applyFont="1" applyFill="1" applyBorder="1" applyAlignment="1">
      <alignment horizontal="center" vertical="center"/>
    </xf>
    <xf numFmtId="181" fontId="7" fillId="24" borderId="10" xfId="0" applyNumberFormat="1" applyFont="1" applyFill="1" applyBorder="1" applyAlignment="1">
      <alignment horizontal="center" vertical="center"/>
    </xf>
    <xf numFmtId="181" fontId="13" fillId="24" borderId="0" xfId="0" applyNumberFormat="1" applyFont="1" applyFill="1" applyAlignment="1">
      <alignment horizontal="center" vertical="center"/>
    </xf>
    <xf numFmtId="179" fontId="13" fillId="24" borderId="0" xfId="0" applyNumberFormat="1" applyFont="1" applyFill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181" fontId="7" fillId="24" borderId="0" xfId="0" applyNumberFormat="1" applyFont="1" applyFill="1" applyAlignment="1">
      <alignment horizontal="center" vertical="center"/>
    </xf>
    <xf numFmtId="181" fontId="0" fillId="24" borderId="0" xfId="0" applyNumberFormat="1" applyFill="1" applyAlignment="1">
      <alignment horizontal="center" vertical="center"/>
    </xf>
    <xf numFmtId="179" fontId="0" fillId="24" borderId="0" xfId="0" applyNumberFormat="1" applyFill="1" applyAlignment="1">
      <alignment horizontal="center" vertical="center"/>
    </xf>
    <xf numFmtId="0" fontId="8" fillId="24" borderId="0" xfId="0" applyFont="1" applyFill="1" applyAlignment="1">
      <alignment horizontal="center" vertical="center"/>
    </xf>
    <xf numFmtId="179" fontId="7" fillId="24" borderId="34" xfId="1249" applyNumberFormat="1" applyFont="1" applyFill="1" applyBorder="1" applyAlignment="1">
      <alignment horizontal="center" vertical="center"/>
    </xf>
    <xf numFmtId="181" fontId="7" fillId="24" borderId="35" xfId="1249" applyNumberFormat="1" applyFont="1" applyFill="1" applyBorder="1" applyAlignment="1">
      <alignment horizontal="center" vertical="center"/>
    </xf>
    <xf numFmtId="181" fontId="7" fillId="24" borderId="0" xfId="1249" applyNumberFormat="1" applyFont="1" applyFill="1" applyBorder="1" applyAlignment="1">
      <alignment horizontal="center" vertical="center"/>
    </xf>
    <xf numFmtId="181" fontId="7" fillId="24" borderId="36" xfId="1249" applyNumberFormat="1" applyFont="1" applyFill="1" applyBorder="1" applyAlignment="1">
      <alignment horizontal="center" vertical="center"/>
    </xf>
    <xf numFmtId="179" fontId="7" fillId="24" borderId="35" xfId="1249" applyNumberFormat="1" applyFont="1" applyFill="1" applyBorder="1" applyAlignment="1">
      <alignment horizontal="center" vertical="center"/>
    </xf>
    <xf numFmtId="181" fontId="7" fillId="24" borderId="37" xfId="1249" applyNumberFormat="1" applyFont="1" applyFill="1" applyBorder="1" applyAlignment="1">
      <alignment horizontal="center" vertical="center"/>
    </xf>
    <xf numFmtId="179" fontId="7" fillId="24" borderId="38" xfId="1249" applyNumberFormat="1" applyFont="1" applyFill="1" applyBorder="1" applyAlignment="1">
      <alignment horizontal="center" vertical="center"/>
    </xf>
    <xf numFmtId="181" fontId="7" fillId="24" borderId="39" xfId="1249" applyNumberFormat="1" applyFont="1" applyFill="1" applyBorder="1" applyAlignment="1">
      <alignment horizontal="center" vertical="center"/>
    </xf>
    <xf numFmtId="181" fontId="7" fillId="24" borderId="35" xfId="1249" applyNumberFormat="1" applyFont="1" applyFill="1" applyBorder="1" applyAlignment="1">
      <alignment horizontal="center" vertical="center" wrapText="1"/>
    </xf>
    <xf numFmtId="179" fontId="7" fillId="24" borderId="22" xfId="1249" applyNumberFormat="1" applyFont="1" applyFill="1" applyBorder="1" applyAlignment="1">
      <alignment horizontal="center" vertical="center"/>
    </xf>
    <xf numFmtId="179" fontId="7" fillId="24" borderId="40" xfId="1249" applyNumberFormat="1" applyFont="1" applyFill="1" applyBorder="1" applyAlignment="1">
      <alignment horizontal="center" vertical="center"/>
    </xf>
    <xf numFmtId="181" fontId="7" fillId="24" borderId="31" xfId="1249" applyNumberFormat="1" applyFont="1" applyFill="1" applyBorder="1" applyAlignment="1">
      <alignment horizontal="center" vertical="center"/>
    </xf>
    <xf numFmtId="179" fontId="7" fillId="24" borderId="41" xfId="1249" applyNumberFormat="1" applyFont="1" applyFill="1" applyBorder="1" applyAlignment="1">
      <alignment horizontal="center" vertical="center"/>
    </xf>
    <xf numFmtId="179" fontId="7" fillId="24" borderId="42" xfId="1249" applyNumberFormat="1" applyFont="1" applyFill="1" applyBorder="1" applyAlignment="1">
      <alignment horizontal="center" vertical="center"/>
    </xf>
    <xf numFmtId="0" fontId="7" fillId="24" borderId="43" xfId="0" applyFont="1" applyFill="1" applyBorder="1" applyAlignment="1">
      <alignment horizontal="center" vertical="center"/>
    </xf>
    <xf numFmtId="179" fontId="7" fillId="24" borderId="44" xfId="1249" applyNumberFormat="1" applyFont="1" applyFill="1" applyBorder="1" applyAlignment="1">
      <alignment horizontal="center" vertical="center"/>
    </xf>
    <xf numFmtId="181" fontId="7" fillId="24" borderId="27" xfId="1249" applyNumberFormat="1" applyFont="1" applyFill="1" applyBorder="1" applyAlignment="1">
      <alignment horizontal="center" vertical="center"/>
    </xf>
    <xf numFmtId="179" fontId="7" fillId="24" borderId="27" xfId="1249" applyNumberFormat="1" applyFont="1" applyFill="1" applyBorder="1" applyAlignment="1">
      <alignment horizontal="center" vertical="center"/>
    </xf>
    <xf numFmtId="181" fontId="7" fillId="24" borderId="32" xfId="0" quotePrefix="1" applyNumberFormat="1" applyFont="1" applyFill="1" applyBorder="1" applyAlignment="1">
      <alignment horizontal="center" vertical="center"/>
    </xf>
    <xf numFmtId="181" fontId="9" fillId="24" borderId="32" xfId="0" quotePrefix="1" applyNumberFormat="1" applyFont="1" applyFill="1" applyBorder="1" applyAlignment="1">
      <alignment horizontal="center" vertical="center"/>
    </xf>
    <xf numFmtId="181" fontId="7" fillId="24" borderId="32" xfId="0" applyNumberFormat="1" applyFont="1" applyFill="1" applyBorder="1" applyAlignment="1">
      <alignment horizontal="center" vertical="center"/>
    </xf>
    <xf numFmtId="179" fontId="13" fillId="24" borderId="0" xfId="0" applyNumberFormat="1" applyFont="1" applyFill="1" applyAlignment="1">
      <alignment horizontal="left" vertical="center"/>
    </xf>
    <xf numFmtId="0" fontId="13" fillId="24" borderId="0" xfId="0" applyFont="1" applyFill="1" applyAlignment="1">
      <alignment horizontal="center" vertical="center"/>
    </xf>
    <xf numFmtId="179" fontId="8" fillId="24" borderId="0" xfId="0" applyNumberFormat="1" applyFont="1" applyFill="1" applyAlignment="1">
      <alignment horizontal="center" vertical="center"/>
    </xf>
    <xf numFmtId="179" fontId="8" fillId="24" borderId="0" xfId="0" applyNumberFormat="1" applyFont="1" applyFill="1" applyBorder="1" applyAlignment="1">
      <alignment horizontal="center" vertical="center"/>
    </xf>
    <xf numFmtId="181" fontId="7" fillId="24" borderId="42" xfId="1249" applyNumberFormat="1" applyFont="1" applyFill="1" applyBorder="1" applyAlignment="1">
      <alignment horizontal="center" vertical="center"/>
    </xf>
    <xf numFmtId="179" fontId="7" fillId="24" borderId="39" xfId="1249" applyNumberFormat="1" applyFont="1" applyFill="1" applyBorder="1" applyAlignment="1">
      <alignment horizontal="center" vertical="center"/>
    </xf>
    <xf numFmtId="179" fontId="7" fillId="24" borderId="45" xfId="1249" applyNumberFormat="1" applyFont="1" applyFill="1" applyBorder="1" applyAlignment="1">
      <alignment horizontal="center" vertical="center"/>
    </xf>
    <xf numFmtId="179" fontId="7" fillId="24" borderId="46" xfId="1249" applyNumberFormat="1" applyFont="1" applyFill="1" applyBorder="1" applyAlignment="1">
      <alignment horizontal="center" vertical="center"/>
    </xf>
    <xf numFmtId="188" fontId="7" fillId="24" borderId="32" xfId="0" applyNumberFormat="1" applyFont="1" applyFill="1" applyBorder="1" applyAlignment="1">
      <alignment horizontal="right" vertical="center"/>
    </xf>
    <xf numFmtId="184" fontId="7" fillId="24" borderId="0" xfId="0" applyNumberFormat="1" applyFont="1" applyFill="1" applyBorder="1" applyAlignment="1">
      <alignment horizontal="center" vertical="center"/>
    </xf>
    <xf numFmtId="181" fontId="7" fillId="24" borderId="31" xfId="0" quotePrefix="1" applyNumberFormat="1" applyFont="1" applyFill="1" applyBorder="1" applyAlignment="1">
      <alignment horizontal="center" vertical="center"/>
    </xf>
    <xf numFmtId="181" fontId="9" fillId="24" borderId="31" xfId="0" quotePrefix="1" applyNumberFormat="1" applyFont="1" applyFill="1" applyBorder="1" applyAlignment="1">
      <alignment horizontal="center" vertical="center"/>
    </xf>
    <xf numFmtId="184" fontId="9" fillId="24" borderId="0" xfId="0" applyNumberFormat="1" applyFont="1" applyFill="1" applyBorder="1" applyAlignment="1">
      <alignment horizontal="center" vertical="center"/>
    </xf>
    <xf numFmtId="181" fontId="7" fillId="24" borderId="0" xfId="0" applyNumberFormat="1" applyFont="1" applyFill="1" applyBorder="1" applyAlignment="1">
      <alignment horizontal="left" vertical="center"/>
    </xf>
    <xf numFmtId="181" fontId="7" fillId="24" borderId="10" xfId="0" applyNumberFormat="1" applyFont="1" applyFill="1" applyBorder="1" applyAlignment="1">
      <alignment horizontal="left" vertical="center"/>
    </xf>
    <xf numFmtId="177" fontId="7" fillId="0" borderId="0" xfId="1088" applyFont="1"/>
    <xf numFmtId="177" fontId="9" fillId="0" borderId="0" xfId="1088" applyFont="1" applyAlignment="1">
      <alignment vertical="center"/>
    </xf>
    <xf numFmtId="190" fontId="7" fillId="0" borderId="0" xfId="1088" applyNumberFormat="1" applyFont="1" applyAlignment="1">
      <alignment vertical="center"/>
    </xf>
    <xf numFmtId="177" fontId="9" fillId="24" borderId="31" xfId="1088" applyFont="1" applyFill="1" applyBorder="1" applyAlignment="1">
      <alignment vertical="center"/>
    </xf>
    <xf numFmtId="190" fontId="9" fillId="24" borderId="0" xfId="1088" applyNumberFormat="1" applyFont="1" applyFill="1" applyBorder="1" applyAlignment="1">
      <alignment vertical="center"/>
    </xf>
    <xf numFmtId="177" fontId="9" fillId="24" borderId="0" xfId="1088" applyFont="1" applyFill="1" applyBorder="1" applyAlignment="1">
      <alignment vertical="center"/>
    </xf>
    <xf numFmtId="177" fontId="7" fillId="24" borderId="0" xfId="1088" applyFont="1" applyFill="1" applyAlignment="1">
      <alignment vertical="center"/>
    </xf>
    <xf numFmtId="190" fontId="7" fillId="24" borderId="0" xfId="1088" applyNumberFormat="1" applyFont="1" applyFill="1" applyAlignment="1">
      <alignment vertical="center"/>
    </xf>
    <xf numFmtId="190" fontId="7" fillId="24" borderId="32" xfId="1088" applyNumberFormat="1" applyFont="1" applyFill="1" applyBorder="1" applyAlignment="1">
      <alignment vertical="center"/>
    </xf>
    <xf numFmtId="190" fontId="7" fillId="24" borderId="47" xfId="1088" applyNumberFormat="1" applyFont="1" applyFill="1" applyBorder="1" applyAlignment="1">
      <alignment vertical="center"/>
    </xf>
    <xf numFmtId="177" fontId="7" fillId="24" borderId="0" xfId="0" applyNumberFormat="1" applyFont="1" applyFill="1" applyBorder="1" applyAlignment="1">
      <alignment horizontal="center" vertical="center"/>
    </xf>
    <xf numFmtId="43" fontId="7" fillId="0" borderId="0" xfId="1088" applyNumberFormat="1" applyFont="1"/>
    <xf numFmtId="0" fontId="13" fillId="24" borderId="48" xfId="0" applyFont="1" applyFill="1" applyBorder="1" applyAlignment="1">
      <alignment horizontal="left"/>
    </xf>
    <xf numFmtId="179" fontId="13" fillId="24" borderId="48" xfId="0" applyNumberFormat="1" applyFont="1" applyFill="1" applyBorder="1" applyAlignment="1">
      <alignment horizontal="left"/>
    </xf>
    <xf numFmtId="0" fontId="13" fillId="24" borderId="0" xfId="0" applyNumberFormat="1" applyFont="1" applyFill="1" applyAlignment="1">
      <alignment horizontal="left"/>
    </xf>
    <xf numFmtId="0" fontId="13" fillId="24" borderId="48" xfId="1442" applyFont="1" applyFill="1" applyBorder="1" applyAlignment="1">
      <alignment horizontal="right"/>
    </xf>
    <xf numFmtId="0" fontId="13" fillId="24" borderId="0" xfId="1442" applyFont="1" applyFill="1" applyBorder="1" applyAlignment="1">
      <alignment horizontal="left"/>
    </xf>
    <xf numFmtId="179" fontId="13" fillId="24" borderId="48" xfId="0" applyNumberFormat="1" applyFont="1" applyFill="1" applyBorder="1" applyAlignment="1">
      <alignment horizontal="center"/>
    </xf>
    <xf numFmtId="184" fontId="7" fillId="24" borderId="0" xfId="1088" applyNumberFormat="1" applyFont="1" applyFill="1" applyBorder="1" applyAlignment="1">
      <alignment vertical="center"/>
    </xf>
    <xf numFmtId="177" fontId="7" fillId="24" borderId="0" xfId="0" applyNumberFormat="1" applyFont="1" applyFill="1" applyAlignment="1">
      <alignment horizontal="right" vertical="center"/>
    </xf>
    <xf numFmtId="190" fontId="7" fillId="24" borderId="0" xfId="0" applyNumberFormat="1" applyFont="1" applyFill="1" applyAlignment="1">
      <alignment horizontal="right" vertical="center"/>
    </xf>
    <xf numFmtId="177" fontId="7" fillId="24" borderId="31" xfId="0" applyNumberFormat="1" applyFont="1" applyFill="1" applyBorder="1" applyAlignment="1">
      <alignment horizontal="right" vertical="center"/>
    </xf>
    <xf numFmtId="190" fontId="7" fillId="24" borderId="0" xfId="0" applyNumberFormat="1" applyFont="1" applyFill="1" applyBorder="1" applyAlignment="1">
      <alignment horizontal="right" vertical="center"/>
    </xf>
    <xf numFmtId="177" fontId="7" fillId="24" borderId="0" xfId="0" applyNumberFormat="1" applyFont="1" applyFill="1" applyBorder="1" applyAlignment="1">
      <alignment horizontal="right" vertical="center"/>
    </xf>
    <xf numFmtId="184" fontId="7" fillId="0" borderId="0" xfId="1088" applyNumberFormat="1" applyFont="1" applyAlignment="1">
      <alignment horizontal="center" vertical="center"/>
    </xf>
    <xf numFmtId="195" fontId="9" fillId="0" borderId="0" xfId="1088" applyNumberFormat="1" applyFont="1" applyAlignment="1">
      <alignment vertical="center"/>
    </xf>
    <xf numFmtId="0" fontId="7" fillId="24" borderId="47" xfId="0" applyFont="1" applyFill="1" applyBorder="1" applyAlignment="1">
      <alignment horizontal="center" vertical="center"/>
    </xf>
    <xf numFmtId="1" fontId="25" fillId="24" borderId="0" xfId="0" applyNumberFormat="1" applyFont="1" applyFill="1" applyAlignment="1">
      <alignment horizontal="left" vertical="center"/>
    </xf>
    <xf numFmtId="184" fontId="7" fillId="24" borderId="32" xfId="0" quotePrefix="1" applyNumberFormat="1" applyFont="1" applyFill="1" applyBorder="1" applyAlignment="1">
      <alignment horizontal="center" vertical="center"/>
    </xf>
    <xf numFmtId="184" fontId="7" fillId="24" borderId="32" xfId="0" applyNumberFormat="1" applyFont="1" applyFill="1" applyBorder="1" applyAlignment="1">
      <alignment horizontal="center" vertical="center"/>
    </xf>
    <xf numFmtId="181" fontId="7" fillId="24" borderId="30" xfId="1249" applyNumberFormat="1" applyFont="1" applyFill="1" applyBorder="1" applyAlignment="1">
      <alignment horizontal="center" vertical="center"/>
    </xf>
    <xf numFmtId="181" fontId="7" fillId="24" borderId="47" xfId="0" applyNumberFormat="1" applyFont="1" applyFill="1" applyBorder="1" applyAlignment="1">
      <alignment horizontal="center" vertical="center"/>
    </xf>
    <xf numFmtId="0" fontId="7" fillId="24" borderId="0" xfId="0" applyNumberFormat="1" applyFont="1" applyFill="1" applyBorder="1" applyAlignment="1">
      <alignment horizontal="center" vertical="center"/>
    </xf>
    <xf numFmtId="0" fontId="13" fillId="24" borderId="0" xfId="1442" applyFont="1" applyFill="1" applyBorder="1" applyAlignment="1">
      <alignment horizontal="right"/>
    </xf>
    <xf numFmtId="0" fontId="7" fillId="24" borderId="0" xfId="0" applyNumberFormat="1" applyFont="1" applyFill="1" applyBorder="1" applyAlignment="1">
      <alignment horizontal="right" vertical="center"/>
    </xf>
    <xf numFmtId="177" fontId="10" fillId="24" borderId="0" xfId="1088" applyFont="1" applyFill="1" applyBorder="1"/>
    <xf numFmtId="177" fontId="10" fillId="24" borderId="0" xfId="1088" applyFont="1" applyFill="1" applyBorder="1" applyAlignment="1">
      <alignment vertical="center"/>
    </xf>
    <xf numFmtId="177" fontId="7" fillId="24" borderId="0" xfId="1088" applyFont="1" applyFill="1" applyBorder="1"/>
    <xf numFmtId="0" fontId="0" fillId="24" borderId="0" xfId="0" applyFill="1"/>
    <xf numFmtId="0" fontId="22" fillId="24" borderId="48" xfId="0" applyFont="1" applyFill="1" applyBorder="1" applyAlignment="1">
      <alignment horizontal="left"/>
    </xf>
    <xf numFmtId="0" fontId="22" fillId="24" borderId="0" xfId="0" applyFont="1" applyFill="1" applyBorder="1" applyAlignment="1">
      <alignment horizontal="left"/>
    </xf>
    <xf numFmtId="181" fontId="22" fillId="24" borderId="48" xfId="0" applyNumberFormat="1" applyFont="1" applyFill="1" applyBorder="1" applyAlignment="1">
      <alignment horizontal="center"/>
    </xf>
    <xf numFmtId="179" fontId="22" fillId="24" borderId="48" xfId="0" applyNumberFormat="1" applyFont="1" applyFill="1" applyBorder="1" applyAlignment="1">
      <alignment horizontal="center"/>
    </xf>
    <xf numFmtId="0" fontId="22" fillId="24" borderId="48" xfId="1442" applyFont="1" applyFill="1" applyBorder="1" applyAlignment="1">
      <alignment horizontal="right"/>
    </xf>
    <xf numFmtId="0" fontId="22" fillId="24" borderId="48" xfId="0" applyFont="1" applyFill="1" applyBorder="1" applyAlignment="1">
      <alignment horizontal="center"/>
    </xf>
    <xf numFmtId="0" fontId="22" fillId="24" borderId="0" xfId="0" applyFont="1" applyFill="1" applyBorder="1" applyAlignment="1">
      <alignment horizontal="center"/>
    </xf>
    <xf numFmtId="0" fontId="28" fillId="24" borderId="0" xfId="0" applyNumberFormat="1" applyFont="1" applyFill="1" applyAlignment="1">
      <alignment horizontal="left"/>
    </xf>
    <xf numFmtId="179" fontId="22" fillId="24" borderId="0" xfId="0" applyNumberFormat="1" applyFont="1" applyFill="1" applyBorder="1" applyAlignment="1">
      <alignment horizontal="center"/>
    </xf>
    <xf numFmtId="0" fontId="22" fillId="24" borderId="0" xfId="1442" applyFont="1" applyFill="1" applyBorder="1" applyAlignment="1">
      <alignment horizontal="right"/>
    </xf>
    <xf numFmtId="0" fontId="28" fillId="24" borderId="0" xfId="1442" applyFont="1" applyFill="1" applyBorder="1" applyAlignment="1">
      <alignment horizontal="right"/>
    </xf>
    <xf numFmtId="179" fontId="28" fillId="24" borderId="0" xfId="0" applyNumberFormat="1" applyFont="1" applyFill="1" applyBorder="1" applyAlignment="1">
      <alignment horizontal="right"/>
    </xf>
    <xf numFmtId="179" fontId="22" fillId="24" borderId="48" xfId="0" applyNumberFormat="1" applyFont="1" applyFill="1" applyBorder="1" applyAlignment="1">
      <alignment horizontal="left"/>
    </xf>
    <xf numFmtId="0" fontId="39" fillId="24" borderId="0" xfId="0" applyFont="1" applyFill="1" applyBorder="1" applyAlignment="1"/>
    <xf numFmtId="179" fontId="28" fillId="24" borderId="0" xfId="0" applyNumberFormat="1" applyFont="1" applyFill="1" applyAlignment="1">
      <alignment horizontal="center"/>
    </xf>
    <xf numFmtId="179" fontId="22" fillId="24" borderId="0" xfId="0" applyNumberFormat="1" applyFont="1" applyFill="1" applyBorder="1" applyAlignment="1">
      <alignment horizontal="left"/>
    </xf>
    <xf numFmtId="0" fontId="22" fillId="24" borderId="0" xfId="0" applyNumberFormat="1" applyFont="1" applyFill="1" applyBorder="1" applyAlignment="1">
      <alignment horizontal="left"/>
    </xf>
    <xf numFmtId="179" fontId="22" fillId="24" borderId="0" xfId="0" applyNumberFormat="1" applyFont="1" applyFill="1" applyAlignment="1">
      <alignment horizontal="left"/>
    </xf>
    <xf numFmtId="0" fontId="22" fillId="24" borderId="0" xfId="0" applyNumberFormat="1" applyFont="1" applyFill="1" applyAlignment="1">
      <alignment horizontal="left"/>
    </xf>
    <xf numFmtId="41" fontId="7" fillId="0" borderId="0" xfId="1088" applyNumberFormat="1" applyFont="1" applyAlignment="1">
      <alignment horizontal="right" vertical="center"/>
    </xf>
    <xf numFmtId="184" fontId="215" fillId="0" borderId="0" xfId="1370" applyNumberFormat="1" applyFont="1" applyFill="1" applyBorder="1" applyAlignment="1">
      <alignment horizontal="right" vertical="center" wrapText="1"/>
    </xf>
    <xf numFmtId="0" fontId="216" fillId="0" borderId="0" xfId="1370" applyFont="1" applyFill="1" applyBorder="1">
      <alignment vertical="center"/>
    </xf>
    <xf numFmtId="41" fontId="7" fillId="0" borderId="31" xfId="1088" applyNumberFormat="1" applyFont="1" applyFill="1" applyBorder="1" applyAlignment="1">
      <alignment horizontal="center" vertical="center"/>
    </xf>
    <xf numFmtId="41" fontId="7" fillId="0" borderId="0" xfId="1088" applyNumberFormat="1" applyFont="1" applyFill="1" applyBorder="1" applyAlignment="1">
      <alignment horizontal="center" vertical="center"/>
    </xf>
    <xf numFmtId="41" fontId="7" fillId="0" borderId="49" xfId="1088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right"/>
    </xf>
    <xf numFmtId="41" fontId="217" fillId="24" borderId="0" xfId="0" applyNumberFormat="1" applyFont="1" applyFill="1" applyBorder="1" applyAlignment="1" applyProtection="1">
      <alignment horizontal="right" vertical="center"/>
      <protection hidden="1"/>
    </xf>
    <xf numFmtId="191" fontId="217" fillId="24" borderId="0" xfId="0" applyNumberFormat="1" applyFont="1" applyFill="1" applyBorder="1" applyAlignment="1" applyProtection="1">
      <alignment horizontal="right" vertical="center"/>
      <protection hidden="1"/>
    </xf>
    <xf numFmtId="41" fontId="216" fillId="24" borderId="0" xfId="0" applyNumberFormat="1" applyFont="1" applyFill="1" applyBorder="1" applyAlignment="1" applyProtection="1">
      <alignment horizontal="right" vertical="center"/>
      <protection hidden="1"/>
    </xf>
    <xf numFmtId="41" fontId="216" fillId="24" borderId="0" xfId="0" applyNumberFormat="1" applyFont="1" applyFill="1" applyBorder="1" applyAlignment="1" applyProtection="1">
      <alignment vertical="center"/>
      <protection hidden="1"/>
    </xf>
    <xf numFmtId="191" fontId="216" fillId="24" borderId="0" xfId="0" applyNumberFormat="1" applyFont="1" applyFill="1" applyBorder="1" applyAlignment="1" applyProtection="1">
      <alignment horizontal="right" vertical="center"/>
      <protection hidden="1"/>
    </xf>
    <xf numFmtId="181" fontId="28" fillId="24" borderId="0" xfId="0" applyNumberFormat="1" applyFont="1" applyFill="1" applyAlignment="1">
      <alignment horizontal="center"/>
    </xf>
    <xf numFmtId="179" fontId="28" fillId="24" borderId="0" xfId="0" applyNumberFormat="1" applyFont="1" applyFill="1" applyBorder="1" applyAlignment="1">
      <alignment horizontal="center"/>
    </xf>
    <xf numFmtId="0" fontId="28" fillId="24" borderId="0" xfId="0" applyFont="1" applyFill="1" applyBorder="1" applyAlignment="1">
      <alignment horizontal="center"/>
    </xf>
    <xf numFmtId="1" fontId="7" fillId="62" borderId="0" xfId="0" applyNumberFormat="1" applyFont="1" applyFill="1" applyAlignment="1" applyProtection="1">
      <alignment horizontal="left" vertical="center"/>
      <protection hidden="1"/>
    </xf>
    <xf numFmtId="0" fontId="4" fillId="62" borderId="0" xfId="1442" applyFont="1" applyFill="1" applyAlignment="1" applyProtection="1">
      <alignment horizontal="center" vertical="center"/>
      <protection hidden="1"/>
    </xf>
    <xf numFmtId="177" fontId="4" fillId="62" borderId="0" xfId="1248" applyFont="1" applyFill="1" applyAlignment="1" applyProtection="1">
      <alignment horizontal="center" vertical="center"/>
      <protection hidden="1"/>
    </xf>
    <xf numFmtId="186" fontId="4" fillId="62" borderId="0" xfId="1442" applyNumberFormat="1" applyFont="1" applyFill="1" applyAlignment="1" applyProtection="1">
      <alignment horizontal="center" vertical="center"/>
      <protection hidden="1"/>
    </xf>
    <xf numFmtId="186" fontId="4" fillId="62" borderId="0" xfId="1248" applyNumberFormat="1" applyFont="1" applyFill="1" applyAlignment="1" applyProtection="1">
      <alignment horizontal="center" vertical="center"/>
      <protection hidden="1"/>
    </xf>
    <xf numFmtId="179" fontId="4" fillId="62" borderId="0" xfId="1442" applyNumberFormat="1" applyFont="1" applyFill="1" applyAlignment="1" applyProtection="1">
      <alignment horizontal="center" vertical="center"/>
      <protection hidden="1"/>
    </xf>
    <xf numFmtId="2" fontId="4" fillId="62" borderId="0" xfId="1442" applyNumberFormat="1" applyFont="1" applyFill="1" applyAlignment="1" applyProtection="1">
      <alignment horizontal="center" vertical="center"/>
      <protection hidden="1"/>
    </xf>
    <xf numFmtId="186" fontId="4" fillId="62" borderId="0" xfId="1442" applyNumberFormat="1" applyFont="1" applyFill="1" applyBorder="1" applyAlignment="1" applyProtection="1">
      <alignment horizontal="center" vertical="center"/>
      <protection hidden="1"/>
    </xf>
    <xf numFmtId="0" fontId="4" fillId="62" borderId="0" xfId="1442" applyFont="1" applyFill="1" applyBorder="1" applyAlignment="1" applyProtection="1">
      <alignment horizontal="center" vertical="center"/>
      <protection hidden="1"/>
    </xf>
    <xf numFmtId="0" fontId="12" fillId="62" borderId="0" xfId="1442" applyFont="1" applyFill="1" applyBorder="1" applyAlignment="1" applyProtection="1">
      <alignment horizontal="center" vertical="center"/>
      <protection hidden="1"/>
    </xf>
    <xf numFmtId="0" fontId="7" fillId="62" borderId="0" xfId="1442" applyFont="1" applyFill="1" applyBorder="1" applyAlignment="1" applyProtection="1">
      <alignment horizontal="left" vertical="center"/>
      <protection hidden="1"/>
    </xf>
    <xf numFmtId="0" fontId="7" fillId="62" borderId="0" xfId="1442" applyFont="1" applyFill="1" applyBorder="1" applyAlignment="1" applyProtection="1">
      <alignment horizontal="center" vertical="center"/>
      <protection hidden="1"/>
    </xf>
    <xf numFmtId="177" fontId="7" fillId="62" borderId="0" xfId="1248" applyFont="1" applyFill="1" applyBorder="1" applyAlignment="1" applyProtection="1">
      <alignment horizontal="center" vertical="center"/>
      <protection hidden="1"/>
    </xf>
    <xf numFmtId="186" fontId="7" fillId="62" borderId="0" xfId="1442" applyNumberFormat="1" applyFont="1" applyFill="1" applyBorder="1" applyAlignment="1" applyProtection="1">
      <alignment horizontal="center" vertical="center"/>
      <protection hidden="1"/>
    </xf>
    <xf numFmtId="186" fontId="7" fillId="62" borderId="0" xfId="1248" applyNumberFormat="1" applyFont="1" applyFill="1" applyBorder="1" applyAlignment="1" applyProtection="1">
      <alignment horizontal="center" vertical="center"/>
      <protection hidden="1"/>
    </xf>
    <xf numFmtId="179" fontId="7" fillId="62" borderId="0" xfId="1442" applyNumberFormat="1" applyFont="1" applyFill="1" applyBorder="1" applyAlignment="1" applyProtection="1">
      <alignment horizontal="center" vertical="center"/>
      <protection hidden="1"/>
    </xf>
    <xf numFmtId="2" fontId="7" fillId="62" borderId="0" xfId="1442" applyNumberFormat="1" applyFont="1" applyFill="1" applyBorder="1" applyAlignment="1" applyProtection="1">
      <alignment horizontal="center" vertical="center"/>
      <protection hidden="1"/>
    </xf>
    <xf numFmtId="0" fontId="7" fillId="62" borderId="0" xfId="1442" applyFont="1" applyFill="1" applyBorder="1" applyAlignment="1" applyProtection="1">
      <alignment horizontal="right" vertical="center"/>
      <protection hidden="1"/>
    </xf>
    <xf numFmtId="41" fontId="7" fillId="62" borderId="31" xfId="1244" applyNumberFormat="1" applyFont="1" applyFill="1" applyBorder="1" applyAlignment="1" applyProtection="1">
      <alignment horizontal="right" vertical="center"/>
      <protection hidden="1"/>
    </xf>
    <xf numFmtId="41" fontId="7" fillId="62" borderId="0" xfId="1244" applyNumberFormat="1" applyFont="1" applyFill="1" applyBorder="1" applyAlignment="1" applyProtection="1">
      <alignment horizontal="right" vertical="center"/>
      <protection hidden="1"/>
    </xf>
    <xf numFmtId="41" fontId="7" fillId="62" borderId="0" xfId="1442" applyNumberFormat="1" applyFont="1" applyFill="1" applyBorder="1" applyAlignment="1" applyProtection="1">
      <alignment horizontal="right" vertical="center"/>
      <protection hidden="1"/>
    </xf>
    <xf numFmtId="41" fontId="7" fillId="62" borderId="31" xfId="1442" quotePrefix="1" applyNumberFormat="1" applyFont="1" applyFill="1" applyBorder="1" applyAlignment="1" applyProtection="1">
      <alignment horizontal="center" vertical="center"/>
      <protection hidden="1"/>
    </xf>
    <xf numFmtId="41" fontId="7" fillId="62" borderId="31" xfId="1442" applyNumberFormat="1" applyFont="1" applyFill="1" applyBorder="1" applyAlignment="1" applyProtection="1">
      <alignment horizontal="right" vertical="center"/>
      <protection hidden="1"/>
    </xf>
    <xf numFmtId="41" fontId="9" fillId="62" borderId="31" xfId="1442" applyNumberFormat="1" applyFont="1" applyFill="1" applyBorder="1" applyAlignment="1" applyProtection="1">
      <alignment horizontal="right" vertical="center"/>
      <protection hidden="1"/>
    </xf>
    <xf numFmtId="41" fontId="9" fillId="62" borderId="0" xfId="1442" applyNumberFormat="1" applyFont="1" applyFill="1" applyBorder="1" applyAlignment="1" applyProtection="1">
      <alignment horizontal="right" vertical="center"/>
      <protection hidden="1"/>
    </xf>
    <xf numFmtId="0" fontId="9" fillId="62" borderId="31" xfId="1442" quotePrefix="1" applyNumberFormat="1" applyFont="1" applyFill="1" applyBorder="1" applyAlignment="1" applyProtection="1">
      <alignment horizontal="center" vertical="center"/>
      <protection hidden="1"/>
    </xf>
    <xf numFmtId="0" fontId="9" fillId="62" borderId="0" xfId="1442" applyFont="1" applyFill="1" applyBorder="1" applyAlignment="1" applyProtection="1">
      <alignment horizontal="center" vertical="center"/>
      <protection hidden="1"/>
    </xf>
    <xf numFmtId="41" fontId="7" fillId="62" borderId="0" xfId="1442" applyNumberFormat="1" applyFont="1" applyFill="1" applyBorder="1" applyAlignment="1" applyProtection="1">
      <alignment horizontal="center" vertical="center"/>
      <protection hidden="1"/>
    </xf>
    <xf numFmtId="41" fontId="7" fillId="62" borderId="0" xfId="0" applyNumberFormat="1" applyFont="1" applyFill="1" applyBorder="1" applyAlignment="1" applyProtection="1">
      <alignment horizontal="right" vertical="center"/>
      <protection hidden="1"/>
    </xf>
    <xf numFmtId="41" fontId="7" fillId="62" borderId="31" xfId="1442" applyNumberFormat="1" applyFont="1" applyFill="1" applyBorder="1" applyAlignment="1" applyProtection="1">
      <alignment horizontal="center" vertical="center"/>
      <protection hidden="1"/>
    </xf>
    <xf numFmtId="41" fontId="7" fillId="62" borderId="32" xfId="1442" applyNumberFormat="1" applyFont="1" applyFill="1" applyBorder="1" applyAlignment="1" applyProtection="1">
      <alignment horizontal="center" vertical="center"/>
      <protection hidden="1"/>
    </xf>
    <xf numFmtId="41" fontId="7" fillId="62" borderId="32" xfId="0" applyNumberFormat="1" applyFont="1" applyFill="1" applyBorder="1" applyAlignment="1" applyProtection="1">
      <alignment horizontal="center" vertical="center"/>
      <protection hidden="1"/>
    </xf>
    <xf numFmtId="41" fontId="7" fillId="62" borderId="10" xfId="0" applyNumberFormat="1" applyFont="1" applyFill="1" applyBorder="1" applyAlignment="1" applyProtection="1">
      <alignment horizontal="right" vertical="center"/>
      <protection hidden="1"/>
    </xf>
    <xf numFmtId="41" fontId="7" fillId="62" borderId="47" xfId="0" applyNumberFormat="1" applyFont="1" applyFill="1" applyBorder="1" applyAlignment="1" applyProtection="1">
      <alignment horizontal="center" vertical="center"/>
      <protection hidden="1"/>
    </xf>
    <xf numFmtId="0" fontId="13" fillId="62" borderId="48" xfId="1442" applyNumberFormat="1" applyFont="1" applyFill="1" applyBorder="1" applyAlignment="1" applyProtection="1">
      <alignment horizontal="left"/>
      <protection hidden="1"/>
    </xf>
    <xf numFmtId="0" fontId="13" fillId="62" borderId="0" xfId="1248" applyNumberFormat="1" applyFont="1" applyFill="1" applyBorder="1" applyAlignment="1" applyProtection="1">
      <alignment horizontal="left"/>
      <protection hidden="1"/>
    </xf>
    <xf numFmtId="0" fontId="13" fillId="62" borderId="0" xfId="1442" applyNumberFormat="1" applyFont="1" applyFill="1" applyBorder="1" applyAlignment="1" applyProtection="1">
      <alignment horizontal="left"/>
      <protection hidden="1"/>
    </xf>
    <xf numFmtId="0" fontId="13" fillId="62" borderId="48" xfId="1442" applyNumberFormat="1" applyFont="1" applyFill="1" applyBorder="1" applyAlignment="1" applyProtection="1">
      <alignment horizontal="right"/>
      <protection hidden="1"/>
    </xf>
    <xf numFmtId="0" fontId="37" fillId="62" borderId="0" xfId="0" applyFont="1" applyFill="1" applyAlignment="1" applyProtection="1">
      <alignment horizontal="left"/>
      <protection hidden="1"/>
    </xf>
    <xf numFmtId="0" fontId="13" fillId="62" borderId="0" xfId="1442" applyFont="1" applyFill="1" applyBorder="1" applyAlignment="1" applyProtection="1">
      <alignment horizontal="center"/>
      <protection hidden="1"/>
    </xf>
    <xf numFmtId="177" fontId="13" fillId="62" borderId="0" xfId="1248" applyFont="1" applyFill="1" applyBorder="1" applyAlignment="1" applyProtection="1">
      <alignment horizontal="center"/>
      <protection hidden="1"/>
    </xf>
    <xf numFmtId="186" fontId="13" fillId="62" borderId="0" xfId="1442" applyNumberFormat="1" applyFont="1" applyFill="1" applyBorder="1" applyAlignment="1" applyProtection="1">
      <alignment horizontal="center"/>
      <protection hidden="1"/>
    </xf>
    <xf numFmtId="186" fontId="13" fillId="62" borderId="0" xfId="1248" applyNumberFormat="1" applyFont="1" applyFill="1" applyBorder="1" applyAlignment="1" applyProtection="1">
      <alignment horizontal="center"/>
      <protection hidden="1"/>
    </xf>
    <xf numFmtId="179" fontId="13" fillId="62" borderId="0" xfId="1442" applyNumberFormat="1" applyFont="1" applyFill="1" applyBorder="1" applyAlignment="1" applyProtection="1">
      <alignment horizontal="center"/>
      <protection hidden="1"/>
    </xf>
    <xf numFmtId="2" fontId="13" fillId="62" borderId="0" xfId="1442" applyNumberFormat="1" applyFont="1" applyFill="1" applyBorder="1" applyAlignment="1" applyProtection="1">
      <alignment horizontal="center"/>
      <protection hidden="1"/>
    </xf>
    <xf numFmtId="0" fontId="37" fillId="62" borderId="0" xfId="0" applyFont="1" applyFill="1" applyBorder="1" applyAlignment="1" applyProtection="1">
      <alignment horizontal="left"/>
      <protection hidden="1"/>
    </xf>
    <xf numFmtId="0" fontId="13" fillId="62" borderId="0" xfId="1442" applyFont="1" applyFill="1" applyBorder="1" applyAlignment="1" applyProtection="1">
      <alignment horizontal="right"/>
      <protection hidden="1"/>
    </xf>
    <xf numFmtId="0" fontId="13" fillId="62" borderId="0" xfId="1442" applyFont="1" applyFill="1" applyAlignment="1" applyProtection="1">
      <alignment horizontal="center"/>
      <protection hidden="1"/>
    </xf>
    <xf numFmtId="177" fontId="13" fillId="62" borderId="0" xfId="1248" applyFont="1" applyFill="1" applyAlignment="1" applyProtection="1">
      <alignment horizontal="center"/>
      <protection hidden="1"/>
    </xf>
    <xf numFmtId="186" fontId="13" fillId="62" borderId="0" xfId="1442" applyNumberFormat="1" applyFont="1" applyFill="1" applyAlignment="1" applyProtection="1">
      <alignment horizontal="center"/>
      <protection hidden="1"/>
    </xf>
    <xf numFmtId="186" fontId="13" fillId="62" borderId="0" xfId="1248" applyNumberFormat="1" applyFont="1" applyFill="1" applyAlignment="1" applyProtection="1">
      <alignment horizontal="center"/>
      <protection hidden="1"/>
    </xf>
    <xf numFmtId="179" fontId="13" fillId="62" borderId="0" xfId="1442" applyNumberFormat="1" applyFont="1" applyFill="1" applyAlignment="1" applyProtection="1">
      <alignment horizontal="center"/>
      <protection hidden="1"/>
    </xf>
    <xf numFmtId="2" fontId="13" fillId="62" borderId="0" xfId="1442" applyNumberFormat="1" applyFont="1" applyFill="1" applyAlignment="1" applyProtection="1">
      <alignment horizontal="center"/>
      <protection hidden="1"/>
    </xf>
    <xf numFmtId="0" fontId="7" fillId="62" borderId="0" xfId="1442" applyFont="1" applyFill="1" applyAlignment="1" applyProtection="1">
      <alignment horizontal="center" vertical="center"/>
      <protection hidden="1"/>
    </xf>
    <xf numFmtId="177" fontId="7" fillId="62" borderId="0" xfId="1248" applyFont="1" applyFill="1" applyAlignment="1" applyProtection="1">
      <alignment horizontal="center" vertical="center"/>
      <protection hidden="1"/>
    </xf>
    <xf numFmtId="186" fontId="7" fillId="62" borderId="0" xfId="1442" applyNumberFormat="1" applyFont="1" applyFill="1" applyAlignment="1" applyProtection="1">
      <alignment horizontal="center" vertical="center"/>
      <protection hidden="1"/>
    </xf>
    <xf numFmtId="186" fontId="7" fillId="62" borderId="0" xfId="1248" applyNumberFormat="1" applyFont="1" applyFill="1" applyAlignment="1" applyProtection="1">
      <alignment horizontal="center" vertical="center"/>
      <protection hidden="1"/>
    </xf>
    <xf numFmtId="179" fontId="7" fillId="62" borderId="0" xfId="1442" applyNumberFormat="1" applyFont="1" applyFill="1" applyAlignment="1" applyProtection="1">
      <alignment horizontal="center" vertical="center"/>
      <protection hidden="1"/>
    </xf>
    <xf numFmtId="2" fontId="7" fillId="62" borderId="0" xfId="1442" applyNumberFormat="1" applyFont="1" applyFill="1" applyAlignment="1" applyProtection="1">
      <alignment horizontal="center" vertical="center"/>
      <protection hidden="1"/>
    </xf>
    <xf numFmtId="0" fontId="5" fillId="62" borderId="0" xfId="1442" applyFont="1" applyFill="1" applyAlignment="1" applyProtection="1">
      <alignment horizontal="center" vertical="center"/>
      <protection hidden="1"/>
    </xf>
    <xf numFmtId="0" fontId="7" fillId="24" borderId="0" xfId="0" applyNumberFormat="1" applyFont="1" applyFill="1" applyAlignment="1" applyProtection="1">
      <alignment horizontal="center" vertical="center"/>
      <protection hidden="1"/>
    </xf>
    <xf numFmtId="0" fontId="7" fillId="24" borderId="0" xfId="0" applyFont="1" applyFill="1" applyAlignment="1" applyProtection="1">
      <alignment horizontal="center" vertical="center"/>
      <protection hidden="1"/>
    </xf>
    <xf numFmtId="185" fontId="7" fillId="24" borderId="0" xfId="0" applyNumberFormat="1" applyFont="1" applyFill="1" applyAlignment="1" applyProtection="1">
      <alignment horizontal="center" vertical="center"/>
      <protection hidden="1"/>
    </xf>
    <xf numFmtId="183" fontId="7" fillId="24" borderId="0" xfId="0" applyNumberFormat="1" applyFont="1" applyFill="1" applyBorder="1" applyAlignment="1" applyProtection="1">
      <alignment horizontal="center" vertical="center"/>
      <protection hidden="1"/>
    </xf>
    <xf numFmtId="180" fontId="7" fillId="24" borderId="0" xfId="0" applyNumberFormat="1" applyFont="1" applyFill="1" applyAlignment="1" applyProtection="1">
      <alignment horizontal="center" vertical="center"/>
      <protection hidden="1"/>
    </xf>
    <xf numFmtId="0" fontId="7" fillId="24" borderId="0" xfId="0" applyFont="1" applyFill="1" applyBorder="1" applyAlignment="1" applyProtection="1">
      <alignment horizontal="center" vertical="center"/>
      <protection hidden="1"/>
    </xf>
    <xf numFmtId="1" fontId="7" fillId="24" borderId="0" xfId="0" applyNumberFormat="1" applyFont="1" applyFill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top"/>
      <protection hidden="1"/>
    </xf>
    <xf numFmtId="0" fontId="64" fillId="24" borderId="0" xfId="0" applyFont="1" applyFill="1" applyAlignment="1" applyProtection="1">
      <alignment horizontal="center" vertical="top"/>
      <protection hidden="1"/>
    </xf>
    <xf numFmtId="0" fontId="0" fillId="24" borderId="0" xfId="0" applyFill="1" applyAlignment="1" applyProtection="1">
      <alignment horizontal="center" vertical="top"/>
      <protection hidden="1"/>
    </xf>
    <xf numFmtId="185" fontId="0" fillId="24" borderId="0" xfId="0" applyNumberFormat="1" applyFill="1" applyAlignment="1" applyProtection="1">
      <alignment horizontal="center" vertical="top"/>
      <protection hidden="1"/>
    </xf>
    <xf numFmtId="1" fontId="7" fillId="24" borderId="0" xfId="0" applyNumberFormat="1" applyFont="1" applyFill="1" applyAlignment="1" applyProtection="1">
      <alignment horizontal="right" vertical="top"/>
      <protection hidden="1"/>
    </xf>
    <xf numFmtId="1" fontId="7" fillId="24" borderId="0" xfId="0" applyNumberFormat="1" applyFont="1" applyFill="1" applyAlignment="1" applyProtection="1">
      <alignment horizontal="left" vertical="top"/>
      <protection hidden="1"/>
    </xf>
    <xf numFmtId="183" fontId="0" fillId="24" borderId="0" xfId="0" applyNumberFormat="1" applyFill="1" applyBorder="1" applyAlignment="1" applyProtection="1">
      <alignment horizontal="center" vertical="top"/>
      <protection hidden="1"/>
    </xf>
    <xf numFmtId="180" fontId="0" fillId="24" borderId="0" xfId="0" applyNumberFormat="1" applyFill="1" applyAlignment="1" applyProtection="1">
      <alignment horizontal="center" vertical="top"/>
      <protection hidden="1"/>
    </xf>
    <xf numFmtId="0" fontId="0" fillId="24" borderId="0" xfId="0" applyFill="1" applyBorder="1" applyAlignment="1" applyProtection="1">
      <alignment horizontal="center" vertical="top"/>
      <protection hidden="1"/>
    </xf>
    <xf numFmtId="1" fontId="0" fillId="24" borderId="0" xfId="0" applyNumberFormat="1" applyFill="1" applyAlignment="1" applyProtection="1">
      <alignment horizontal="center" vertical="top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0" fontId="11" fillId="24" borderId="0" xfId="0" applyFont="1" applyFill="1" applyBorder="1" applyAlignment="1" applyProtection="1">
      <alignment horizontal="center" vertical="center"/>
      <protection hidden="1"/>
    </xf>
    <xf numFmtId="0" fontId="7" fillId="24" borderId="0" xfId="0" applyNumberFormat="1" applyFont="1" applyFill="1" applyBorder="1" applyAlignment="1" applyProtection="1">
      <alignment horizontal="left" vertical="center"/>
      <protection hidden="1"/>
    </xf>
    <xf numFmtId="0" fontId="7" fillId="24" borderId="0" xfId="0" applyNumberFormat="1" applyFont="1" applyFill="1" applyBorder="1" applyAlignment="1" applyProtection="1">
      <alignment horizontal="center" vertical="center"/>
      <protection hidden="1"/>
    </xf>
    <xf numFmtId="0" fontId="7" fillId="24" borderId="10" xfId="0" applyNumberFormat="1" applyFont="1" applyFill="1" applyBorder="1" applyAlignment="1" applyProtection="1">
      <alignment horizontal="left" vertical="center"/>
      <protection hidden="1"/>
    </xf>
    <xf numFmtId="0" fontId="7" fillId="24" borderId="0" xfId="1245" applyNumberFormat="1" applyFont="1" applyFill="1" applyBorder="1" applyAlignment="1" applyProtection="1">
      <alignment horizontal="right" vertical="center"/>
      <protection hidden="1"/>
    </xf>
    <xf numFmtId="0" fontId="7" fillId="24" borderId="10" xfId="0" applyNumberFormat="1" applyFont="1" applyFill="1" applyBorder="1" applyAlignment="1" applyProtection="1">
      <alignment horizontal="right" vertical="center"/>
      <protection hidden="1"/>
    </xf>
    <xf numFmtId="0" fontId="7" fillId="24" borderId="0" xfId="1245" applyNumberFormat="1" applyFont="1" applyFill="1" applyBorder="1" applyAlignment="1" applyProtection="1">
      <alignment vertical="center"/>
      <protection hidden="1"/>
    </xf>
    <xf numFmtId="0" fontId="216" fillId="24" borderId="50" xfId="0" applyFont="1" applyFill="1" applyBorder="1" applyAlignment="1" applyProtection="1">
      <alignment horizontal="center" vertical="center"/>
      <protection hidden="1"/>
    </xf>
    <xf numFmtId="0" fontId="216" fillId="24" borderId="39" xfId="0" applyFont="1" applyFill="1" applyBorder="1" applyAlignment="1" applyProtection="1">
      <alignment horizontal="center" vertical="center"/>
      <protection hidden="1"/>
    </xf>
    <xf numFmtId="0" fontId="216" fillId="24" borderId="41" xfId="0" applyFont="1" applyFill="1" applyBorder="1" applyAlignment="1" applyProtection="1">
      <alignment horizontal="center" vertical="center"/>
      <protection hidden="1"/>
    </xf>
    <xf numFmtId="0" fontId="216" fillId="24" borderId="42" xfId="0" applyFont="1" applyFill="1" applyBorder="1" applyAlignment="1" applyProtection="1">
      <alignment horizontal="center" vertical="center"/>
      <protection hidden="1"/>
    </xf>
    <xf numFmtId="180" fontId="216" fillId="24" borderId="42" xfId="0" applyNumberFormat="1" applyFont="1" applyFill="1" applyBorder="1" applyAlignment="1" applyProtection="1">
      <alignment horizontal="center" vertical="center"/>
      <protection hidden="1"/>
    </xf>
    <xf numFmtId="0" fontId="216" fillId="24" borderId="27" xfId="0" applyFont="1" applyFill="1" applyBorder="1" applyAlignment="1" applyProtection="1">
      <alignment horizontal="center" vertical="center"/>
      <protection hidden="1"/>
    </xf>
    <xf numFmtId="0" fontId="216" fillId="24" borderId="27" xfId="0" applyFont="1" applyFill="1" applyBorder="1" applyAlignment="1" applyProtection="1">
      <alignment vertical="center" wrapText="1"/>
      <protection hidden="1"/>
    </xf>
    <xf numFmtId="180" fontId="216" fillId="24" borderId="27" xfId="0" applyNumberFormat="1" applyFont="1" applyFill="1" applyBorder="1" applyAlignment="1" applyProtection="1">
      <alignment horizontal="center" vertical="center"/>
      <protection hidden="1"/>
    </xf>
    <xf numFmtId="184" fontId="216" fillId="24" borderId="0" xfId="0" applyNumberFormat="1" applyFont="1" applyFill="1" applyBorder="1" applyAlignment="1" applyProtection="1">
      <alignment horizontal="right" vertical="center"/>
      <protection hidden="1"/>
    </xf>
    <xf numFmtId="189" fontId="216" fillId="24" borderId="0" xfId="0" applyNumberFormat="1" applyFont="1" applyFill="1" applyBorder="1" applyAlignment="1" applyProtection="1">
      <alignment horizontal="right" vertical="center"/>
      <protection hidden="1"/>
    </xf>
    <xf numFmtId="188" fontId="216" fillId="24" borderId="0" xfId="0" applyNumberFormat="1" applyFont="1" applyFill="1" applyBorder="1" applyAlignment="1" applyProtection="1">
      <alignment horizontal="right" vertical="center"/>
      <protection hidden="1"/>
    </xf>
    <xf numFmtId="184" fontId="216" fillId="24" borderId="0" xfId="0" applyNumberFormat="1" applyFont="1" applyFill="1" applyAlignment="1" applyProtection="1">
      <alignment horizontal="right" vertical="center"/>
      <protection hidden="1"/>
    </xf>
    <xf numFmtId="192" fontId="216" fillId="24" borderId="0" xfId="0" applyNumberFormat="1" applyFont="1" applyFill="1" applyAlignment="1" applyProtection="1">
      <alignment horizontal="right" vertical="center"/>
      <protection hidden="1"/>
    </xf>
    <xf numFmtId="191" fontId="216" fillId="24" borderId="0" xfId="0" applyNumberFormat="1" applyFont="1" applyFill="1" applyAlignment="1" applyProtection="1">
      <alignment horizontal="right" vertical="center"/>
      <protection hidden="1"/>
    </xf>
    <xf numFmtId="196" fontId="216" fillId="24" borderId="0" xfId="0" applyNumberFormat="1" applyFont="1" applyFill="1" applyBorder="1" applyAlignment="1" applyProtection="1">
      <alignment horizontal="right" vertical="center"/>
      <protection hidden="1"/>
    </xf>
    <xf numFmtId="189" fontId="216" fillId="24" borderId="0" xfId="0" applyNumberFormat="1" applyFont="1" applyFill="1" applyAlignment="1" applyProtection="1">
      <alignment horizontal="right" vertical="center"/>
      <protection hidden="1"/>
    </xf>
    <xf numFmtId="188" fontId="216" fillId="24" borderId="0" xfId="0" applyNumberFormat="1" applyFont="1" applyFill="1" applyAlignment="1" applyProtection="1">
      <alignment horizontal="right" vertical="center"/>
      <protection hidden="1"/>
    </xf>
    <xf numFmtId="177" fontId="216" fillId="0" borderId="0" xfId="1088" applyFont="1" applyAlignment="1" applyProtection="1">
      <alignment vertical="center"/>
      <protection hidden="1"/>
    </xf>
    <xf numFmtId="189" fontId="216" fillId="24" borderId="0" xfId="0" applyNumberFormat="1" applyFont="1" applyFill="1" applyBorder="1" applyAlignment="1" applyProtection="1">
      <alignment vertical="center"/>
      <protection hidden="1"/>
    </xf>
    <xf numFmtId="41" fontId="216" fillId="24" borderId="0" xfId="0" applyNumberFormat="1" applyFont="1" applyFill="1" applyAlignment="1" applyProtection="1">
      <alignment horizontal="right" vertical="center"/>
      <protection hidden="1"/>
    </xf>
    <xf numFmtId="0" fontId="216" fillId="24" borderId="31" xfId="0" quotePrefix="1" applyNumberFormat="1" applyFont="1" applyFill="1" applyBorder="1" applyAlignment="1" applyProtection="1">
      <alignment horizontal="center" vertical="center"/>
      <protection hidden="1"/>
    </xf>
    <xf numFmtId="177" fontId="216" fillId="0" borderId="0" xfId="1088" applyFont="1" applyBorder="1" applyAlignment="1" applyProtection="1">
      <alignment vertical="center"/>
      <protection hidden="1"/>
    </xf>
    <xf numFmtId="184" fontId="216" fillId="24" borderId="0" xfId="1450" applyNumberFormat="1" applyFont="1" applyFill="1" applyBorder="1" applyAlignment="1" applyProtection="1">
      <alignment horizontal="right" vertical="center"/>
      <protection hidden="1"/>
    </xf>
    <xf numFmtId="177" fontId="216" fillId="24" borderId="0" xfId="1088" applyFont="1" applyFill="1" applyBorder="1" applyAlignment="1" applyProtection="1">
      <alignment vertical="center"/>
      <protection hidden="1"/>
    </xf>
    <xf numFmtId="177" fontId="216" fillId="0" borderId="0" xfId="1088" applyFont="1" applyBorder="1" applyAlignment="1" applyProtection="1">
      <alignment horizontal="right" vertical="center"/>
      <protection hidden="1"/>
    </xf>
    <xf numFmtId="190" fontId="216" fillId="0" borderId="0" xfId="1088" applyNumberFormat="1" applyFont="1" applyBorder="1" applyAlignment="1" applyProtection="1">
      <alignment vertical="center"/>
      <protection hidden="1"/>
    </xf>
    <xf numFmtId="177" fontId="216" fillId="24" borderId="0" xfId="1088" applyFont="1" applyFill="1" applyBorder="1" applyAlignment="1" applyProtection="1">
      <alignment horizontal="right" vertical="center"/>
      <protection hidden="1"/>
    </xf>
    <xf numFmtId="188" fontId="216" fillId="24" borderId="0" xfId="1088" applyNumberFormat="1" applyFont="1" applyFill="1" applyBorder="1" applyAlignment="1" applyProtection="1">
      <alignment vertical="center"/>
      <protection hidden="1"/>
    </xf>
    <xf numFmtId="192" fontId="216" fillId="24" borderId="0" xfId="0" applyNumberFormat="1" applyFont="1" applyFill="1" applyBorder="1" applyAlignment="1" applyProtection="1">
      <alignment horizontal="right" vertical="center"/>
      <protection hidden="1"/>
    </xf>
    <xf numFmtId="41" fontId="216" fillId="24" borderId="0" xfId="1088" applyNumberFormat="1" applyFont="1" applyFill="1" applyBorder="1" applyAlignment="1" applyProtection="1">
      <alignment vertical="center"/>
      <protection hidden="1"/>
    </xf>
    <xf numFmtId="41" fontId="216" fillId="24" borderId="0" xfId="1450" applyNumberFormat="1" applyFont="1" applyFill="1" applyBorder="1" applyAlignment="1" applyProtection="1">
      <alignment horizontal="right" vertical="center"/>
      <protection hidden="1"/>
    </xf>
    <xf numFmtId="0" fontId="216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216" fillId="24" borderId="0" xfId="1088" applyNumberFormat="1" applyFont="1" applyFill="1" applyBorder="1" applyAlignment="1" applyProtection="1">
      <alignment horizontal="right" vertical="center"/>
      <protection hidden="1"/>
    </xf>
    <xf numFmtId="0" fontId="216" fillId="24" borderId="32" xfId="0" applyFont="1" applyFill="1" applyBorder="1" applyAlignment="1" applyProtection="1">
      <alignment horizontal="center" vertical="center"/>
      <protection hidden="1"/>
    </xf>
    <xf numFmtId="184" fontId="216" fillId="24" borderId="0" xfId="1088" applyNumberFormat="1" applyFont="1" applyFill="1" applyBorder="1" applyAlignment="1" applyProtection="1">
      <alignment vertical="center"/>
      <protection hidden="1"/>
    </xf>
    <xf numFmtId="0" fontId="216" fillId="24" borderId="31" xfId="0" quotePrefix="1" applyFont="1" applyFill="1" applyBorder="1" applyAlignment="1" applyProtection="1">
      <alignment horizontal="center" vertical="center"/>
      <protection hidden="1"/>
    </xf>
    <xf numFmtId="0" fontId="216" fillId="24" borderId="32" xfId="0" quotePrefix="1" applyFont="1" applyFill="1" applyBorder="1" applyAlignment="1" applyProtection="1">
      <alignment horizontal="center" vertical="center"/>
      <protection hidden="1"/>
    </xf>
    <xf numFmtId="184" fontId="216" fillId="24" borderId="49" xfId="0" applyNumberFormat="1" applyFont="1" applyFill="1" applyBorder="1" applyAlignment="1" applyProtection="1">
      <alignment horizontal="right" vertical="center"/>
      <protection hidden="1"/>
    </xf>
    <xf numFmtId="184" fontId="216" fillId="24" borderId="10" xfId="0" applyNumberFormat="1" applyFont="1" applyFill="1" applyBorder="1" applyAlignment="1" applyProtection="1">
      <alignment horizontal="right" vertical="center"/>
      <protection hidden="1"/>
    </xf>
    <xf numFmtId="192" fontId="216" fillId="24" borderId="10" xfId="0" applyNumberFormat="1" applyFont="1" applyFill="1" applyBorder="1" applyAlignment="1" applyProtection="1">
      <alignment horizontal="right" vertical="center"/>
      <protection hidden="1"/>
    </xf>
    <xf numFmtId="191" fontId="216" fillId="24" borderId="10" xfId="0" applyNumberFormat="1" applyFont="1" applyFill="1" applyBorder="1" applyAlignment="1" applyProtection="1">
      <alignment horizontal="right" vertical="center"/>
      <protection hidden="1"/>
    </xf>
    <xf numFmtId="0" fontId="216" fillId="24" borderId="47" xfId="0" applyFont="1" applyFill="1" applyBorder="1" applyAlignment="1" applyProtection="1">
      <alignment horizontal="center" vertical="center"/>
      <protection hidden="1"/>
    </xf>
    <xf numFmtId="189" fontId="216" fillId="24" borderId="10" xfId="0" applyNumberFormat="1" applyFont="1" applyFill="1" applyBorder="1" applyAlignment="1" applyProtection="1">
      <alignment horizontal="right" vertical="center"/>
      <protection hidden="1"/>
    </xf>
    <xf numFmtId="188" fontId="216" fillId="24" borderId="10" xfId="0" applyNumberFormat="1" applyFont="1" applyFill="1" applyBorder="1" applyAlignment="1" applyProtection="1">
      <alignment horizontal="right" vertical="center"/>
      <protection hidden="1"/>
    </xf>
    <xf numFmtId="0" fontId="217" fillId="24" borderId="49" xfId="0" quotePrefix="1" applyNumberFormat="1" applyFont="1" applyFill="1" applyBorder="1" applyAlignment="1" applyProtection="1">
      <alignment horizontal="center" vertical="center"/>
      <protection hidden="1"/>
    </xf>
    <xf numFmtId="0" fontId="217" fillId="24" borderId="47" xfId="0" quotePrefix="1" applyNumberFormat="1" applyFont="1" applyFill="1" applyBorder="1" applyAlignment="1" applyProtection="1">
      <alignment horizontal="center" vertical="center"/>
      <protection hidden="1"/>
    </xf>
    <xf numFmtId="3" fontId="7" fillId="24" borderId="0" xfId="0" applyNumberFormat="1" applyFont="1" applyFill="1" applyBorder="1" applyAlignment="1" applyProtection="1">
      <alignment horizontal="center" vertical="center"/>
      <protection hidden="1"/>
    </xf>
    <xf numFmtId="0" fontId="22" fillId="24" borderId="0" xfId="0" applyFont="1" applyFill="1" applyBorder="1" applyAlignment="1" applyProtection="1">
      <alignment horizontal="center"/>
      <protection hidden="1"/>
    </xf>
    <xf numFmtId="0" fontId="13" fillId="24" borderId="0" xfId="0" applyNumberFormat="1" applyFont="1" applyFill="1" applyAlignment="1" applyProtection="1">
      <alignment horizontal="left" vertical="center"/>
      <protection hidden="1"/>
    </xf>
    <xf numFmtId="0" fontId="13" fillId="24" borderId="0" xfId="0" applyFont="1" applyFill="1" applyAlignment="1" applyProtection="1">
      <alignment horizontal="left" vertical="center"/>
      <protection hidden="1"/>
    </xf>
    <xf numFmtId="0" fontId="13" fillId="24" borderId="0" xfId="0" applyFont="1" applyFill="1" applyBorder="1" applyAlignment="1" applyProtection="1">
      <alignment horizontal="left" vertical="center"/>
      <protection hidden="1"/>
    </xf>
    <xf numFmtId="1" fontId="13" fillId="24" borderId="0" xfId="0" applyNumberFormat="1" applyFont="1" applyFill="1" applyBorder="1" applyAlignment="1" applyProtection="1">
      <alignment horizontal="left" vertical="center"/>
      <protection hidden="1"/>
    </xf>
    <xf numFmtId="41" fontId="9" fillId="24" borderId="0" xfId="1088" applyNumberFormat="1" applyFont="1" applyFill="1" applyBorder="1" applyAlignment="1" applyProtection="1">
      <alignment vertical="center"/>
      <protection hidden="1"/>
    </xf>
    <xf numFmtId="41" fontId="9" fillId="24" borderId="0" xfId="1450" applyNumberFormat="1" applyFont="1" applyFill="1" applyBorder="1" applyAlignment="1" applyProtection="1">
      <alignment horizontal="right" vertical="center"/>
      <protection hidden="1"/>
    </xf>
    <xf numFmtId="0" fontId="9" fillId="24" borderId="0" xfId="0" quotePrefix="1" applyNumberFormat="1" applyFont="1" applyFill="1" applyBorder="1" applyAlignment="1" applyProtection="1">
      <alignment horizontal="center" vertical="center"/>
      <protection hidden="1"/>
    </xf>
    <xf numFmtId="193" fontId="9" fillId="24" borderId="0" xfId="1088" applyNumberFormat="1" applyFont="1" applyFill="1" applyBorder="1" applyAlignment="1" applyProtection="1">
      <alignment vertical="center"/>
      <protection hidden="1"/>
    </xf>
    <xf numFmtId="189" fontId="9" fillId="24" borderId="0" xfId="0" applyNumberFormat="1" applyFont="1" applyFill="1" applyBorder="1" applyAlignment="1" applyProtection="1">
      <alignment horizontal="right" vertical="center"/>
      <protection hidden="1"/>
    </xf>
    <xf numFmtId="184" fontId="9" fillId="24" borderId="0" xfId="1088" applyNumberFormat="1" applyFont="1" applyFill="1" applyBorder="1" applyAlignment="1" applyProtection="1">
      <alignment horizontal="right" vertical="center"/>
      <protection hidden="1"/>
    </xf>
    <xf numFmtId="188" fontId="9" fillId="24" borderId="0" xfId="1088" applyNumberFormat="1" applyFont="1" applyFill="1" applyBorder="1" applyAlignment="1" applyProtection="1">
      <alignment vertical="center"/>
      <protection hidden="1"/>
    </xf>
    <xf numFmtId="1" fontId="13" fillId="24" borderId="0" xfId="0" applyNumberFormat="1" applyFont="1" applyFill="1" applyAlignment="1" applyProtection="1">
      <alignment horizontal="left" vertical="center"/>
      <protection hidden="1"/>
    </xf>
    <xf numFmtId="0" fontId="13" fillId="24" borderId="0" xfId="0" applyFont="1" applyFill="1" applyAlignment="1" applyProtection="1">
      <alignment horizontal="right" vertical="center"/>
      <protection hidden="1"/>
    </xf>
    <xf numFmtId="181" fontId="13" fillId="24" borderId="0" xfId="0" applyNumberFormat="1" applyFont="1" applyFill="1" applyAlignment="1" applyProtection="1">
      <alignment horizontal="left" vertical="center"/>
      <protection hidden="1"/>
    </xf>
    <xf numFmtId="181" fontId="13" fillId="24" borderId="0" xfId="0" applyNumberFormat="1" applyFont="1" applyFill="1" applyBorder="1" applyAlignment="1" applyProtection="1">
      <alignment vertical="center"/>
      <protection hidden="1"/>
    </xf>
    <xf numFmtId="0" fontId="13" fillId="24" borderId="0" xfId="0" applyFont="1" applyFill="1" applyBorder="1" applyAlignment="1" applyProtection="1">
      <alignment horizontal="right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center"/>
      <protection hidden="1"/>
    </xf>
    <xf numFmtId="0" fontId="64" fillId="24" borderId="0" xfId="0" applyFont="1" applyFill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horizontal="center" vertical="center"/>
      <protection hidden="1"/>
    </xf>
    <xf numFmtId="185" fontId="0" fillId="24" borderId="0" xfId="0" applyNumberFormat="1" applyFill="1" applyAlignment="1" applyProtection="1">
      <alignment horizontal="center" vertical="center"/>
      <protection hidden="1"/>
    </xf>
    <xf numFmtId="183" fontId="0" fillId="24" borderId="0" xfId="0" applyNumberFormat="1" applyFill="1" applyBorder="1" applyAlignment="1" applyProtection="1">
      <alignment horizontal="center" vertical="center"/>
      <protection hidden="1"/>
    </xf>
    <xf numFmtId="1" fontId="0" fillId="24" borderId="0" xfId="0" applyNumberFormat="1" applyFill="1" applyAlignment="1" applyProtection="1">
      <alignment horizontal="center" vertical="center"/>
      <protection hidden="1"/>
    </xf>
    <xf numFmtId="180" fontId="0" fillId="24" borderId="0" xfId="0" applyNumberFormat="1" applyFill="1" applyAlignment="1" applyProtection="1">
      <alignment horizontal="center" vertical="center"/>
      <protection hidden="1"/>
    </xf>
    <xf numFmtId="0" fontId="9" fillId="24" borderId="0" xfId="0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Border="1" applyAlignment="1" applyProtection="1">
      <alignment horizontal="left" vertical="center"/>
      <protection hidden="1"/>
    </xf>
    <xf numFmtId="181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vertical="center"/>
      <protection hidden="1"/>
    </xf>
    <xf numFmtId="179" fontId="0" fillId="62" borderId="0" xfId="0" applyNumberFormat="1" applyFill="1" applyAlignment="1" applyProtection="1">
      <alignment horizontal="center" vertical="center"/>
      <protection hidden="1"/>
    </xf>
    <xf numFmtId="0" fontId="7" fillId="62" borderId="0" xfId="0" applyFont="1" applyFill="1" applyBorder="1" applyAlignment="1" applyProtection="1">
      <alignment horizontal="left" vertical="center"/>
      <protection hidden="1"/>
    </xf>
    <xf numFmtId="0" fontId="18" fillId="0" borderId="0" xfId="0" applyFont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0" fontId="7" fillId="62" borderId="0" xfId="1449" applyFont="1" applyFill="1" applyProtection="1">
      <protection hidden="1"/>
    </xf>
    <xf numFmtId="41" fontId="7" fillId="24" borderId="32" xfId="0" applyNumberFormat="1" applyFont="1" applyFill="1" applyBorder="1" applyAlignment="1" applyProtection="1">
      <alignment horizontal="left" vertical="center"/>
      <protection hidden="1"/>
    </xf>
    <xf numFmtId="41" fontId="7" fillId="24" borderId="47" xfId="0" applyNumberFormat="1" applyFont="1" applyFill="1" applyBorder="1" applyAlignment="1" applyProtection="1">
      <alignment horizontal="left" vertical="center"/>
      <protection hidden="1"/>
    </xf>
    <xf numFmtId="0" fontId="115" fillId="62" borderId="48" xfId="0" applyNumberFormat="1" applyFont="1" applyFill="1" applyBorder="1" applyAlignment="1" applyProtection="1">
      <protection hidden="1"/>
    </xf>
    <xf numFmtId="0" fontId="115" fillId="62" borderId="0" xfId="0" applyNumberFormat="1" applyFont="1" applyFill="1" applyBorder="1" applyAlignment="1" applyProtection="1">
      <protection hidden="1"/>
    </xf>
    <xf numFmtId="0" fontId="115" fillId="62" borderId="0" xfId="1449" applyFont="1" applyFill="1" applyAlignment="1" applyProtection="1">
      <protection hidden="1"/>
    </xf>
    <xf numFmtId="0" fontId="115" fillId="62" borderId="0" xfId="1449" applyFont="1" applyFill="1" applyBorder="1" applyAlignment="1" applyProtection="1">
      <protection hidden="1"/>
    </xf>
    <xf numFmtId="0" fontId="115" fillId="62" borderId="0" xfId="1449" applyFont="1" applyFill="1" applyBorder="1" applyAlignment="1" applyProtection="1">
      <alignment horizontal="right" vertical="center"/>
      <protection hidden="1"/>
    </xf>
    <xf numFmtId="0" fontId="13" fillId="62" borderId="0" xfId="1449" applyFont="1" applyFill="1" applyAlignment="1" applyProtection="1">
      <protection hidden="1"/>
    </xf>
    <xf numFmtId="0" fontId="116" fillId="62" borderId="0" xfId="0" applyFont="1" applyFill="1" applyAlignment="1" applyProtection="1">
      <protection hidden="1"/>
    </xf>
    <xf numFmtId="0" fontId="115" fillId="62" borderId="0" xfId="1449" applyFont="1" applyFill="1" applyProtection="1">
      <protection hidden="1"/>
    </xf>
    <xf numFmtId="0" fontId="13" fillId="62" borderId="0" xfId="1449" applyFont="1" applyFill="1" applyProtection="1">
      <protection hidden="1"/>
    </xf>
    <xf numFmtId="1" fontId="7" fillId="62" borderId="0" xfId="0" applyNumberFormat="1" applyFont="1" applyFill="1" applyBorder="1" applyAlignment="1" applyProtection="1">
      <alignment horizontal="right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7" fillId="62" borderId="51" xfId="0" applyFont="1" applyFill="1" applyBorder="1" applyAlignment="1" applyProtection="1">
      <alignment horizontal="center" vertical="center" wrapText="1"/>
      <protection hidden="1"/>
    </xf>
    <xf numFmtId="0" fontId="7" fillId="62" borderId="52" xfId="0" applyFont="1" applyFill="1" applyBorder="1" applyAlignment="1" applyProtection="1">
      <alignment horizontal="center" vertical="center" wrapText="1"/>
      <protection hidden="1"/>
    </xf>
    <xf numFmtId="0" fontId="7" fillId="62" borderId="53" xfId="0" applyFont="1" applyFill="1" applyBorder="1" applyAlignment="1" applyProtection="1">
      <alignment horizontal="center" vertical="center" wrapText="1"/>
      <protection hidden="1"/>
    </xf>
    <xf numFmtId="0" fontId="7" fillId="62" borderId="54" xfId="0" applyFont="1" applyFill="1" applyBorder="1" applyAlignment="1" applyProtection="1">
      <alignment horizontal="center" vertical="center" wrapText="1"/>
      <protection hidden="1"/>
    </xf>
    <xf numFmtId="0" fontId="7" fillId="62" borderId="55" xfId="0" applyFont="1" applyFill="1" applyBorder="1" applyAlignment="1" applyProtection="1">
      <alignment horizontal="center" vertical="center" wrapText="1"/>
      <protection hidden="1"/>
    </xf>
    <xf numFmtId="0" fontId="69" fillId="62" borderId="0" xfId="0" applyFont="1" applyFill="1" applyAlignment="1" applyProtection="1">
      <alignment vertical="center"/>
      <protection hidden="1"/>
    </xf>
    <xf numFmtId="0" fontId="0" fillId="62" borderId="0" xfId="0" applyFill="1" applyAlignment="1" applyProtection="1">
      <alignment vertical="center"/>
      <protection hidden="1"/>
    </xf>
    <xf numFmtId="193" fontId="7" fillId="62" borderId="31" xfId="0" applyNumberFormat="1" applyFont="1" applyFill="1" applyBorder="1" applyAlignment="1" applyProtection="1">
      <alignment horizontal="right" vertical="center" shrinkToFit="1"/>
      <protection hidden="1"/>
    </xf>
    <xf numFmtId="193" fontId="7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7" fillId="62" borderId="31" xfId="0" applyFont="1" applyFill="1" applyBorder="1" applyAlignment="1" applyProtection="1">
      <alignment horizontal="center" vertical="center" wrapText="1"/>
      <protection hidden="1"/>
    </xf>
    <xf numFmtId="193" fontId="9" fillId="62" borderId="0" xfId="0" applyNumberFormat="1" applyFont="1" applyFill="1" applyBorder="1" applyAlignment="1" applyProtection="1">
      <alignment horizontal="right" vertical="center" shrinkToFit="1"/>
      <protection hidden="1"/>
    </xf>
    <xf numFmtId="193" fontId="9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9" fillId="62" borderId="31" xfId="0" quotePrefix="1" applyNumberFormat="1" applyFont="1" applyFill="1" applyBorder="1" applyAlignment="1" applyProtection="1">
      <alignment horizontal="center" vertical="center"/>
      <protection hidden="1"/>
    </xf>
    <xf numFmtId="193" fontId="7" fillId="62" borderId="31" xfId="0" applyNumberFormat="1" applyFont="1" applyFill="1" applyBorder="1" applyAlignment="1" applyProtection="1">
      <alignment horizontal="center" vertical="center" shrinkToFit="1"/>
      <protection hidden="1"/>
    </xf>
    <xf numFmtId="0" fontId="7" fillId="62" borderId="0" xfId="1449" applyFont="1" applyFill="1" applyBorder="1" applyAlignment="1" applyProtection="1">
      <alignment horizontal="center"/>
      <protection hidden="1"/>
    </xf>
    <xf numFmtId="193" fontId="7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7" fillId="62" borderId="32" xfId="1449" applyFont="1" applyFill="1" applyBorder="1" applyAlignment="1" applyProtection="1">
      <alignment horizontal="center" vertical="center"/>
      <protection hidden="1"/>
    </xf>
    <xf numFmtId="193" fontId="7" fillId="62" borderId="10" xfId="0" applyNumberFormat="1" applyFont="1" applyFill="1" applyBorder="1" applyAlignment="1" applyProtection="1">
      <alignment horizontal="center" vertical="center" shrinkToFit="1"/>
      <protection hidden="1"/>
    </xf>
    <xf numFmtId="0" fontId="7" fillId="62" borderId="0" xfId="1449" applyFont="1" applyFill="1" applyAlignment="1" applyProtection="1">
      <alignment vertical="center"/>
      <protection hidden="1"/>
    </xf>
    <xf numFmtId="0" fontId="7" fillId="62" borderId="0" xfId="1449" applyFont="1" applyFill="1" applyAlignment="1" applyProtection="1">
      <alignment horizontal="right" vertical="center"/>
      <protection hidden="1"/>
    </xf>
    <xf numFmtId="0" fontId="37" fillId="62" borderId="0" xfId="0" applyFont="1" applyFill="1" applyAlignment="1" applyProtection="1">
      <protection hidden="1"/>
    </xf>
    <xf numFmtId="0" fontId="7" fillId="62" borderId="0" xfId="1449" applyFont="1" applyFill="1" applyAlignment="1" applyProtection="1">
      <protection hidden="1"/>
    </xf>
    <xf numFmtId="0" fontId="7" fillId="62" borderId="0" xfId="1449" applyFont="1" applyFill="1" applyBorder="1" applyAlignment="1" applyProtection="1">
      <protection hidden="1"/>
    </xf>
    <xf numFmtId="0" fontId="9" fillId="62" borderId="0" xfId="1449" applyFont="1" applyFill="1" applyProtection="1">
      <protection hidden="1"/>
    </xf>
    <xf numFmtId="0" fontId="7" fillId="62" borderId="0" xfId="1449" applyFont="1" applyFill="1" applyBorder="1" applyAlignment="1" applyProtection="1">
      <alignment horizontal="center" vertical="center"/>
      <protection hidden="1"/>
    </xf>
    <xf numFmtId="0" fontId="13" fillId="62" borderId="0" xfId="0" applyNumberFormat="1" applyFont="1" applyFill="1" applyBorder="1" applyAlignment="1" applyProtection="1">
      <protection hidden="1"/>
    </xf>
    <xf numFmtId="0" fontId="13" fillId="62" borderId="48" xfId="1449" applyFont="1" applyFill="1" applyBorder="1" applyAlignment="1" applyProtection="1">
      <protection hidden="1"/>
    </xf>
    <xf numFmtId="0" fontId="13" fillId="62" borderId="48" xfId="0" applyNumberFormat="1" applyFont="1" applyFill="1" applyBorder="1" applyAlignment="1" applyProtection="1">
      <protection hidden="1"/>
    </xf>
    <xf numFmtId="0" fontId="13" fillId="62" borderId="0" xfId="1449" applyFont="1" applyFill="1" applyAlignment="1" applyProtection="1">
      <alignment horizontal="right"/>
      <protection hidden="1"/>
    </xf>
    <xf numFmtId="0" fontId="14" fillId="62" borderId="0" xfId="0" applyFont="1" applyFill="1" applyBorder="1" applyAlignment="1" applyProtection="1">
      <alignment vertical="center"/>
      <protection hidden="1"/>
    </xf>
    <xf numFmtId="0" fontId="7" fillId="62" borderId="43" xfId="0" applyFont="1" applyFill="1" applyBorder="1" applyAlignment="1" applyProtection="1">
      <alignment horizontal="center" vertical="center"/>
      <protection hidden="1"/>
    </xf>
    <xf numFmtId="0" fontId="7" fillId="62" borderId="26" xfId="0" applyFont="1" applyFill="1" applyBorder="1" applyAlignment="1" applyProtection="1">
      <alignment horizontal="center" vertical="center" wrapText="1"/>
      <protection hidden="1"/>
    </xf>
    <xf numFmtId="0" fontId="7" fillId="62" borderId="27" xfId="0" applyFont="1" applyFill="1" applyBorder="1" applyAlignment="1" applyProtection="1">
      <alignment horizontal="center" vertical="center" wrapText="1"/>
      <protection hidden="1"/>
    </xf>
    <xf numFmtId="0" fontId="7" fillId="62" borderId="56" xfId="0" applyFont="1" applyFill="1" applyBorder="1" applyAlignment="1" applyProtection="1">
      <alignment horizontal="center" vertical="center"/>
      <protection hidden="1"/>
    </xf>
    <xf numFmtId="177" fontId="7" fillId="62" borderId="0" xfId="1088" applyFont="1" applyFill="1" applyAlignment="1" applyProtection="1">
      <alignment vertical="center"/>
      <protection hidden="1"/>
    </xf>
    <xf numFmtId="177" fontId="7" fillId="62" borderId="0" xfId="1088" applyFont="1" applyFill="1" applyBorder="1" applyAlignment="1" applyProtection="1">
      <alignment vertical="center"/>
      <protection hidden="1"/>
    </xf>
    <xf numFmtId="0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7" fillId="62" borderId="0" xfId="1088" quotePrefix="1" applyFont="1" applyFill="1" applyAlignment="1" applyProtection="1">
      <alignment vertical="center"/>
      <protection hidden="1"/>
    </xf>
    <xf numFmtId="0" fontId="7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9" fillId="62" borderId="0" xfId="1088" quotePrefix="1" applyFont="1" applyFill="1" applyAlignment="1" applyProtection="1">
      <alignment vertical="center"/>
      <protection hidden="1"/>
    </xf>
    <xf numFmtId="177" fontId="9" fillId="62" borderId="0" xfId="1088" applyFont="1" applyFill="1" applyAlignment="1" applyProtection="1">
      <alignment vertical="center"/>
      <protection hidden="1"/>
    </xf>
    <xf numFmtId="41" fontId="9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7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7" fillId="62" borderId="0" xfId="1449" applyFont="1" applyFill="1" applyBorder="1" applyProtection="1">
      <protection hidden="1"/>
    </xf>
    <xf numFmtId="41" fontId="13" fillId="62" borderId="31" xfId="0" applyNumberFormat="1" applyFont="1" applyFill="1" applyBorder="1" applyAlignment="1" applyProtection="1">
      <alignment horizontal="center" vertical="center"/>
      <protection hidden="1"/>
    </xf>
    <xf numFmtId="177" fontId="7" fillId="62" borderId="49" xfId="1088" applyFont="1" applyFill="1" applyBorder="1" applyAlignment="1" applyProtection="1">
      <alignment vertical="center"/>
      <protection hidden="1"/>
    </xf>
    <xf numFmtId="177" fontId="7" fillId="62" borderId="10" xfId="1088" applyFont="1" applyFill="1" applyBorder="1" applyAlignment="1" applyProtection="1">
      <alignment vertical="center"/>
      <protection hidden="1"/>
    </xf>
    <xf numFmtId="41" fontId="13" fillId="62" borderId="49" xfId="0" applyNumberFormat="1" applyFont="1" applyFill="1" applyBorder="1" applyAlignment="1" applyProtection="1">
      <alignment horizontal="center" vertical="center"/>
      <protection hidden="1"/>
    </xf>
    <xf numFmtId="0" fontId="13" fillId="62" borderId="48" xfId="1449" applyFont="1" applyFill="1" applyBorder="1" applyAlignment="1" applyProtection="1">
      <alignment horizontal="right"/>
      <protection hidden="1"/>
    </xf>
    <xf numFmtId="0" fontId="13" fillId="62" borderId="0" xfId="1449" applyFont="1" applyFill="1" applyBorder="1" applyAlignment="1" applyProtection="1">
      <protection hidden="1"/>
    </xf>
    <xf numFmtId="0" fontId="7" fillId="0" borderId="0" xfId="1449" applyFont="1" applyProtection="1">
      <protection hidden="1"/>
    </xf>
    <xf numFmtId="181" fontId="7" fillId="24" borderId="0" xfId="1249" applyNumberFormat="1" applyFont="1" applyFill="1" applyBorder="1" applyAlignment="1" applyProtection="1">
      <alignment horizontal="right" vertical="center"/>
      <protection hidden="1"/>
    </xf>
    <xf numFmtId="181" fontId="7" fillId="24" borderId="0" xfId="0" applyNumberFormat="1" applyFont="1" applyFill="1" applyBorder="1" applyAlignment="1" applyProtection="1">
      <alignment horizontal="right" vertical="center"/>
      <protection hidden="1"/>
    </xf>
    <xf numFmtId="41" fontId="9" fillId="24" borderId="0" xfId="0" applyNumberFormat="1" applyFont="1" applyFill="1" applyBorder="1" applyAlignment="1" applyProtection="1">
      <alignment horizontal="right" vertical="center"/>
      <protection hidden="1"/>
    </xf>
    <xf numFmtId="41" fontId="7" fillId="24" borderId="32" xfId="0" applyNumberFormat="1" applyFont="1" applyFill="1" applyBorder="1" applyAlignment="1" applyProtection="1">
      <alignment horizontal="left" vertical="center" shrinkToFit="1"/>
      <protection hidden="1"/>
    </xf>
    <xf numFmtId="41" fontId="7" fillId="24" borderId="47" xfId="0" applyNumberFormat="1" applyFont="1" applyFill="1" applyBorder="1" applyAlignment="1" applyProtection="1">
      <alignment horizontal="left" vertical="center" shrinkToFit="1"/>
      <protection hidden="1"/>
    </xf>
    <xf numFmtId="41" fontId="7" fillId="24" borderId="49" xfId="0" applyNumberFormat="1" applyFont="1" applyFill="1" applyBorder="1" applyAlignment="1" applyProtection="1">
      <alignment horizontal="right" vertical="center"/>
      <protection hidden="1"/>
    </xf>
    <xf numFmtId="0" fontId="7" fillId="24" borderId="0" xfId="1449" applyFont="1" applyFill="1" applyAlignment="1" applyProtection="1">
      <alignment horizontal="right"/>
      <protection hidden="1"/>
    </xf>
    <xf numFmtId="0" fontId="7" fillId="0" borderId="0" xfId="1449" applyFont="1" applyAlignment="1" applyProtection="1">
      <protection hidden="1"/>
    </xf>
    <xf numFmtId="0" fontId="37" fillId="0" borderId="0" xfId="0" applyFont="1" applyAlignment="1" applyProtection="1">
      <protection hidden="1"/>
    </xf>
    <xf numFmtId="0" fontId="7" fillId="0" borderId="26" xfId="1449" applyFont="1" applyBorder="1" applyAlignment="1" applyProtection="1">
      <alignment horizontal="center" vertical="center" wrapText="1"/>
      <protection hidden="1"/>
    </xf>
    <xf numFmtId="41" fontId="7" fillId="24" borderId="0" xfId="1449" applyNumberFormat="1" applyFont="1" applyFill="1" applyBorder="1" applyAlignment="1" applyProtection="1">
      <alignment horizontal="right" vertical="center"/>
      <protection hidden="1"/>
    </xf>
    <xf numFmtId="0" fontId="7" fillId="0" borderId="0" xfId="1449" applyFont="1" applyAlignment="1" applyProtection="1">
      <alignment horizontal="center" vertical="center"/>
      <protection hidden="1"/>
    </xf>
    <xf numFmtId="0" fontId="7" fillId="24" borderId="32" xfId="1449" quotePrefix="1" applyFont="1" applyFill="1" applyBorder="1" applyAlignment="1" applyProtection="1">
      <alignment horizontal="center" vertical="center"/>
      <protection hidden="1"/>
    </xf>
    <xf numFmtId="0" fontId="9" fillId="24" borderId="32" xfId="1449" quotePrefix="1" applyFont="1" applyFill="1" applyBorder="1" applyAlignment="1" applyProtection="1">
      <alignment horizontal="center" vertical="center"/>
      <protection hidden="1"/>
    </xf>
    <xf numFmtId="41" fontId="9" fillId="24" borderId="0" xfId="1447" applyNumberFormat="1" applyFont="1" applyFill="1" applyBorder="1" applyAlignment="1" applyProtection="1">
      <alignment horizontal="right" vertical="center"/>
      <protection hidden="1"/>
    </xf>
    <xf numFmtId="0" fontId="9" fillId="0" borderId="0" xfId="1449" applyFont="1" applyAlignment="1" applyProtection="1">
      <alignment horizontal="center" vertical="center"/>
      <protection hidden="1"/>
    </xf>
    <xf numFmtId="41" fontId="7" fillId="24" borderId="0" xfId="1447" applyNumberFormat="1" applyFont="1" applyFill="1" applyBorder="1" applyAlignment="1" applyProtection="1">
      <alignment horizontal="right" vertical="center"/>
      <protection hidden="1"/>
    </xf>
    <xf numFmtId="0" fontId="7" fillId="24" borderId="3" xfId="1449" applyFont="1" applyFill="1" applyBorder="1" applyProtection="1">
      <protection hidden="1"/>
    </xf>
    <xf numFmtId="0" fontId="7" fillId="0" borderId="0" xfId="1449" applyFont="1" applyBorder="1" applyAlignment="1" applyProtection="1">
      <alignment horizontal="center" vertical="center"/>
      <protection hidden="1"/>
    </xf>
    <xf numFmtId="0" fontId="9" fillId="0" borderId="0" xfId="1449" applyFont="1" applyBorder="1" applyAlignment="1" applyProtection="1">
      <alignment horizontal="center" vertical="center"/>
      <protection hidden="1"/>
    </xf>
    <xf numFmtId="41" fontId="7" fillId="24" borderId="10" xfId="1447" applyNumberFormat="1" applyFont="1" applyFill="1" applyBorder="1" applyAlignment="1" applyProtection="1">
      <alignment horizontal="right" vertical="center"/>
      <protection hidden="1"/>
    </xf>
    <xf numFmtId="0" fontId="13" fillId="24" borderId="0" xfId="1449" applyNumberFormat="1" applyFont="1" applyFill="1" applyAlignment="1" applyProtection="1">
      <protection hidden="1"/>
    </xf>
    <xf numFmtId="0" fontId="13" fillId="0" borderId="0" xfId="1449" applyFont="1" applyAlignment="1" applyProtection="1">
      <protection hidden="1"/>
    </xf>
    <xf numFmtId="0" fontId="13" fillId="24" borderId="0" xfId="1448" applyNumberFormat="1" applyFont="1" applyFill="1" applyAlignment="1" applyProtection="1">
      <protection hidden="1"/>
    </xf>
    <xf numFmtId="0" fontId="13" fillId="24" borderId="0" xfId="0" applyNumberFormat="1" applyFont="1" applyFill="1" applyAlignment="1" applyProtection="1">
      <protection hidden="1"/>
    </xf>
    <xf numFmtId="0" fontId="13" fillId="0" borderId="0" xfId="1449" applyFont="1" applyProtection="1">
      <protection hidden="1"/>
    </xf>
    <xf numFmtId="0" fontId="7" fillId="0" borderId="0" xfId="1449" applyFont="1" applyBorder="1" applyProtection="1">
      <protection hidden="1"/>
    </xf>
    <xf numFmtId="0" fontId="7" fillId="0" borderId="57" xfId="1449" applyFont="1" applyBorder="1" applyAlignment="1" applyProtection="1">
      <alignment horizontal="center" vertical="center" wrapText="1"/>
      <protection hidden="1"/>
    </xf>
    <xf numFmtId="0" fontId="7" fillId="0" borderId="58" xfId="1449" applyFont="1" applyBorder="1" applyAlignment="1" applyProtection="1">
      <alignment horizontal="center" vertical="center" wrapText="1"/>
      <protection hidden="1"/>
    </xf>
    <xf numFmtId="41" fontId="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21" fillId="24" borderId="0" xfId="1444" applyNumberFormat="1" applyFont="1" applyFill="1" applyBorder="1" applyAlignment="1" applyProtection="1">
      <alignment vertical="center" wrapText="1"/>
      <protection hidden="1"/>
    </xf>
    <xf numFmtId="41" fontId="21" fillId="24" borderId="0" xfId="1444" applyNumberFormat="1" applyFont="1" applyFill="1" applyBorder="1" applyAlignment="1" applyProtection="1">
      <alignment vertical="center"/>
      <protection hidden="1"/>
    </xf>
    <xf numFmtId="0" fontId="13" fillId="24" borderId="3" xfId="0" applyFont="1" applyFill="1" applyBorder="1" applyAlignment="1" applyProtection="1">
      <alignment horizontal="left" vertical="center"/>
      <protection hidden="1"/>
    </xf>
    <xf numFmtId="179" fontId="13" fillId="24" borderId="3" xfId="0" applyNumberFormat="1" applyFont="1" applyFill="1" applyBorder="1" applyAlignment="1" applyProtection="1">
      <alignment horizontal="center" vertical="center"/>
      <protection hidden="1"/>
    </xf>
    <xf numFmtId="179" fontId="13" fillId="24" borderId="3" xfId="0" applyNumberFormat="1" applyFont="1" applyFill="1" applyBorder="1" applyAlignment="1" applyProtection="1">
      <alignment horizontal="left" vertical="center"/>
      <protection hidden="1"/>
    </xf>
    <xf numFmtId="0" fontId="13" fillId="24" borderId="3" xfId="0" applyFont="1" applyFill="1" applyBorder="1" applyAlignment="1" applyProtection="1">
      <alignment horizontal="right" vertical="center"/>
      <protection hidden="1"/>
    </xf>
    <xf numFmtId="181" fontId="13" fillId="24" borderId="0" xfId="0" applyNumberFormat="1" applyFont="1" applyFill="1" applyBorder="1" applyAlignment="1" applyProtection="1">
      <alignment horizontal="center" vertical="center"/>
      <protection hidden="1"/>
    </xf>
    <xf numFmtId="179" fontId="13" fillId="24" borderId="0" xfId="0" applyNumberFormat="1" applyFont="1" applyFill="1" applyBorder="1" applyAlignment="1" applyProtection="1">
      <alignment horizontal="center" vertical="center"/>
      <protection hidden="1"/>
    </xf>
    <xf numFmtId="179" fontId="13" fillId="24" borderId="0" xfId="0" applyNumberFormat="1" applyFont="1" applyFill="1" applyBorder="1" applyAlignment="1" applyProtection="1">
      <alignment horizontal="left" vertical="center"/>
      <protection hidden="1"/>
    </xf>
    <xf numFmtId="41" fontId="7" fillId="24" borderId="31" xfId="0" applyNumberFormat="1" applyFont="1" applyFill="1" applyBorder="1" applyAlignment="1" applyProtection="1">
      <alignment horizontal="right" vertical="center"/>
      <protection hidden="1"/>
    </xf>
    <xf numFmtId="41" fontId="9" fillId="24" borderId="49" xfId="0" applyNumberFormat="1" applyFont="1" applyFill="1" applyBorder="1" applyAlignment="1" applyProtection="1">
      <alignment horizontal="right" vertical="center"/>
      <protection hidden="1"/>
    </xf>
    <xf numFmtId="41" fontId="21" fillId="24" borderId="10" xfId="1444" applyNumberFormat="1" applyFont="1" applyFill="1" applyBorder="1" applyAlignment="1" applyProtection="1">
      <alignment vertical="center"/>
      <protection hidden="1"/>
    </xf>
    <xf numFmtId="0" fontId="13" fillId="24" borderId="48" xfId="0" applyFont="1" applyFill="1" applyBorder="1" applyAlignment="1" applyProtection="1">
      <alignment horizontal="left"/>
      <protection hidden="1"/>
    </xf>
    <xf numFmtId="179" fontId="13" fillId="24" borderId="48" xfId="0" applyNumberFormat="1" applyFont="1" applyFill="1" applyBorder="1" applyAlignment="1" applyProtection="1">
      <alignment horizontal="center"/>
      <protection hidden="1"/>
    </xf>
    <xf numFmtId="179" fontId="13" fillId="24" borderId="48" xfId="0" applyNumberFormat="1" applyFont="1" applyFill="1" applyBorder="1" applyAlignment="1" applyProtection="1">
      <alignment horizontal="left"/>
      <protection hidden="1"/>
    </xf>
    <xf numFmtId="179" fontId="13" fillId="24" borderId="48" xfId="0" applyNumberFormat="1" applyFont="1" applyFill="1" applyBorder="1" applyAlignment="1" applyProtection="1">
      <alignment horizontal="right"/>
      <protection hidden="1"/>
    </xf>
    <xf numFmtId="0" fontId="7" fillId="0" borderId="0" xfId="1449" applyFont="1" applyBorder="1" applyAlignment="1" applyProtection="1">
      <protection hidden="1"/>
    </xf>
    <xf numFmtId="181" fontId="0" fillId="62" borderId="0" xfId="0" applyNumberFormat="1" applyFill="1" applyAlignment="1" applyProtection="1">
      <alignment horizontal="center" vertical="center"/>
      <protection hidden="1"/>
    </xf>
    <xf numFmtId="0" fontId="7" fillId="62" borderId="10" xfId="0" applyFont="1" applyFill="1" applyBorder="1" applyAlignment="1" applyProtection="1">
      <alignment horizontal="left" vertical="center"/>
      <protection hidden="1"/>
    </xf>
    <xf numFmtId="41" fontId="7" fillId="62" borderId="31" xfId="0" quotePrefix="1" applyNumberFormat="1" applyFont="1" applyFill="1" applyBorder="1" applyAlignment="1" applyProtection="1">
      <alignment horizontal="center" vertical="center"/>
      <protection hidden="1"/>
    </xf>
    <xf numFmtId="0" fontId="9" fillId="62" borderId="0" xfId="0" applyFont="1" applyFill="1" applyBorder="1" applyAlignment="1" applyProtection="1">
      <alignment horizontal="center" vertical="center"/>
      <protection hidden="1"/>
    </xf>
    <xf numFmtId="41" fontId="9" fillId="62" borderId="0" xfId="0" applyNumberFormat="1" applyFont="1" applyFill="1" applyBorder="1" applyAlignment="1" applyProtection="1">
      <alignment horizontal="right" vertical="center"/>
      <protection hidden="1"/>
    </xf>
    <xf numFmtId="41" fontId="7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18" fillId="62" borderId="0" xfId="1238" applyFont="1" applyFill="1" applyBorder="1" applyAlignment="1" applyProtection="1">
      <alignment vertical="center"/>
      <protection hidden="1"/>
    </xf>
    <xf numFmtId="41" fontId="7" fillId="62" borderId="31" xfId="0" applyNumberFormat="1" applyFont="1" applyFill="1" applyBorder="1" applyAlignment="1" applyProtection="1">
      <alignment horizontal="right" vertical="center"/>
      <protection hidden="1"/>
    </xf>
    <xf numFmtId="41" fontId="18" fillId="62" borderId="32" xfId="1238" applyFont="1" applyFill="1" applyBorder="1" applyAlignment="1" applyProtection="1">
      <alignment vertical="center"/>
      <protection hidden="1"/>
    </xf>
    <xf numFmtId="41" fontId="7" fillId="62" borderId="31" xfId="0" applyNumberFormat="1" applyFont="1" applyFill="1" applyBorder="1" applyAlignment="1" applyProtection="1">
      <alignment horizontal="left" vertical="center"/>
      <protection hidden="1"/>
    </xf>
    <xf numFmtId="41" fontId="7" fillId="62" borderId="0" xfId="1238" applyFont="1" applyFill="1" applyBorder="1" applyAlignment="1" applyProtection="1">
      <alignment vertical="center"/>
      <protection hidden="1"/>
    </xf>
    <xf numFmtId="41" fontId="64" fillId="62" borderId="0" xfId="1238" applyFont="1" applyFill="1" applyBorder="1" applyAlignment="1" applyProtection="1">
      <alignment vertical="center"/>
      <protection hidden="1"/>
    </xf>
    <xf numFmtId="41" fontId="13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64" fillId="62" borderId="0" xfId="1238" applyFont="1" applyFill="1" applyBorder="1" applyProtection="1">
      <protection hidden="1"/>
    </xf>
    <xf numFmtId="0" fontId="10" fillId="62" borderId="0" xfId="0" applyFont="1" applyFill="1" applyBorder="1" applyAlignment="1" applyProtection="1">
      <alignment horizontal="center"/>
      <protection hidden="1"/>
    </xf>
    <xf numFmtId="41" fontId="36" fillId="62" borderId="31" xfId="0" applyNumberFormat="1" applyFont="1" applyFill="1" applyBorder="1" applyAlignment="1" applyProtection="1">
      <alignment horizontal="left" vertical="center"/>
      <protection hidden="1"/>
    </xf>
    <xf numFmtId="41" fontId="22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18" fillId="62" borderId="0" xfId="1238" applyFont="1" applyFill="1" applyBorder="1" applyAlignment="1" applyProtection="1">
      <alignment horizontal="center" vertical="center"/>
      <protection hidden="1"/>
    </xf>
    <xf numFmtId="41" fontId="18" fillId="62" borderId="32" xfId="1238" applyFont="1" applyFill="1" applyBorder="1" applyAlignment="1" applyProtection="1">
      <alignment horizontal="center" vertical="center"/>
      <protection hidden="1"/>
    </xf>
    <xf numFmtId="41" fontId="7" fillId="62" borderId="0" xfId="1238" applyFont="1" applyFill="1" applyBorder="1" applyAlignment="1" applyProtection="1">
      <alignment horizontal="center" vertical="center"/>
      <protection hidden="1"/>
    </xf>
    <xf numFmtId="41" fontId="7" fillId="62" borderId="49" xfId="0" applyNumberFormat="1" applyFont="1" applyFill="1" applyBorder="1" applyAlignment="1" applyProtection="1">
      <alignment horizontal="right" vertical="center"/>
      <protection hidden="1"/>
    </xf>
    <xf numFmtId="41" fontId="7" fillId="62" borderId="49" xfId="0" applyNumberFormat="1" applyFont="1" applyFill="1" applyBorder="1" applyAlignment="1" applyProtection="1">
      <alignment horizontal="left" vertical="center"/>
      <protection hidden="1"/>
    </xf>
    <xf numFmtId="0" fontId="115" fillId="62" borderId="48" xfId="0" applyFont="1" applyFill="1" applyBorder="1" applyAlignment="1" applyProtection="1">
      <alignment horizontal="left" vertical="center"/>
      <protection hidden="1"/>
    </xf>
    <xf numFmtId="0" fontId="13" fillId="62" borderId="48" xfId="0" applyFont="1" applyFill="1" applyBorder="1" applyAlignment="1" applyProtection="1">
      <alignment horizontal="left" vertical="center"/>
      <protection hidden="1"/>
    </xf>
    <xf numFmtId="179" fontId="13" fillId="62" borderId="48" xfId="0" applyNumberFormat="1" applyFont="1" applyFill="1" applyBorder="1" applyAlignment="1" applyProtection="1">
      <alignment horizontal="center" vertical="center"/>
      <protection hidden="1"/>
    </xf>
    <xf numFmtId="179" fontId="13" fillId="62" borderId="48" xfId="0" applyNumberFormat="1" applyFont="1" applyFill="1" applyBorder="1" applyAlignment="1" applyProtection="1">
      <alignment horizontal="left" vertical="center"/>
      <protection hidden="1"/>
    </xf>
    <xf numFmtId="0" fontId="13" fillId="62" borderId="48" xfId="0" applyFont="1" applyFill="1" applyBorder="1" applyAlignment="1" applyProtection="1">
      <alignment horizontal="right" vertical="center"/>
      <protection hidden="1"/>
    </xf>
    <xf numFmtId="0" fontId="22" fillId="62" borderId="48" xfId="0" applyFont="1" applyFill="1" applyBorder="1" applyAlignment="1" applyProtection="1">
      <alignment horizontal="right" vertical="center"/>
      <protection hidden="1"/>
    </xf>
    <xf numFmtId="181" fontId="13" fillId="62" borderId="48" xfId="0" applyNumberFormat="1" applyFont="1" applyFill="1" applyBorder="1" applyAlignment="1" applyProtection="1">
      <alignment horizontal="left" vertical="center"/>
      <protection hidden="1"/>
    </xf>
    <xf numFmtId="181" fontId="13" fillId="62" borderId="0" xfId="0" applyNumberFormat="1" applyFont="1" applyFill="1" applyBorder="1" applyAlignment="1" applyProtection="1">
      <alignment horizontal="center" vertical="center"/>
      <protection hidden="1"/>
    </xf>
    <xf numFmtId="179" fontId="13" fillId="62" borderId="0" xfId="0" applyNumberFormat="1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Border="1" applyAlignment="1" applyProtection="1">
      <alignment horizontal="left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181" fontId="10" fillId="62" borderId="0" xfId="0" applyNumberFormat="1" applyFont="1" applyFill="1" applyAlignment="1" applyProtection="1">
      <alignment horizontal="center" vertical="center"/>
      <protection hidden="1"/>
    </xf>
    <xf numFmtId="179" fontId="10" fillId="62" borderId="0" xfId="0" applyNumberFormat="1" applyFont="1" applyFill="1" applyAlignment="1" applyProtection="1">
      <alignment horizontal="center" vertical="center"/>
      <protection hidden="1"/>
    </xf>
    <xf numFmtId="179" fontId="5" fillId="62" borderId="0" xfId="0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Alignment="1" applyProtection="1">
      <alignment horizontal="center" vertical="center"/>
      <protection hidden="1"/>
    </xf>
    <xf numFmtId="181" fontId="13" fillId="24" borderId="26" xfId="1249" applyNumberFormat="1" applyFont="1" applyFill="1" applyBorder="1" applyAlignment="1" applyProtection="1">
      <alignment horizontal="center" vertical="center" wrapText="1"/>
      <protection hidden="1"/>
    </xf>
    <xf numFmtId="181" fontId="13" fillId="24" borderId="25" xfId="1249" applyNumberFormat="1" applyFont="1" applyFill="1" applyBorder="1" applyAlignment="1" applyProtection="1">
      <alignment horizontal="center" vertical="center" wrapText="1"/>
      <protection hidden="1"/>
    </xf>
    <xf numFmtId="41" fontId="13" fillId="24" borderId="0" xfId="0" applyNumberFormat="1" applyFont="1" applyFill="1" applyBorder="1" applyAlignment="1" applyProtection="1">
      <alignment horizontal="right" vertical="center"/>
      <protection hidden="1"/>
    </xf>
    <xf numFmtId="184" fontId="13" fillId="24" borderId="0" xfId="0" applyNumberFormat="1" applyFont="1" applyFill="1" applyBorder="1" applyAlignment="1" applyProtection="1">
      <alignment horizontal="right" vertical="center"/>
      <protection hidden="1"/>
    </xf>
    <xf numFmtId="41" fontId="13" fillId="24" borderId="0" xfId="0" applyNumberFormat="1" applyFont="1" applyFill="1" applyBorder="1" applyAlignment="1" applyProtection="1">
      <alignment horizontal="center" vertical="center"/>
      <protection hidden="1"/>
    </xf>
    <xf numFmtId="181" fontId="13" fillId="24" borderId="32" xfId="0" applyNumberFormat="1" applyFont="1" applyFill="1" applyBorder="1" applyAlignment="1" applyProtection="1">
      <alignment horizontal="left" vertical="center" shrinkToFit="1"/>
      <protection hidden="1"/>
    </xf>
    <xf numFmtId="181" fontId="13" fillId="24" borderId="47" xfId="0" applyNumberFormat="1" applyFont="1" applyFill="1" applyBorder="1" applyAlignment="1" applyProtection="1">
      <alignment horizontal="left" vertical="center" shrinkToFit="1"/>
      <protection hidden="1"/>
    </xf>
    <xf numFmtId="181" fontId="13" fillId="24" borderId="48" xfId="0" applyNumberFormat="1" applyFont="1" applyFill="1" applyBorder="1" applyAlignment="1" applyProtection="1">
      <alignment horizontal="left"/>
      <protection hidden="1"/>
    </xf>
    <xf numFmtId="0" fontId="13" fillId="24" borderId="0" xfId="0" applyFont="1" applyFill="1" applyBorder="1" applyAlignment="1" applyProtection="1">
      <alignment horizontal="left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179" fontId="13" fillId="24" borderId="0" xfId="0" applyNumberFormat="1" applyFont="1" applyFill="1" applyAlignment="1" applyProtection="1">
      <alignment horizontal="center" vertical="center"/>
      <protection hidden="1"/>
    </xf>
    <xf numFmtId="181" fontId="13" fillId="24" borderId="0" xfId="0" applyNumberFormat="1" applyFont="1" applyFill="1" applyAlignment="1" applyProtection="1">
      <alignment horizontal="center" vertical="center"/>
      <protection hidden="1"/>
    </xf>
    <xf numFmtId="181" fontId="7" fillId="24" borderId="0" xfId="0" applyNumberFormat="1" applyFont="1" applyFill="1" applyAlignment="1" applyProtection="1">
      <alignment horizontal="center" vertical="center"/>
      <protection hidden="1"/>
    </xf>
    <xf numFmtId="179" fontId="7" fillId="24" borderId="0" xfId="0" applyNumberFormat="1" applyFont="1" applyFill="1" applyAlignment="1" applyProtection="1">
      <alignment horizontal="center" vertical="center"/>
      <protection hidden="1"/>
    </xf>
    <xf numFmtId="41" fontId="9" fillId="24" borderId="0" xfId="0" applyNumberFormat="1" applyFont="1" applyFill="1" applyBorder="1" applyAlignment="1" applyProtection="1">
      <alignment vertical="center"/>
      <protection hidden="1"/>
    </xf>
    <xf numFmtId="41" fontId="7" fillId="24" borderId="0" xfId="0" applyNumberFormat="1" applyFont="1" applyFill="1" applyBorder="1" applyAlignment="1" applyProtection="1">
      <alignment vertical="center"/>
      <protection hidden="1"/>
    </xf>
    <xf numFmtId="41" fontId="18" fillId="24" borderId="31" xfId="1443" applyNumberFormat="1" applyFont="1" applyFill="1" applyBorder="1" applyAlignment="1" applyProtection="1">
      <alignment vertical="center"/>
      <protection hidden="1"/>
    </xf>
    <xf numFmtId="41" fontId="18" fillId="24" borderId="0" xfId="1443" applyNumberFormat="1" applyFont="1" applyFill="1" applyBorder="1" applyAlignment="1" applyProtection="1">
      <alignment vertical="center"/>
      <protection hidden="1"/>
    </xf>
    <xf numFmtId="41" fontId="7" fillId="24" borderId="0" xfId="1088" applyNumberFormat="1" applyFont="1" applyFill="1" applyBorder="1" applyAlignment="1" applyProtection="1">
      <protection hidden="1"/>
    </xf>
    <xf numFmtId="41" fontId="7" fillId="24" borderId="32" xfId="1088" applyNumberFormat="1" applyFont="1" applyFill="1" applyBorder="1" applyAlignment="1" applyProtection="1">
      <protection hidden="1"/>
    </xf>
    <xf numFmtId="41" fontId="18" fillId="24" borderId="49" xfId="1443" applyNumberFormat="1" applyFont="1" applyFill="1" applyBorder="1" applyAlignment="1" applyProtection="1">
      <alignment vertical="center"/>
      <protection hidden="1"/>
    </xf>
    <xf numFmtId="41" fontId="18" fillId="24" borderId="10" xfId="1443" applyNumberFormat="1" applyFont="1" applyFill="1" applyBorder="1" applyAlignment="1" applyProtection="1">
      <alignment vertical="center"/>
      <protection hidden="1"/>
    </xf>
    <xf numFmtId="41" fontId="7" fillId="24" borderId="10" xfId="1088" applyNumberFormat="1" applyFont="1" applyFill="1" applyBorder="1" applyAlignment="1" applyProtection="1">
      <protection hidden="1"/>
    </xf>
    <xf numFmtId="41" fontId="7" fillId="24" borderId="47" xfId="1088" applyNumberFormat="1" applyFont="1" applyFill="1" applyBorder="1" applyAlignment="1" applyProtection="1">
      <protection hidden="1"/>
    </xf>
    <xf numFmtId="0" fontId="17" fillId="24" borderId="0" xfId="1442" applyFont="1" applyFill="1" applyAlignment="1" applyProtection="1">
      <alignment horizontal="center" vertical="center"/>
      <protection hidden="1"/>
    </xf>
    <xf numFmtId="177" fontId="17" fillId="24" borderId="0" xfId="1248" applyFont="1" applyFill="1" applyAlignment="1" applyProtection="1">
      <alignment horizontal="center" vertical="center"/>
      <protection hidden="1"/>
    </xf>
    <xf numFmtId="186" fontId="17" fillId="24" borderId="0" xfId="1442" applyNumberFormat="1" applyFont="1" applyFill="1" applyAlignment="1" applyProtection="1">
      <alignment horizontal="center" vertical="center"/>
      <protection hidden="1"/>
    </xf>
    <xf numFmtId="186" fontId="17" fillId="24" borderId="0" xfId="1248" applyNumberFormat="1" applyFont="1" applyFill="1" applyAlignment="1" applyProtection="1">
      <alignment horizontal="center" vertical="center"/>
      <protection hidden="1"/>
    </xf>
    <xf numFmtId="1" fontId="18" fillId="24" borderId="0" xfId="0" applyNumberFormat="1" applyFont="1" applyFill="1" applyAlignment="1" applyProtection="1">
      <alignment horizontal="right" vertical="center"/>
      <protection hidden="1"/>
    </xf>
    <xf numFmtId="2" fontId="17" fillId="24" borderId="0" xfId="1442" applyNumberFormat="1" applyFont="1" applyFill="1" applyAlignment="1" applyProtection="1">
      <alignment horizontal="center" vertical="center"/>
      <protection hidden="1"/>
    </xf>
    <xf numFmtId="186" fontId="17" fillId="24" borderId="0" xfId="1442" applyNumberFormat="1" applyFont="1" applyFill="1" applyBorder="1" applyAlignment="1" applyProtection="1">
      <alignment horizontal="center" vertical="center"/>
      <protection hidden="1"/>
    </xf>
    <xf numFmtId="0" fontId="17" fillId="24" borderId="0" xfId="1442" applyFont="1" applyFill="1" applyBorder="1" applyAlignment="1" applyProtection="1">
      <alignment horizontal="center" vertical="center"/>
      <protection hidden="1"/>
    </xf>
    <xf numFmtId="0" fontId="19" fillId="24" borderId="0" xfId="1442" applyFont="1" applyFill="1" applyBorder="1" applyAlignment="1" applyProtection="1">
      <alignment horizontal="center" vertical="center"/>
      <protection hidden="1"/>
    </xf>
    <xf numFmtId="0" fontId="20" fillId="24" borderId="0" xfId="1442" applyFont="1" applyFill="1" applyAlignment="1" applyProtection="1">
      <alignment horizontal="center" vertical="center"/>
      <protection hidden="1"/>
    </xf>
    <xf numFmtId="0" fontId="20" fillId="24" borderId="0" xfId="1442" applyFont="1" applyFill="1" applyBorder="1" applyAlignment="1" applyProtection="1">
      <alignment horizontal="center" vertical="center"/>
      <protection hidden="1"/>
    </xf>
    <xf numFmtId="0" fontId="18" fillId="24" borderId="0" xfId="1442" applyFont="1" applyFill="1" applyBorder="1" applyAlignment="1" applyProtection="1">
      <alignment horizontal="left" vertical="center"/>
      <protection hidden="1"/>
    </xf>
    <xf numFmtId="0" fontId="18" fillId="24" borderId="0" xfId="1442" applyFont="1" applyFill="1" applyBorder="1" applyAlignment="1" applyProtection="1">
      <alignment horizontal="center" vertical="center"/>
      <protection hidden="1"/>
    </xf>
    <xf numFmtId="177" fontId="18" fillId="24" borderId="0" xfId="1248" applyFont="1" applyFill="1" applyBorder="1" applyAlignment="1" applyProtection="1">
      <alignment horizontal="center" vertical="center"/>
      <protection hidden="1"/>
    </xf>
    <xf numFmtId="186" fontId="18" fillId="24" borderId="0" xfId="1442" applyNumberFormat="1" applyFont="1" applyFill="1" applyBorder="1" applyAlignment="1" applyProtection="1">
      <alignment horizontal="center" vertical="center"/>
      <protection hidden="1"/>
    </xf>
    <xf numFmtId="186" fontId="18" fillId="24" borderId="0" xfId="1248" applyNumberFormat="1" applyFont="1" applyFill="1" applyBorder="1" applyAlignment="1" applyProtection="1">
      <alignment horizontal="center" vertical="center"/>
      <protection hidden="1"/>
    </xf>
    <xf numFmtId="2" fontId="18" fillId="24" borderId="0" xfId="1442" applyNumberFormat="1" applyFont="1" applyFill="1" applyBorder="1" applyAlignment="1" applyProtection="1">
      <alignment horizontal="center" vertical="center"/>
      <protection hidden="1"/>
    </xf>
    <xf numFmtId="0" fontId="18" fillId="24" borderId="0" xfId="1442" applyFont="1" applyFill="1" applyBorder="1" applyAlignment="1" applyProtection="1">
      <alignment horizontal="right" vertical="center"/>
      <protection hidden="1"/>
    </xf>
    <xf numFmtId="0" fontId="18" fillId="24" borderId="0" xfId="1442" quotePrefix="1" applyFont="1" applyFill="1" applyBorder="1" applyAlignment="1" applyProtection="1">
      <alignment horizontal="center" vertical="center"/>
      <protection hidden="1"/>
    </xf>
    <xf numFmtId="41" fontId="18" fillId="24" borderId="0" xfId="1244" applyNumberFormat="1" applyFont="1" applyFill="1" applyBorder="1" applyAlignment="1" applyProtection="1">
      <alignment horizontal="right" vertical="center"/>
      <protection hidden="1"/>
    </xf>
    <xf numFmtId="0" fontId="21" fillId="24" borderId="0" xfId="1442" applyFont="1" applyFill="1" applyBorder="1" applyAlignment="1" applyProtection="1">
      <alignment horizontal="center" vertical="center"/>
      <protection hidden="1"/>
    </xf>
    <xf numFmtId="41" fontId="18" fillId="24" borderId="31" xfId="1442" applyNumberFormat="1" applyFont="1" applyFill="1" applyBorder="1" applyAlignment="1" applyProtection="1">
      <alignment horizontal="right" vertical="center"/>
      <protection hidden="1"/>
    </xf>
    <xf numFmtId="41" fontId="18" fillId="24" borderId="31" xfId="1442" quotePrefix="1" applyNumberFormat="1" applyFont="1" applyFill="1" applyBorder="1" applyAlignment="1" applyProtection="1">
      <alignment horizontal="center" vertical="center"/>
      <protection hidden="1"/>
    </xf>
    <xf numFmtId="0" fontId="21" fillId="24" borderId="0" xfId="1442" quotePrefix="1" applyFont="1" applyFill="1" applyBorder="1" applyAlignment="1" applyProtection="1">
      <alignment horizontal="center" vertical="center"/>
      <protection hidden="1"/>
    </xf>
    <xf numFmtId="41" fontId="21" fillId="24" borderId="31" xfId="1244" applyNumberFormat="1" applyFont="1" applyFill="1" applyBorder="1" applyAlignment="1" applyProtection="1">
      <alignment horizontal="right" vertical="center"/>
      <protection hidden="1"/>
    </xf>
    <xf numFmtId="41" fontId="21" fillId="24" borderId="0" xfId="1244" applyNumberFormat="1" applyFont="1" applyFill="1" applyBorder="1" applyAlignment="1" applyProtection="1">
      <alignment horizontal="right" vertical="center"/>
      <protection hidden="1"/>
    </xf>
    <xf numFmtId="0" fontId="21" fillId="24" borderId="31" xfId="1442" quotePrefix="1" applyFont="1" applyFill="1" applyBorder="1" applyAlignment="1" applyProtection="1">
      <alignment horizontal="center" vertical="center"/>
      <protection hidden="1"/>
    </xf>
    <xf numFmtId="41" fontId="18" fillId="24" borderId="31" xfId="1440" applyNumberFormat="1" applyFont="1" applyFill="1" applyBorder="1" applyAlignment="1" applyProtection="1">
      <alignment horizontal="center" vertical="center"/>
      <protection hidden="1"/>
    </xf>
    <xf numFmtId="0" fontId="18" fillId="24" borderId="10" xfId="1442" applyFont="1" applyFill="1" applyBorder="1" applyAlignment="1" applyProtection="1">
      <alignment horizontal="center" vertical="center"/>
      <protection hidden="1"/>
    </xf>
    <xf numFmtId="41" fontId="18" fillId="24" borderId="49" xfId="1440" applyNumberFormat="1" applyFont="1" applyFill="1" applyBorder="1" applyAlignment="1" applyProtection="1">
      <alignment horizontal="center" vertical="center"/>
      <protection hidden="1"/>
    </xf>
    <xf numFmtId="0" fontId="13" fillId="24" borderId="48" xfId="1442" applyFont="1" applyFill="1" applyBorder="1" applyAlignment="1" applyProtection="1">
      <alignment horizontal="right"/>
      <protection hidden="1"/>
    </xf>
    <xf numFmtId="179" fontId="13" fillId="24" borderId="0" xfId="0" applyNumberFormat="1" applyFont="1" applyFill="1" applyAlignment="1" applyProtection="1">
      <alignment horizontal="left" vertical="center"/>
      <protection hidden="1"/>
    </xf>
    <xf numFmtId="0" fontId="18" fillId="24" borderId="0" xfId="1442" applyFont="1" applyFill="1" applyAlignment="1" applyProtection="1">
      <alignment horizontal="center" vertical="center"/>
      <protection hidden="1"/>
    </xf>
    <xf numFmtId="177" fontId="18" fillId="24" borderId="0" xfId="1248" applyFont="1" applyFill="1" applyAlignment="1" applyProtection="1">
      <alignment horizontal="center" vertical="center"/>
      <protection hidden="1"/>
    </xf>
    <xf numFmtId="186" fontId="18" fillId="24" borderId="0" xfId="1442" applyNumberFormat="1" applyFont="1" applyFill="1" applyAlignment="1" applyProtection="1">
      <alignment horizontal="center" vertical="center"/>
      <protection hidden="1"/>
    </xf>
    <xf numFmtId="186" fontId="18" fillId="24" borderId="0" xfId="1248" applyNumberFormat="1" applyFont="1" applyFill="1" applyAlignment="1" applyProtection="1">
      <alignment horizontal="center" vertical="center"/>
      <protection hidden="1"/>
    </xf>
    <xf numFmtId="179" fontId="18" fillId="24" borderId="0" xfId="1442" applyNumberFormat="1" applyFont="1" applyFill="1" applyAlignment="1" applyProtection="1">
      <alignment horizontal="center" vertical="center"/>
      <protection hidden="1"/>
    </xf>
    <xf numFmtId="2" fontId="18" fillId="24" borderId="0" xfId="1442" applyNumberFormat="1" applyFont="1" applyFill="1" applyAlignment="1" applyProtection="1">
      <alignment horizontal="center" vertical="center"/>
      <protection hidden="1"/>
    </xf>
    <xf numFmtId="0" fontId="16" fillId="24" borderId="0" xfId="1442" applyFont="1" applyFill="1" applyAlignment="1" applyProtection="1">
      <alignment horizontal="center" vertical="center"/>
      <protection hidden="1"/>
    </xf>
    <xf numFmtId="179" fontId="17" fillId="24" borderId="0" xfId="1442" applyNumberFormat="1" applyFont="1" applyFill="1" applyAlignment="1" applyProtection="1">
      <alignment horizontal="center" vertical="center"/>
      <protection hidden="1"/>
    </xf>
    <xf numFmtId="0" fontId="7" fillId="24" borderId="0" xfId="1442" applyNumberFormat="1" applyFont="1" applyFill="1" applyBorder="1" applyAlignment="1" applyProtection="1">
      <alignment horizontal="left" vertical="center"/>
      <protection hidden="1"/>
    </xf>
    <xf numFmtId="0" fontId="7" fillId="24" borderId="0" xfId="1442" applyNumberFormat="1" applyFont="1" applyFill="1" applyBorder="1" applyAlignment="1" applyProtection="1">
      <alignment horizontal="center" vertical="center"/>
      <protection hidden="1"/>
    </xf>
    <xf numFmtId="0" fontId="7" fillId="24" borderId="0" xfId="1248" applyNumberFormat="1" applyFont="1" applyFill="1" applyBorder="1" applyAlignment="1" applyProtection="1">
      <alignment horizontal="center" vertical="center"/>
      <protection hidden="1"/>
    </xf>
    <xf numFmtId="0" fontId="7" fillId="24" borderId="0" xfId="1442" applyNumberFormat="1" applyFont="1" applyFill="1" applyBorder="1" applyAlignment="1" applyProtection="1">
      <alignment horizontal="right" vertical="center"/>
      <protection hidden="1"/>
    </xf>
    <xf numFmtId="0" fontId="7" fillId="24" borderId="32" xfId="1442" quotePrefix="1" applyFont="1" applyFill="1" applyBorder="1" applyAlignment="1" applyProtection="1">
      <alignment horizontal="center" vertical="center"/>
      <protection hidden="1"/>
    </xf>
    <xf numFmtId="0" fontId="9" fillId="24" borderId="32" xfId="1442" quotePrefix="1" applyFont="1" applyFill="1" applyBorder="1" applyAlignment="1" applyProtection="1">
      <alignment horizontal="center" vertical="center"/>
      <protection hidden="1"/>
    </xf>
    <xf numFmtId="0" fontId="7" fillId="24" borderId="32" xfId="1442" applyFont="1" applyFill="1" applyBorder="1" applyAlignment="1" applyProtection="1">
      <alignment horizontal="center" vertical="center"/>
      <protection hidden="1"/>
    </xf>
    <xf numFmtId="41" fontId="7" fillId="24" borderId="31" xfId="1440" applyNumberFormat="1" applyFont="1" applyFill="1" applyBorder="1" applyAlignment="1" applyProtection="1">
      <alignment horizontal="center" vertical="center"/>
      <protection hidden="1"/>
    </xf>
    <xf numFmtId="0" fontId="7" fillId="24" borderId="47" xfId="1442" applyFont="1" applyFill="1" applyBorder="1" applyAlignment="1" applyProtection="1">
      <alignment horizontal="center" vertical="center"/>
      <protection hidden="1"/>
    </xf>
    <xf numFmtId="41" fontId="7" fillId="24" borderId="49" xfId="1440" applyNumberFormat="1" applyFont="1" applyFill="1" applyBorder="1" applyAlignment="1" applyProtection="1">
      <alignment horizontal="center" vertical="center"/>
      <protection hidden="1"/>
    </xf>
    <xf numFmtId="0" fontId="7" fillId="24" borderId="0" xfId="0" applyNumberFormat="1" applyFont="1" applyFill="1" applyAlignment="1" applyProtection="1">
      <alignment horizontal="left" vertical="center"/>
      <protection hidden="1"/>
    </xf>
    <xf numFmtId="41" fontId="7" fillId="24" borderId="0" xfId="1442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4" fillId="62" borderId="0" xfId="0" applyFont="1" applyFill="1" applyBorder="1" applyAlignment="1" applyProtection="1">
      <alignment horizontal="center" vertical="center"/>
      <protection hidden="1"/>
    </xf>
    <xf numFmtId="0" fontId="7" fillId="62" borderId="0" xfId="0" applyNumberFormat="1" applyFont="1" applyFill="1" applyBorder="1" applyAlignment="1" applyProtection="1">
      <alignment horizontal="left" vertical="center"/>
      <protection hidden="1"/>
    </xf>
    <xf numFmtId="0" fontId="7" fillId="62" borderId="0" xfId="0" applyNumberFormat="1" applyFont="1" applyFill="1" applyBorder="1" applyAlignment="1" applyProtection="1">
      <alignment horizontal="center" vertical="center"/>
      <protection hidden="1"/>
    </xf>
    <xf numFmtId="0" fontId="7" fillId="62" borderId="0" xfId="0" applyNumberFormat="1" applyFont="1" applyFill="1" applyBorder="1" applyAlignment="1" applyProtection="1">
      <alignment horizontal="right" vertical="center"/>
      <protection hidden="1"/>
    </xf>
    <xf numFmtId="181" fontId="7" fillId="62" borderId="37" xfId="1249" applyNumberFormat="1" applyFont="1" applyFill="1" applyBorder="1" applyAlignment="1" applyProtection="1">
      <alignment horizontal="center" vertical="center"/>
      <protection hidden="1"/>
    </xf>
    <xf numFmtId="181" fontId="7" fillId="62" borderId="39" xfId="1249" applyNumberFormat="1" applyFont="1" applyFill="1" applyBorder="1" applyAlignment="1" applyProtection="1">
      <alignment horizontal="center" vertical="center"/>
      <protection hidden="1"/>
    </xf>
    <xf numFmtId="181" fontId="7" fillId="62" borderId="42" xfId="1249" applyNumberFormat="1" applyFont="1" applyFill="1" applyBorder="1" applyAlignment="1" applyProtection="1">
      <alignment horizontal="center" vertical="center"/>
      <protection hidden="1"/>
    </xf>
    <xf numFmtId="181" fontId="7" fillId="62" borderId="31" xfId="1249" applyNumberFormat="1" applyFont="1" applyFill="1" applyBorder="1" applyAlignment="1" applyProtection="1">
      <alignment horizontal="center" vertical="center"/>
      <protection hidden="1"/>
    </xf>
    <xf numFmtId="181" fontId="7" fillId="62" borderId="0" xfId="1249" applyNumberFormat="1" applyFont="1" applyFill="1" applyBorder="1" applyAlignment="1" applyProtection="1">
      <alignment horizontal="center" vertical="center"/>
      <protection hidden="1"/>
    </xf>
    <xf numFmtId="181" fontId="7" fillId="62" borderId="35" xfId="1249" applyNumberFormat="1" applyFont="1" applyFill="1" applyBorder="1" applyAlignment="1" applyProtection="1">
      <alignment horizontal="center" vertical="center"/>
      <protection hidden="1"/>
    </xf>
    <xf numFmtId="179" fontId="7" fillId="62" borderId="35" xfId="1249" applyNumberFormat="1" applyFont="1" applyFill="1" applyBorder="1" applyAlignment="1" applyProtection="1">
      <alignment horizontal="center" vertical="center"/>
      <protection hidden="1"/>
    </xf>
    <xf numFmtId="179" fontId="7" fillId="62" borderId="27" xfId="1249" applyNumberFormat="1" applyFont="1" applyFill="1" applyBorder="1" applyAlignment="1" applyProtection="1">
      <alignment horizontal="center" vertical="center"/>
      <protection hidden="1"/>
    </xf>
    <xf numFmtId="184" fontId="7" fillId="62" borderId="0" xfId="0" applyNumberFormat="1" applyFont="1" applyFill="1" applyBorder="1" applyAlignment="1" applyProtection="1">
      <alignment horizontal="right" vertical="center"/>
      <protection hidden="1"/>
    </xf>
    <xf numFmtId="181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7" fillId="62" borderId="0" xfId="0" applyFont="1" applyFill="1" applyAlignment="1" applyProtection="1">
      <alignment horizontal="center" vertical="center"/>
      <protection hidden="1"/>
    </xf>
    <xf numFmtId="181" fontId="7" fillId="62" borderId="0" xfId="0" applyNumberFormat="1" applyFont="1" applyFill="1" applyAlignment="1" applyProtection="1">
      <alignment horizontal="center" vertical="center"/>
      <protection hidden="1"/>
    </xf>
    <xf numFmtId="18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181" fontId="7" fillId="62" borderId="0" xfId="0" applyNumberFormat="1" applyFont="1" applyFill="1" applyBorder="1" applyAlignment="1" applyProtection="1">
      <alignment horizontal="center" vertical="center"/>
      <protection hidden="1"/>
    </xf>
    <xf numFmtId="181" fontId="7" fillId="62" borderId="32" xfId="0" applyNumberFormat="1" applyFont="1" applyFill="1" applyBorder="1" applyAlignment="1" applyProtection="1">
      <alignment horizontal="center" vertical="center"/>
      <protection hidden="1"/>
    </xf>
    <xf numFmtId="181" fontId="7" fillId="62" borderId="10" xfId="0" applyNumberFormat="1" applyFont="1" applyFill="1" applyBorder="1" applyAlignment="1" applyProtection="1">
      <alignment horizontal="center" vertical="center"/>
      <protection hidden="1"/>
    </xf>
    <xf numFmtId="181" fontId="7" fillId="62" borderId="47" xfId="0" applyNumberFormat="1" applyFont="1" applyFill="1" applyBorder="1" applyAlignment="1" applyProtection="1">
      <alignment horizontal="center" vertical="center"/>
      <protection hidden="1"/>
    </xf>
    <xf numFmtId="0" fontId="22" fillId="62" borderId="48" xfId="0" applyFont="1" applyFill="1" applyBorder="1" applyAlignment="1" applyProtection="1">
      <alignment horizontal="left"/>
      <protection hidden="1"/>
    </xf>
    <xf numFmtId="179" fontId="22" fillId="62" borderId="48" xfId="0" applyNumberFormat="1" applyFont="1" applyFill="1" applyBorder="1" applyAlignment="1" applyProtection="1">
      <alignment horizontal="center"/>
      <protection hidden="1"/>
    </xf>
    <xf numFmtId="0" fontId="13" fillId="62" borderId="48" xfId="0" applyFont="1" applyFill="1" applyBorder="1" applyAlignment="1" applyProtection="1">
      <alignment horizontal="left"/>
      <protection hidden="1"/>
    </xf>
    <xf numFmtId="179" fontId="13" fillId="62" borderId="48" xfId="0" applyNumberFormat="1" applyFont="1" applyFill="1" applyBorder="1" applyAlignment="1" applyProtection="1">
      <alignment horizontal="center"/>
      <protection hidden="1"/>
    </xf>
    <xf numFmtId="0" fontId="13" fillId="62" borderId="48" xfId="1442" applyFont="1" applyFill="1" applyBorder="1" applyAlignment="1" applyProtection="1">
      <alignment horizontal="right"/>
      <protection hidden="1"/>
    </xf>
    <xf numFmtId="0" fontId="22" fillId="62" borderId="0" xfId="0" applyFont="1" applyFill="1" applyBorder="1" applyAlignment="1" applyProtection="1">
      <alignment horizontal="left"/>
      <protection hidden="1"/>
    </xf>
    <xf numFmtId="0" fontId="28" fillId="62" borderId="0" xfId="0" applyNumberFormat="1" applyFont="1" applyFill="1" applyAlignment="1" applyProtection="1">
      <alignment horizontal="left"/>
      <protection hidden="1"/>
    </xf>
    <xf numFmtId="0" fontId="22" fillId="62" borderId="0" xfId="1442" applyFont="1" applyFill="1" applyBorder="1" applyAlignment="1" applyProtection="1">
      <alignment horizontal="right"/>
      <protection hidden="1"/>
    </xf>
    <xf numFmtId="0" fontId="13" fillId="62" borderId="0" xfId="0" applyNumberFormat="1" applyFont="1" applyFill="1" applyAlignment="1" applyProtection="1">
      <alignment horizontal="left"/>
      <protection hidden="1"/>
    </xf>
    <xf numFmtId="179" fontId="22" fillId="62" borderId="0" xfId="0" applyNumberFormat="1" applyFont="1" applyFill="1" applyBorder="1" applyAlignment="1" applyProtection="1">
      <alignment horizontal="center"/>
      <protection hidden="1"/>
    </xf>
    <xf numFmtId="0" fontId="13" fillId="62" borderId="0" xfId="1442" applyFont="1" applyFill="1" applyBorder="1" applyAlignment="1" applyProtection="1">
      <alignment horizontal="left"/>
      <protection hidden="1"/>
    </xf>
    <xf numFmtId="179" fontId="7" fillId="62" borderId="0" xfId="0" applyNumberFormat="1" applyFont="1" applyFill="1" applyAlignment="1" applyProtection="1">
      <alignment horizontal="center" vertical="center"/>
      <protection hidden="1"/>
    </xf>
    <xf numFmtId="179" fontId="7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Alignment="1" applyProtection="1">
      <alignment horizontal="center" vertical="center"/>
      <protection hidden="1"/>
    </xf>
    <xf numFmtId="1" fontId="25" fillId="24" borderId="0" xfId="0" applyNumberFormat="1" applyFont="1" applyFill="1" applyAlignment="1" applyProtection="1">
      <alignment horizontal="left" vertical="center"/>
      <protection hidden="1"/>
    </xf>
    <xf numFmtId="184" fontId="7" fillId="24" borderId="0" xfId="0" applyNumberFormat="1" applyFont="1" applyFill="1" applyAlignment="1" applyProtection="1">
      <alignment horizontal="right" vertical="center"/>
      <protection hidden="1"/>
    </xf>
    <xf numFmtId="177" fontId="7" fillId="24" borderId="0" xfId="0" applyNumberFormat="1" applyFont="1" applyFill="1" applyAlignment="1" applyProtection="1">
      <alignment horizontal="right" vertical="center"/>
      <protection hidden="1"/>
    </xf>
    <xf numFmtId="177" fontId="9" fillId="0" borderId="0" xfId="1088" applyFont="1" applyAlignment="1" applyProtection="1">
      <alignment vertical="center"/>
      <protection hidden="1"/>
    </xf>
    <xf numFmtId="177" fontId="7" fillId="0" borderId="0" xfId="1088" applyFont="1" applyProtection="1">
      <protection hidden="1"/>
    </xf>
    <xf numFmtId="0" fontId="7" fillId="24" borderId="32" xfId="0" applyFont="1" applyFill="1" applyBorder="1" applyAlignment="1" applyProtection="1">
      <alignment horizontal="center" vertical="center"/>
      <protection hidden="1"/>
    </xf>
    <xf numFmtId="181" fontId="22" fillId="24" borderId="48" xfId="0" applyNumberFormat="1" applyFont="1" applyFill="1" applyBorder="1" applyAlignment="1" applyProtection="1">
      <alignment horizontal="center"/>
      <protection hidden="1"/>
    </xf>
    <xf numFmtId="181" fontId="22" fillId="24" borderId="0" xfId="0" applyNumberFormat="1" applyFont="1" applyFill="1" applyAlignment="1" applyProtection="1">
      <alignment horizontal="center"/>
      <protection hidden="1"/>
    </xf>
    <xf numFmtId="179" fontId="22" fillId="24" borderId="0" xfId="0" applyNumberFormat="1" applyFont="1" applyFill="1" applyAlignment="1" applyProtection="1">
      <alignment horizontal="center"/>
      <protection hidden="1"/>
    </xf>
    <xf numFmtId="0" fontId="26" fillId="24" borderId="0" xfId="1442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1" fontId="7" fillId="62" borderId="0" xfId="1441" applyNumberFormat="1" applyFont="1" applyFill="1" applyAlignment="1" applyProtection="1">
      <alignment horizontal="left" vertical="center"/>
      <protection hidden="1"/>
    </xf>
    <xf numFmtId="0" fontId="4" fillId="62" borderId="0" xfId="0" applyFont="1" applyFill="1" applyAlignment="1" applyProtection="1">
      <alignment horizontal="center" vertical="center"/>
      <protection hidden="1"/>
    </xf>
    <xf numFmtId="0" fontId="7" fillId="62" borderId="10" xfId="0" applyFont="1" applyFill="1" applyBorder="1" applyAlignment="1" applyProtection="1">
      <alignment horizontal="center" vertical="center"/>
      <protection hidden="1"/>
    </xf>
    <xf numFmtId="0" fontId="7" fillId="62" borderId="10" xfId="0" applyFont="1" applyFill="1" applyBorder="1" applyAlignment="1" applyProtection="1">
      <alignment horizontal="right" vertical="center"/>
      <protection hidden="1"/>
    </xf>
    <xf numFmtId="41" fontId="7" fillId="62" borderId="0" xfId="0" applyNumberFormat="1" applyFont="1" applyFill="1" applyAlignment="1" applyProtection="1">
      <alignment horizontal="right" vertical="center"/>
      <protection hidden="1"/>
    </xf>
    <xf numFmtId="41" fontId="9" fillId="62" borderId="0" xfId="0" applyNumberFormat="1" applyFont="1" applyFill="1" applyAlignment="1" applyProtection="1">
      <alignment horizontal="right" vertical="center"/>
      <protection hidden="1"/>
    </xf>
    <xf numFmtId="0" fontId="7" fillId="62" borderId="32" xfId="0" applyFont="1" applyFill="1" applyBorder="1" applyAlignment="1" applyProtection="1">
      <alignment horizontal="left" vertical="center"/>
      <protection hidden="1"/>
    </xf>
    <xf numFmtId="184" fontId="216" fillId="62" borderId="0" xfId="0" applyNumberFormat="1" applyFont="1" applyFill="1" applyAlignment="1" applyProtection="1">
      <alignment vertical="center"/>
      <protection hidden="1"/>
    </xf>
    <xf numFmtId="184" fontId="7" fillId="62" borderId="0" xfId="0" applyNumberFormat="1" applyFont="1" applyFill="1" applyBorder="1" applyAlignment="1" applyProtection="1">
      <alignment vertical="top"/>
      <protection hidden="1"/>
    </xf>
    <xf numFmtId="0" fontId="7" fillId="62" borderId="47" xfId="0" applyFont="1" applyFill="1" applyBorder="1" applyAlignment="1" applyProtection="1">
      <alignment horizontal="left" vertical="center"/>
      <protection hidden="1"/>
    </xf>
    <xf numFmtId="181" fontId="13" fillId="62" borderId="48" xfId="0" applyNumberFormat="1" applyFont="1" applyFill="1" applyBorder="1" applyAlignment="1" applyProtection="1">
      <alignment horizontal="center"/>
      <protection hidden="1"/>
    </xf>
    <xf numFmtId="0" fontId="13" fillId="62" borderId="0" xfId="0" applyFont="1" applyFill="1" applyBorder="1" applyAlignment="1" applyProtection="1">
      <alignment horizontal="center"/>
      <protection hidden="1"/>
    </xf>
    <xf numFmtId="1" fontId="9" fillId="24" borderId="32" xfId="0" quotePrefix="1" applyNumberFormat="1" applyFont="1" applyFill="1" applyBorder="1" applyAlignment="1" applyProtection="1">
      <alignment vertical="center"/>
      <protection hidden="1"/>
    </xf>
    <xf numFmtId="179" fontId="13" fillId="24" borderId="0" xfId="0" applyNumberFormat="1" applyFont="1" applyFill="1" applyAlignment="1" applyProtection="1">
      <alignment horizontal="center"/>
      <protection hidden="1"/>
    </xf>
    <xf numFmtId="186" fontId="7" fillId="24" borderId="0" xfId="1442" applyNumberFormat="1" applyFont="1" applyFill="1" applyBorder="1" applyAlignment="1" applyProtection="1">
      <alignment horizontal="right" vertical="center"/>
      <protection hidden="1"/>
    </xf>
    <xf numFmtId="41" fontId="9" fillId="24" borderId="31" xfId="1442" applyNumberFormat="1" applyFont="1" applyFill="1" applyBorder="1" applyAlignment="1" applyProtection="1">
      <alignment horizontal="center" vertical="center"/>
      <protection hidden="1"/>
    </xf>
    <xf numFmtId="177" fontId="7" fillId="24" borderId="0" xfId="1245" quotePrefix="1" applyFont="1" applyFill="1" applyBorder="1" applyAlignment="1" applyProtection="1">
      <alignment horizontal="center" vertical="center"/>
      <protection hidden="1"/>
    </xf>
    <xf numFmtId="41" fontId="7" fillId="24" borderId="0" xfId="1441" applyNumberFormat="1" applyFont="1" applyFill="1" applyBorder="1" applyAlignment="1" applyProtection="1">
      <alignment horizontal="right" vertical="center"/>
      <protection hidden="1"/>
    </xf>
    <xf numFmtId="181" fontId="7" fillId="24" borderId="0" xfId="1441" applyNumberFormat="1" applyFont="1" applyFill="1" applyBorder="1" applyAlignment="1" applyProtection="1">
      <alignment horizontal="center" vertical="center"/>
      <protection hidden="1"/>
    </xf>
    <xf numFmtId="0" fontId="24" fillId="24" borderId="0" xfId="1441" applyFont="1" applyFill="1" applyBorder="1" applyAlignment="1" applyProtection="1">
      <alignment horizontal="left" vertical="center"/>
      <protection hidden="1"/>
    </xf>
    <xf numFmtId="184" fontId="7" fillId="24" borderId="0" xfId="0" applyNumberFormat="1" applyFont="1" applyFill="1" applyBorder="1" applyAlignment="1" applyProtection="1">
      <alignment vertical="center"/>
      <protection hidden="1"/>
    </xf>
    <xf numFmtId="181" fontId="7" fillId="24" borderId="10" xfId="1441" applyNumberFormat="1" applyFont="1" applyFill="1" applyBorder="1" applyAlignment="1" applyProtection="1">
      <alignment horizontal="center" vertical="center"/>
      <protection hidden="1"/>
    </xf>
    <xf numFmtId="0" fontId="24" fillId="24" borderId="10" xfId="1441" applyFont="1" applyFill="1" applyBorder="1" applyAlignment="1" applyProtection="1">
      <alignment horizontal="left" vertical="center"/>
      <protection hidden="1"/>
    </xf>
    <xf numFmtId="41" fontId="7" fillId="24" borderId="49" xfId="1442" applyNumberFormat="1" applyFont="1" applyFill="1" applyBorder="1" applyAlignment="1" applyProtection="1">
      <alignment horizontal="center" vertical="center"/>
      <protection hidden="1"/>
    </xf>
    <xf numFmtId="184" fontId="7" fillId="24" borderId="10" xfId="0" applyNumberFormat="1" applyFont="1" applyFill="1" applyBorder="1" applyAlignment="1" applyProtection="1">
      <alignment vertical="center"/>
      <protection hidden="1"/>
    </xf>
    <xf numFmtId="0" fontId="13" fillId="24" borderId="48" xfId="1442" applyNumberFormat="1" applyFont="1" applyFill="1" applyBorder="1" applyAlignment="1" applyProtection="1">
      <protection hidden="1"/>
    </xf>
    <xf numFmtId="0" fontId="13" fillId="24" borderId="48" xfId="1442" applyFont="1" applyFill="1" applyBorder="1" applyAlignment="1" applyProtection="1">
      <alignment horizontal="center"/>
      <protection hidden="1"/>
    </xf>
    <xf numFmtId="0" fontId="13" fillId="24" borderId="48" xfId="1442" applyFont="1" applyFill="1" applyBorder="1" applyAlignment="1" applyProtection="1">
      <alignment horizontal="left"/>
      <protection hidden="1"/>
    </xf>
    <xf numFmtId="181" fontId="13" fillId="24" borderId="48" xfId="1442" applyNumberFormat="1" applyFont="1" applyFill="1" applyBorder="1" applyAlignment="1" applyProtection="1">
      <alignment horizontal="left"/>
      <protection hidden="1"/>
    </xf>
    <xf numFmtId="184" fontId="7" fillId="24" borderId="31" xfId="1442" applyNumberFormat="1" applyFont="1" applyFill="1" applyBorder="1" applyAlignment="1" applyProtection="1">
      <alignment vertical="center"/>
      <protection hidden="1"/>
    </xf>
    <xf numFmtId="184" fontId="7" fillId="24" borderId="0" xfId="1442" applyNumberFormat="1" applyFont="1" applyFill="1" applyBorder="1" applyAlignment="1" applyProtection="1">
      <alignment vertical="center"/>
      <protection hidden="1"/>
    </xf>
    <xf numFmtId="184" fontId="9" fillId="24" borderId="31" xfId="1442" applyNumberFormat="1" applyFont="1" applyFill="1" applyBorder="1" applyAlignment="1" applyProtection="1">
      <alignment vertical="center"/>
      <protection hidden="1"/>
    </xf>
    <xf numFmtId="184" fontId="9" fillId="24" borderId="0" xfId="1442" applyNumberFormat="1" applyFont="1" applyFill="1" applyBorder="1" applyAlignment="1" applyProtection="1">
      <alignment vertical="center"/>
      <protection hidden="1"/>
    </xf>
    <xf numFmtId="0" fontId="7" fillId="24" borderId="0" xfId="1441" applyFont="1" applyFill="1" applyBorder="1" applyAlignment="1" applyProtection="1">
      <alignment horizontal="left" vertical="center" shrinkToFit="1"/>
      <protection hidden="1"/>
    </xf>
    <xf numFmtId="181" fontId="7" fillId="24" borderId="31" xfId="0" applyNumberFormat="1" applyFont="1" applyFill="1" applyBorder="1" applyAlignment="1" applyProtection="1">
      <alignment vertical="center"/>
      <protection hidden="1"/>
    </xf>
    <xf numFmtId="181" fontId="7" fillId="24" borderId="0" xfId="1088" applyNumberFormat="1" applyFont="1" applyFill="1" applyAlignment="1" applyProtection="1">
      <alignment vertical="center"/>
      <protection hidden="1"/>
    </xf>
    <xf numFmtId="181" fontId="7" fillId="24" borderId="31" xfId="1442" applyNumberFormat="1" applyFont="1" applyFill="1" applyBorder="1" applyAlignment="1" applyProtection="1">
      <alignment vertical="center"/>
      <protection hidden="1"/>
    </xf>
    <xf numFmtId="181" fontId="7" fillId="24" borderId="0" xfId="0" applyNumberFormat="1" applyFont="1" applyFill="1" applyAlignment="1" applyProtection="1">
      <alignment vertical="center"/>
      <protection hidden="1"/>
    </xf>
    <xf numFmtId="0" fontId="7" fillId="24" borderId="10" xfId="1441" applyFont="1" applyFill="1" applyBorder="1" applyAlignment="1" applyProtection="1">
      <alignment horizontal="left" vertical="center" shrinkToFit="1"/>
      <protection hidden="1"/>
    </xf>
    <xf numFmtId="186" fontId="13" fillId="24" borderId="0" xfId="1442" applyNumberFormat="1" applyFont="1" applyFill="1" applyBorder="1" applyAlignment="1" applyProtection="1">
      <alignment horizontal="right"/>
      <protection hidden="1"/>
    </xf>
    <xf numFmtId="1" fontId="7" fillId="62" borderId="0" xfId="1441" applyNumberFormat="1" applyFont="1" applyFill="1" applyBorder="1" applyAlignment="1" applyProtection="1">
      <alignment horizontal="left" vertical="center"/>
      <protection hidden="1"/>
    </xf>
    <xf numFmtId="0" fontId="5" fillId="62" borderId="0" xfId="1442" applyFont="1" applyFill="1" applyBorder="1" applyAlignment="1" applyProtection="1">
      <alignment horizontal="center" vertical="center"/>
      <protection hidden="1"/>
    </xf>
    <xf numFmtId="177" fontId="4" fillId="62" borderId="0" xfId="1248" applyFont="1" applyFill="1" applyBorder="1" applyAlignment="1" applyProtection="1">
      <alignment horizontal="center" vertical="center"/>
      <protection hidden="1"/>
    </xf>
    <xf numFmtId="1" fontId="7" fillId="62" borderId="0" xfId="1441" applyNumberFormat="1" applyFont="1" applyFill="1" applyBorder="1" applyAlignment="1" applyProtection="1">
      <alignment vertical="center"/>
      <protection hidden="1"/>
    </xf>
    <xf numFmtId="0" fontId="12" fillId="62" borderId="0" xfId="0" applyFont="1" applyFill="1" applyBorder="1" applyAlignment="1" applyProtection="1">
      <alignment vertical="center"/>
      <protection hidden="1"/>
    </xf>
    <xf numFmtId="0" fontId="12" fillId="62" borderId="0" xfId="1442" applyFont="1" applyFill="1" applyBorder="1" applyAlignment="1" applyProtection="1">
      <alignment vertical="center" wrapText="1"/>
      <protection hidden="1"/>
    </xf>
    <xf numFmtId="0" fontId="11" fillId="62" borderId="0" xfId="0" applyFont="1" applyFill="1" applyBorder="1" applyAlignment="1" applyProtection="1">
      <alignment vertical="center"/>
      <protection hidden="1"/>
    </xf>
    <xf numFmtId="0" fontId="7" fillId="62" borderId="0" xfId="1442" applyNumberFormat="1" applyFont="1" applyFill="1" applyBorder="1" applyAlignment="1" applyProtection="1">
      <alignment horizontal="center" vertical="center"/>
      <protection hidden="1"/>
    </xf>
    <xf numFmtId="0" fontId="7" fillId="62" borderId="0" xfId="1442" applyNumberFormat="1" applyFont="1" applyFill="1" applyBorder="1" applyAlignment="1" applyProtection="1">
      <alignment horizontal="right" vertical="center"/>
      <protection hidden="1"/>
    </xf>
    <xf numFmtId="0" fontId="7" fillId="62" borderId="0" xfId="1442" applyNumberFormat="1" applyFont="1" applyFill="1" applyBorder="1" applyAlignment="1" applyProtection="1">
      <alignment horizontal="left" vertical="center"/>
      <protection hidden="1"/>
    </xf>
    <xf numFmtId="41" fontId="7" fillId="62" borderId="32" xfId="1442" applyNumberFormat="1" applyFont="1" applyFill="1" applyBorder="1" applyAlignment="1" applyProtection="1">
      <alignment horizontal="right" vertical="center"/>
      <protection hidden="1"/>
    </xf>
    <xf numFmtId="41" fontId="36" fillId="62" borderId="0" xfId="1442" applyNumberFormat="1" applyFont="1" applyFill="1" applyBorder="1" applyAlignment="1" applyProtection="1">
      <alignment horizontal="right" vertical="center"/>
      <protection hidden="1"/>
    </xf>
    <xf numFmtId="41" fontId="36" fillId="62" borderId="0" xfId="1441" applyNumberFormat="1" applyFont="1" applyFill="1" applyBorder="1" applyAlignment="1" applyProtection="1">
      <alignment horizontal="center" vertical="center"/>
      <protection hidden="1"/>
    </xf>
    <xf numFmtId="41" fontId="36" fillId="62" borderId="32" xfId="1442" applyNumberFormat="1" applyFont="1" applyFill="1" applyBorder="1" applyAlignment="1" applyProtection="1">
      <alignment horizontal="center" vertical="center"/>
      <protection hidden="1"/>
    </xf>
    <xf numFmtId="41" fontId="7" fillId="62" borderId="32" xfId="1441" applyNumberFormat="1" applyFont="1" applyFill="1" applyBorder="1" applyAlignment="1" applyProtection="1">
      <alignment horizontal="right" vertical="center"/>
      <protection hidden="1"/>
    </xf>
    <xf numFmtId="41" fontId="7" fillId="62" borderId="0" xfId="1441" applyNumberFormat="1" applyFont="1" applyFill="1" applyBorder="1" applyAlignment="1" applyProtection="1">
      <alignment horizontal="right" vertical="center"/>
      <protection hidden="1"/>
    </xf>
    <xf numFmtId="41" fontId="36" fillId="62" borderId="32" xfId="1441" applyNumberFormat="1" applyFont="1" applyFill="1" applyBorder="1" applyAlignment="1" applyProtection="1">
      <alignment horizontal="center" vertical="center"/>
      <protection hidden="1"/>
    </xf>
    <xf numFmtId="41" fontId="7" fillId="62" borderId="32" xfId="1441" applyNumberFormat="1" applyFont="1" applyFill="1" applyBorder="1" applyAlignment="1" applyProtection="1">
      <alignment horizontal="center" vertical="center"/>
      <protection hidden="1"/>
    </xf>
    <xf numFmtId="41" fontId="7" fillId="62" borderId="0" xfId="1441" applyNumberFormat="1" applyFont="1" applyFill="1" applyBorder="1" applyAlignment="1" applyProtection="1">
      <alignment horizontal="center" vertical="center"/>
      <protection hidden="1"/>
    </xf>
    <xf numFmtId="41" fontId="7" fillId="62" borderId="0" xfId="1441" quotePrefix="1" applyNumberFormat="1" applyFont="1" applyFill="1" applyBorder="1" applyAlignment="1" applyProtection="1">
      <alignment horizontal="right" vertical="center"/>
      <protection hidden="1"/>
    </xf>
    <xf numFmtId="41" fontId="36" fillId="62" borderId="10" xfId="1441" applyNumberFormat="1" applyFont="1" applyFill="1" applyBorder="1" applyAlignment="1" applyProtection="1">
      <alignment horizontal="center" vertical="center"/>
      <protection hidden="1"/>
    </xf>
    <xf numFmtId="41" fontId="36" fillId="62" borderId="47" xfId="1441" applyNumberFormat="1" applyFont="1" applyFill="1" applyBorder="1" applyAlignment="1" applyProtection="1">
      <alignment horizontal="center" vertical="center" shrinkToFit="1"/>
      <protection hidden="1"/>
    </xf>
    <xf numFmtId="41" fontId="7" fillId="62" borderId="10" xfId="1442" applyNumberFormat="1" applyFont="1" applyFill="1" applyBorder="1" applyAlignment="1" applyProtection="1">
      <alignment horizontal="right" vertical="center"/>
      <protection hidden="1"/>
    </xf>
    <xf numFmtId="41" fontId="7" fillId="62" borderId="47" xfId="1441" applyNumberFormat="1" applyFont="1" applyFill="1" applyBorder="1" applyAlignment="1" applyProtection="1">
      <alignment horizontal="center" vertical="center"/>
      <protection hidden="1"/>
    </xf>
    <xf numFmtId="41" fontId="7" fillId="62" borderId="47" xfId="1441" applyNumberFormat="1" applyFont="1" applyFill="1" applyBorder="1" applyAlignment="1" applyProtection="1">
      <alignment horizontal="right" vertical="center"/>
      <protection hidden="1"/>
    </xf>
    <xf numFmtId="41" fontId="7" fillId="62" borderId="10" xfId="1441" applyNumberFormat="1" applyFont="1" applyFill="1" applyBorder="1" applyAlignment="1" applyProtection="1">
      <alignment horizontal="center" vertical="center"/>
      <protection hidden="1"/>
    </xf>
    <xf numFmtId="0" fontId="13" fillId="62" borderId="48" xfId="1442" applyNumberFormat="1" applyFont="1" applyFill="1" applyBorder="1" applyAlignment="1" applyProtection="1">
      <protection hidden="1"/>
    </xf>
    <xf numFmtId="0" fontId="13" fillId="62" borderId="48" xfId="1442" applyNumberFormat="1" applyFont="1" applyFill="1" applyBorder="1" applyAlignment="1" applyProtection="1">
      <alignment horizontal="center"/>
      <protection hidden="1"/>
    </xf>
    <xf numFmtId="0" fontId="13" fillId="62" borderId="48" xfId="1442" quotePrefix="1" applyNumberFormat="1" applyFont="1" applyFill="1" applyBorder="1" applyAlignment="1" applyProtection="1">
      <protection hidden="1"/>
    </xf>
    <xf numFmtId="0" fontId="13" fillId="62" borderId="0" xfId="1442" applyNumberFormat="1" applyFont="1" applyFill="1" applyBorder="1" applyAlignment="1" applyProtection="1">
      <alignment horizontal="right"/>
      <protection hidden="1"/>
    </xf>
    <xf numFmtId="0" fontId="13" fillId="62" borderId="0" xfId="1442" applyNumberFormat="1" applyFont="1" applyFill="1" applyBorder="1" applyAlignment="1" applyProtection="1">
      <protection hidden="1"/>
    </xf>
    <xf numFmtId="0" fontId="13" fillId="62" borderId="0" xfId="1248" applyNumberFormat="1" applyFont="1" applyFill="1" applyBorder="1" applyAlignment="1" applyProtection="1">
      <alignment horizontal="center"/>
      <protection hidden="1"/>
    </xf>
    <xf numFmtId="186" fontId="4" fillId="62" borderId="0" xfId="1248" applyNumberFormat="1" applyFont="1" applyFill="1" applyBorder="1" applyAlignment="1" applyProtection="1">
      <alignment horizontal="center" vertical="center"/>
      <protection hidden="1"/>
    </xf>
    <xf numFmtId="0" fontId="5" fillId="24" borderId="0" xfId="0" applyFont="1" applyFill="1" applyAlignment="1" applyProtection="1">
      <alignment horizontal="center" vertical="center"/>
      <protection hidden="1"/>
    </xf>
    <xf numFmtId="186" fontId="4" fillId="24" borderId="0" xfId="0" applyNumberFormat="1" applyFont="1" applyFill="1" applyAlignment="1" applyProtection="1">
      <alignment horizontal="center" vertical="center"/>
      <protection hidden="1"/>
    </xf>
    <xf numFmtId="179" fontId="4" fillId="24" borderId="0" xfId="0" applyNumberFormat="1" applyFont="1" applyFill="1" applyAlignment="1" applyProtection="1">
      <alignment horizontal="center" vertical="center"/>
      <protection hidden="1"/>
    </xf>
    <xf numFmtId="2" fontId="4" fillId="24" borderId="0" xfId="0" applyNumberFormat="1" applyFont="1" applyFill="1" applyAlignment="1" applyProtection="1">
      <alignment horizontal="center" vertical="center"/>
      <protection hidden="1"/>
    </xf>
    <xf numFmtId="186" fontId="4" fillId="24" borderId="0" xfId="0" applyNumberFormat="1" applyFont="1" applyFill="1" applyBorder="1" applyAlignment="1" applyProtection="1">
      <alignment horizontal="center" vertical="center"/>
      <protection hidden="1"/>
    </xf>
    <xf numFmtId="186" fontId="7" fillId="24" borderId="0" xfId="0" applyNumberFormat="1" applyFont="1" applyFill="1" applyBorder="1" applyAlignment="1" applyProtection="1">
      <alignment horizontal="center" vertical="center"/>
      <protection hidden="1"/>
    </xf>
    <xf numFmtId="2" fontId="7" fillId="24" borderId="0" xfId="0" applyNumberFormat="1" applyFont="1" applyFill="1" applyBorder="1" applyAlignment="1" applyProtection="1">
      <alignment horizontal="center" vertical="center"/>
      <protection hidden="1"/>
    </xf>
    <xf numFmtId="186" fontId="7" fillId="24" borderId="0" xfId="0" applyNumberFormat="1" applyFont="1" applyFill="1" applyBorder="1" applyAlignment="1" applyProtection="1">
      <alignment horizontal="right" vertical="center"/>
      <protection hidden="1"/>
    </xf>
    <xf numFmtId="0" fontId="7" fillId="24" borderId="59" xfId="0" applyFont="1" applyFill="1" applyBorder="1" applyAlignment="1" applyProtection="1">
      <alignment horizontal="center" vertical="center"/>
      <protection hidden="1"/>
    </xf>
    <xf numFmtId="181" fontId="7" fillId="24" borderId="60" xfId="1088" applyNumberFormat="1" applyFont="1" applyFill="1" applyBorder="1" applyAlignment="1" applyProtection="1">
      <alignment horizontal="right" vertical="center"/>
      <protection hidden="1"/>
    </xf>
    <xf numFmtId="183" fontId="7" fillId="24" borderId="60" xfId="1088" applyNumberFormat="1" applyFont="1" applyFill="1" applyBorder="1" applyAlignment="1" applyProtection="1">
      <alignment horizontal="right" vertical="center"/>
      <protection hidden="1"/>
    </xf>
    <xf numFmtId="189" fontId="7" fillId="24" borderId="60" xfId="1088" applyNumberFormat="1" applyFont="1" applyFill="1" applyBorder="1" applyAlignment="1" applyProtection="1">
      <alignment horizontal="right" vertical="center"/>
      <protection hidden="1"/>
    </xf>
    <xf numFmtId="189" fontId="7" fillId="24" borderId="0" xfId="1088" applyNumberFormat="1" applyFont="1" applyFill="1" applyBorder="1" applyAlignment="1" applyProtection="1">
      <alignment horizontal="right" vertical="center"/>
      <protection hidden="1"/>
    </xf>
    <xf numFmtId="41" fontId="21" fillId="24" borderId="60" xfId="1238" applyFont="1" applyFill="1" applyBorder="1" applyAlignment="1" applyProtection="1">
      <alignment horizontal="right" vertical="center"/>
      <protection hidden="1"/>
    </xf>
    <xf numFmtId="193" fontId="21" fillId="24" borderId="61" xfId="1238" applyNumberFormat="1" applyFont="1" applyFill="1" applyBorder="1" applyAlignment="1" applyProtection="1">
      <alignment horizontal="right" vertical="center"/>
      <protection hidden="1"/>
    </xf>
    <xf numFmtId="0" fontId="7" fillId="24" borderId="62" xfId="0" applyFont="1" applyFill="1" applyBorder="1" applyAlignment="1" applyProtection="1">
      <alignment horizontal="center" vertical="center"/>
      <protection hidden="1"/>
    </xf>
    <xf numFmtId="183" fontId="7" fillId="24" borderId="0" xfId="0" applyNumberFormat="1" applyFont="1" applyFill="1" applyBorder="1" applyAlignment="1" applyProtection="1">
      <alignment horizontal="right" vertical="center"/>
      <protection hidden="1"/>
    </xf>
    <xf numFmtId="189" fontId="7" fillId="24" borderId="0" xfId="0" applyNumberFormat="1" applyFont="1" applyFill="1" applyBorder="1" applyAlignment="1" applyProtection="1">
      <alignment horizontal="right" vertical="center"/>
      <protection hidden="1"/>
    </xf>
    <xf numFmtId="41" fontId="21" fillId="24" borderId="0" xfId="1238" applyFont="1" applyFill="1" applyBorder="1" applyAlignment="1" applyProtection="1">
      <alignment horizontal="right" vertical="center"/>
      <protection hidden="1"/>
    </xf>
    <xf numFmtId="193" fontId="21" fillId="24" borderId="32" xfId="1238" applyNumberFormat="1" applyFont="1" applyFill="1" applyBorder="1" applyAlignment="1" applyProtection="1">
      <alignment horizontal="right" vertical="center"/>
      <protection hidden="1"/>
    </xf>
    <xf numFmtId="0" fontId="7" fillId="24" borderId="63" xfId="0" applyFont="1" applyFill="1" applyBorder="1" applyAlignment="1" applyProtection="1">
      <alignment horizontal="center" vertical="center"/>
      <protection hidden="1"/>
    </xf>
    <xf numFmtId="189" fontId="7" fillId="24" borderId="0" xfId="0" applyNumberFormat="1" applyFont="1" applyFill="1" applyAlignment="1" applyProtection="1">
      <alignment horizontal="right" vertical="center"/>
      <protection hidden="1"/>
    </xf>
    <xf numFmtId="0" fontId="7" fillId="24" borderId="45" xfId="0" applyFont="1" applyFill="1" applyBorder="1" applyAlignment="1" applyProtection="1">
      <alignment horizontal="center" vertical="center"/>
      <protection hidden="1"/>
    </xf>
    <xf numFmtId="183" fontId="7" fillId="24" borderId="0" xfId="0" applyNumberFormat="1" applyFont="1" applyFill="1" applyAlignment="1" applyProtection="1">
      <alignment horizontal="right" vertical="center"/>
      <protection hidden="1"/>
    </xf>
    <xf numFmtId="0" fontId="7" fillId="24" borderId="64" xfId="0" applyFont="1" applyFill="1" applyBorder="1" applyAlignment="1" applyProtection="1">
      <alignment horizontal="center" vertical="center"/>
      <protection hidden="1"/>
    </xf>
    <xf numFmtId="41" fontId="21" fillId="24" borderId="10" xfId="1238" applyFont="1" applyFill="1" applyBorder="1" applyAlignment="1" applyProtection="1">
      <alignment horizontal="right" vertical="center"/>
      <protection hidden="1"/>
    </xf>
    <xf numFmtId="193" fontId="21" fillId="24" borderId="47" xfId="1238" applyNumberFormat="1" applyFont="1" applyFill="1" applyBorder="1" applyAlignment="1" applyProtection="1">
      <alignment horizontal="right" vertical="center"/>
      <protection hidden="1"/>
    </xf>
    <xf numFmtId="0" fontId="7" fillId="24" borderId="65" xfId="0" applyFont="1" applyFill="1" applyBorder="1" applyAlignment="1" applyProtection="1">
      <alignment horizontal="center" vertical="center"/>
      <protection hidden="1"/>
    </xf>
    <xf numFmtId="186" fontId="13" fillId="24" borderId="48" xfId="0" applyNumberFormat="1" applyFont="1" applyFill="1" applyBorder="1" applyAlignment="1" applyProtection="1">
      <alignment horizontal="left"/>
      <protection hidden="1"/>
    </xf>
    <xf numFmtId="186" fontId="13" fillId="24" borderId="48" xfId="1248" applyNumberFormat="1" applyFont="1" applyFill="1" applyBorder="1" applyAlignment="1" applyProtection="1">
      <alignment horizontal="left"/>
      <protection hidden="1"/>
    </xf>
    <xf numFmtId="179" fontId="13" fillId="24" borderId="0" xfId="0" applyNumberFormat="1" applyFont="1" applyFill="1" applyBorder="1" applyAlignment="1" applyProtection="1">
      <alignment horizontal="left"/>
      <protection hidden="1"/>
    </xf>
    <xf numFmtId="186" fontId="13" fillId="24" borderId="0" xfId="0" applyNumberFormat="1" applyFont="1" applyFill="1" applyBorder="1" applyAlignment="1" applyProtection="1">
      <alignment horizontal="left"/>
      <protection hidden="1"/>
    </xf>
    <xf numFmtId="0" fontId="13" fillId="24" borderId="48" xfId="0" applyFont="1" applyFill="1" applyBorder="1" applyAlignment="1" applyProtection="1">
      <alignment horizontal="right"/>
      <protection hidden="1"/>
    </xf>
    <xf numFmtId="181" fontId="13" fillId="24" borderId="0" xfId="0" applyNumberFormat="1" applyFont="1" applyFill="1" applyBorder="1" applyAlignment="1" applyProtection="1">
      <alignment horizontal="left"/>
      <protection hidden="1"/>
    </xf>
    <xf numFmtId="186" fontId="13" fillId="24" borderId="0" xfId="1248" applyNumberFormat="1" applyFont="1" applyFill="1" applyBorder="1" applyAlignment="1" applyProtection="1">
      <alignment horizontal="left"/>
      <protection hidden="1"/>
    </xf>
    <xf numFmtId="179" fontId="13" fillId="24" borderId="0" xfId="0" applyNumberFormat="1" applyFont="1" applyFill="1" applyBorder="1" applyAlignment="1" applyProtection="1">
      <protection hidden="1"/>
    </xf>
    <xf numFmtId="0" fontId="13" fillId="24" borderId="0" xfId="0" applyNumberFormat="1" applyFont="1" applyFill="1" applyBorder="1" applyAlignment="1" applyProtection="1">
      <alignment horizontal="right"/>
      <protection hidden="1"/>
    </xf>
    <xf numFmtId="181" fontId="13" fillId="24" borderId="0" xfId="0" applyNumberFormat="1" applyFont="1" applyFill="1" applyBorder="1" applyAlignment="1" applyProtection="1">
      <alignment horizontal="left" vertical="center"/>
      <protection hidden="1"/>
    </xf>
    <xf numFmtId="186" fontId="13" fillId="24" borderId="0" xfId="0" applyNumberFormat="1" applyFont="1" applyFill="1" applyBorder="1" applyAlignment="1" applyProtection="1">
      <alignment horizontal="left" vertical="center"/>
      <protection hidden="1"/>
    </xf>
    <xf numFmtId="186" fontId="13" fillId="24" borderId="0" xfId="1248" applyNumberFormat="1" applyFont="1" applyFill="1" applyBorder="1" applyAlignment="1" applyProtection="1">
      <alignment horizontal="left" vertical="center"/>
      <protection hidden="1"/>
    </xf>
    <xf numFmtId="177" fontId="111" fillId="24" borderId="0" xfId="1248" applyFont="1" applyFill="1" applyAlignment="1" applyProtection="1">
      <alignment horizontal="center" vertical="center"/>
      <protection hidden="1"/>
    </xf>
    <xf numFmtId="177" fontId="112" fillId="24" borderId="0" xfId="1248" applyFont="1" applyFill="1" applyAlignment="1" applyProtection="1">
      <alignment horizontal="center" vertical="center"/>
      <protection hidden="1"/>
    </xf>
    <xf numFmtId="177" fontId="7" fillId="24" borderId="10" xfId="1248" applyFont="1" applyFill="1" applyBorder="1" applyAlignment="1" applyProtection="1">
      <alignment horizontal="center" vertical="center"/>
      <protection hidden="1"/>
    </xf>
    <xf numFmtId="186" fontId="7" fillId="24" borderId="10" xfId="0" applyNumberFormat="1" applyFont="1" applyFill="1" applyBorder="1" applyAlignment="1" applyProtection="1">
      <alignment horizontal="center" vertical="center"/>
      <protection hidden="1"/>
    </xf>
    <xf numFmtId="186" fontId="7" fillId="24" borderId="10" xfId="1248" applyNumberFormat="1" applyFont="1" applyFill="1" applyBorder="1" applyAlignment="1" applyProtection="1">
      <alignment horizontal="center" vertical="center"/>
      <protection hidden="1"/>
    </xf>
    <xf numFmtId="179" fontId="7" fillId="24" borderId="10" xfId="0" applyNumberFormat="1" applyFont="1" applyFill="1" applyBorder="1" applyAlignment="1" applyProtection="1">
      <alignment horizontal="center" vertical="center"/>
      <protection hidden="1"/>
    </xf>
    <xf numFmtId="2" fontId="7" fillId="24" borderId="10" xfId="0" applyNumberFormat="1" applyFont="1" applyFill="1" applyBorder="1" applyAlignment="1" applyProtection="1">
      <alignment horizontal="center" vertical="center"/>
      <protection hidden="1"/>
    </xf>
    <xf numFmtId="41" fontId="21" fillId="24" borderId="0" xfId="1238" applyFont="1" applyFill="1" applyBorder="1" applyAlignment="1" applyProtection="1">
      <alignment vertical="center"/>
      <protection hidden="1"/>
    </xf>
    <xf numFmtId="41" fontId="21" fillId="24" borderId="10" xfId="1238" applyFont="1" applyFill="1" applyBorder="1" applyAlignment="1" applyProtection="1">
      <alignment vertical="center"/>
      <protection hidden="1"/>
    </xf>
    <xf numFmtId="0" fontId="7" fillId="24" borderId="0" xfId="0" applyFont="1" applyFill="1" applyAlignment="1" applyProtection="1">
      <alignment horizontal="center"/>
      <protection hidden="1"/>
    </xf>
    <xf numFmtId="177" fontId="7" fillId="24" borderId="0" xfId="1248" applyFont="1" applyFill="1" applyAlignment="1" applyProtection="1">
      <alignment horizontal="center"/>
      <protection hidden="1"/>
    </xf>
    <xf numFmtId="186" fontId="7" fillId="24" borderId="0" xfId="0" applyNumberFormat="1" applyFont="1" applyFill="1" applyAlignment="1" applyProtection="1">
      <alignment horizontal="center"/>
      <protection hidden="1"/>
    </xf>
    <xf numFmtId="186" fontId="7" fillId="24" borderId="0" xfId="1248" applyNumberFormat="1" applyFont="1" applyFill="1" applyAlignment="1" applyProtection="1">
      <alignment horizontal="center"/>
      <protection hidden="1"/>
    </xf>
    <xf numFmtId="179" fontId="7" fillId="24" borderId="0" xfId="0" applyNumberFormat="1" applyFont="1" applyFill="1" applyAlignment="1" applyProtection="1">
      <alignment horizontal="center"/>
      <protection hidden="1"/>
    </xf>
    <xf numFmtId="2" fontId="7" fillId="24" borderId="0" xfId="0" applyNumberFormat="1" applyFont="1" applyFill="1" applyAlignment="1" applyProtection="1">
      <alignment horizontal="center"/>
      <protection hidden="1"/>
    </xf>
    <xf numFmtId="186" fontId="7" fillId="24" borderId="0" xfId="0" applyNumberFormat="1" applyFont="1" applyFill="1" applyBorder="1" applyAlignment="1" applyProtection="1">
      <alignment horizontal="center"/>
      <protection hidden="1"/>
    </xf>
    <xf numFmtId="0" fontId="7" fillId="24" borderId="0" xfId="0" applyFont="1" applyFill="1" applyBorder="1" applyAlignment="1" applyProtection="1">
      <alignment horizontal="center"/>
      <protection hidden="1"/>
    </xf>
    <xf numFmtId="186" fontId="7" fillId="24" borderId="0" xfId="0" applyNumberFormat="1" applyFont="1" applyFill="1" applyAlignment="1" applyProtection="1">
      <alignment horizontal="center" vertical="center"/>
      <protection hidden="1"/>
    </xf>
    <xf numFmtId="2" fontId="7" fillId="24" borderId="0" xfId="0" applyNumberFormat="1" applyFont="1" applyFill="1" applyAlignment="1" applyProtection="1">
      <alignment horizontal="center" vertical="center"/>
      <protection hidden="1"/>
    </xf>
    <xf numFmtId="0" fontId="7" fillId="62" borderId="0" xfId="0" applyNumberFormat="1" applyFont="1" applyFill="1" applyAlignment="1" applyProtection="1">
      <alignment horizontal="left" vertical="center"/>
      <protection hidden="1"/>
    </xf>
    <xf numFmtId="0" fontId="4" fillId="62" borderId="0" xfId="1247" applyNumberFormat="1" applyFont="1" applyFill="1" applyAlignment="1" applyProtection="1">
      <alignment horizontal="center" vertical="center"/>
      <protection hidden="1"/>
    </xf>
    <xf numFmtId="0" fontId="2" fillId="62" borderId="0" xfId="0" applyNumberFormat="1" applyFont="1" applyFill="1" applyAlignment="1" applyProtection="1">
      <alignment horizontal="center" vertical="center"/>
      <protection hidden="1"/>
    </xf>
    <xf numFmtId="0" fontId="4" fillId="62" borderId="0" xfId="0" applyNumberFormat="1" applyFont="1" applyFill="1" applyBorder="1" applyAlignment="1" applyProtection="1">
      <alignment horizontal="center" vertical="center"/>
      <protection hidden="1"/>
    </xf>
    <xf numFmtId="41" fontId="12" fillId="62" borderId="0" xfId="0" applyNumberFormat="1" applyFont="1" applyFill="1" applyBorder="1" applyAlignment="1" applyProtection="1">
      <alignment horizontal="center" vertical="center"/>
      <protection hidden="1"/>
    </xf>
    <xf numFmtId="41" fontId="11" fillId="62" borderId="0" xfId="0" applyNumberFormat="1" applyFont="1" applyFill="1" applyAlignment="1" applyProtection="1">
      <alignment horizontal="center" vertical="center"/>
      <protection hidden="1"/>
    </xf>
    <xf numFmtId="41" fontId="11" fillId="62" borderId="0" xfId="0" applyNumberFormat="1" applyFont="1" applyFill="1" applyBorder="1" applyAlignment="1" applyProtection="1">
      <alignment horizontal="center" vertical="center"/>
      <protection hidden="1"/>
    </xf>
    <xf numFmtId="0" fontId="7" fillId="62" borderId="0" xfId="1245" applyNumberFormat="1" applyFont="1" applyFill="1" applyBorder="1" applyAlignment="1" applyProtection="1">
      <alignment horizontal="center" vertical="center"/>
      <protection hidden="1"/>
    </xf>
    <xf numFmtId="0" fontId="7" fillId="62" borderId="0" xfId="1245" applyNumberFormat="1" applyFont="1" applyFill="1" applyBorder="1" applyAlignment="1" applyProtection="1">
      <alignment horizontal="right" vertical="center"/>
      <protection hidden="1"/>
    </xf>
    <xf numFmtId="41" fontId="7" fillId="62" borderId="26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25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32" xfId="1245" quotePrefix="1" applyNumberFormat="1" applyFont="1" applyFill="1" applyBorder="1" applyAlignment="1" applyProtection="1">
      <alignment horizontal="center" vertical="center"/>
      <protection hidden="1"/>
    </xf>
    <xf numFmtId="41" fontId="7" fillId="62" borderId="0" xfId="1446" applyNumberFormat="1" applyFont="1" applyFill="1" applyBorder="1" applyAlignment="1" applyProtection="1">
      <alignment vertical="center"/>
      <protection hidden="1"/>
    </xf>
    <xf numFmtId="41" fontId="7" fillId="62" borderId="31" xfId="1245" quotePrefix="1" applyNumberFormat="1" applyFont="1" applyFill="1" applyBorder="1" applyAlignment="1" applyProtection="1">
      <alignment horizontal="center" vertical="center"/>
      <protection hidden="1"/>
    </xf>
    <xf numFmtId="41" fontId="9" fillId="62" borderId="32" xfId="1245" quotePrefix="1" applyNumberFormat="1" applyFont="1" applyFill="1" applyBorder="1" applyAlignment="1" applyProtection="1">
      <alignment horizontal="center" vertical="center"/>
      <protection hidden="1"/>
    </xf>
    <xf numFmtId="41" fontId="9" fillId="62" borderId="31" xfId="0" applyNumberFormat="1" applyFont="1" applyFill="1" applyBorder="1" applyAlignment="1" applyProtection="1">
      <alignment horizontal="right" vertical="center"/>
      <protection hidden="1"/>
    </xf>
    <xf numFmtId="41" fontId="9" fillId="62" borderId="0" xfId="1446" applyNumberFormat="1" applyFont="1" applyFill="1" applyBorder="1" applyAlignment="1" applyProtection="1">
      <alignment vertical="center"/>
      <protection hidden="1"/>
    </xf>
    <xf numFmtId="41" fontId="9" fillId="62" borderId="31" xfId="1245" quotePrefix="1" applyNumberFormat="1" applyFont="1" applyFill="1" applyBorder="1" applyAlignment="1" applyProtection="1">
      <alignment horizontal="center" vertical="center"/>
      <protection hidden="1"/>
    </xf>
    <xf numFmtId="41" fontId="7" fillId="62" borderId="32" xfId="1245" applyNumberFormat="1" applyFont="1" applyFill="1" applyBorder="1" applyAlignment="1" applyProtection="1">
      <alignment horizontal="center" vertical="center"/>
      <protection hidden="1"/>
    </xf>
    <xf numFmtId="41" fontId="7" fillId="62" borderId="31" xfId="1247" applyNumberFormat="1" applyFont="1" applyFill="1" applyBorder="1" applyAlignment="1" applyProtection="1">
      <alignment horizontal="center" vertical="center"/>
      <protection hidden="1"/>
    </xf>
    <xf numFmtId="41" fontId="9" fillId="62" borderId="32" xfId="0" applyNumberFormat="1" applyFont="1" applyFill="1" applyBorder="1" applyAlignment="1" applyProtection="1">
      <alignment horizontal="center" vertical="center"/>
      <protection hidden="1"/>
    </xf>
    <xf numFmtId="41" fontId="9" fillId="62" borderId="31" xfId="1238" applyNumberFormat="1" applyFont="1" applyFill="1" applyBorder="1" applyAlignment="1" applyProtection="1">
      <alignment horizontal="right" vertical="center"/>
      <protection hidden="1"/>
    </xf>
    <xf numFmtId="41" fontId="9" fillId="62" borderId="31" xfId="0" applyNumberFormat="1" applyFont="1" applyFill="1" applyBorder="1" applyAlignment="1" applyProtection="1">
      <alignment horizontal="left" vertical="center"/>
      <protection hidden="1"/>
    </xf>
    <xf numFmtId="41" fontId="7" fillId="62" borderId="31" xfId="1238" applyNumberFormat="1" applyFont="1" applyFill="1" applyBorder="1" applyAlignment="1" applyProtection="1">
      <alignment horizontal="right" vertical="center"/>
      <protection hidden="1"/>
    </xf>
    <xf numFmtId="41" fontId="7" fillId="62" borderId="0" xfId="1238" applyNumberFormat="1" applyFont="1" applyFill="1" applyBorder="1" applyAlignment="1" applyProtection="1">
      <alignment horizontal="right" vertical="center"/>
      <protection hidden="1"/>
    </xf>
    <xf numFmtId="181" fontId="9" fillId="62" borderId="32" xfId="1446" applyNumberFormat="1" applyFont="1" applyFill="1" applyBorder="1" applyAlignment="1" applyProtection="1">
      <alignment horizontal="center" vertical="center" wrapText="1"/>
      <protection hidden="1"/>
    </xf>
    <xf numFmtId="41" fontId="9" fillId="62" borderId="0" xfId="1238" applyNumberFormat="1" applyFont="1" applyFill="1" applyBorder="1" applyAlignment="1" applyProtection="1">
      <alignment horizontal="right" vertical="center"/>
      <protection hidden="1"/>
    </xf>
    <xf numFmtId="181" fontId="7" fillId="62" borderId="32" xfId="1446" applyNumberFormat="1" applyFont="1" applyFill="1" applyBorder="1" applyAlignment="1" applyProtection="1">
      <alignment horizontal="center" vertical="center" wrapText="1"/>
      <protection hidden="1"/>
    </xf>
    <xf numFmtId="41" fontId="18" fillId="62" borderId="31" xfId="1238" applyNumberFormat="1" applyFont="1" applyFill="1" applyBorder="1" applyAlignment="1" applyProtection="1">
      <alignment horizontal="right" vertical="center"/>
      <protection hidden="1"/>
    </xf>
    <xf numFmtId="41" fontId="18" fillId="62" borderId="0" xfId="1238" applyNumberFormat="1" applyFont="1" applyFill="1" applyBorder="1" applyAlignment="1" applyProtection="1">
      <alignment horizontal="right" vertical="center"/>
      <protection hidden="1"/>
    </xf>
    <xf numFmtId="41" fontId="18" fillId="62" borderId="0" xfId="0" applyNumberFormat="1" applyFont="1" applyFill="1" applyBorder="1" applyAlignment="1" applyProtection="1">
      <alignment vertical="center"/>
      <protection hidden="1"/>
    </xf>
    <xf numFmtId="41" fontId="9" fillId="62" borderId="31" xfId="1446" applyNumberFormat="1" applyFont="1" applyFill="1" applyBorder="1" applyAlignment="1" applyProtection="1">
      <alignment vertical="center"/>
      <protection hidden="1"/>
    </xf>
    <xf numFmtId="181" fontId="7" fillId="62" borderId="47" xfId="1446" applyNumberFormat="1" applyFont="1" applyFill="1" applyBorder="1" applyAlignment="1" applyProtection="1">
      <alignment horizontal="center" vertical="center" wrapText="1"/>
      <protection hidden="1"/>
    </xf>
    <xf numFmtId="41" fontId="18" fillId="62" borderId="49" xfId="1238" applyNumberFormat="1" applyFont="1" applyFill="1" applyBorder="1" applyAlignment="1" applyProtection="1">
      <alignment horizontal="right" vertical="center"/>
      <protection hidden="1"/>
    </xf>
    <xf numFmtId="41" fontId="18" fillId="62" borderId="10" xfId="1238" applyNumberFormat="1" applyFont="1" applyFill="1" applyBorder="1" applyAlignment="1" applyProtection="1">
      <alignment horizontal="right" vertical="center"/>
      <protection hidden="1"/>
    </xf>
    <xf numFmtId="41" fontId="18" fillId="62" borderId="10" xfId="0" applyNumberFormat="1" applyFont="1" applyFill="1" applyBorder="1" applyAlignment="1" applyProtection="1">
      <alignment vertical="center"/>
      <protection hidden="1"/>
    </xf>
    <xf numFmtId="41" fontId="7" fillId="62" borderId="47" xfId="1446" applyNumberFormat="1" applyFont="1" applyFill="1" applyBorder="1" applyAlignment="1" applyProtection="1">
      <alignment vertical="center"/>
      <protection hidden="1"/>
    </xf>
    <xf numFmtId="41" fontId="13" fillId="62" borderId="0" xfId="0" applyNumberFormat="1" applyFont="1" applyFill="1" applyAlignment="1" applyProtection="1">
      <alignment horizontal="center"/>
      <protection hidden="1"/>
    </xf>
    <xf numFmtId="41" fontId="13" fillId="62" borderId="0" xfId="0" applyNumberFormat="1" applyFont="1" applyFill="1" applyBorder="1" applyAlignment="1" applyProtection="1">
      <alignment horizontal="center"/>
      <protection hidden="1"/>
    </xf>
    <xf numFmtId="0" fontId="7" fillId="62" borderId="0" xfId="0" applyNumberFormat="1" applyFont="1" applyFill="1" applyAlignment="1" applyProtection="1">
      <alignment horizontal="center" vertical="center"/>
      <protection hidden="1"/>
    </xf>
    <xf numFmtId="0" fontId="13" fillId="62" borderId="0" xfId="0" applyNumberFormat="1" applyFont="1" applyFill="1" applyBorder="1" applyAlignment="1" applyProtection="1">
      <alignment horizontal="center" vertical="center"/>
      <protection hidden="1"/>
    </xf>
    <xf numFmtId="41" fontId="71" fillId="62" borderId="0" xfId="0" applyNumberFormat="1" applyFont="1" applyFill="1" applyAlignment="1" applyProtection="1">
      <alignment horizontal="center" vertical="center"/>
      <protection hidden="1"/>
    </xf>
    <xf numFmtId="0" fontId="7" fillId="62" borderId="10" xfId="1247" applyNumberFormat="1" applyFont="1" applyFill="1" applyBorder="1" applyAlignment="1" applyProtection="1">
      <alignment horizontal="center" vertical="center"/>
      <protection hidden="1"/>
    </xf>
    <xf numFmtId="0" fontId="7" fillId="62" borderId="10" xfId="0" applyNumberFormat="1" applyFont="1" applyFill="1" applyBorder="1" applyAlignment="1" applyProtection="1">
      <alignment horizontal="center" vertical="center"/>
      <protection hidden="1"/>
    </xf>
    <xf numFmtId="41" fontId="7" fillId="62" borderId="29" xfId="0" applyNumberFormat="1" applyFont="1" applyFill="1" applyBorder="1" applyAlignment="1" applyProtection="1">
      <alignment vertical="center"/>
      <protection hidden="1"/>
    </xf>
    <xf numFmtId="181" fontId="7" fillId="62" borderId="61" xfId="1446" applyNumberFormat="1" applyFont="1" applyFill="1" applyBorder="1" applyAlignment="1" applyProtection="1">
      <alignment horizontal="center" vertical="center" wrapText="1"/>
      <protection hidden="1"/>
    </xf>
    <xf numFmtId="41" fontId="18" fillId="62" borderId="66" xfId="1238" applyNumberFormat="1" applyFont="1" applyFill="1" applyBorder="1" applyAlignment="1" applyProtection="1">
      <alignment horizontal="right" vertical="center"/>
      <protection hidden="1"/>
    </xf>
    <xf numFmtId="41" fontId="7" fillId="62" borderId="60" xfId="0" applyNumberFormat="1" applyFont="1" applyFill="1" applyBorder="1" applyAlignment="1" applyProtection="1">
      <alignment horizontal="right" vertical="center"/>
      <protection hidden="1"/>
    </xf>
    <xf numFmtId="41" fontId="18" fillId="62" borderId="60" xfId="1238" applyNumberFormat="1" applyFont="1" applyFill="1" applyBorder="1" applyAlignment="1" applyProtection="1">
      <alignment horizontal="right" vertical="center"/>
      <protection hidden="1"/>
    </xf>
    <xf numFmtId="41" fontId="18" fillId="62" borderId="60" xfId="0" applyNumberFormat="1" applyFont="1" applyFill="1" applyBorder="1" applyAlignment="1" applyProtection="1">
      <alignment vertical="center"/>
      <protection hidden="1"/>
    </xf>
    <xf numFmtId="41" fontId="7" fillId="62" borderId="66" xfId="0" applyNumberFormat="1" applyFont="1" applyFill="1" applyBorder="1" applyAlignment="1" applyProtection="1">
      <alignment horizontal="left" vertical="center"/>
      <protection hidden="1"/>
    </xf>
    <xf numFmtId="41" fontId="7" fillId="62" borderId="0" xfId="1446" applyNumberFormat="1" applyFont="1" applyFill="1" applyBorder="1" applyAlignment="1" applyProtection="1">
      <alignment vertical="center" wrapText="1"/>
      <protection hidden="1"/>
    </xf>
    <xf numFmtId="41" fontId="7" fillId="62" borderId="0" xfId="0" applyNumberFormat="1" applyFont="1" applyFill="1" applyBorder="1" applyAlignment="1" applyProtection="1">
      <alignment vertical="center"/>
      <protection hidden="1"/>
    </xf>
    <xf numFmtId="41" fontId="9" fillId="62" borderId="0" xfId="1446" applyNumberFormat="1" applyFont="1" applyFill="1" applyBorder="1" applyAlignment="1" applyProtection="1">
      <alignment vertical="center" wrapText="1"/>
      <protection hidden="1"/>
    </xf>
    <xf numFmtId="41" fontId="9" fillId="62" borderId="0" xfId="0" applyNumberFormat="1" applyFont="1" applyFill="1" applyBorder="1" applyAlignment="1" applyProtection="1">
      <alignment vertical="center"/>
      <protection hidden="1"/>
    </xf>
    <xf numFmtId="41" fontId="9" fillId="62" borderId="32" xfId="1446" applyNumberFormat="1" applyFont="1" applyFill="1" applyBorder="1" applyAlignment="1" applyProtection="1">
      <alignment vertical="center"/>
      <protection hidden="1"/>
    </xf>
    <xf numFmtId="41" fontId="9" fillId="62" borderId="31" xfId="1247" applyNumberFormat="1" applyFont="1" applyFill="1" applyBorder="1" applyAlignment="1" applyProtection="1">
      <alignment horizontal="left" vertical="center"/>
      <protection hidden="1"/>
    </xf>
    <xf numFmtId="41" fontId="7" fillId="62" borderId="32" xfId="1446" applyNumberFormat="1" applyFont="1" applyFill="1" applyBorder="1" applyAlignment="1" applyProtection="1">
      <alignment vertical="center"/>
      <protection hidden="1"/>
    </xf>
    <xf numFmtId="41" fontId="7" fillId="62" borderId="31" xfId="1247" applyNumberFormat="1" applyFont="1" applyFill="1" applyBorder="1" applyAlignment="1" applyProtection="1">
      <alignment horizontal="left" vertical="center"/>
      <protection hidden="1"/>
    </xf>
    <xf numFmtId="0" fontId="13" fillId="62" borderId="48" xfId="0" applyNumberFormat="1" applyFont="1" applyFill="1" applyBorder="1" applyAlignment="1" applyProtection="1">
      <alignment horizontal="left"/>
      <protection hidden="1"/>
    </xf>
    <xf numFmtId="41" fontId="13" fillId="62" borderId="48" xfId="1238" applyNumberFormat="1" applyFont="1" applyFill="1" applyBorder="1" applyAlignment="1" applyProtection="1">
      <alignment horizontal="right"/>
      <protection hidden="1"/>
    </xf>
    <xf numFmtId="41" fontId="13" fillId="62" borderId="48" xfId="0" applyNumberFormat="1" applyFont="1" applyFill="1" applyBorder="1" applyAlignment="1" applyProtection="1">
      <alignment horizontal="right"/>
      <protection hidden="1"/>
    </xf>
    <xf numFmtId="41" fontId="13" fillId="62" borderId="48" xfId="1446" applyNumberFormat="1" applyFont="1" applyFill="1" applyBorder="1" applyAlignment="1" applyProtection="1">
      <alignment wrapText="1"/>
      <protection hidden="1"/>
    </xf>
    <xf numFmtId="41" fontId="13" fillId="62" borderId="48" xfId="0" applyNumberFormat="1" applyFont="1" applyFill="1" applyBorder="1" applyAlignment="1" applyProtection="1">
      <protection hidden="1"/>
    </xf>
    <xf numFmtId="41" fontId="13" fillId="62" borderId="48" xfId="1446" applyNumberFormat="1" applyFont="1" applyFill="1" applyBorder="1" applyAlignment="1" applyProtection="1">
      <protection hidden="1"/>
    </xf>
    <xf numFmtId="0" fontId="13" fillId="62" borderId="0" xfId="0" applyNumberFormat="1" applyFont="1" applyFill="1" applyBorder="1" applyAlignment="1" applyProtection="1">
      <alignment horizontal="left"/>
      <protection hidden="1"/>
    </xf>
    <xf numFmtId="41" fontId="13" fillId="62" borderId="0" xfId="0" applyNumberFormat="1" applyFont="1" applyFill="1" applyBorder="1" applyAlignment="1" applyProtection="1">
      <alignment horizontal="center" vertical="center"/>
      <protection hidden="1"/>
    </xf>
    <xf numFmtId="41" fontId="7" fillId="62" borderId="32" xfId="1238" applyNumberFormat="1" applyFont="1" applyFill="1" applyBorder="1" applyAlignment="1" applyProtection="1">
      <alignment horizontal="right" vertical="center"/>
      <protection hidden="1"/>
    </xf>
    <xf numFmtId="41" fontId="9" fillId="62" borderId="32" xfId="1238" applyNumberFormat="1" applyFont="1" applyFill="1" applyBorder="1" applyAlignment="1" applyProtection="1">
      <alignment horizontal="right" vertical="center"/>
      <protection hidden="1"/>
    </xf>
    <xf numFmtId="41" fontId="13" fillId="62" borderId="48" xfId="0" applyNumberFormat="1" applyFont="1" applyFill="1" applyBorder="1" applyAlignment="1" applyProtection="1">
      <alignment horizontal="center"/>
      <protection hidden="1"/>
    </xf>
    <xf numFmtId="41" fontId="18" fillId="62" borderId="47" xfId="1238" applyNumberFormat="1" applyFont="1" applyFill="1" applyBorder="1" applyAlignment="1" applyProtection="1">
      <alignment horizontal="right" vertical="center"/>
      <protection hidden="1"/>
    </xf>
    <xf numFmtId="41" fontId="67" fillId="62" borderId="0" xfId="0" applyNumberFormat="1" applyFont="1" applyFill="1" applyBorder="1" applyAlignment="1" applyProtection="1">
      <alignment horizontal="center"/>
      <protection hidden="1"/>
    </xf>
    <xf numFmtId="181" fontId="9" fillId="62" borderId="61" xfId="1446" applyNumberFormat="1" applyFont="1" applyFill="1" applyBorder="1" applyAlignment="1" applyProtection="1">
      <alignment horizontal="center" vertical="center" wrapText="1"/>
      <protection hidden="1"/>
    </xf>
    <xf numFmtId="41" fontId="9" fillId="62" borderId="66" xfId="1238" applyNumberFormat="1" applyFont="1" applyFill="1" applyBorder="1" applyAlignment="1" applyProtection="1">
      <alignment horizontal="right" vertical="center"/>
      <protection hidden="1"/>
    </xf>
    <xf numFmtId="41" fontId="9" fillId="62" borderId="60" xfId="0" applyNumberFormat="1" applyFont="1" applyFill="1" applyBorder="1" applyAlignment="1" applyProtection="1">
      <alignment horizontal="right" vertical="center"/>
      <protection hidden="1"/>
    </xf>
    <xf numFmtId="41" fontId="9" fillId="62" borderId="60" xfId="1446" applyNumberFormat="1" applyFont="1" applyFill="1" applyBorder="1" applyAlignment="1" applyProtection="1">
      <alignment vertical="center" wrapText="1"/>
      <protection hidden="1"/>
    </xf>
    <xf numFmtId="41" fontId="9" fillId="62" borderId="60" xfId="0" applyNumberFormat="1" applyFont="1" applyFill="1" applyBorder="1" applyAlignment="1" applyProtection="1">
      <alignment vertical="center"/>
      <protection hidden="1"/>
    </xf>
    <xf numFmtId="41" fontId="9" fillId="62" borderId="60" xfId="1238" applyNumberFormat="1" applyFont="1" applyFill="1" applyBorder="1" applyAlignment="1" applyProtection="1">
      <alignment horizontal="right" vertical="center"/>
      <protection hidden="1"/>
    </xf>
    <xf numFmtId="41" fontId="9" fillId="62" borderId="61" xfId="1238" applyNumberFormat="1" applyFont="1" applyFill="1" applyBorder="1" applyAlignment="1" applyProtection="1">
      <alignment horizontal="right" vertical="center"/>
      <protection hidden="1"/>
    </xf>
    <xf numFmtId="41" fontId="9" fillId="62" borderId="66" xfId="1247" applyNumberFormat="1" applyFont="1" applyFill="1" applyBorder="1" applyAlignment="1" applyProtection="1">
      <alignment horizontal="left" vertical="center"/>
      <protection hidden="1"/>
    </xf>
    <xf numFmtId="41" fontId="18" fillId="62" borderId="0" xfId="1088" applyNumberFormat="1" applyFont="1" applyFill="1" applyBorder="1" applyAlignment="1" applyProtection="1">
      <alignment vertical="center"/>
      <protection hidden="1"/>
    </xf>
    <xf numFmtId="41" fontId="18" fillId="62" borderId="10" xfId="1088" applyNumberFormat="1" applyFont="1" applyFill="1" applyBorder="1" applyAlignment="1" applyProtection="1">
      <alignment vertical="center"/>
      <protection hidden="1"/>
    </xf>
    <xf numFmtId="0" fontId="13" fillId="62" borderId="0" xfId="0" applyNumberFormat="1" applyFont="1" applyFill="1" applyAlignment="1" applyProtection="1">
      <alignment horizontal="center" vertical="center"/>
      <protection hidden="1"/>
    </xf>
    <xf numFmtId="41" fontId="18" fillId="62" borderId="60" xfId="1088" applyNumberFormat="1" applyFont="1" applyFill="1" applyBorder="1" applyAlignment="1" applyProtection="1">
      <alignment vertical="center"/>
      <protection hidden="1"/>
    </xf>
    <xf numFmtId="0" fontId="13" fillId="62" borderId="0" xfId="0" applyNumberFormat="1" applyFont="1" applyFill="1" applyAlignment="1" applyProtection="1">
      <alignment horizontal="left" vertical="center"/>
      <protection hidden="1"/>
    </xf>
    <xf numFmtId="41" fontId="13" fillId="62" borderId="48" xfId="0" applyNumberFormat="1" applyFont="1" applyFill="1" applyBorder="1" applyAlignment="1" applyProtection="1">
      <alignment horizontal="center" vertical="center"/>
      <protection hidden="1"/>
    </xf>
    <xf numFmtId="41" fontId="7" fillId="62" borderId="60" xfId="1238" applyNumberFormat="1" applyFont="1" applyFill="1" applyBorder="1" applyAlignment="1" applyProtection="1">
      <alignment horizontal="right" vertical="center"/>
      <protection hidden="1"/>
    </xf>
    <xf numFmtId="0" fontId="7" fillId="62" borderId="32" xfId="0" applyFont="1" applyFill="1" applyBorder="1" applyAlignment="1" applyProtection="1">
      <alignment horizontal="center" vertical="center"/>
      <protection hidden="1"/>
    </xf>
    <xf numFmtId="191" fontId="7" fillId="62" borderId="32" xfId="0" applyNumberFormat="1" applyFont="1" applyFill="1" applyBorder="1" applyAlignment="1" applyProtection="1">
      <alignment horizontal="right" vertical="center"/>
      <protection hidden="1"/>
    </xf>
    <xf numFmtId="191" fontId="7" fillId="62" borderId="47" xfId="0" applyNumberFormat="1" applyFont="1" applyFill="1" applyBorder="1" applyAlignment="1" applyProtection="1">
      <alignment horizontal="right" vertical="center"/>
      <protection hidden="1"/>
    </xf>
    <xf numFmtId="41" fontId="5" fillId="62" borderId="0" xfId="0" applyNumberFormat="1" applyFont="1" applyFill="1" applyAlignment="1" applyProtection="1">
      <alignment horizontal="center" vertical="center"/>
      <protection hidden="1"/>
    </xf>
    <xf numFmtId="41" fontId="4" fillId="62" borderId="0" xfId="1247" applyNumberFormat="1" applyFont="1" applyFill="1" applyAlignment="1" applyProtection="1">
      <alignment horizontal="center" vertical="center"/>
      <protection hidden="1"/>
    </xf>
    <xf numFmtId="41" fontId="2" fillId="62" borderId="0" xfId="0" applyNumberFormat="1" applyFont="1" applyFill="1" applyAlignment="1" applyProtection="1">
      <alignment horizontal="center" vertical="center"/>
      <protection hidden="1"/>
    </xf>
    <xf numFmtId="41" fontId="4" fillId="62" borderId="0" xfId="0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Alignment="1" applyProtection="1">
      <alignment horizontal="center" vertical="center"/>
      <protection hidden="1"/>
    </xf>
    <xf numFmtId="41" fontId="6" fillId="62" borderId="0" xfId="1247" applyNumberFormat="1" applyFont="1" applyFill="1" applyAlignment="1" applyProtection="1">
      <alignment horizontal="center" vertical="center"/>
      <protection hidden="1"/>
    </xf>
    <xf numFmtId="177" fontId="7" fillId="24" borderId="0" xfId="1246" applyFont="1" applyFill="1" applyAlignment="1" applyProtection="1">
      <alignment horizontal="center" vertical="center"/>
      <protection hidden="1"/>
    </xf>
    <xf numFmtId="182" fontId="7" fillId="24" borderId="0" xfId="0" applyNumberFormat="1" applyFont="1" applyFill="1" applyAlignment="1" applyProtection="1">
      <alignment horizontal="center" vertical="center"/>
      <protection hidden="1"/>
    </xf>
    <xf numFmtId="0" fontId="11" fillId="24" borderId="0" xfId="0" applyFont="1" applyFill="1" applyAlignment="1" applyProtection="1">
      <alignment horizontal="center" vertical="center" wrapText="1"/>
      <protection hidden="1"/>
    </xf>
    <xf numFmtId="0" fontId="65" fillId="24" borderId="0" xfId="0" applyFont="1" applyFill="1" applyAlignment="1" applyProtection="1">
      <alignment horizontal="center" vertical="center"/>
      <protection hidden="1"/>
    </xf>
    <xf numFmtId="177" fontId="13" fillId="24" borderId="0" xfId="1246" applyFont="1" applyFill="1" applyBorder="1" applyAlignment="1" applyProtection="1">
      <alignment horizontal="left" vertical="center"/>
      <protection hidden="1"/>
    </xf>
    <xf numFmtId="177" fontId="7" fillId="24" borderId="0" xfId="1246" applyFont="1" applyFill="1" applyBorder="1" applyAlignment="1" applyProtection="1">
      <alignment horizontal="center" vertical="center"/>
      <protection hidden="1"/>
    </xf>
    <xf numFmtId="182" fontId="7" fillId="24" borderId="0" xfId="0" applyNumberFormat="1" applyFont="1" applyFill="1" applyBorder="1" applyAlignment="1" applyProtection="1">
      <alignment horizontal="center" vertical="center"/>
      <protection hidden="1"/>
    </xf>
    <xf numFmtId="185" fontId="7" fillId="24" borderId="0" xfId="0" applyNumberFormat="1" applyFont="1" applyFill="1" applyBorder="1" applyAlignment="1" applyProtection="1">
      <alignment horizontal="center" vertical="center"/>
      <protection hidden="1"/>
    </xf>
    <xf numFmtId="177" fontId="4" fillId="24" borderId="0" xfId="1246" applyFont="1" applyFill="1" applyAlignment="1" applyProtection="1">
      <alignment horizontal="center" vertical="center"/>
      <protection hidden="1"/>
    </xf>
    <xf numFmtId="182" fontId="4" fillId="24" borderId="0" xfId="0" applyNumberFormat="1" applyFont="1" applyFill="1" applyAlignment="1" applyProtection="1">
      <alignment horizontal="center" vertical="center"/>
      <protection hidden="1"/>
    </xf>
    <xf numFmtId="185" fontId="4" fillId="24" borderId="0" xfId="0" applyNumberFormat="1" applyFont="1" applyFill="1" applyAlignment="1" applyProtection="1">
      <alignment horizontal="center" vertical="center"/>
      <protection hidden="1"/>
    </xf>
    <xf numFmtId="184" fontId="216" fillId="24" borderId="31" xfId="0" applyNumberFormat="1" applyFont="1" applyFill="1" applyBorder="1" applyAlignment="1" applyProtection="1">
      <alignment horizontal="right" vertical="center"/>
      <protection hidden="1"/>
    </xf>
    <xf numFmtId="196" fontId="216" fillId="24" borderId="10" xfId="0" applyNumberFormat="1" applyFont="1" applyFill="1" applyBorder="1" applyAlignment="1" applyProtection="1">
      <alignment horizontal="right" vertical="center"/>
      <protection hidden="1"/>
    </xf>
    <xf numFmtId="184" fontId="216" fillId="24" borderId="32" xfId="0" applyNumberFormat="1" applyFont="1" applyFill="1" applyBorder="1" applyAlignment="1" applyProtection="1">
      <alignment horizontal="right" vertical="center"/>
      <protection hidden="1"/>
    </xf>
    <xf numFmtId="189" fontId="216" fillId="0" borderId="0" xfId="0" applyNumberFormat="1" applyFont="1" applyFill="1" applyBorder="1" applyAlignment="1" applyProtection="1">
      <alignment horizontal="right" vertical="center"/>
      <protection hidden="1"/>
    </xf>
    <xf numFmtId="188" fontId="216" fillId="0" borderId="0" xfId="1088" applyNumberFormat="1" applyFont="1" applyFill="1" applyBorder="1" applyAlignment="1" applyProtection="1">
      <alignment vertical="center"/>
      <protection hidden="1"/>
    </xf>
    <xf numFmtId="184" fontId="217" fillId="24" borderId="10" xfId="0" applyNumberFormat="1" applyFont="1" applyFill="1" applyBorder="1" applyAlignment="1" applyProtection="1">
      <alignment horizontal="right" vertical="center"/>
      <protection locked="0" hidden="1"/>
    </xf>
    <xf numFmtId="184" fontId="217" fillId="24" borderId="47" xfId="0" applyNumberFormat="1" applyFont="1" applyFill="1" applyBorder="1" applyAlignment="1" applyProtection="1">
      <alignment horizontal="right" vertical="center"/>
      <protection locked="0" hidden="1"/>
    </xf>
    <xf numFmtId="41" fontId="217" fillId="24" borderId="10" xfId="0" applyNumberFormat="1" applyFont="1" applyFill="1" applyBorder="1" applyAlignment="1" applyProtection="1">
      <alignment vertical="center"/>
      <protection locked="0" hidden="1"/>
    </xf>
    <xf numFmtId="189" fontId="217" fillId="62" borderId="10" xfId="0" applyNumberFormat="1" applyFont="1" applyFill="1" applyBorder="1" applyAlignment="1" applyProtection="1">
      <alignment horizontal="right" vertical="center"/>
      <protection locked="0" hidden="1"/>
    </xf>
    <xf numFmtId="177" fontId="217" fillId="62" borderId="10" xfId="1088" applyFont="1" applyFill="1" applyBorder="1" applyAlignment="1" applyProtection="1">
      <alignment horizontal="right" vertical="center"/>
      <protection locked="0" hidden="1"/>
    </xf>
    <xf numFmtId="181" fontId="7" fillId="62" borderId="41" xfId="1249" applyNumberFormat="1" applyFont="1" applyFill="1" applyBorder="1" applyAlignment="1" applyProtection="1">
      <alignment horizontal="center" vertical="center"/>
      <protection hidden="1"/>
    </xf>
    <xf numFmtId="0" fontId="7" fillId="24" borderId="26" xfId="1449" applyFont="1" applyFill="1" applyBorder="1" applyAlignment="1" applyProtection="1">
      <alignment horizontal="center" vertical="center" wrapText="1"/>
      <protection hidden="1"/>
    </xf>
    <xf numFmtId="193" fontId="7" fillId="62" borderId="48" xfId="0" applyNumberFormat="1" applyFont="1" applyFill="1" applyBorder="1" applyAlignment="1" applyProtection="1">
      <alignment horizontal="center" vertical="center" shrinkToFit="1"/>
      <protection hidden="1"/>
    </xf>
    <xf numFmtId="0" fontId="13" fillId="62" borderId="0" xfId="0" applyNumberFormat="1" applyFont="1" applyFill="1" applyBorder="1" applyAlignment="1" applyProtection="1">
      <alignment vertical="center"/>
      <protection hidden="1"/>
    </xf>
    <xf numFmtId="0" fontId="7" fillId="62" borderId="0" xfId="1449" applyFont="1" applyFill="1" applyBorder="1" applyAlignment="1" applyProtection="1">
      <alignment vertical="center"/>
      <protection hidden="1"/>
    </xf>
    <xf numFmtId="41" fontId="7" fillId="62" borderId="48" xfId="0" applyNumberFormat="1" applyFont="1" applyFill="1" applyBorder="1" applyAlignment="1" applyProtection="1">
      <alignment vertical="center"/>
      <protection hidden="1"/>
    </xf>
    <xf numFmtId="0" fontId="7" fillId="62" borderId="48" xfId="1449" applyFont="1" applyFill="1" applyBorder="1" applyAlignment="1" applyProtection="1">
      <alignment horizontal="center" vertical="center"/>
      <protection hidden="1"/>
    </xf>
    <xf numFmtId="41" fontId="7" fillId="62" borderId="48" xfId="0" applyNumberFormat="1" applyFont="1" applyFill="1" applyBorder="1" applyAlignment="1" applyProtection="1">
      <alignment horizontal="center" vertical="center"/>
      <protection hidden="1"/>
    </xf>
    <xf numFmtId="193" fontId="7" fillId="62" borderId="0" xfId="1449" applyNumberFormat="1" applyFont="1" applyFill="1" applyBorder="1" applyAlignment="1" applyProtection="1">
      <alignment horizontal="center" vertical="center"/>
      <protection hidden="1"/>
    </xf>
    <xf numFmtId="193" fontId="7" fillId="62" borderId="10" xfId="1449" applyNumberFormat="1" applyFont="1" applyFill="1" applyBorder="1" applyAlignment="1" applyProtection="1">
      <alignment horizontal="center" vertical="center"/>
      <protection hidden="1"/>
    </xf>
    <xf numFmtId="184" fontId="216" fillId="0" borderId="0" xfId="1370" applyNumberFormat="1" applyFont="1" applyFill="1" applyBorder="1" applyProtection="1">
      <alignment vertical="center"/>
      <protection hidden="1"/>
    </xf>
    <xf numFmtId="41" fontId="7" fillId="62" borderId="0" xfId="1088" applyNumberFormat="1" applyFont="1" applyFill="1" applyBorder="1" applyAlignment="1" applyProtection="1">
      <alignment horizontal="center" vertical="center"/>
      <protection hidden="1"/>
    </xf>
    <xf numFmtId="41" fontId="7" fillId="62" borderId="10" xfId="1088" applyNumberFormat="1" applyFont="1" applyFill="1" applyBorder="1" applyAlignment="1" applyProtection="1">
      <alignment horizontal="center" vertical="center"/>
      <protection hidden="1"/>
    </xf>
    <xf numFmtId="0" fontId="22" fillId="62" borderId="48" xfId="1442" applyFont="1" applyFill="1" applyBorder="1" applyAlignment="1" applyProtection="1">
      <alignment horizontal="right"/>
      <protection hidden="1"/>
    </xf>
    <xf numFmtId="179" fontId="22" fillId="62" borderId="48" xfId="0" applyNumberFormat="1" applyFont="1" applyFill="1" applyBorder="1" applyAlignment="1" applyProtection="1">
      <alignment horizontal="left"/>
      <protection hidden="1"/>
    </xf>
    <xf numFmtId="179" fontId="13" fillId="62" borderId="48" xfId="0" applyNumberFormat="1" applyFont="1" applyFill="1" applyBorder="1" applyAlignment="1" applyProtection="1">
      <alignment horizontal="left"/>
      <protection hidden="1"/>
    </xf>
    <xf numFmtId="0" fontId="22" fillId="62" borderId="0" xfId="0" applyNumberFormat="1" applyFont="1" applyFill="1" applyAlignment="1" applyProtection="1">
      <alignment horizontal="left"/>
      <protection hidden="1"/>
    </xf>
    <xf numFmtId="179" fontId="28" fillId="62" borderId="0" xfId="0" applyNumberFormat="1" applyFont="1" applyFill="1" applyAlignment="1" applyProtection="1">
      <alignment horizontal="center"/>
      <protection hidden="1"/>
    </xf>
    <xf numFmtId="179" fontId="22" fillId="62" borderId="0" xfId="0" applyNumberFormat="1" applyFont="1" applyFill="1" applyBorder="1" applyAlignment="1" applyProtection="1">
      <alignment horizontal="left"/>
      <protection hidden="1"/>
    </xf>
    <xf numFmtId="179" fontId="22" fillId="62" borderId="0" xfId="0" applyNumberFormat="1" applyFont="1" applyFill="1" applyAlignment="1" applyProtection="1">
      <alignment horizontal="left"/>
      <protection hidden="1"/>
    </xf>
    <xf numFmtId="179" fontId="7" fillId="62" borderId="38" xfId="1249" applyNumberFormat="1" applyFont="1" applyFill="1" applyBorder="1" applyAlignment="1" applyProtection="1">
      <alignment horizontal="center" vertical="center"/>
      <protection hidden="1"/>
    </xf>
    <xf numFmtId="179" fontId="7" fillId="62" borderId="39" xfId="1249" applyNumberFormat="1" applyFont="1" applyFill="1" applyBorder="1" applyAlignment="1" applyProtection="1">
      <alignment horizontal="center" vertical="center"/>
      <protection hidden="1"/>
    </xf>
    <xf numFmtId="179" fontId="7" fillId="62" borderId="22" xfId="1249" applyNumberFormat="1" applyFont="1" applyFill="1" applyBorder="1" applyAlignment="1" applyProtection="1">
      <alignment horizontal="center" vertical="center"/>
      <protection hidden="1"/>
    </xf>
    <xf numFmtId="181" fontId="7" fillId="62" borderId="30" xfId="1249" applyNumberFormat="1" applyFont="1" applyFill="1" applyBorder="1" applyAlignment="1" applyProtection="1">
      <alignment horizontal="center" vertical="center"/>
      <protection hidden="1"/>
    </xf>
    <xf numFmtId="181" fontId="7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9" fillId="62" borderId="0" xfId="1088" applyFont="1" applyFill="1" applyBorder="1" applyAlignment="1" applyProtection="1">
      <alignment vertical="center"/>
      <protection hidden="1"/>
    </xf>
    <xf numFmtId="181" fontId="9" fillId="62" borderId="31" xfId="0" quotePrefix="1" applyNumberFormat="1" applyFont="1" applyFill="1" applyBorder="1" applyAlignment="1" applyProtection="1">
      <alignment horizontal="center" vertical="center"/>
      <protection hidden="1"/>
    </xf>
    <xf numFmtId="188" fontId="217" fillId="62" borderId="10" xfId="1088" applyNumberFormat="1" applyFont="1" applyFill="1" applyBorder="1" applyAlignment="1" applyProtection="1">
      <alignment vertical="center"/>
      <protection locked="0" hidden="1"/>
    </xf>
    <xf numFmtId="43" fontId="9" fillId="24" borderId="0" xfId="0" applyNumberFormat="1" applyFont="1" applyFill="1" applyAlignment="1" applyProtection="1">
      <alignment horizontal="right" vertical="center"/>
      <protection hidden="1"/>
    </xf>
    <xf numFmtId="181" fontId="7" fillId="62" borderId="0" xfId="1088" applyNumberFormat="1" applyFont="1" applyFill="1" applyAlignment="1" applyProtection="1">
      <alignment vertical="center"/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183" fontId="10" fillId="62" borderId="0" xfId="0" applyNumberFormat="1" applyFont="1" applyFill="1" applyAlignment="1" applyProtection="1">
      <alignment horizontal="center" vertical="center"/>
      <protection hidden="1"/>
    </xf>
    <xf numFmtId="41" fontId="7" fillId="62" borderId="24" xfId="0" applyNumberFormat="1" applyFont="1" applyFill="1" applyBorder="1" applyAlignment="1" applyProtection="1">
      <alignment horizontal="center" vertical="center"/>
      <protection hidden="1"/>
    </xf>
    <xf numFmtId="0" fontId="10" fillId="62" borderId="24" xfId="0" applyFont="1" applyFill="1" applyBorder="1" applyAlignment="1" applyProtection="1">
      <alignment horizontal="center" vertical="center"/>
      <protection hidden="1"/>
    </xf>
    <xf numFmtId="183" fontId="10" fillId="62" borderId="24" xfId="0" applyNumberFormat="1" applyFont="1" applyFill="1" applyBorder="1" applyAlignment="1" applyProtection="1">
      <alignment horizontal="center" vertical="center"/>
      <protection hidden="1"/>
    </xf>
    <xf numFmtId="182" fontId="7" fillId="24" borderId="0" xfId="0" applyNumberFormat="1" applyFont="1" applyFill="1" applyBorder="1" applyAlignment="1" applyProtection="1">
      <alignment horizontal="left" vertical="center" indent="1"/>
      <protection hidden="1"/>
    </xf>
    <xf numFmtId="182" fontId="7" fillId="24" borderId="0" xfId="0" applyNumberFormat="1" applyFont="1" applyFill="1" applyAlignment="1" applyProtection="1">
      <alignment horizontal="left" vertical="center" indent="1"/>
      <protection hidden="1"/>
    </xf>
    <xf numFmtId="219" fontId="7" fillId="24" borderId="0" xfId="0" applyNumberFormat="1" applyFont="1" applyFill="1" applyBorder="1" applyAlignment="1" applyProtection="1">
      <alignment horizontal="center" vertical="center"/>
      <protection hidden="1"/>
    </xf>
    <xf numFmtId="0" fontId="216" fillId="24" borderId="35" xfId="0" applyFont="1" applyFill="1" applyBorder="1" applyAlignment="1" applyProtection="1">
      <alignment horizontal="center" vertical="center" wrapText="1"/>
      <protection hidden="1"/>
    </xf>
    <xf numFmtId="0" fontId="216" fillId="24" borderId="22" xfId="0" applyFont="1" applyFill="1" applyBorder="1" applyAlignment="1" applyProtection="1">
      <alignment horizontal="center" vertical="center"/>
      <protection hidden="1"/>
    </xf>
    <xf numFmtId="0" fontId="216" fillId="24" borderId="32" xfId="0" applyNumberFormat="1" applyFont="1" applyFill="1" applyBorder="1" applyAlignment="1" applyProtection="1">
      <alignment horizontal="center" vertical="center"/>
      <protection hidden="1"/>
    </xf>
    <xf numFmtId="0" fontId="216" fillId="24" borderId="31" xfId="0" applyNumberFormat="1" applyFont="1" applyFill="1" applyBorder="1" applyAlignment="1" applyProtection="1">
      <alignment horizontal="center" vertical="center"/>
      <protection hidden="1"/>
    </xf>
    <xf numFmtId="0" fontId="216" fillId="24" borderId="0" xfId="0" applyFont="1" applyFill="1" applyBorder="1" applyAlignment="1" applyProtection="1">
      <alignment horizontal="center" vertical="center"/>
      <protection hidden="1"/>
    </xf>
    <xf numFmtId="0" fontId="216" fillId="24" borderId="3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11" fillId="62" borderId="0" xfId="0" applyFont="1" applyFill="1" applyAlignment="1" applyProtection="1">
      <alignment horizontal="center" vertical="center"/>
      <protection hidden="1"/>
    </xf>
    <xf numFmtId="0" fontId="0" fillId="62" borderId="0" xfId="0" applyFill="1" applyProtection="1">
      <protection hidden="1"/>
    </xf>
    <xf numFmtId="0" fontId="216" fillId="24" borderId="67" xfId="0" applyFont="1" applyFill="1" applyBorder="1" applyAlignment="1" applyProtection="1">
      <alignment horizontal="center" vertical="center"/>
      <protection hidden="1"/>
    </xf>
    <xf numFmtId="0" fontId="216" fillId="24" borderId="40" xfId="0" applyFont="1" applyFill="1" applyBorder="1" applyAlignment="1" applyProtection="1">
      <alignment horizontal="center" vertical="center"/>
      <protection hidden="1"/>
    </xf>
    <xf numFmtId="0" fontId="216" fillId="24" borderId="68" xfId="0" applyFont="1" applyFill="1" applyBorder="1" applyAlignment="1" applyProtection="1">
      <alignment horizontal="center" vertical="center"/>
      <protection hidden="1"/>
    </xf>
    <xf numFmtId="0" fontId="216" fillId="24" borderId="44" xfId="0" applyFont="1" applyFill="1" applyBorder="1" applyAlignment="1" applyProtection="1">
      <alignment horizontal="center" vertical="center"/>
      <protection hidden="1"/>
    </xf>
    <xf numFmtId="41" fontId="11" fillId="62" borderId="0" xfId="1247" applyNumberFormat="1" applyFont="1" applyFill="1" applyAlignment="1" applyProtection="1">
      <alignment horizontal="center" vertical="center"/>
      <protection hidden="1"/>
    </xf>
    <xf numFmtId="41" fontId="71" fillId="62" borderId="0" xfId="1247" applyNumberFormat="1" applyFont="1" applyFill="1" applyAlignment="1" applyProtection="1">
      <alignment horizontal="center" vertical="center"/>
      <protection hidden="1"/>
    </xf>
    <xf numFmtId="0" fontId="7" fillId="62" borderId="0" xfId="0" applyNumberFormat="1" applyFont="1" applyFill="1" applyAlignment="1" applyProtection="1">
      <alignment horizontal="right" vertical="center"/>
      <protection hidden="1"/>
    </xf>
    <xf numFmtId="0" fontId="7" fillId="62" borderId="33" xfId="0" applyFont="1" applyFill="1" applyBorder="1" applyAlignment="1" applyProtection="1">
      <alignment horizontal="center" vertical="center"/>
      <protection hidden="1"/>
    </xf>
    <xf numFmtId="177" fontId="11" fillId="62" borderId="0" xfId="1248" applyFont="1" applyFill="1" applyAlignment="1" applyProtection="1">
      <alignment horizontal="center" vertical="center"/>
      <protection hidden="1"/>
    </xf>
    <xf numFmtId="0" fontId="7" fillId="62" borderId="0" xfId="0" applyFont="1" applyFill="1" applyBorder="1" applyAlignment="1" applyProtection="1">
      <alignment horizontal="center" vertical="center" wrapText="1"/>
      <protection hidden="1"/>
    </xf>
    <xf numFmtId="0" fontId="7" fillId="62" borderId="32" xfId="0" applyFont="1" applyFill="1" applyBorder="1" applyAlignment="1" applyProtection="1">
      <alignment horizontal="center" vertical="center" wrapText="1"/>
      <protection hidden="1"/>
    </xf>
    <xf numFmtId="0" fontId="11" fillId="62" borderId="0" xfId="1442" applyFont="1" applyFill="1" applyAlignment="1" applyProtection="1">
      <alignment horizontal="center" vertical="center"/>
      <protection hidden="1"/>
    </xf>
    <xf numFmtId="177" fontId="7" fillId="62" borderId="40" xfId="1248" applyFont="1" applyFill="1" applyBorder="1" applyAlignment="1" applyProtection="1">
      <alignment horizontal="center" vertical="center" wrapText="1"/>
      <protection hidden="1"/>
    </xf>
    <xf numFmtId="177" fontId="7" fillId="62" borderId="68" xfId="1248" applyFont="1" applyFill="1" applyBorder="1" applyAlignment="1" applyProtection="1">
      <alignment horizontal="center" vertical="center" wrapText="1"/>
      <protection hidden="1"/>
    </xf>
    <xf numFmtId="0" fontId="9" fillId="62" borderId="32" xfId="1442" quotePrefix="1" applyNumberFormat="1" applyFont="1" applyFill="1" applyBorder="1" applyAlignment="1" applyProtection="1">
      <alignment horizontal="center" vertical="center"/>
      <protection hidden="1"/>
    </xf>
    <xf numFmtId="41" fontId="7" fillId="62" borderId="0" xfId="1442" quotePrefix="1" applyNumberFormat="1" applyFont="1" applyFill="1" applyBorder="1" applyAlignment="1" applyProtection="1">
      <alignment horizontal="center" vertical="center"/>
      <protection hidden="1"/>
    </xf>
    <xf numFmtId="41" fontId="7" fillId="62" borderId="32" xfId="1442" quotePrefix="1" applyNumberFormat="1" applyFont="1" applyFill="1" applyBorder="1" applyAlignment="1" applyProtection="1">
      <alignment horizontal="center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3" fillId="62" borderId="0" xfId="1442" applyNumberFormat="1" applyFont="1" applyFill="1" applyBorder="1" applyAlignment="1" applyProtection="1">
      <alignment horizontal="center"/>
      <protection hidden="1"/>
    </xf>
    <xf numFmtId="0" fontId="9" fillId="62" borderId="0" xfId="1442" quotePrefix="1" applyNumberFormat="1" applyFont="1" applyFill="1" applyBorder="1" applyAlignment="1" applyProtection="1">
      <alignment horizontal="center" vertical="center"/>
      <protection hidden="1"/>
    </xf>
    <xf numFmtId="1" fontId="7" fillId="62" borderId="0" xfId="1441" applyNumberFormat="1" applyFont="1" applyFill="1" applyBorder="1" applyAlignment="1" applyProtection="1">
      <alignment horizontal="right" vertical="center"/>
      <protection hidden="1"/>
    </xf>
    <xf numFmtId="0" fontId="11" fillId="62" borderId="0" xfId="1442" applyFont="1" applyFill="1" applyBorder="1" applyAlignment="1" applyProtection="1">
      <alignment horizontal="center" vertical="center"/>
      <protection hidden="1"/>
    </xf>
    <xf numFmtId="0" fontId="7" fillId="62" borderId="44" xfId="0" applyFont="1" applyFill="1" applyBorder="1" applyAlignment="1" applyProtection="1">
      <alignment horizontal="center" vertical="center"/>
      <protection hidden="1"/>
    </xf>
    <xf numFmtId="0" fontId="7" fillId="62" borderId="35" xfId="0" applyFont="1" applyFill="1" applyBorder="1" applyAlignment="1" applyProtection="1">
      <alignment horizontal="center" vertical="center"/>
      <protection hidden="1"/>
    </xf>
    <xf numFmtId="0" fontId="7" fillId="62" borderId="27" xfId="0" applyFont="1" applyFill="1" applyBorder="1" applyAlignment="1" applyProtection="1">
      <alignment horizontal="center" vertical="center"/>
      <protection hidden="1"/>
    </xf>
    <xf numFmtId="0" fontId="7" fillId="62" borderId="26" xfId="0" applyFont="1" applyFill="1" applyBorder="1" applyAlignment="1" applyProtection="1">
      <alignment horizontal="center" vertical="center"/>
      <protection hidden="1"/>
    </xf>
    <xf numFmtId="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7" fillId="62" borderId="69" xfId="0" applyFont="1" applyFill="1" applyBorder="1" applyAlignment="1" applyProtection="1">
      <alignment horizontal="center" vertical="center"/>
      <protection hidden="1"/>
    </xf>
    <xf numFmtId="1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7" fillId="62" borderId="70" xfId="0" applyFont="1" applyFill="1" applyBorder="1" applyAlignment="1" applyProtection="1">
      <alignment horizontal="center" vertical="center"/>
      <protection hidden="1"/>
    </xf>
    <xf numFmtId="0" fontId="7" fillId="62" borderId="0" xfId="0" applyFont="1" applyFill="1" applyBorder="1" applyAlignment="1" applyProtection="1">
      <alignment horizontal="center" vertical="center"/>
      <protection hidden="1"/>
    </xf>
    <xf numFmtId="0" fontId="7" fillId="62" borderId="30" xfId="0" applyFont="1" applyFill="1" applyBorder="1" applyAlignment="1" applyProtection="1">
      <alignment horizontal="center" vertical="center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4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9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horizontal="right" vertical="center"/>
      <protection hidden="1"/>
    </xf>
    <xf numFmtId="0" fontId="7" fillId="62" borderId="0" xfId="0" applyFont="1" applyFill="1" applyBorder="1" applyAlignment="1" applyProtection="1">
      <alignment horizontal="right" vertical="center"/>
      <protection hidden="1"/>
    </xf>
    <xf numFmtId="0" fontId="7" fillId="62" borderId="27" xfId="1449" applyFont="1" applyFill="1" applyBorder="1" applyAlignment="1" applyProtection="1">
      <alignment horizontal="center" vertical="center" wrapText="1"/>
      <protection hidden="1"/>
    </xf>
    <xf numFmtId="0" fontId="7" fillId="62" borderId="71" xfId="0" applyFont="1" applyFill="1" applyBorder="1" applyAlignment="1" applyProtection="1">
      <alignment horizontal="center" vertical="center" wrapText="1"/>
      <protection hidden="1"/>
    </xf>
    <xf numFmtId="0" fontId="7" fillId="62" borderId="72" xfId="0" applyFont="1" applyFill="1" applyBorder="1" applyAlignment="1" applyProtection="1">
      <alignment horizontal="center" vertical="center" wrapText="1"/>
      <protection hidden="1"/>
    </xf>
    <xf numFmtId="41" fontId="9" fillId="62" borderId="0" xfId="0" applyNumberFormat="1" applyFont="1" applyFill="1" applyBorder="1" applyAlignment="1" applyProtection="1">
      <alignment horizontal="center" vertical="center"/>
      <protection hidden="1"/>
    </xf>
    <xf numFmtId="41" fontId="7" fillId="62" borderId="31" xfId="0" applyNumberFormat="1" applyFont="1" applyFill="1" applyBorder="1" applyAlignment="1" applyProtection="1">
      <alignment horizontal="center" vertical="center"/>
      <protection hidden="1"/>
    </xf>
    <xf numFmtId="41" fontId="7" fillId="62" borderId="0" xfId="0" applyNumberFormat="1" applyFont="1" applyFill="1" applyBorder="1" applyAlignment="1" applyProtection="1">
      <alignment horizontal="center" vertical="center"/>
      <protection hidden="1"/>
    </xf>
    <xf numFmtId="41" fontId="7" fillId="62" borderId="49" xfId="0" applyNumberFormat="1" applyFont="1" applyFill="1" applyBorder="1" applyAlignment="1" applyProtection="1">
      <alignment horizontal="center" vertical="center"/>
      <protection hidden="1"/>
    </xf>
    <xf numFmtId="41" fontId="7" fillId="62" borderId="10" xfId="0" applyNumberFormat="1" applyFont="1" applyFill="1" applyBorder="1" applyAlignment="1" applyProtection="1">
      <alignment horizontal="center" vertical="center"/>
      <protection hidden="1"/>
    </xf>
    <xf numFmtId="212" fontId="67" fillId="62" borderId="0" xfId="1088" applyNumberFormat="1" applyFont="1" applyFill="1" applyAlignment="1" applyProtection="1">
      <alignment vertical="center"/>
      <protection hidden="1"/>
    </xf>
    <xf numFmtId="212" fontId="13" fillId="62" borderId="0" xfId="1088" applyNumberFormat="1" applyFont="1" applyFill="1" applyAlignment="1" applyProtection="1">
      <alignment vertical="center"/>
      <protection hidden="1"/>
    </xf>
    <xf numFmtId="0" fontId="11" fillId="62" borderId="0" xfId="1442" applyFont="1" applyFill="1" applyAlignment="1" applyProtection="1">
      <alignment horizontal="center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4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horizontal="right" vertical="center"/>
      <protection hidden="1"/>
    </xf>
    <xf numFmtId="49" fontId="62" fillId="24" borderId="0" xfId="0" applyNumberFormat="1" applyFont="1" applyFill="1" applyBorder="1" applyAlignment="1" applyProtection="1">
      <alignment horizontal="center" vertical="center"/>
      <protection hidden="1"/>
    </xf>
    <xf numFmtId="0" fontId="62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184" fontId="216" fillId="62" borderId="0" xfId="0" applyNumberFormat="1" applyFont="1" applyFill="1" applyBorder="1" applyAlignment="1" applyProtection="1">
      <protection hidden="1"/>
    </xf>
    <xf numFmtId="181" fontId="115" fillId="24" borderId="48" xfId="0" applyNumberFormat="1" applyFont="1" applyFill="1" applyBorder="1" applyAlignment="1" applyProtection="1">
      <alignment horizontal="left"/>
      <protection hidden="1"/>
    </xf>
    <xf numFmtId="177" fontId="13" fillId="24" borderId="48" xfId="1246" applyFont="1" applyFill="1" applyBorder="1" applyAlignment="1" applyProtection="1">
      <alignment horizontal="left"/>
      <protection hidden="1"/>
    </xf>
    <xf numFmtId="0" fontId="22" fillId="24" borderId="48" xfId="0" applyFont="1" applyFill="1" applyBorder="1" applyAlignment="1" applyProtection="1">
      <alignment horizontal="right"/>
      <protection hidden="1"/>
    </xf>
    <xf numFmtId="177" fontId="13" fillId="24" borderId="0" xfId="1246" applyFont="1" applyFill="1" applyBorder="1" applyAlignment="1" applyProtection="1">
      <alignment horizontal="left"/>
      <protection hidden="1"/>
    </xf>
    <xf numFmtId="41" fontId="66" fillId="24" borderId="0" xfId="1445" applyNumberFormat="1" applyFont="1" applyFill="1" applyBorder="1" applyAlignment="1" applyProtection="1">
      <protection hidden="1"/>
    </xf>
    <xf numFmtId="181" fontId="115" fillId="24" borderId="0" xfId="0" applyNumberFormat="1" applyFont="1" applyFill="1" applyBorder="1" applyAlignment="1" applyProtection="1">
      <alignment horizontal="left"/>
      <protection hidden="1"/>
    </xf>
    <xf numFmtId="184" fontId="217" fillId="24" borderId="10" xfId="0" applyNumberFormat="1" applyFont="1" applyFill="1" applyBorder="1" applyAlignment="1" applyProtection="1">
      <alignment horizontal="right" vertical="center"/>
      <protection hidden="1"/>
    </xf>
    <xf numFmtId="189" fontId="217" fillId="62" borderId="0" xfId="0" applyNumberFormat="1" applyFont="1" applyFill="1" applyAlignment="1" applyProtection="1">
      <alignment horizontal="right" vertical="center"/>
      <protection hidden="1"/>
    </xf>
    <xf numFmtId="181" fontId="22" fillId="24" borderId="0" xfId="0" applyNumberFormat="1" applyFont="1" applyFill="1" applyBorder="1" applyAlignment="1" applyProtection="1">
      <protection hidden="1"/>
    </xf>
    <xf numFmtId="0" fontId="22" fillId="24" borderId="0" xfId="0" applyFont="1" applyFill="1" applyBorder="1" applyAlignment="1" applyProtection="1">
      <alignment horizontal="right"/>
      <protection hidden="1"/>
    </xf>
    <xf numFmtId="49" fontId="63" fillId="24" borderId="0" xfId="0" applyNumberFormat="1" applyFont="1" applyFill="1" applyBorder="1" applyAlignment="1" applyProtection="1">
      <alignment horizontal="left" vertical="center"/>
      <protection hidden="1"/>
    </xf>
    <xf numFmtId="49" fontId="63" fillId="24" borderId="0" xfId="0" applyNumberFormat="1" applyFont="1" applyFill="1" applyBorder="1" applyAlignment="1" applyProtection="1">
      <alignment horizontal="center" vertical="center"/>
      <protection hidden="1"/>
    </xf>
    <xf numFmtId="0" fontId="7" fillId="24" borderId="0" xfId="0" applyNumberFormat="1" applyFont="1" applyFill="1" applyBorder="1" applyAlignment="1" applyProtection="1">
      <alignment horizontal="left"/>
      <protection hidden="1"/>
    </xf>
    <xf numFmtId="0" fontId="7" fillId="62" borderId="0" xfId="1245" applyNumberFormat="1" applyFont="1" applyFill="1" applyBorder="1" applyAlignment="1" applyProtection="1">
      <alignment horizontal="center"/>
      <protection hidden="1"/>
    </xf>
    <xf numFmtId="0" fontId="7" fillId="24" borderId="0" xfId="0" applyNumberFormat="1" applyFont="1" applyFill="1" applyBorder="1" applyAlignment="1" applyProtection="1">
      <alignment horizontal="center"/>
      <protection hidden="1"/>
    </xf>
    <xf numFmtId="0" fontId="7" fillId="24" borderId="0" xfId="1245" applyNumberFormat="1" applyFont="1" applyFill="1" applyBorder="1" applyAlignment="1" applyProtection="1">
      <alignment horizontal="right"/>
      <protection hidden="1"/>
    </xf>
    <xf numFmtId="41" fontId="216" fillId="24" borderId="32" xfId="0" applyNumberFormat="1" applyFont="1" applyFill="1" applyBorder="1" applyAlignment="1" applyProtection="1">
      <alignment horizontal="left" vertical="center"/>
      <protection hidden="1"/>
    </xf>
    <xf numFmtId="41" fontId="36" fillId="62" borderId="0" xfId="1244" applyNumberFormat="1" applyFont="1" applyFill="1" applyBorder="1" applyAlignment="1" applyProtection="1">
      <alignment horizontal="right" vertical="center"/>
      <protection hidden="1"/>
    </xf>
    <xf numFmtId="184" fontId="215" fillId="0" borderId="0" xfId="1370" applyNumberFormat="1" applyFont="1" applyFill="1" applyBorder="1" applyAlignment="1" applyProtection="1">
      <alignment horizontal="right" vertical="center" wrapText="1"/>
      <protection locked="0" hidden="1"/>
    </xf>
    <xf numFmtId="0" fontId="7" fillId="62" borderId="32" xfId="0" applyFont="1" applyFill="1" applyBorder="1" applyAlignment="1" applyProtection="1">
      <alignment horizontal="center" vertical="center" wrapText="1"/>
      <protection hidden="1"/>
    </xf>
    <xf numFmtId="0" fontId="7" fillId="62" borderId="73" xfId="0" applyFont="1" applyFill="1" applyBorder="1" applyAlignment="1" applyProtection="1">
      <alignment horizontal="center" vertical="center" wrapText="1"/>
      <protection hidden="1"/>
    </xf>
    <xf numFmtId="41" fontId="7" fillId="62" borderId="0" xfId="1442" applyNumberFormat="1" applyFont="1" applyFill="1" applyBorder="1" applyAlignment="1" applyProtection="1">
      <alignment horizontal="right" vertical="center"/>
      <protection locked="0" hidden="1"/>
    </xf>
    <xf numFmtId="0" fontId="9" fillId="24" borderId="31" xfId="1442" quotePrefix="1" applyFont="1" applyFill="1" applyBorder="1" applyAlignment="1" applyProtection="1">
      <alignment horizontal="center" vertical="center"/>
      <protection hidden="1"/>
    </xf>
    <xf numFmtId="177" fontId="7" fillId="62" borderId="10" xfId="1088" applyFont="1" applyFill="1" applyBorder="1" applyAlignment="1" applyProtection="1">
      <alignment vertical="center"/>
      <protection hidden="1"/>
    </xf>
    <xf numFmtId="0" fontId="7" fillId="24" borderId="53" xfId="0" applyFont="1" applyFill="1" applyBorder="1" applyAlignment="1" applyProtection="1">
      <alignment horizontal="center" vertical="center" wrapText="1" shrinkToFit="1"/>
      <protection hidden="1"/>
    </xf>
    <xf numFmtId="0" fontId="7" fillId="24" borderId="54" xfId="0" applyFont="1" applyFill="1" applyBorder="1" applyAlignment="1" applyProtection="1">
      <alignment horizontal="center" vertical="center" wrapText="1" shrinkToFit="1"/>
      <protection hidden="1"/>
    </xf>
    <xf numFmtId="0" fontId="7" fillId="24" borderId="52" xfId="0" applyFont="1" applyFill="1" applyBorder="1" applyAlignment="1" applyProtection="1">
      <alignment horizontal="center" vertical="center" wrapText="1" shrinkToFit="1"/>
      <protection hidden="1"/>
    </xf>
    <xf numFmtId="179" fontId="7" fillId="24" borderId="51" xfId="1249" applyNumberFormat="1" applyFont="1" applyFill="1" applyBorder="1" applyAlignment="1" applyProtection="1">
      <alignment horizontal="center" vertical="center" wrapText="1" shrinkToFit="1"/>
      <protection hidden="1"/>
    </xf>
    <xf numFmtId="0" fontId="19" fillId="24" borderId="0" xfId="1442" applyFont="1" applyFill="1" applyAlignment="1" applyProtection="1">
      <alignment vertical="center" wrapText="1"/>
      <protection hidden="1"/>
    </xf>
    <xf numFmtId="41" fontId="7" fillId="62" borderId="49" xfId="1442" applyNumberFormat="1" applyFont="1" applyFill="1" applyBorder="1" applyAlignment="1" applyProtection="1">
      <alignment horizontal="right" vertical="center"/>
      <protection hidden="1"/>
    </xf>
    <xf numFmtId="41" fontId="21" fillId="24" borderId="32" xfId="1244" applyNumberFormat="1" applyFont="1" applyFill="1" applyBorder="1" applyAlignment="1" applyProtection="1">
      <alignment horizontal="right" vertical="center"/>
      <protection hidden="1"/>
    </xf>
    <xf numFmtId="186" fontId="7" fillId="24" borderId="68" xfId="1248" applyNumberFormat="1" applyFont="1" applyFill="1" applyBorder="1" applyAlignment="1" applyProtection="1">
      <alignment vertical="center" wrapText="1"/>
      <protection hidden="1"/>
    </xf>
    <xf numFmtId="186" fontId="7" fillId="24" borderId="40" xfId="1248" applyNumberFormat="1" applyFont="1" applyFill="1" applyBorder="1" applyAlignment="1" applyProtection="1">
      <alignment vertical="center" wrapText="1"/>
      <protection hidden="1"/>
    </xf>
    <xf numFmtId="0" fontId="18" fillId="24" borderId="47" xfId="1442" applyFont="1" applyFill="1" applyBorder="1" applyAlignment="1" applyProtection="1">
      <alignment horizontal="center" vertical="center"/>
      <protection hidden="1"/>
    </xf>
    <xf numFmtId="0" fontId="18" fillId="24" borderId="32" xfId="1442" applyFont="1" applyFill="1" applyBorder="1" applyAlignment="1" applyProtection="1">
      <alignment horizontal="center" vertical="center"/>
      <protection hidden="1"/>
    </xf>
    <xf numFmtId="0" fontId="21" fillId="24" borderId="32" xfId="1442" quotePrefix="1" applyFont="1" applyFill="1" applyBorder="1" applyAlignment="1" applyProtection="1">
      <alignment horizontal="center" vertical="center"/>
      <protection hidden="1"/>
    </xf>
    <xf numFmtId="0" fontId="18" fillId="24" borderId="32" xfId="1442" quotePrefix="1" applyFont="1" applyFill="1" applyBorder="1" applyAlignment="1" applyProtection="1">
      <alignment horizontal="center" vertical="center"/>
      <protection hidden="1"/>
    </xf>
    <xf numFmtId="0" fontId="18" fillId="24" borderId="61" xfId="1442" quotePrefix="1" applyFont="1" applyFill="1" applyBorder="1" applyAlignment="1" applyProtection="1">
      <alignment horizontal="center" vertical="center"/>
      <protection hidden="1"/>
    </xf>
    <xf numFmtId="41" fontId="18" fillId="24" borderId="0" xfId="1442" applyNumberFormat="1" applyFont="1" applyFill="1" applyBorder="1" applyAlignment="1" applyProtection="1">
      <alignment horizontal="right" vertical="center"/>
      <protection hidden="1"/>
    </xf>
    <xf numFmtId="0" fontId="23" fillId="24" borderId="0" xfId="1442" applyFont="1" applyFill="1" applyAlignment="1" applyProtection="1">
      <alignment vertical="center"/>
      <protection hidden="1"/>
    </xf>
    <xf numFmtId="0" fontId="23" fillId="24" borderId="0" xfId="1442" applyFont="1" applyFill="1" applyAlignment="1" applyProtection="1">
      <alignment vertical="center" wrapText="1"/>
      <protection hidden="1"/>
    </xf>
    <xf numFmtId="0" fontId="7" fillId="62" borderId="32" xfId="1442" applyFont="1" applyFill="1" applyBorder="1" applyAlignment="1" applyProtection="1">
      <alignment horizontal="center" vertical="center"/>
      <protection hidden="1"/>
    </xf>
    <xf numFmtId="0" fontId="0" fillId="62" borderId="44" xfId="0" applyFill="1" applyBorder="1" applyAlignment="1"/>
    <xf numFmtId="0" fontId="0" fillId="62" borderId="74" xfId="0" applyFill="1" applyBorder="1" applyAlignment="1"/>
    <xf numFmtId="186" fontId="7" fillId="24" borderId="27" xfId="1248" applyNumberFormat="1" applyFont="1" applyFill="1" applyBorder="1" applyAlignment="1" applyProtection="1">
      <alignment vertical="center" wrapText="1"/>
      <protection hidden="1"/>
    </xf>
    <xf numFmtId="186" fontId="7" fillId="24" borderId="35" xfId="1248" applyNumberFormat="1" applyFont="1" applyFill="1" applyBorder="1" applyAlignment="1" applyProtection="1">
      <alignment vertical="center" wrapText="1"/>
      <protection hidden="1"/>
    </xf>
    <xf numFmtId="186" fontId="7" fillId="24" borderId="44" xfId="1248" applyNumberFormat="1" applyFont="1" applyFill="1" applyBorder="1" applyAlignment="1" applyProtection="1">
      <alignment vertical="center" wrapText="1"/>
      <protection hidden="1"/>
    </xf>
    <xf numFmtId="186" fontId="7" fillId="24" borderId="74" xfId="1248" applyNumberFormat="1" applyFont="1" applyFill="1" applyBorder="1" applyAlignment="1" applyProtection="1">
      <alignment vertical="center" wrapText="1"/>
      <protection hidden="1"/>
    </xf>
    <xf numFmtId="186" fontId="7" fillId="24" borderId="43" xfId="1248" applyNumberFormat="1" applyFont="1" applyFill="1" applyBorder="1" applyAlignment="1" applyProtection="1">
      <alignment vertical="center" wrapText="1"/>
      <protection hidden="1"/>
    </xf>
    <xf numFmtId="186" fontId="7" fillId="24" borderId="31" xfId="1248" applyNumberFormat="1" applyFont="1" applyFill="1" applyBorder="1" applyAlignment="1" applyProtection="1">
      <alignment vertical="center" wrapText="1"/>
      <protection hidden="1"/>
    </xf>
    <xf numFmtId="184" fontId="216" fillId="24" borderId="0" xfId="1238" applyNumberFormat="1" applyFont="1" applyFill="1" applyBorder="1" applyAlignment="1" applyProtection="1">
      <alignment horizontal="right" vertical="center"/>
      <protection hidden="1"/>
    </xf>
    <xf numFmtId="184" fontId="216" fillId="24" borderId="10" xfId="1238" applyNumberFormat="1" applyFont="1" applyFill="1" applyBorder="1" applyAlignment="1" applyProtection="1">
      <alignment horizontal="right" vertical="center"/>
      <protection hidden="1"/>
    </xf>
    <xf numFmtId="184" fontId="215" fillId="62" borderId="0" xfId="1370" applyNumberFormat="1" applyFont="1" applyFill="1" applyBorder="1" applyAlignment="1" applyProtection="1">
      <alignment horizontal="right" vertical="center" wrapText="1"/>
      <protection locked="0" hidden="1"/>
    </xf>
    <xf numFmtId="41" fontId="7" fillId="62" borderId="0" xfId="0" applyNumberFormat="1" applyFont="1" applyFill="1" applyAlignment="1" applyProtection="1">
      <alignment horizontal="right" vertical="center"/>
      <protection hidden="1"/>
    </xf>
    <xf numFmtId="0" fontId="9" fillId="62" borderId="0" xfId="0" applyFont="1" applyFill="1" applyBorder="1" applyAlignment="1" applyProtection="1">
      <alignment horizontal="center" vertical="center"/>
      <protection hidden="1"/>
    </xf>
    <xf numFmtId="0" fontId="11" fillId="62" borderId="0" xfId="0" applyFont="1" applyFill="1" applyAlignment="1" applyProtection="1">
      <alignment horizontal="center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7" fillId="62" borderId="0" xfId="0" applyFont="1" applyFill="1" applyBorder="1" applyAlignment="1" applyProtection="1">
      <alignment horizontal="center" vertical="center"/>
      <protection hidden="1"/>
    </xf>
    <xf numFmtId="4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horizontal="right" vertical="center"/>
      <protection hidden="1"/>
    </xf>
    <xf numFmtId="0" fontId="7" fillId="62" borderId="0" xfId="0" applyFont="1" applyFill="1" applyBorder="1" applyAlignment="1" applyProtection="1">
      <alignment horizontal="right" vertical="center"/>
      <protection hidden="1"/>
    </xf>
    <xf numFmtId="41" fontId="9" fillId="62" borderId="0" xfId="0" applyNumberFormat="1" applyFont="1" applyFill="1" applyBorder="1" applyAlignment="1" applyProtection="1">
      <alignment horizontal="center" vertical="center"/>
      <protection hidden="1"/>
    </xf>
    <xf numFmtId="41" fontId="7" fillId="62" borderId="31" xfId="0" applyNumberFormat="1" applyFont="1" applyFill="1" applyBorder="1" applyAlignment="1" applyProtection="1">
      <alignment horizontal="center" vertical="center"/>
      <protection hidden="1"/>
    </xf>
    <xf numFmtId="41" fontId="7" fillId="62" borderId="0" xfId="0" applyNumberFormat="1" applyFont="1" applyFill="1" applyBorder="1" applyAlignment="1" applyProtection="1">
      <alignment horizontal="center" vertical="center"/>
      <protection hidden="1"/>
    </xf>
    <xf numFmtId="0" fontId="13" fillId="24" borderId="0" xfId="0" applyFont="1" applyFill="1" applyBorder="1" applyAlignment="1" applyProtection="1">
      <alignment horizontal="right" vertical="center"/>
      <protection hidden="1"/>
    </xf>
    <xf numFmtId="41" fontId="216" fillId="24" borderId="0" xfId="0" applyNumberFormat="1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horizontal="right" vertical="center"/>
      <protection hidden="1"/>
    </xf>
    <xf numFmtId="0" fontId="7" fillId="62" borderId="115" xfId="0" applyFont="1" applyFill="1" applyBorder="1" applyAlignment="1" applyProtection="1">
      <alignment horizontal="left" vertical="center"/>
      <protection hidden="1"/>
    </xf>
    <xf numFmtId="41" fontId="7" fillId="62" borderId="115" xfId="0" applyNumberFormat="1" applyFont="1" applyFill="1" applyBorder="1" applyAlignment="1" applyProtection="1">
      <alignment horizontal="center" vertical="center"/>
      <protection hidden="1"/>
    </xf>
    <xf numFmtId="41" fontId="7" fillId="62" borderId="116" xfId="0" applyNumberFormat="1" applyFont="1" applyFill="1" applyBorder="1" applyAlignment="1" applyProtection="1">
      <alignment horizontal="left" vertical="center" shrinkToFit="1"/>
      <protection hidden="1"/>
    </xf>
    <xf numFmtId="41" fontId="18" fillId="62" borderId="115" xfId="1238" applyFont="1" applyFill="1" applyBorder="1" applyAlignment="1" applyProtection="1">
      <alignment vertical="center"/>
      <protection hidden="1"/>
    </xf>
    <xf numFmtId="41" fontId="7" fillId="62" borderId="116" xfId="0" applyNumberFormat="1" applyFont="1" applyFill="1" applyBorder="1" applyAlignment="1" applyProtection="1">
      <alignment horizontal="center" vertical="center"/>
      <protection hidden="1"/>
    </xf>
    <xf numFmtId="41" fontId="7" fillId="62" borderId="115" xfId="0" applyNumberFormat="1" applyFont="1" applyFill="1" applyBorder="1" applyAlignment="1" applyProtection="1">
      <alignment horizontal="right" vertical="center"/>
      <protection hidden="1"/>
    </xf>
    <xf numFmtId="41" fontId="7" fillId="62" borderId="115" xfId="1238" applyFont="1" applyFill="1" applyBorder="1" applyAlignment="1" applyProtection="1">
      <alignment vertical="center"/>
      <protection hidden="1"/>
    </xf>
    <xf numFmtId="41" fontId="64" fillId="62" borderId="115" xfId="1238" applyFont="1" applyFill="1" applyBorder="1" applyProtection="1">
      <protection hidden="1"/>
    </xf>
    <xf numFmtId="0" fontId="218" fillId="62" borderId="0" xfId="0" applyFont="1" applyFill="1" applyBorder="1" applyAlignment="1" applyProtection="1">
      <alignment horizontal="center" vertical="center"/>
      <protection hidden="1"/>
    </xf>
    <xf numFmtId="41" fontId="216" fillId="24" borderId="115" xfId="0" applyNumberFormat="1" applyFont="1" applyFill="1" applyBorder="1" applyAlignment="1" applyProtection="1">
      <alignment horizontal="center" vertical="center"/>
      <protection hidden="1"/>
    </xf>
    <xf numFmtId="41" fontId="216" fillId="24" borderId="116" xfId="0" applyNumberFormat="1" applyFont="1" applyFill="1" applyBorder="1" applyAlignment="1" applyProtection="1">
      <alignment horizontal="left" vertical="center"/>
      <protection hidden="1"/>
    </xf>
    <xf numFmtId="181" fontId="115" fillId="62" borderId="48" xfId="0" applyNumberFormat="1" applyFont="1" applyFill="1" applyBorder="1" applyAlignment="1" applyProtection="1">
      <alignment horizontal="left"/>
      <protection hidden="1"/>
    </xf>
    <xf numFmtId="181" fontId="13" fillId="62" borderId="48" xfId="0" applyNumberFormat="1" applyFont="1" applyFill="1" applyBorder="1" applyAlignment="1" applyProtection="1">
      <alignment horizontal="left"/>
      <protection hidden="1"/>
    </xf>
    <xf numFmtId="177" fontId="13" fillId="62" borderId="48" xfId="1246" applyFont="1" applyFill="1" applyBorder="1" applyAlignment="1" applyProtection="1">
      <alignment horizontal="left"/>
      <protection hidden="1"/>
    </xf>
    <xf numFmtId="0" fontId="22" fillId="62" borderId="48" xfId="0" applyFont="1" applyFill="1" applyBorder="1" applyAlignment="1" applyProtection="1">
      <alignment horizontal="right"/>
      <protection hidden="1"/>
    </xf>
    <xf numFmtId="181" fontId="115" fillId="62" borderId="0" xfId="0" applyNumberFormat="1" applyFont="1" applyFill="1" applyBorder="1" applyAlignment="1" applyProtection="1">
      <alignment horizontal="left"/>
      <protection hidden="1"/>
    </xf>
    <xf numFmtId="0" fontId="13" fillId="62" borderId="0" xfId="0" applyFont="1" applyFill="1" applyBorder="1" applyAlignment="1" applyProtection="1">
      <alignment horizontal="left"/>
      <protection hidden="1"/>
    </xf>
    <xf numFmtId="181" fontId="13" fillId="62" borderId="0" xfId="0" applyNumberFormat="1" applyFont="1" applyFill="1" applyBorder="1" applyAlignment="1" applyProtection="1">
      <alignment horizontal="left"/>
      <protection hidden="1"/>
    </xf>
    <xf numFmtId="177" fontId="13" fillId="62" borderId="0" xfId="1246" applyFont="1" applyFill="1" applyBorder="1" applyAlignment="1" applyProtection="1">
      <alignment horizontal="left"/>
      <protection hidden="1"/>
    </xf>
    <xf numFmtId="0" fontId="22" fillId="62" borderId="0" xfId="0" applyFont="1" applyFill="1" applyBorder="1" applyAlignment="1" applyProtection="1">
      <alignment horizontal="right"/>
      <protection hidden="1"/>
    </xf>
    <xf numFmtId="0" fontId="13" fillId="62" borderId="0" xfId="0" applyFont="1" applyFill="1" applyAlignment="1" applyProtection="1">
      <alignment horizontal="right"/>
      <protection hidden="1"/>
    </xf>
    <xf numFmtId="0" fontId="22" fillId="24" borderId="48" xfId="0" applyFont="1" applyFill="1" applyBorder="1" applyAlignment="1" applyProtection="1">
      <alignment horizontal="right"/>
      <protection hidden="1"/>
    </xf>
    <xf numFmtId="0" fontId="22" fillId="24" borderId="0" xfId="0" applyFont="1" applyFill="1" applyBorder="1" applyAlignment="1" applyProtection="1">
      <alignment horizontal="right"/>
      <protection hidden="1"/>
    </xf>
    <xf numFmtId="0" fontId="11" fillId="62" borderId="0" xfId="0" applyFont="1" applyFill="1" applyAlignment="1" applyProtection="1">
      <alignment horizontal="center" vertical="center"/>
      <protection hidden="1"/>
    </xf>
    <xf numFmtId="41" fontId="216" fillId="24" borderId="0" xfId="0" applyNumberFormat="1" applyFont="1" applyFill="1" applyBorder="1" applyAlignment="1" applyProtection="1">
      <alignment horizontal="center" vertical="center"/>
      <protection hidden="1"/>
    </xf>
    <xf numFmtId="0" fontId="7" fillId="62" borderId="44" xfId="0" applyFont="1" applyFill="1" applyBorder="1" applyAlignment="1" applyProtection="1">
      <alignment horizontal="center" vertical="center"/>
      <protection hidden="1"/>
    </xf>
    <xf numFmtId="0" fontId="7" fillId="62" borderId="27" xfId="0" applyFont="1" applyFill="1" applyBorder="1" applyAlignment="1" applyProtection="1">
      <alignment horizontal="center" vertical="center"/>
      <protection hidden="1"/>
    </xf>
    <xf numFmtId="181" fontId="7" fillId="24" borderId="0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0" xfId="0" quotePrefix="1" applyNumberFormat="1" applyFont="1" applyFill="1" applyBorder="1" applyAlignment="1" applyProtection="1">
      <alignment horizontal="center" vertical="center"/>
      <protection hidden="1"/>
    </xf>
    <xf numFmtId="181" fontId="9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7" fillId="62" borderId="30" xfId="0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horizontal="right" vertical="center"/>
      <protection hidden="1"/>
    </xf>
    <xf numFmtId="0" fontId="7" fillId="24" borderId="0" xfId="0" applyFont="1" applyFill="1" applyAlignment="1" applyProtection="1">
      <alignment horizontal="left" vertical="center"/>
      <protection hidden="1"/>
    </xf>
    <xf numFmtId="227" fontId="216" fillId="24" borderId="0" xfId="0" applyNumberFormat="1" applyFont="1" applyFill="1" applyBorder="1" applyAlignment="1" applyProtection="1">
      <alignment horizontal="left" vertical="center"/>
      <protection hidden="1"/>
    </xf>
    <xf numFmtId="3" fontId="216" fillId="24" borderId="0" xfId="0" applyNumberFormat="1" applyFont="1" applyFill="1" applyBorder="1" applyAlignment="1" applyProtection="1">
      <alignment horizontal="right" vertical="center"/>
      <protection hidden="1"/>
    </xf>
    <xf numFmtId="3" fontId="217" fillId="24" borderId="31" xfId="0" applyNumberFormat="1" applyFont="1" applyFill="1" applyBorder="1" applyAlignment="1" applyProtection="1">
      <alignment horizontal="right" vertical="center"/>
      <protection hidden="1"/>
    </xf>
    <xf numFmtId="3" fontId="217" fillId="24" borderId="0" xfId="0" applyNumberFormat="1" applyFont="1" applyFill="1" applyBorder="1" applyAlignment="1" applyProtection="1">
      <alignment horizontal="right" vertical="center"/>
      <protection hidden="1"/>
    </xf>
    <xf numFmtId="3" fontId="216" fillId="24" borderId="31" xfId="0" applyNumberFormat="1" applyFont="1" applyFill="1" applyBorder="1" applyAlignment="1" applyProtection="1">
      <alignment horizontal="right" vertical="center"/>
      <protection hidden="1"/>
    </xf>
    <xf numFmtId="3" fontId="216" fillId="24" borderId="31" xfId="1238" applyNumberFormat="1" applyFont="1" applyFill="1" applyBorder="1" applyAlignment="1" applyProtection="1">
      <alignment horizontal="right"/>
      <protection hidden="1"/>
    </xf>
    <xf numFmtId="3" fontId="216" fillId="24" borderId="0" xfId="0" applyNumberFormat="1" applyFont="1" applyFill="1" applyBorder="1" applyAlignment="1" applyProtection="1">
      <alignment vertical="center"/>
      <protection hidden="1"/>
    </xf>
    <xf numFmtId="3" fontId="216" fillId="24" borderId="0" xfId="1238" applyNumberFormat="1" applyFont="1" applyFill="1" applyBorder="1" applyAlignment="1" applyProtection="1">
      <alignment horizontal="right" vertical="center"/>
      <protection hidden="1"/>
    </xf>
    <xf numFmtId="3" fontId="216" fillId="24" borderId="49" xfId="1238" applyNumberFormat="1" applyFont="1" applyFill="1" applyBorder="1" applyAlignment="1" applyProtection="1">
      <alignment horizontal="right"/>
      <protection hidden="1"/>
    </xf>
    <xf numFmtId="3" fontId="216" fillId="24" borderId="115" xfId="0" applyNumberFormat="1" applyFont="1" applyFill="1" applyBorder="1" applyAlignment="1" applyProtection="1">
      <alignment horizontal="right" vertical="center"/>
      <protection hidden="1"/>
    </xf>
    <xf numFmtId="3" fontId="216" fillId="24" borderId="10" xfId="1238" applyNumberFormat="1" applyFont="1" applyFill="1" applyBorder="1" applyAlignment="1" applyProtection="1">
      <alignment horizontal="right" vertical="center"/>
      <protection hidden="1"/>
    </xf>
    <xf numFmtId="228" fontId="216" fillId="24" borderId="0" xfId="0" applyNumberFormat="1" applyFont="1" applyFill="1" applyBorder="1" applyAlignment="1" applyProtection="1">
      <alignment horizontal="left" vertical="center"/>
      <protection hidden="1"/>
    </xf>
    <xf numFmtId="41" fontId="216" fillId="24" borderId="0" xfId="0" applyNumberFormat="1" applyFont="1" applyFill="1" applyBorder="1" applyAlignment="1" applyProtection="1">
      <alignment horizontal="left" vertical="center"/>
      <protection hidden="1"/>
    </xf>
    <xf numFmtId="41" fontId="216" fillId="24" borderId="115" xfId="0" applyNumberFormat="1" applyFont="1" applyFill="1" applyBorder="1" applyAlignment="1" applyProtection="1">
      <alignment horizontal="left" vertical="center"/>
      <protection hidden="1"/>
    </xf>
    <xf numFmtId="41" fontId="216" fillId="24" borderId="66" xfId="0" applyNumberFormat="1" applyFont="1" applyFill="1" applyBorder="1" applyAlignment="1" applyProtection="1">
      <alignment horizontal="right" vertical="center"/>
      <protection hidden="1"/>
    </xf>
    <xf numFmtId="41" fontId="216" fillId="24" borderId="31" xfId="0" applyNumberFormat="1" applyFont="1" applyFill="1" applyBorder="1" applyAlignment="1" applyProtection="1">
      <alignment horizontal="right" vertical="center"/>
      <protection hidden="1"/>
    </xf>
    <xf numFmtId="41" fontId="217" fillId="24" borderId="31" xfId="0" applyNumberFormat="1" applyFont="1" applyFill="1" applyBorder="1" applyAlignment="1" applyProtection="1">
      <alignment horizontal="right" vertical="center"/>
      <protection hidden="1"/>
    </xf>
    <xf numFmtId="41" fontId="216" fillId="24" borderId="49" xfId="0" applyNumberFormat="1" applyFont="1" applyFill="1" applyBorder="1" applyAlignment="1" applyProtection="1">
      <alignment horizontal="right" vertical="center"/>
      <protection hidden="1"/>
    </xf>
    <xf numFmtId="227" fontId="216" fillId="24" borderId="116" xfId="0" applyNumberFormat="1" applyFont="1" applyFill="1" applyBorder="1" applyAlignment="1" applyProtection="1">
      <alignment horizontal="left" vertical="center"/>
      <protection hidden="1"/>
    </xf>
    <xf numFmtId="229" fontId="216" fillId="24" borderId="0" xfId="0" applyNumberFormat="1" applyFont="1" applyFill="1" applyBorder="1" applyAlignment="1" applyProtection="1">
      <alignment horizontal="right" vertical="center"/>
      <protection hidden="1"/>
    </xf>
    <xf numFmtId="229" fontId="217" fillId="24" borderId="0" xfId="0" applyNumberFormat="1" applyFont="1" applyFill="1" applyBorder="1" applyAlignment="1" applyProtection="1">
      <alignment horizontal="right" vertical="center"/>
      <protection hidden="1"/>
    </xf>
    <xf numFmtId="229" fontId="7" fillId="24" borderId="0" xfId="1313" applyNumberFormat="1" applyFont="1" applyFill="1" applyBorder="1" applyAlignment="1" applyProtection="1">
      <alignment horizontal="right" vertical="center"/>
      <protection hidden="1"/>
    </xf>
    <xf numFmtId="191" fontId="216" fillId="24" borderId="115" xfId="0" applyNumberFormat="1" applyFont="1" applyFill="1" applyBorder="1" applyAlignment="1" applyProtection="1">
      <alignment horizontal="right" vertical="center"/>
      <protection hidden="1"/>
    </xf>
    <xf numFmtId="229" fontId="7" fillId="24" borderId="115" xfId="1313" applyNumberFormat="1" applyFont="1" applyFill="1" applyBorder="1" applyAlignment="1" applyProtection="1">
      <alignment horizontal="right" vertical="center"/>
      <protection hidden="1"/>
    </xf>
    <xf numFmtId="0" fontId="7" fillId="24" borderId="0" xfId="0" applyNumberFormat="1" applyFont="1" applyFill="1" applyBorder="1" applyAlignment="1" applyProtection="1">
      <alignment horizontal="right" vertical="center"/>
      <protection hidden="1"/>
    </xf>
    <xf numFmtId="177" fontId="22" fillId="24" borderId="0" xfId="1246" applyFont="1" applyFill="1" applyBorder="1" applyAlignment="1" applyProtection="1">
      <alignment horizontal="right"/>
      <protection hidden="1"/>
    </xf>
    <xf numFmtId="0" fontId="22" fillId="24" borderId="0" xfId="0" applyFont="1" applyFill="1" applyAlignment="1" applyProtection="1">
      <alignment horizontal="right"/>
      <protection hidden="1"/>
    </xf>
    <xf numFmtId="177" fontId="115" fillId="24" borderId="0" xfId="1246" applyFont="1" applyFill="1" applyBorder="1" applyAlignment="1" applyProtection="1">
      <alignment horizontal="left"/>
      <protection hidden="1"/>
    </xf>
    <xf numFmtId="229" fontId="44" fillId="62" borderId="0" xfId="1442" applyNumberFormat="1" applyFont="1" applyFill="1" applyBorder="1" applyAlignment="1" applyProtection="1">
      <alignment horizontal="right" vertical="center"/>
      <protection hidden="1"/>
    </xf>
    <xf numFmtId="229" fontId="9" fillId="62" borderId="0" xfId="1442" applyNumberFormat="1" applyFont="1" applyFill="1" applyBorder="1" applyAlignment="1" applyProtection="1">
      <alignment horizontal="right" vertical="center"/>
      <protection hidden="1"/>
    </xf>
    <xf numFmtId="229" fontId="7" fillId="62" borderId="0" xfId="1442" applyNumberFormat="1" applyFont="1" applyFill="1" applyBorder="1" applyAlignment="1" applyProtection="1">
      <alignment horizontal="right" vertical="center"/>
      <protection hidden="1"/>
    </xf>
    <xf numFmtId="229" fontId="36" fillId="62" borderId="0" xfId="1442" applyNumberFormat="1" applyFont="1" applyFill="1" applyBorder="1" applyAlignment="1" applyProtection="1">
      <alignment horizontal="right" vertical="center"/>
      <protection hidden="1"/>
    </xf>
    <xf numFmtId="229" fontId="7" fillId="62" borderId="32" xfId="1442" applyNumberFormat="1" applyFont="1" applyFill="1" applyBorder="1" applyAlignment="1" applyProtection="1">
      <alignment horizontal="right" vertical="center"/>
      <protection hidden="1"/>
    </xf>
    <xf numFmtId="229" fontId="9" fillId="62" borderId="32" xfId="1442" applyNumberFormat="1" applyFont="1" applyFill="1" applyBorder="1" applyAlignment="1" applyProtection="1">
      <alignment horizontal="right" vertical="center"/>
      <protection hidden="1"/>
    </xf>
    <xf numFmtId="1" fontId="25" fillId="24" borderId="0" xfId="0" applyNumberFormat="1" applyFont="1" applyFill="1" applyAlignment="1" applyProtection="1">
      <alignment horizontal="right" vertical="center"/>
      <protection hidden="1"/>
    </xf>
    <xf numFmtId="181" fontId="7" fillId="24" borderId="30" xfId="1249" applyNumberFormat="1" applyFont="1" applyFill="1" applyBorder="1" applyAlignment="1" applyProtection="1">
      <alignment horizontal="center" vertical="center"/>
      <protection hidden="1"/>
    </xf>
    <xf numFmtId="0" fontId="28" fillId="24" borderId="0" xfId="0" applyNumberFormat="1" applyFont="1" applyFill="1" applyBorder="1" applyAlignment="1" applyProtection="1">
      <alignment horizontal="right"/>
      <protection hidden="1"/>
    </xf>
    <xf numFmtId="0" fontId="42" fillId="0" borderId="0" xfId="0" applyNumberFormat="1" applyFont="1" applyAlignment="1" applyProtection="1">
      <alignment horizontal="right"/>
      <protection hidden="1"/>
    </xf>
    <xf numFmtId="0" fontId="11" fillId="62" borderId="0" xfId="0" applyFont="1" applyFill="1" applyAlignment="1" applyProtection="1">
      <alignment horizontal="left" vertical="center"/>
      <protection hidden="1"/>
    </xf>
    <xf numFmtId="0" fontId="11" fillId="24" borderId="0" xfId="0" applyFont="1" applyFill="1" applyBorder="1" applyAlignment="1" applyProtection="1">
      <alignment horizontal="left" vertical="center"/>
      <protection hidden="1"/>
    </xf>
    <xf numFmtId="0" fontId="11" fillId="62" borderId="0" xfId="0" applyFont="1" applyFill="1" applyBorder="1" applyAlignment="1" applyProtection="1">
      <alignment horizontal="left" vertical="center"/>
      <protection hidden="1"/>
    </xf>
    <xf numFmtId="177" fontId="7" fillId="24" borderId="0" xfId="0" applyNumberFormat="1" applyFont="1" applyFill="1" applyBorder="1" applyAlignment="1" applyProtection="1">
      <alignment horizontal="right" vertical="center"/>
      <protection hidden="1"/>
    </xf>
    <xf numFmtId="177" fontId="9" fillId="0" borderId="0" xfId="1088" applyFont="1" applyBorder="1" applyAlignment="1" applyProtection="1">
      <alignment vertical="center"/>
      <protection hidden="1"/>
    </xf>
    <xf numFmtId="177" fontId="7" fillId="0" borderId="0" xfId="1088" applyFont="1" applyBorder="1" applyProtection="1">
      <protection hidden="1"/>
    </xf>
    <xf numFmtId="184" fontId="215" fillId="0" borderId="115" xfId="1370" applyNumberFormat="1" applyFont="1" applyFill="1" applyBorder="1" applyAlignment="1" applyProtection="1">
      <alignment horizontal="right" vertical="center" wrapText="1"/>
      <protection locked="0" hidden="1"/>
    </xf>
    <xf numFmtId="0" fontId="115" fillId="24" borderId="0" xfId="0" applyFont="1" applyFill="1" applyBorder="1" applyAlignment="1" applyProtection="1">
      <alignment horizontal="right"/>
      <protection hidden="1"/>
    </xf>
    <xf numFmtId="181" fontId="7" fillId="62" borderId="31" xfId="0" applyNumberFormat="1" applyFont="1" applyFill="1" applyBorder="1" applyAlignment="1" applyProtection="1">
      <alignment horizontal="center" vertical="center"/>
      <protection hidden="1"/>
    </xf>
    <xf numFmtId="0" fontId="7" fillId="24" borderId="31" xfId="0" applyFont="1" applyFill="1" applyBorder="1" applyAlignment="1" applyProtection="1">
      <alignment horizontal="center" vertical="center"/>
      <protection hidden="1"/>
    </xf>
    <xf numFmtId="0" fontId="7" fillId="24" borderId="49" xfId="0" applyFont="1" applyFill="1" applyBorder="1" applyAlignment="1" applyProtection="1">
      <alignment horizontal="center" vertical="center"/>
      <protection hidden="1"/>
    </xf>
    <xf numFmtId="0" fontId="7" fillId="24" borderId="116" xfId="0" applyFont="1" applyFill="1" applyBorder="1" applyAlignment="1" applyProtection="1">
      <alignment horizontal="center" vertical="center"/>
      <protection hidden="1"/>
    </xf>
    <xf numFmtId="177" fontId="7" fillId="62" borderId="0" xfId="0" applyNumberFormat="1" applyFont="1" applyFill="1" applyBorder="1" applyAlignment="1" applyProtection="1">
      <alignment vertical="center"/>
      <protection hidden="1"/>
    </xf>
    <xf numFmtId="184" fontId="7" fillId="62" borderId="0" xfId="0" applyNumberFormat="1" applyFont="1" applyFill="1" applyBorder="1" applyAlignment="1" applyProtection="1">
      <alignment vertical="center"/>
      <protection hidden="1"/>
    </xf>
    <xf numFmtId="188" fontId="7" fillId="62" borderId="0" xfId="0" applyNumberFormat="1" applyFont="1" applyFill="1" applyBorder="1" applyAlignment="1" applyProtection="1">
      <alignment vertical="center"/>
      <protection hidden="1"/>
    </xf>
    <xf numFmtId="41" fontId="7" fillId="62" borderId="0" xfId="1088" applyNumberFormat="1" applyFont="1" applyFill="1" applyBorder="1" applyAlignment="1" applyProtection="1">
      <alignment vertical="center"/>
      <protection hidden="1"/>
    </xf>
    <xf numFmtId="181" fontId="7" fillId="62" borderId="0" xfId="1088" applyNumberFormat="1" applyFont="1" applyFill="1" applyBorder="1" applyAlignment="1" applyProtection="1">
      <alignment vertical="center"/>
      <protection hidden="1"/>
    </xf>
    <xf numFmtId="181" fontId="7" fillId="62" borderId="31" xfId="0" applyNumberFormat="1" applyFont="1" applyFill="1" applyBorder="1" applyAlignment="1" applyProtection="1">
      <alignment horizontal="left" vertical="center"/>
      <protection hidden="1"/>
    </xf>
    <xf numFmtId="181" fontId="7" fillId="62" borderId="49" xfId="0" applyNumberFormat="1" applyFont="1" applyFill="1" applyBorder="1" applyAlignment="1" applyProtection="1">
      <alignment horizontal="left" vertical="center"/>
      <protection hidden="1"/>
    </xf>
    <xf numFmtId="229" fontId="7" fillId="62" borderId="0" xfId="0" applyNumberFormat="1" applyFont="1" applyFill="1" applyBorder="1" applyAlignment="1" applyProtection="1">
      <alignment horizontal="right" vertical="center"/>
      <protection hidden="1"/>
    </xf>
    <xf numFmtId="229" fontId="7" fillId="62" borderId="31" xfId="0" applyNumberFormat="1" applyFont="1" applyFill="1" applyBorder="1" applyAlignment="1" applyProtection="1">
      <alignment horizontal="right" vertical="center"/>
      <protection hidden="1"/>
    </xf>
    <xf numFmtId="229" fontId="9" fillId="62" borderId="31" xfId="1088" applyNumberFormat="1" applyFont="1" applyFill="1" applyBorder="1" applyAlignment="1" applyProtection="1">
      <alignment horizontal="right" vertical="center"/>
      <protection hidden="1"/>
    </xf>
    <xf numFmtId="229" fontId="9" fillId="62" borderId="0" xfId="1088" applyNumberFormat="1" applyFont="1" applyFill="1" applyBorder="1" applyAlignment="1" applyProtection="1">
      <alignment horizontal="right" vertical="center"/>
      <protection hidden="1"/>
    </xf>
    <xf numFmtId="229" fontId="7" fillId="62" borderId="31" xfId="1088" applyNumberFormat="1" applyFont="1" applyFill="1" applyBorder="1" applyAlignment="1" applyProtection="1">
      <alignment horizontal="right" vertical="center"/>
      <protection hidden="1"/>
    </xf>
    <xf numFmtId="229" fontId="7" fillId="62" borderId="0" xfId="1088" applyNumberFormat="1" applyFont="1" applyFill="1" applyBorder="1" applyAlignment="1" applyProtection="1">
      <alignment horizontal="right" vertical="center"/>
      <protection hidden="1"/>
    </xf>
    <xf numFmtId="229" fontId="7" fillId="62" borderId="0" xfId="1088" applyNumberFormat="1" applyFont="1" applyFill="1" applyAlignment="1" applyProtection="1">
      <alignment horizontal="right" vertical="center"/>
      <protection hidden="1"/>
    </xf>
    <xf numFmtId="229" fontId="7" fillId="62" borderId="10" xfId="1088" applyNumberFormat="1" applyFont="1" applyFill="1" applyBorder="1" applyAlignment="1" applyProtection="1">
      <alignment horizontal="right" vertical="center"/>
      <protection hidden="1"/>
    </xf>
    <xf numFmtId="229" fontId="7" fillId="62" borderId="49" xfId="1088" applyNumberFormat="1" applyFont="1" applyFill="1" applyBorder="1" applyAlignment="1" applyProtection="1">
      <alignment horizontal="right" vertical="center"/>
      <protection hidden="1"/>
    </xf>
    <xf numFmtId="229" fontId="7" fillId="62" borderId="115" xfId="1088" applyNumberFormat="1" applyFont="1" applyFill="1" applyBorder="1" applyAlignment="1" applyProtection="1">
      <alignment horizontal="right" vertical="center"/>
      <protection hidden="1"/>
    </xf>
    <xf numFmtId="184" fontId="7" fillId="62" borderId="0" xfId="1088" applyNumberFormat="1" applyFont="1" applyFill="1" applyBorder="1" applyAlignment="1" applyProtection="1">
      <alignment vertical="center"/>
      <protection hidden="1"/>
    </xf>
    <xf numFmtId="179" fontId="7" fillId="62" borderId="67" xfId="1249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/>
    <xf numFmtId="0" fontId="0" fillId="62" borderId="68" xfId="0" applyFill="1" applyBorder="1" applyAlignment="1"/>
    <xf numFmtId="230" fontId="13" fillId="24" borderId="31" xfId="0" applyNumberFormat="1" applyFont="1" applyFill="1" applyBorder="1" applyAlignment="1" applyProtection="1">
      <alignment horizontal="right" vertical="center"/>
      <protection hidden="1"/>
    </xf>
    <xf numFmtId="230" fontId="13" fillId="24" borderId="0" xfId="0" applyNumberFormat="1" applyFont="1" applyFill="1" applyBorder="1" applyAlignment="1" applyProtection="1">
      <alignment horizontal="right" vertical="center"/>
      <protection hidden="1"/>
    </xf>
    <xf numFmtId="230" fontId="67" fillId="62" borderId="0" xfId="1088" applyNumberFormat="1" applyFont="1" applyFill="1" applyAlignment="1" applyProtection="1">
      <alignment vertical="center"/>
      <protection hidden="1"/>
    </xf>
    <xf numFmtId="230" fontId="13" fillId="62" borderId="0" xfId="1088" applyNumberFormat="1" applyFont="1" applyFill="1" applyAlignment="1" applyProtection="1">
      <alignment vertical="center"/>
      <protection hidden="1"/>
    </xf>
    <xf numFmtId="0" fontId="7" fillId="24" borderId="32" xfId="1449" applyFont="1" applyFill="1" applyBorder="1" applyAlignment="1" applyProtection="1">
      <alignment horizontal="left" vertical="center" wrapText="1"/>
      <protection hidden="1"/>
    </xf>
    <xf numFmtId="0" fontId="7" fillId="24" borderId="47" xfId="1449" applyFont="1" applyFill="1" applyBorder="1" applyAlignment="1" applyProtection="1">
      <alignment horizontal="left" vertical="center" wrapText="1"/>
      <protection hidden="1"/>
    </xf>
    <xf numFmtId="184" fontId="7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9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7" fillId="24" borderId="32" xfId="0" applyNumberFormat="1" applyFont="1" applyFill="1" applyBorder="1" applyAlignment="1" applyProtection="1">
      <alignment horizontal="center" vertical="center"/>
      <protection hidden="1"/>
    </xf>
    <xf numFmtId="177" fontId="7" fillId="62" borderId="0" xfId="0" applyNumberFormat="1" applyFont="1" applyFill="1" applyBorder="1" applyAlignment="1" applyProtection="1">
      <alignment horizontal="right" vertical="center"/>
      <protection hidden="1"/>
    </xf>
    <xf numFmtId="190" fontId="7" fillId="62" borderId="0" xfId="0" applyNumberFormat="1" applyFont="1" applyFill="1" applyBorder="1" applyAlignment="1" applyProtection="1">
      <alignment horizontal="right" vertical="center"/>
      <protection hidden="1"/>
    </xf>
    <xf numFmtId="226" fontId="216" fillId="24" borderId="42" xfId="0" applyNumberFormat="1" applyFont="1" applyFill="1" applyBorder="1" applyAlignment="1" applyProtection="1">
      <alignment horizontal="center" vertical="center" wrapText="1"/>
      <protection hidden="1"/>
    </xf>
    <xf numFmtId="226" fontId="216" fillId="24" borderId="35" xfId="0" applyNumberFormat="1" applyFont="1" applyFill="1" applyBorder="1" applyAlignment="1" applyProtection="1">
      <alignment horizontal="center" vertical="center" wrapText="1"/>
      <protection hidden="1"/>
    </xf>
    <xf numFmtId="181" fontId="7" fillId="62" borderId="10" xfId="1088" applyNumberFormat="1" applyFont="1" applyFill="1" applyBorder="1" applyAlignment="1" applyProtection="1">
      <alignment horizontal="right" vertical="center"/>
      <protection hidden="1"/>
    </xf>
    <xf numFmtId="181" fontId="7" fillId="62" borderId="0" xfId="1088" applyNumberFormat="1" applyFont="1" applyFill="1" applyBorder="1" applyAlignment="1" applyProtection="1">
      <alignment horizontal="right" vertical="center"/>
      <protection hidden="1"/>
    </xf>
    <xf numFmtId="196" fontId="217" fillId="24" borderId="0" xfId="0" applyNumberFormat="1" applyFont="1" applyFill="1" applyBorder="1" applyAlignment="1" applyProtection="1">
      <alignment horizontal="right" vertical="center"/>
      <protection locked="0" hidden="1"/>
    </xf>
    <xf numFmtId="193" fontId="7" fillId="62" borderId="0" xfId="0" applyNumberFormat="1" applyFont="1" applyFill="1" applyBorder="1" applyAlignment="1" applyProtection="1">
      <alignment horizontal="right" vertical="center"/>
      <protection hidden="1"/>
    </xf>
    <xf numFmtId="193" fontId="7" fillId="62" borderId="10" xfId="0" applyNumberFormat="1" applyFont="1" applyFill="1" applyBorder="1" applyAlignment="1" applyProtection="1">
      <alignment horizontal="right" vertical="center"/>
      <protection hidden="1"/>
    </xf>
    <xf numFmtId="0" fontId="13" fillId="24" borderId="0" xfId="0" applyFont="1" applyFill="1" applyBorder="1" applyAlignment="1" applyProtection="1">
      <alignment horizontal="right" vertical="center"/>
      <protection hidden="1"/>
    </xf>
    <xf numFmtId="0" fontId="39" fillId="62" borderId="0" xfId="0" applyFont="1" applyFill="1" applyBorder="1" applyAlignment="1" applyProtection="1">
      <protection hidden="1"/>
    </xf>
    <xf numFmtId="0" fontId="22" fillId="62" borderId="48" xfId="0" applyFont="1" applyFill="1" applyBorder="1" applyAlignment="1" applyProtection="1">
      <alignment horizontal="left"/>
      <protection hidden="1"/>
    </xf>
    <xf numFmtId="0" fontId="22" fillId="24" borderId="0" xfId="0" quotePrefix="1" applyNumberFormat="1" applyFont="1" applyFill="1" applyBorder="1" applyAlignment="1" applyProtection="1">
      <alignment horizontal="left"/>
      <protection hidden="1"/>
    </xf>
    <xf numFmtId="0" fontId="39" fillId="0" borderId="0" xfId="0" applyFont="1" applyBorder="1" applyAlignment="1" applyProtection="1">
      <protection hidden="1"/>
    </xf>
    <xf numFmtId="0" fontId="22" fillId="62" borderId="0" xfId="0" applyFont="1" applyFill="1" applyBorder="1" applyAlignment="1" applyProtection="1">
      <alignment horizontal="left"/>
      <protection hidden="1"/>
    </xf>
    <xf numFmtId="0" fontId="22" fillId="24" borderId="0" xfId="0" applyFont="1" applyFill="1" applyBorder="1" applyAlignment="1" applyProtection="1">
      <alignment horizontal="right" wrapText="1"/>
      <protection hidden="1"/>
    </xf>
    <xf numFmtId="0" fontId="39" fillId="0" borderId="0" xfId="0" applyFont="1" applyAlignment="1" applyProtection="1">
      <alignment horizontal="right"/>
      <protection hidden="1"/>
    </xf>
    <xf numFmtId="0" fontId="216" fillId="24" borderId="75" xfId="0" applyFont="1" applyFill="1" applyBorder="1" applyAlignment="1" applyProtection="1">
      <alignment horizontal="center" vertical="center" wrapText="1"/>
      <protection hidden="1"/>
    </xf>
    <xf numFmtId="0" fontId="216" fillId="24" borderId="48" xfId="0" applyFont="1" applyFill="1" applyBorder="1" applyAlignment="1" applyProtection="1">
      <alignment horizontal="center" vertical="center" wrapText="1"/>
      <protection hidden="1"/>
    </xf>
    <xf numFmtId="0" fontId="216" fillId="24" borderId="35" xfId="0" applyFont="1" applyFill="1" applyBorder="1" applyAlignment="1" applyProtection="1">
      <alignment horizontal="center" vertical="center" wrapText="1"/>
      <protection hidden="1"/>
    </xf>
    <xf numFmtId="0" fontId="216" fillId="24" borderId="0" xfId="0" applyFont="1" applyFill="1" applyBorder="1" applyAlignment="1" applyProtection="1">
      <alignment horizontal="center" vertical="center" wrapText="1"/>
      <protection hidden="1"/>
    </xf>
    <xf numFmtId="0" fontId="216" fillId="24" borderId="76" xfId="0" applyFont="1" applyFill="1" applyBorder="1" applyAlignment="1" applyProtection="1">
      <alignment horizontal="center" vertical="center" wrapText="1"/>
      <protection hidden="1"/>
    </xf>
    <xf numFmtId="0" fontId="216" fillId="24" borderId="74" xfId="0" applyFont="1" applyFill="1" applyBorder="1" applyAlignment="1" applyProtection="1">
      <alignment horizontal="center" vertical="center" wrapText="1"/>
      <protection hidden="1"/>
    </xf>
    <xf numFmtId="0" fontId="216" fillId="24" borderId="44" xfId="0" applyFont="1" applyFill="1" applyBorder="1" applyAlignment="1" applyProtection="1">
      <alignment horizontal="center" vertical="center" wrapText="1"/>
      <protection hidden="1"/>
    </xf>
    <xf numFmtId="0" fontId="13" fillId="24" borderId="48" xfId="0" applyFont="1" applyFill="1" applyBorder="1" applyAlignment="1" applyProtection="1">
      <alignment horizontal="right"/>
      <protection hidden="1"/>
    </xf>
    <xf numFmtId="177" fontId="22" fillId="24" borderId="0" xfId="1088" applyFont="1" applyFill="1" applyBorder="1" applyAlignment="1" applyProtection="1">
      <alignment horizontal="right"/>
      <protection hidden="1"/>
    </xf>
    <xf numFmtId="0" fontId="22" fillId="24" borderId="48" xfId="0" applyFont="1" applyFill="1" applyBorder="1" applyAlignment="1" applyProtection="1">
      <alignment horizontal="right"/>
      <protection hidden="1"/>
    </xf>
    <xf numFmtId="0" fontId="216" fillId="24" borderId="42" xfId="0" applyFont="1" applyFill="1" applyBorder="1" applyAlignment="1" applyProtection="1">
      <alignment horizontal="center" vertical="center" wrapText="1"/>
      <protection hidden="1"/>
    </xf>
    <xf numFmtId="0" fontId="216" fillId="24" borderId="27" xfId="0" applyFont="1" applyFill="1" applyBorder="1" applyAlignment="1" applyProtection="1">
      <alignment horizontal="center" vertical="center" wrapText="1"/>
      <protection hidden="1"/>
    </xf>
    <xf numFmtId="0" fontId="216" fillId="24" borderId="28" xfId="0" applyFont="1" applyFill="1" applyBorder="1" applyAlignment="1" applyProtection="1">
      <alignment horizontal="center" vertical="center" wrapText="1"/>
      <protection hidden="1"/>
    </xf>
    <xf numFmtId="0" fontId="216" fillId="24" borderId="78" xfId="0" applyFont="1" applyFill="1" applyBorder="1" applyAlignment="1" applyProtection="1">
      <alignment horizontal="center" vertical="center" wrapText="1"/>
      <protection hidden="1"/>
    </xf>
    <xf numFmtId="0" fontId="216" fillId="24" borderId="81" xfId="0" applyFont="1" applyFill="1" applyBorder="1" applyAlignment="1" applyProtection="1">
      <alignment horizontal="center" vertical="center" wrapText="1"/>
      <protection hidden="1"/>
    </xf>
    <xf numFmtId="0" fontId="216" fillId="24" borderId="82" xfId="0" applyNumberFormat="1" applyFont="1" applyFill="1" applyBorder="1" applyAlignment="1" applyProtection="1">
      <alignment horizontal="center" vertical="center" wrapText="1"/>
      <protection hidden="1"/>
    </xf>
    <xf numFmtId="0" fontId="216" fillId="24" borderId="31" xfId="0" applyNumberFormat="1" applyFont="1" applyFill="1" applyBorder="1" applyAlignment="1" applyProtection="1">
      <alignment horizontal="center" vertical="center"/>
      <protection hidden="1"/>
    </xf>
    <xf numFmtId="0" fontId="216" fillId="24" borderId="43" xfId="0" applyNumberFormat="1" applyFont="1" applyFill="1" applyBorder="1" applyAlignment="1" applyProtection="1">
      <alignment horizontal="center" vertical="center"/>
      <protection hidden="1"/>
    </xf>
    <xf numFmtId="0" fontId="216" fillId="24" borderId="29" xfId="0" applyFont="1" applyFill="1" applyBorder="1" applyAlignment="1" applyProtection="1">
      <alignment horizontal="center" vertical="center" wrapText="1"/>
      <protection hidden="1"/>
    </xf>
    <xf numFmtId="0" fontId="216" fillId="24" borderId="22" xfId="0" applyFont="1" applyFill="1" applyBorder="1" applyAlignment="1" applyProtection="1">
      <alignment horizontal="center" vertical="center"/>
      <protection hidden="1"/>
    </xf>
    <xf numFmtId="0" fontId="216" fillId="24" borderId="25" xfId="0" applyFont="1" applyFill="1" applyBorder="1" applyAlignment="1" applyProtection="1">
      <alignment horizontal="center" vertical="center"/>
      <protection hidden="1"/>
    </xf>
    <xf numFmtId="0" fontId="216" fillId="24" borderId="77" xfId="0" applyFont="1" applyFill="1" applyBorder="1" applyAlignment="1" applyProtection="1">
      <alignment horizontal="center" vertical="center" wrapText="1"/>
      <protection hidden="1"/>
    </xf>
    <xf numFmtId="0" fontId="12" fillId="24" borderId="0" xfId="0" applyNumberFormat="1" applyFont="1" applyFill="1" applyAlignment="1" applyProtection="1">
      <alignment horizontal="center" vertical="center"/>
      <protection hidden="1"/>
    </xf>
    <xf numFmtId="0" fontId="22" fillId="24" borderId="48" xfId="0" applyNumberFormat="1" applyFont="1" applyFill="1" applyBorder="1" applyAlignment="1" applyProtection="1">
      <alignment horizontal="left"/>
      <protection hidden="1"/>
    </xf>
    <xf numFmtId="0" fontId="39" fillId="0" borderId="48" xfId="0" applyFont="1" applyBorder="1" applyAlignment="1" applyProtection="1">
      <alignment horizontal="left"/>
      <protection hidden="1"/>
    </xf>
    <xf numFmtId="192" fontId="22" fillId="24" borderId="48" xfId="0" applyNumberFormat="1" applyFont="1" applyFill="1" applyBorder="1" applyAlignment="1" applyProtection="1">
      <alignment horizontal="right"/>
      <protection hidden="1"/>
    </xf>
    <xf numFmtId="0" fontId="39" fillId="0" borderId="48" xfId="0" applyFont="1" applyBorder="1" applyAlignment="1" applyProtection="1">
      <alignment horizontal="right"/>
      <protection hidden="1"/>
    </xf>
    <xf numFmtId="0" fontId="14" fillId="24" borderId="0" xfId="0" applyNumberFormat="1" applyFont="1" applyFill="1" applyAlignment="1" applyProtection="1">
      <alignment horizontal="center" vertical="center"/>
      <protection hidden="1"/>
    </xf>
    <xf numFmtId="0" fontId="216" fillId="24" borderId="39" xfId="0" applyFont="1" applyFill="1" applyBorder="1" applyAlignment="1" applyProtection="1">
      <alignment horizontal="center" vertical="center" wrapText="1"/>
      <protection hidden="1"/>
    </xf>
    <xf numFmtId="0" fontId="216" fillId="24" borderId="30" xfId="0" applyFont="1" applyFill="1" applyBorder="1" applyAlignment="1" applyProtection="1">
      <alignment horizontal="center" vertical="center" wrapText="1"/>
      <protection hidden="1"/>
    </xf>
    <xf numFmtId="0" fontId="216" fillId="24" borderId="79" xfId="0" applyNumberFormat="1" applyFont="1" applyFill="1" applyBorder="1" applyAlignment="1" applyProtection="1">
      <alignment horizontal="center" vertical="center" wrapText="1"/>
      <protection hidden="1"/>
    </xf>
    <xf numFmtId="0" fontId="216" fillId="24" borderId="32" xfId="0" applyNumberFormat="1" applyFont="1" applyFill="1" applyBorder="1" applyAlignment="1" applyProtection="1">
      <alignment horizontal="center" vertical="center"/>
      <protection hidden="1"/>
    </xf>
    <xf numFmtId="0" fontId="216" fillId="24" borderId="80" xfId="0" applyNumberFormat="1" applyFont="1" applyFill="1" applyBorder="1" applyAlignment="1" applyProtection="1">
      <alignment horizontal="center" vertical="center"/>
      <protection hidden="1"/>
    </xf>
    <xf numFmtId="0" fontId="13" fillId="24" borderId="0" xfId="0" applyFont="1" applyFill="1" applyAlignment="1" applyProtection="1">
      <alignment horizontal="right" vertical="center"/>
      <protection hidden="1"/>
    </xf>
    <xf numFmtId="0" fontId="7" fillId="24" borderId="10" xfId="1245" applyNumberFormat="1" applyFont="1" applyFill="1" applyBorder="1" applyAlignment="1" applyProtection="1">
      <alignment horizontal="right" vertical="center"/>
      <protection hidden="1"/>
    </xf>
    <xf numFmtId="0" fontId="22" fillId="24" borderId="0" xfId="0" applyFont="1" applyFill="1" applyBorder="1" applyAlignment="1" applyProtection="1">
      <alignment horizontal="right"/>
      <protection hidden="1"/>
    </xf>
    <xf numFmtId="0" fontId="13" fillId="62" borderId="48" xfId="0" applyNumberFormat="1" applyFont="1" applyFill="1" applyBorder="1" applyAlignment="1" applyProtection="1">
      <alignment horizontal="left"/>
      <protection hidden="1"/>
    </xf>
    <xf numFmtId="0" fontId="27" fillId="24" borderId="48" xfId="0" applyFont="1" applyFill="1" applyBorder="1" applyAlignment="1" applyProtection="1">
      <alignment horizontal="left"/>
      <protection hidden="1"/>
    </xf>
    <xf numFmtId="181" fontId="13" fillId="24" borderId="0" xfId="0" applyNumberFormat="1" applyFont="1" applyFill="1" applyBorder="1" applyAlignment="1" applyProtection="1">
      <alignment wrapText="1"/>
      <protection hidden="1"/>
    </xf>
    <xf numFmtId="0" fontId="27" fillId="24" borderId="0" xfId="0" applyFont="1" applyFill="1" applyBorder="1" applyAlignment="1" applyProtection="1">
      <protection hidden="1"/>
    </xf>
    <xf numFmtId="41" fontId="216" fillId="24" borderId="0" xfId="1245" quotePrefix="1" applyNumberFormat="1" applyFont="1" applyFill="1" applyBorder="1" applyAlignment="1" applyProtection="1">
      <alignment horizontal="center" vertical="center"/>
      <protection hidden="1"/>
    </xf>
    <xf numFmtId="41" fontId="216" fillId="24" borderId="32" xfId="1245" applyNumberFormat="1" applyFont="1" applyFill="1" applyBorder="1" applyAlignment="1" applyProtection="1">
      <alignment horizontal="center" vertical="center"/>
      <protection hidden="1"/>
    </xf>
    <xf numFmtId="226" fontId="216" fillId="24" borderId="35" xfId="0" applyNumberFormat="1" applyFont="1" applyFill="1" applyBorder="1" applyAlignment="1" applyProtection="1">
      <alignment horizontal="center" vertical="center"/>
      <protection hidden="1"/>
    </xf>
    <xf numFmtId="226" fontId="216" fillId="24" borderId="27" xfId="0" applyNumberFormat="1" applyFont="1" applyFill="1" applyBorder="1" applyAlignment="1" applyProtection="1">
      <alignment horizontal="center" vertical="center"/>
      <protection hidden="1"/>
    </xf>
    <xf numFmtId="41" fontId="217" fillId="24" borderId="0" xfId="1245" quotePrefix="1" applyNumberFormat="1" applyFont="1" applyFill="1" applyBorder="1" applyAlignment="1" applyProtection="1">
      <alignment horizontal="center" vertical="center"/>
      <protection hidden="1"/>
    </xf>
    <xf numFmtId="41" fontId="217" fillId="24" borderId="0" xfId="1245" applyNumberFormat="1" applyFont="1" applyFill="1" applyBorder="1" applyAlignment="1" applyProtection="1">
      <alignment horizontal="center" vertical="center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0" fontId="11" fillId="62" borderId="0" xfId="0" applyFont="1" applyFill="1" applyAlignment="1" applyProtection="1">
      <alignment horizontal="center" vertical="center"/>
      <protection hidden="1"/>
    </xf>
    <xf numFmtId="0" fontId="216" fillId="24" borderId="37" xfId="0" applyFont="1" applyFill="1" applyBorder="1" applyAlignment="1" applyProtection="1">
      <alignment horizontal="center" vertical="center" wrapText="1"/>
      <protection hidden="1"/>
    </xf>
    <xf numFmtId="0" fontId="216" fillId="24" borderId="38" xfId="0" applyFont="1" applyFill="1" applyBorder="1" applyAlignment="1" applyProtection="1">
      <alignment horizontal="center" vertical="center" wrapText="1"/>
      <protection hidden="1"/>
    </xf>
    <xf numFmtId="0" fontId="216" fillId="24" borderId="31" xfId="0" applyFont="1" applyFill="1" applyBorder="1" applyAlignment="1" applyProtection="1">
      <alignment horizontal="center" vertical="center" wrapText="1"/>
      <protection hidden="1"/>
    </xf>
    <xf numFmtId="0" fontId="216" fillId="24" borderId="40" xfId="0" applyFont="1" applyFill="1" applyBorder="1" applyAlignment="1" applyProtection="1">
      <alignment horizontal="center" vertical="center" wrapText="1"/>
      <protection hidden="1"/>
    </xf>
    <xf numFmtId="0" fontId="216" fillId="24" borderId="86" xfId="0" applyFont="1" applyFill="1" applyBorder="1" applyAlignment="1" applyProtection="1">
      <alignment horizontal="center" vertical="center"/>
      <protection hidden="1"/>
    </xf>
    <xf numFmtId="0" fontId="216" fillId="24" borderId="87" xfId="0" applyFont="1" applyFill="1" applyBorder="1" applyAlignment="1" applyProtection="1">
      <alignment horizontal="center" vertical="center"/>
      <protection hidden="1"/>
    </xf>
    <xf numFmtId="0" fontId="216" fillId="24" borderId="21" xfId="0" applyFont="1" applyFill="1" applyBorder="1" applyAlignment="1" applyProtection="1">
      <alignment horizontal="center" vertical="center" wrapText="1"/>
      <protection hidden="1"/>
    </xf>
    <xf numFmtId="0" fontId="216" fillId="24" borderId="24" xfId="0" applyFont="1" applyFill="1" applyBorder="1" applyAlignment="1" applyProtection="1">
      <alignment horizontal="center" vertical="center" wrapText="1"/>
      <protection hidden="1"/>
    </xf>
    <xf numFmtId="0" fontId="216" fillId="24" borderId="26" xfId="0" applyFont="1" applyFill="1" applyBorder="1" applyAlignment="1" applyProtection="1">
      <alignment horizontal="center" vertical="center" wrapText="1"/>
      <protection hidden="1"/>
    </xf>
    <xf numFmtId="41" fontId="216" fillId="24" borderId="0" xfId="1245" applyNumberFormat="1" applyFont="1" applyFill="1" applyBorder="1" applyAlignment="1" applyProtection="1">
      <alignment horizontal="center" vertical="center"/>
      <protection hidden="1"/>
    </xf>
    <xf numFmtId="0" fontId="216" fillId="24" borderId="41" xfId="0" applyFont="1" applyFill="1" applyBorder="1" applyAlignment="1" applyProtection="1">
      <alignment horizontal="center" vertical="center" wrapText="1"/>
      <protection hidden="1"/>
    </xf>
    <xf numFmtId="180" fontId="216" fillId="24" borderId="42" xfId="0" applyNumberFormat="1" applyFont="1" applyFill="1" applyBorder="1" applyAlignment="1" applyProtection="1">
      <alignment horizontal="center" vertical="center" wrapText="1"/>
      <protection hidden="1"/>
    </xf>
    <xf numFmtId="180" fontId="216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216" fillId="24" borderId="77" xfId="0" applyFont="1" applyFill="1" applyBorder="1" applyAlignment="1" applyProtection="1">
      <alignment horizontal="center" vertical="center"/>
      <protection hidden="1"/>
    </xf>
    <xf numFmtId="0" fontId="216" fillId="24" borderId="78" xfId="0" applyFont="1" applyFill="1" applyBorder="1" applyAlignment="1" applyProtection="1">
      <alignment horizontal="center" vertical="center"/>
      <protection hidden="1"/>
    </xf>
    <xf numFmtId="0" fontId="216" fillId="24" borderId="29" xfId="0" applyFont="1" applyFill="1" applyBorder="1" applyAlignment="1" applyProtection="1">
      <alignment horizontal="center" vertical="center"/>
      <protection hidden="1"/>
    </xf>
    <xf numFmtId="41" fontId="216" fillId="24" borderId="0" xfId="0" applyNumberFormat="1" applyFont="1" applyFill="1" applyBorder="1" applyAlignment="1" applyProtection="1">
      <alignment horizontal="center" vertical="center"/>
      <protection hidden="1"/>
    </xf>
    <xf numFmtId="226" fontId="216" fillId="24" borderId="39" xfId="0" applyNumberFormat="1" applyFont="1" applyFill="1" applyBorder="1" applyAlignment="1" applyProtection="1">
      <alignment horizontal="center" vertical="center" wrapText="1"/>
      <protection hidden="1"/>
    </xf>
    <xf numFmtId="226" fontId="216" fillId="24" borderId="36" xfId="0" applyNumberFormat="1" applyFont="1" applyFill="1" applyBorder="1" applyAlignment="1" applyProtection="1">
      <alignment horizontal="center" vertical="center" wrapText="1"/>
      <protection hidden="1"/>
    </xf>
    <xf numFmtId="0" fontId="216" fillId="24" borderId="79" xfId="0" applyFont="1" applyFill="1" applyBorder="1" applyAlignment="1" applyProtection="1">
      <alignment horizontal="center" vertical="center" wrapText="1"/>
      <protection hidden="1"/>
    </xf>
    <xf numFmtId="0" fontId="216" fillId="24" borderId="32" xfId="0" applyFont="1" applyFill="1" applyBorder="1" applyAlignment="1" applyProtection="1">
      <alignment horizontal="center" vertical="center" wrapText="1"/>
      <protection hidden="1"/>
    </xf>
    <xf numFmtId="0" fontId="216" fillId="24" borderId="80" xfId="0" applyFont="1" applyFill="1" applyBorder="1" applyAlignment="1" applyProtection="1">
      <alignment horizontal="center" vertical="center" wrapText="1"/>
      <protection hidden="1"/>
    </xf>
    <xf numFmtId="226" fontId="216" fillId="24" borderId="41" xfId="0" applyNumberFormat="1" applyFont="1" applyFill="1" applyBorder="1" applyAlignment="1" applyProtection="1">
      <alignment horizontal="center" vertical="center" wrapText="1"/>
      <protection hidden="1"/>
    </xf>
    <xf numFmtId="226" fontId="216" fillId="24" borderId="44" xfId="0" applyNumberFormat="1" applyFont="1" applyFill="1" applyBorder="1" applyAlignment="1" applyProtection="1">
      <alignment horizontal="center" vertical="center" wrapText="1"/>
      <protection hidden="1"/>
    </xf>
    <xf numFmtId="41" fontId="217" fillId="24" borderId="32" xfId="1245" applyNumberFormat="1" applyFont="1" applyFill="1" applyBorder="1" applyAlignment="1" applyProtection="1">
      <alignment horizontal="center" vertical="center"/>
      <protection hidden="1"/>
    </xf>
    <xf numFmtId="0" fontId="216" fillId="24" borderId="74" xfId="0" applyFont="1" applyFill="1" applyBorder="1" applyAlignment="1" applyProtection="1">
      <alignment horizontal="center" vertical="center"/>
      <protection hidden="1"/>
    </xf>
    <xf numFmtId="0" fontId="216" fillId="24" borderId="44" xfId="0" applyFont="1" applyFill="1" applyBorder="1" applyAlignment="1" applyProtection="1">
      <alignment horizontal="center" vertical="center"/>
      <protection hidden="1"/>
    </xf>
    <xf numFmtId="226" fontId="216" fillId="24" borderId="28" xfId="0" applyNumberFormat="1" applyFont="1" applyFill="1" applyBorder="1" applyAlignment="1" applyProtection="1">
      <alignment horizontal="center" vertical="center"/>
      <protection hidden="1"/>
    </xf>
    <xf numFmtId="226" fontId="216" fillId="24" borderId="78" xfId="0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226" fontId="216" fillId="24" borderId="30" xfId="0" applyNumberFormat="1" applyFont="1" applyFill="1" applyBorder="1" applyAlignment="1" applyProtection="1">
      <alignment horizontal="center" vertical="center" wrapText="1"/>
      <protection hidden="1"/>
    </xf>
    <xf numFmtId="0" fontId="216" fillId="24" borderId="85" xfId="0" applyFont="1" applyFill="1" applyBorder="1" applyAlignment="1" applyProtection="1">
      <alignment horizontal="center" vertical="center" wrapText="1"/>
      <protection hidden="1"/>
    </xf>
    <xf numFmtId="0" fontId="216" fillId="24" borderId="86" xfId="0" applyFont="1" applyFill="1" applyBorder="1" applyAlignment="1" applyProtection="1">
      <alignment horizontal="center" vertical="center" wrapText="1"/>
      <protection hidden="1"/>
    </xf>
    <xf numFmtId="0" fontId="216" fillId="24" borderId="87" xfId="0" applyFont="1" applyFill="1" applyBorder="1" applyAlignment="1" applyProtection="1">
      <alignment horizontal="center" vertical="center" wrapText="1"/>
      <protection hidden="1"/>
    </xf>
    <xf numFmtId="0" fontId="216" fillId="24" borderId="28" xfId="0" applyFont="1" applyFill="1" applyBorder="1" applyAlignment="1" applyProtection="1">
      <alignment horizontal="center" vertical="center"/>
      <protection hidden="1"/>
    </xf>
    <xf numFmtId="41" fontId="216" fillId="24" borderId="32" xfId="0" applyNumberFormat="1" applyFont="1" applyFill="1" applyBorder="1" applyAlignment="1" applyProtection="1">
      <alignment horizontal="center" vertical="center"/>
      <protection hidden="1"/>
    </xf>
    <xf numFmtId="0" fontId="219" fillId="24" borderId="0" xfId="0" applyFont="1" applyFill="1" applyBorder="1" applyAlignment="1" applyProtection="1">
      <alignment horizontal="center" vertical="center"/>
      <protection hidden="1"/>
    </xf>
    <xf numFmtId="41" fontId="7" fillId="62" borderId="42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44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67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22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13" fillId="62" borderId="48" xfId="0" applyNumberFormat="1" applyFont="1" applyFill="1" applyBorder="1" applyAlignment="1" applyProtection="1">
      <alignment horizontal="right"/>
      <protection hidden="1"/>
    </xf>
    <xf numFmtId="41" fontId="12" fillId="62" borderId="0" xfId="0" applyNumberFormat="1" applyFont="1" applyFill="1" applyAlignment="1" applyProtection="1">
      <alignment horizontal="center" vertical="center"/>
      <protection hidden="1"/>
    </xf>
    <xf numFmtId="41" fontId="7" fillId="62" borderId="77" xfId="1247" applyNumberFormat="1" applyFont="1" applyFill="1" applyBorder="1" applyAlignment="1" applyProtection="1">
      <alignment horizontal="center" vertical="center" wrapText="1"/>
      <protection hidden="1"/>
    </xf>
    <xf numFmtId="41" fontId="7" fillId="62" borderId="88" xfId="1247" applyNumberFormat="1" applyFont="1" applyFill="1" applyBorder="1" applyAlignment="1" applyProtection="1">
      <alignment horizontal="center" vertical="center"/>
      <protection hidden="1"/>
    </xf>
    <xf numFmtId="41" fontId="7" fillId="62" borderId="89" xfId="1247" applyNumberFormat="1" applyFont="1" applyFill="1" applyBorder="1" applyAlignment="1" applyProtection="1">
      <alignment horizontal="center" vertical="center"/>
      <protection hidden="1"/>
    </xf>
    <xf numFmtId="0" fontId="7" fillId="62" borderId="90" xfId="0" applyFont="1" applyFill="1" applyBorder="1" applyAlignment="1" applyProtection="1">
      <alignment horizontal="center" vertical="center" wrapText="1"/>
      <protection hidden="1"/>
    </xf>
    <xf numFmtId="0" fontId="7" fillId="62" borderId="69" xfId="0" applyFont="1" applyFill="1" applyBorder="1" applyAlignment="1" applyProtection="1">
      <alignment horizontal="center" vertical="center" wrapText="1"/>
      <protection hidden="1"/>
    </xf>
    <xf numFmtId="0" fontId="7" fillId="62" borderId="46" xfId="0" applyFont="1" applyFill="1" applyBorder="1" applyAlignment="1" applyProtection="1">
      <alignment horizontal="center" vertical="center" wrapText="1"/>
      <protection hidden="1"/>
    </xf>
    <xf numFmtId="0" fontId="13" fillId="62" borderId="48" xfId="0" applyNumberFormat="1" applyFont="1" applyFill="1" applyBorder="1" applyAlignment="1" applyProtection="1">
      <alignment horizontal="right" vertical="center"/>
      <protection hidden="1"/>
    </xf>
    <xf numFmtId="41" fontId="7" fillId="62" borderId="79" xfId="1247" applyNumberFormat="1" applyFont="1" applyFill="1" applyBorder="1" applyAlignment="1" applyProtection="1">
      <alignment horizontal="center" vertical="center" wrapText="1"/>
      <protection hidden="1"/>
    </xf>
    <xf numFmtId="41" fontId="7" fillId="62" borderId="32" xfId="1247" applyNumberFormat="1" applyFont="1" applyFill="1" applyBorder="1" applyAlignment="1" applyProtection="1">
      <alignment horizontal="center" vertical="center" wrapText="1"/>
      <protection hidden="1"/>
    </xf>
    <xf numFmtId="41" fontId="7" fillId="62" borderId="80" xfId="1247" applyNumberFormat="1" applyFont="1" applyFill="1" applyBorder="1" applyAlignment="1" applyProtection="1">
      <alignment horizontal="center" vertical="center" wrapText="1"/>
      <protection hidden="1"/>
    </xf>
    <xf numFmtId="41" fontId="7" fillId="62" borderId="85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86" xfId="0" applyNumberFormat="1" applyFont="1" applyFill="1" applyBorder="1" applyAlignment="1" applyProtection="1">
      <alignment horizontal="center" vertical="center" wrapText="1"/>
      <protection hidden="1"/>
    </xf>
    <xf numFmtId="41" fontId="7" fillId="62" borderId="87" xfId="0" applyNumberFormat="1" applyFont="1" applyFill="1" applyBorder="1" applyAlignment="1" applyProtection="1">
      <alignment horizontal="center" vertical="center" wrapText="1"/>
      <protection hidden="1"/>
    </xf>
    <xf numFmtId="0" fontId="7" fillId="62" borderId="0" xfId="0" applyNumberFormat="1" applyFont="1" applyFill="1" applyAlignment="1" applyProtection="1">
      <alignment horizontal="right" vertical="center"/>
      <protection hidden="1"/>
    </xf>
    <xf numFmtId="41" fontId="11" fillId="62" borderId="0" xfId="1247" applyNumberFormat="1" applyFont="1" applyFill="1" applyAlignment="1" applyProtection="1">
      <alignment horizontal="center" vertical="center"/>
      <protection hidden="1"/>
    </xf>
    <xf numFmtId="0" fontId="7" fillId="62" borderId="10" xfId="0" applyNumberFormat="1" applyFont="1" applyFill="1" applyBorder="1" applyAlignment="1" applyProtection="1">
      <alignment horizontal="right" vertical="center"/>
      <protection hidden="1"/>
    </xf>
    <xf numFmtId="41" fontId="7" fillId="62" borderId="28" xfId="0" applyNumberFormat="1" applyFont="1" applyFill="1" applyBorder="1" applyAlignment="1" applyProtection="1">
      <alignment horizontal="center" vertical="center"/>
      <protection hidden="1"/>
    </xf>
    <xf numFmtId="41" fontId="7" fillId="62" borderId="78" xfId="0" applyNumberFormat="1" applyFont="1" applyFill="1" applyBorder="1" applyAlignment="1" applyProtection="1">
      <alignment horizontal="center" vertical="center"/>
      <protection hidden="1"/>
    </xf>
    <xf numFmtId="41" fontId="71" fillId="62" borderId="0" xfId="1247" applyNumberFormat="1" applyFont="1" applyFill="1" applyAlignment="1" applyProtection="1">
      <alignment horizontal="center" vertical="center"/>
      <protection hidden="1"/>
    </xf>
    <xf numFmtId="41" fontId="14" fillId="62" borderId="0" xfId="1247" applyNumberFormat="1" applyFont="1" applyFill="1" applyAlignment="1" applyProtection="1">
      <alignment horizontal="center" vertical="center" shrinkToFit="1"/>
      <protection hidden="1"/>
    </xf>
    <xf numFmtId="41" fontId="7" fillId="62" borderId="29" xfId="0" applyNumberFormat="1" applyFont="1" applyFill="1" applyBorder="1" applyAlignment="1" applyProtection="1">
      <alignment horizontal="center" vertical="center"/>
      <protection hidden="1"/>
    </xf>
    <xf numFmtId="0" fontId="7" fillId="62" borderId="78" xfId="0" applyFont="1" applyFill="1" applyBorder="1" applyAlignment="1" applyProtection="1">
      <alignment horizontal="center" vertical="center"/>
      <protection hidden="1"/>
    </xf>
    <xf numFmtId="0" fontId="7" fillId="62" borderId="29" xfId="0" applyFont="1" applyFill="1" applyBorder="1" applyAlignment="1" applyProtection="1">
      <alignment horizontal="center" vertical="center"/>
      <protection hidden="1"/>
    </xf>
    <xf numFmtId="41" fontId="11" fillId="62" borderId="0" xfId="1247" applyNumberFormat="1" applyFont="1" applyFill="1" applyAlignment="1" applyProtection="1">
      <alignment horizontal="center" vertical="center" shrinkToFit="1"/>
      <protection hidden="1"/>
    </xf>
    <xf numFmtId="0" fontId="13" fillId="62" borderId="0" xfId="0" applyNumberFormat="1" applyFont="1" applyFill="1" applyBorder="1" applyAlignment="1" applyProtection="1">
      <alignment horizontal="right"/>
      <protection hidden="1"/>
    </xf>
    <xf numFmtId="177" fontId="12" fillId="24" borderId="0" xfId="1248" applyFont="1" applyFill="1" applyAlignment="1" applyProtection="1">
      <alignment horizontal="center" vertical="center"/>
      <protection hidden="1"/>
    </xf>
    <xf numFmtId="3" fontId="7" fillId="24" borderId="38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40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68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41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74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44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74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24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24" xfId="1248" applyNumberFormat="1" applyFont="1" applyFill="1" applyBorder="1" applyAlignment="1" applyProtection="1">
      <alignment horizontal="center" vertical="center" wrapText="1"/>
      <protection hidden="1"/>
    </xf>
    <xf numFmtId="3" fontId="7" fillId="24" borderId="24" xfId="1248" applyNumberFormat="1" applyFont="1" applyFill="1" applyBorder="1" applyAlignment="1" applyProtection="1">
      <alignment horizontal="center" vertical="center"/>
      <protection hidden="1"/>
    </xf>
    <xf numFmtId="3" fontId="7" fillId="24" borderId="26" xfId="1248" applyNumberFormat="1" applyFont="1" applyFill="1" applyBorder="1" applyAlignment="1" applyProtection="1">
      <alignment horizontal="center" vertical="center"/>
      <protection hidden="1"/>
    </xf>
    <xf numFmtId="3" fontId="7" fillId="24" borderId="48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0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32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30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80" xfId="0" applyNumberFormat="1" applyFont="1" applyFill="1" applyBorder="1" applyAlignment="1" applyProtection="1">
      <alignment horizontal="center" vertical="center" wrapText="1"/>
      <protection hidden="1"/>
    </xf>
    <xf numFmtId="3" fontId="9" fillId="24" borderId="24" xfId="1248" applyNumberFormat="1" applyFont="1" applyFill="1" applyBorder="1" applyAlignment="1" applyProtection="1">
      <alignment horizontal="center" vertical="center" wrapText="1"/>
      <protection hidden="1"/>
    </xf>
    <xf numFmtId="3" fontId="9" fillId="24" borderId="24" xfId="1248" applyNumberFormat="1" applyFont="1" applyFill="1" applyBorder="1" applyAlignment="1" applyProtection="1">
      <alignment horizontal="center" vertical="center"/>
      <protection hidden="1"/>
    </xf>
    <xf numFmtId="3" fontId="9" fillId="24" borderId="26" xfId="1248" applyNumberFormat="1" applyFont="1" applyFill="1" applyBorder="1" applyAlignment="1" applyProtection="1">
      <alignment horizontal="center" vertical="center"/>
      <protection hidden="1"/>
    </xf>
    <xf numFmtId="3" fontId="9" fillId="24" borderId="98" xfId="0" applyNumberFormat="1" applyFont="1" applyFill="1" applyBorder="1" applyAlignment="1" applyProtection="1">
      <alignment horizontal="center" vertical="center" wrapText="1"/>
      <protection hidden="1"/>
    </xf>
    <xf numFmtId="3" fontId="9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42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35" xfId="0" applyNumberFormat="1" applyFont="1" applyFill="1" applyBorder="1" applyAlignment="1" applyProtection="1">
      <alignment horizontal="center" vertical="center" wrapText="1"/>
      <protection hidden="1"/>
    </xf>
    <xf numFmtId="3" fontId="7" fillId="24" borderId="27" xfId="0" applyNumberFormat="1" applyFont="1" applyFill="1" applyBorder="1" applyAlignment="1" applyProtection="1">
      <alignment horizontal="center" vertical="center" wrapText="1"/>
      <protection hidden="1"/>
    </xf>
    <xf numFmtId="177" fontId="11" fillId="62" borderId="0" xfId="1248" applyFont="1" applyFill="1" applyAlignment="1" applyProtection="1">
      <alignment horizontal="center" vertical="center"/>
      <protection hidden="1"/>
    </xf>
    <xf numFmtId="187" fontId="7" fillId="24" borderId="78" xfId="1248" quotePrefix="1" applyNumberFormat="1" applyFont="1" applyFill="1" applyBorder="1" applyAlignment="1" applyProtection="1">
      <alignment horizontal="center" vertical="center"/>
      <protection hidden="1"/>
    </xf>
    <xf numFmtId="187" fontId="7" fillId="24" borderId="29" xfId="1248" quotePrefix="1" applyNumberFormat="1" applyFont="1" applyFill="1" applyBorder="1" applyAlignment="1" applyProtection="1">
      <alignment horizontal="center" vertical="center"/>
      <protection hidden="1"/>
    </xf>
    <xf numFmtId="0" fontId="7" fillId="24" borderId="38" xfId="0" applyFont="1" applyFill="1" applyBorder="1" applyAlignment="1" applyProtection="1">
      <alignment horizontal="center" vertical="center"/>
      <protection hidden="1"/>
    </xf>
    <xf numFmtId="0" fontId="7" fillId="62" borderId="40" xfId="0" applyFont="1" applyFill="1" applyBorder="1" applyAlignment="1" applyProtection="1">
      <alignment horizontal="center" vertical="center"/>
      <protection hidden="1"/>
    </xf>
    <xf numFmtId="0" fontId="7" fillId="62" borderId="34" xfId="0" applyFont="1" applyFill="1" applyBorder="1" applyAlignment="1" applyProtection="1">
      <alignment horizontal="center" vertical="center"/>
      <protection hidden="1"/>
    </xf>
    <xf numFmtId="186" fontId="7" fillId="24" borderId="28" xfId="1248" quotePrefix="1" applyNumberFormat="1" applyFont="1" applyFill="1" applyBorder="1" applyAlignment="1" applyProtection="1">
      <alignment horizontal="center" vertical="center"/>
      <protection hidden="1"/>
    </xf>
    <xf numFmtId="186" fontId="7" fillId="24" borderId="29" xfId="1248" quotePrefix="1" applyNumberFormat="1" applyFont="1" applyFill="1" applyBorder="1" applyAlignment="1" applyProtection="1">
      <alignment horizontal="center" vertical="center"/>
      <protection hidden="1"/>
    </xf>
    <xf numFmtId="0" fontId="7" fillId="24" borderId="91" xfId="0" applyFont="1" applyFill="1" applyBorder="1" applyAlignment="1" applyProtection="1">
      <alignment horizontal="center" vertical="center"/>
      <protection hidden="1"/>
    </xf>
    <xf numFmtId="0" fontId="7" fillId="24" borderId="97" xfId="0" applyFont="1" applyFill="1" applyBorder="1" applyAlignment="1" applyProtection="1">
      <alignment horizontal="center" vertical="center"/>
      <protection hidden="1"/>
    </xf>
    <xf numFmtId="0" fontId="7" fillId="62" borderId="96" xfId="0" applyFont="1" applyFill="1" applyBorder="1" applyAlignment="1" applyProtection="1">
      <alignment horizontal="center" vertical="center" wrapText="1"/>
      <protection hidden="1"/>
    </xf>
    <xf numFmtId="0" fontId="7" fillId="24" borderId="28" xfId="0" applyFont="1" applyFill="1" applyBorder="1" applyAlignment="1" applyProtection="1">
      <alignment horizontal="center" vertical="center"/>
      <protection hidden="1"/>
    </xf>
    <xf numFmtId="0" fontId="7" fillId="24" borderId="15" xfId="0" applyFont="1" applyFill="1" applyBorder="1" applyAlignment="1" applyProtection="1">
      <alignment horizontal="center" vertical="center"/>
      <protection hidden="1"/>
    </xf>
    <xf numFmtId="0" fontId="7" fillId="24" borderId="23" xfId="0" applyFont="1" applyFill="1" applyBorder="1" applyAlignment="1" applyProtection="1">
      <alignment horizontal="center" vertical="center"/>
      <protection hidden="1"/>
    </xf>
    <xf numFmtId="0" fontId="7" fillId="62" borderId="57" xfId="0" applyFont="1" applyFill="1" applyBorder="1" applyAlignment="1" applyProtection="1">
      <alignment horizontal="center" vertical="center"/>
      <protection hidden="1"/>
    </xf>
    <xf numFmtId="0" fontId="7" fillId="62" borderId="33" xfId="0" applyFont="1" applyFill="1" applyBorder="1" applyAlignment="1" applyProtection="1">
      <alignment horizontal="center" vertical="center"/>
      <protection hidden="1"/>
    </xf>
    <xf numFmtId="187" fontId="9" fillId="24" borderId="21" xfId="1248" quotePrefix="1" applyNumberFormat="1" applyFont="1" applyFill="1" applyBorder="1" applyAlignment="1" applyProtection="1">
      <alignment horizontal="center" vertical="center"/>
      <protection hidden="1"/>
    </xf>
    <xf numFmtId="187" fontId="9" fillId="24" borderId="99" xfId="1248" quotePrefix="1" applyNumberFormat="1" applyFont="1" applyFill="1" applyBorder="1" applyAlignment="1" applyProtection="1">
      <alignment horizontal="center" vertical="center"/>
      <protection hidden="1"/>
    </xf>
    <xf numFmtId="0" fontId="7" fillId="24" borderId="94" xfId="0" applyFont="1" applyFill="1" applyBorder="1" applyAlignment="1" applyProtection="1">
      <alignment horizontal="center" vertical="center"/>
      <protection hidden="1"/>
    </xf>
    <xf numFmtId="0" fontId="7" fillId="24" borderId="86" xfId="0" applyFont="1" applyFill="1" applyBorder="1" applyAlignment="1" applyProtection="1">
      <alignment horizontal="center" vertical="center"/>
      <protection hidden="1"/>
    </xf>
    <xf numFmtId="0" fontId="7" fillId="24" borderId="93" xfId="0" applyFont="1" applyFill="1" applyBorder="1" applyAlignment="1" applyProtection="1">
      <alignment horizontal="center" vertical="center"/>
      <protection hidden="1"/>
    </xf>
    <xf numFmtId="0" fontId="7" fillId="24" borderId="92" xfId="0" applyFont="1" applyFill="1" applyBorder="1" applyAlignment="1" applyProtection="1">
      <alignment horizontal="center" vertical="center"/>
      <protection hidden="1"/>
    </xf>
    <xf numFmtId="186" fontId="7" fillId="24" borderId="77" xfId="1248" quotePrefix="1" applyNumberFormat="1" applyFont="1" applyFill="1" applyBorder="1" applyAlignment="1" applyProtection="1">
      <alignment horizontal="center" vertical="center"/>
      <protection hidden="1"/>
    </xf>
    <xf numFmtId="186" fontId="7" fillId="24" borderId="78" xfId="1248" quotePrefix="1" applyNumberFormat="1" applyFont="1" applyFill="1" applyBorder="1" applyAlignment="1" applyProtection="1">
      <alignment horizontal="center" vertical="center"/>
      <protection hidden="1"/>
    </xf>
    <xf numFmtId="187" fontId="7" fillId="24" borderId="28" xfId="1248" quotePrefix="1" applyNumberFormat="1" applyFont="1" applyFill="1" applyBorder="1" applyAlignment="1" applyProtection="1">
      <alignment horizontal="center" vertical="center"/>
      <protection hidden="1"/>
    </xf>
    <xf numFmtId="177" fontId="7" fillId="62" borderId="38" xfId="1248" applyFont="1" applyFill="1" applyBorder="1" applyAlignment="1" applyProtection="1">
      <alignment horizontal="center" vertical="center" wrapText="1"/>
      <protection hidden="1"/>
    </xf>
    <xf numFmtId="177" fontId="7" fillId="62" borderId="40" xfId="1248" applyFont="1" applyFill="1" applyBorder="1" applyAlignment="1" applyProtection="1">
      <alignment horizontal="center" vertical="center" wrapText="1"/>
      <protection hidden="1"/>
    </xf>
    <xf numFmtId="177" fontId="7" fillId="62" borderId="68" xfId="1248" applyFont="1" applyFill="1" applyBorder="1" applyAlignment="1" applyProtection="1">
      <alignment horizontal="center" vertical="center" wrapText="1"/>
      <protection hidden="1"/>
    </xf>
    <xf numFmtId="177" fontId="9" fillId="24" borderId="24" xfId="1248" applyFont="1" applyFill="1" applyBorder="1" applyAlignment="1" applyProtection="1">
      <alignment horizontal="center" vertical="center" wrapText="1"/>
      <protection hidden="1"/>
    </xf>
    <xf numFmtId="177" fontId="9" fillId="24" borderId="24" xfId="1248" applyFont="1" applyFill="1" applyBorder="1" applyAlignment="1" applyProtection="1">
      <alignment horizontal="center" vertical="center"/>
      <protection hidden="1"/>
    </xf>
    <xf numFmtId="177" fontId="9" fillId="24" borderId="26" xfId="1248" applyFont="1" applyFill="1" applyBorder="1" applyAlignment="1" applyProtection="1">
      <alignment horizontal="center" vertical="center"/>
      <protection hidden="1"/>
    </xf>
    <xf numFmtId="0" fontId="7" fillId="24" borderId="95" xfId="0" applyFont="1" applyFill="1" applyBorder="1" applyAlignment="1" applyProtection="1">
      <alignment horizontal="center" vertical="center"/>
      <protection hidden="1"/>
    </xf>
    <xf numFmtId="186" fontId="9" fillId="24" borderId="98" xfId="0" applyNumberFormat="1" applyFont="1" applyFill="1" applyBorder="1" applyAlignment="1" applyProtection="1">
      <alignment horizontal="center" vertical="center" wrapText="1"/>
      <protection hidden="1"/>
    </xf>
    <xf numFmtId="186" fontId="9" fillId="24" borderId="56" xfId="0" applyNumberFormat="1" applyFont="1" applyFill="1" applyBorder="1" applyAlignment="1" applyProtection="1">
      <alignment horizontal="center" vertical="center" wrapText="1"/>
      <protection hidden="1"/>
    </xf>
    <xf numFmtId="177" fontId="111" fillId="24" borderId="0" xfId="1248" applyFont="1" applyFill="1" applyAlignment="1" applyProtection="1">
      <alignment horizontal="center" vertical="center" shrinkToFit="1"/>
      <protection hidden="1"/>
    </xf>
    <xf numFmtId="0" fontId="7" fillId="62" borderId="48" xfId="0" applyFont="1" applyFill="1" applyBorder="1" applyAlignment="1" applyProtection="1">
      <alignment horizontal="center" vertical="center" wrapText="1"/>
      <protection hidden="1"/>
    </xf>
    <xf numFmtId="0" fontId="7" fillId="62" borderId="79" xfId="0" applyFont="1" applyFill="1" applyBorder="1" applyAlignment="1" applyProtection="1">
      <alignment horizontal="center" vertical="center" wrapText="1"/>
      <protection hidden="1"/>
    </xf>
    <xf numFmtId="0" fontId="7" fillId="62" borderId="0" xfId="0" applyFont="1" applyFill="1" applyBorder="1" applyAlignment="1" applyProtection="1">
      <alignment horizontal="center" vertical="center" wrapText="1"/>
      <protection hidden="1"/>
    </xf>
    <xf numFmtId="0" fontId="7" fillId="62" borderId="32" xfId="0" applyFont="1" applyFill="1" applyBorder="1" applyAlignment="1" applyProtection="1">
      <alignment horizontal="center" vertical="center" wrapText="1"/>
      <protection hidden="1"/>
    </xf>
    <xf numFmtId="0" fontId="7" fillId="62" borderId="30" xfId="0" applyFont="1" applyFill="1" applyBorder="1" applyAlignment="1" applyProtection="1">
      <alignment horizontal="center" vertical="center" wrapText="1"/>
      <protection hidden="1"/>
    </xf>
    <xf numFmtId="0" fontId="7" fillId="62" borderId="80" xfId="0" applyFont="1" applyFill="1" applyBorder="1" applyAlignment="1" applyProtection="1">
      <alignment horizontal="center" vertical="center" wrapText="1"/>
      <protection hidden="1"/>
    </xf>
    <xf numFmtId="177" fontId="7" fillId="24" borderId="24" xfId="1248" applyFont="1" applyFill="1" applyBorder="1" applyAlignment="1" applyProtection="1">
      <alignment horizontal="center" vertical="center" wrapText="1"/>
      <protection hidden="1"/>
    </xf>
    <xf numFmtId="177" fontId="7" fillId="24" borderId="24" xfId="1248" applyFont="1" applyFill="1" applyBorder="1" applyAlignment="1" applyProtection="1">
      <alignment horizontal="center" vertical="center"/>
      <protection hidden="1"/>
    </xf>
    <xf numFmtId="177" fontId="7" fillId="24" borderId="26" xfId="1248" applyFont="1" applyFill="1" applyBorder="1" applyAlignment="1" applyProtection="1">
      <alignment horizontal="center" vertical="center"/>
      <protection hidden="1"/>
    </xf>
    <xf numFmtId="177" fontId="7" fillId="62" borderId="41" xfId="1248" applyFont="1" applyFill="1" applyBorder="1" applyAlignment="1" applyProtection="1">
      <alignment horizontal="center" vertical="center" wrapText="1"/>
      <protection hidden="1"/>
    </xf>
    <xf numFmtId="177" fontId="7" fillId="62" borderId="74" xfId="1248" applyFont="1" applyFill="1" applyBorder="1" applyAlignment="1" applyProtection="1">
      <alignment horizontal="center" vertical="center" wrapText="1"/>
      <protection hidden="1"/>
    </xf>
    <xf numFmtId="177" fontId="7" fillId="62" borderId="44" xfId="1248" applyFont="1" applyFill="1" applyBorder="1" applyAlignment="1" applyProtection="1">
      <alignment horizontal="center" vertical="center" wrapText="1"/>
      <protection hidden="1"/>
    </xf>
    <xf numFmtId="186" fontId="7" fillId="24" borderId="42" xfId="0" applyNumberFormat="1" applyFont="1" applyFill="1" applyBorder="1" applyAlignment="1" applyProtection="1">
      <alignment horizontal="center" vertical="center" wrapText="1"/>
      <protection hidden="1"/>
    </xf>
    <xf numFmtId="186" fontId="7" fillId="24" borderId="35" xfId="0" applyNumberFormat="1" applyFont="1" applyFill="1" applyBorder="1" applyAlignment="1" applyProtection="1">
      <alignment horizontal="center" vertical="center" wrapText="1"/>
      <protection hidden="1"/>
    </xf>
    <xf numFmtId="186" fontId="7" fillId="24" borderId="27" xfId="0" applyNumberFormat="1" applyFont="1" applyFill="1" applyBorder="1" applyAlignment="1" applyProtection="1">
      <alignment horizontal="center" vertical="center" wrapText="1"/>
      <protection hidden="1"/>
    </xf>
    <xf numFmtId="186" fontId="7" fillId="24" borderId="24" xfId="0" applyNumberFormat="1" applyFont="1" applyFill="1" applyBorder="1" applyAlignment="1" applyProtection="1">
      <alignment horizontal="center" vertical="center" wrapText="1"/>
      <protection hidden="1"/>
    </xf>
    <xf numFmtId="186" fontId="7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9" fillId="62" borderId="32" xfId="1442" quotePrefix="1" applyNumberFormat="1" applyFont="1" applyFill="1" applyBorder="1" applyAlignment="1" applyProtection="1">
      <alignment horizontal="center" vertical="center"/>
      <protection hidden="1"/>
    </xf>
    <xf numFmtId="41" fontId="7" fillId="62" borderId="0" xfId="1442" quotePrefix="1" applyNumberFormat="1" applyFont="1" applyFill="1" applyBorder="1" applyAlignment="1" applyProtection="1">
      <alignment horizontal="center" vertical="center"/>
      <protection hidden="1"/>
    </xf>
    <xf numFmtId="41" fontId="7" fillId="62" borderId="32" xfId="1442" quotePrefix="1" applyNumberFormat="1" applyFont="1" applyFill="1" applyBorder="1" applyAlignment="1" applyProtection="1">
      <alignment horizontal="center" vertical="center"/>
      <protection hidden="1"/>
    </xf>
    <xf numFmtId="0" fontId="11" fillId="62" borderId="0" xfId="1442" applyFont="1" applyFill="1" applyAlignment="1" applyProtection="1">
      <alignment horizontal="center" vertical="center"/>
      <protection hidden="1"/>
    </xf>
    <xf numFmtId="0" fontId="12" fillId="62" borderId="0" xfId="1442" applyFont="1" applyFill="1" applyAlignment="1" applyProtection="1">
      <alignment horizontal="center" vertical="center"/>
      <protection hidden="1"/>
    </xf>
    <xf numFmtId="186" fontId="7" fillId="62" borderId="82" xfId="1248" applyNumberFormat="1" applyFont="1" applyFill="1" applyBorder="1" applyAlignment="1" applyProtection="1">
      <alignment horizontal="center" vertical="center"/>
      <protection hidden="1"/>
    </xf>
    <xf numFmtId="186" fontId="7" fillId="62" borderId="78" xfId="1248" applyNumberFormat="1" applyFont="1" applyFill="1" applyBorder="1" applyAlignment="1" applyProtection="1">
      <alignment horizontal="center" vertical="center"/>
      <protection hidden="1"/>
    </xf>
    <xf numFmtId="0" fontId="7" fillId="62" borderId="79" xfId="1442" applyFont="1" applyFill="1" applyBorder="1" applyAlignment="1" applyProtection="1">
      <alignment horizontal="center" vertical="center" wrapText="1"/>
      <protection hidden="1"/>
    </xf>
    <xf numFmtId="0" fontId="7" fillId="62" borderId="32" xfId="1442" applyFont="1" applyFill="1" applyBorder="1" applyAlignment="1" applyProtection="1">
      <alignment horizontal="center" vertical="center" wrapText="1"/>
      <protection hidden="1"/>
    </xf>
    <xf numFmtId="0" fontId="7" fillId="62" borderId="80" xfId="1442" applyFont="1" applyFill="1" applyBorder="1" applyAlignment="1" applyProtection="1">
      <alignment horizontal="center" vertical="center" wrapText="1"/>
      <protection hidden="1"/>
    </xf>
    <xf numFmtId="186" fontId="7" fillId="62" borderId="48" xfId="1248" applyNumberFormat="1" applyFont="1" applyFill="1" applyBorder="1" applyAlignment="1" applyProtection="1">
      <alignment horizontal="center" vertical="center"/>
      <protection hidden="1"/>
    </xf>
    <xf numFmtId="186" fontId="7" fillId="62" borderId="41" xfId="1442" applyNumberFormat="1" applyFont="1" applyFill="1" applyBorder="1" applyAlignment="1" applyProtection="1">
      <alignment horizontal="center" vertical="center" wrapText="1"/>
      <protection hidden="1"/>
    </xf>
    <xf numFmtId="0" fontId="7" fillId="62" borderId="44" xfId="1442" applyFont="1" applyFill="1" applyBorder="1" applyAlignment="1" applyProtection="1">
      <alignment horizontal="center" vertical="center"/>
      <protection hidden="1"/>
    </xf>
    <xf numFmtId="186" fontId="7" fillId="62" borderId="42" xfId="1442" applyNumberFormat="1" applyFont="1" applyFill="1" applyBorder="1" applyAlignment="1" applyProtection="1">
      <alignment horizontal="center" vertical="center" wrapText="1"/>
      <protection hidden="1"/>
    </xf>
    <xf numFmtId="0" fontId="7" fillId="62" borderId="27" xfId="1442" applyFont="1" applyFill="1" applyBorder="1" applyAlignment="1" applyProtection="1">
      <alignment horizontal="center" vertical="center"/>
      <protection hidden="1"/>
    </xf>
    <xf numFmtId="186" fontId="7" fillId="62" borderId="81" xfId="1248" applyNumberFormat="1" applyFont="1" applyFill="1" applyBorder="1" applyAlignment="1" applyProtection="1">
      <alignment horizontal="center" vertical="center"/>
      <protection hidden="1"/>
    </xf>
    <xf numFmtId="0" fontId="7" fillId="62" borderId="48" xfId="1442" applyFont="1" applyFill="1" applyBorder="1" applyAlignment="1" applyProtection="1">
      <alignment horizontal="center" vertical="center" wrapText="1"/>
      <protection hidden="1"/>
    </xf>
    <xf numFmtId="0" fontId="7" fillId="62" borderId="0" xfId="1442" applyFont="1" applyFill="1" applyBorder="1" applyAlignment="1" applyProtection="1">
      <alignment horizontal="center" vertical="center" wrapText="1"/>
      <protection hidden="1"/>
    </xf>
    <xf numFmtId="0" fontId="7" fillId="62" borderId="30" xfId="1442" applyFont="1" applyFill="1" applyBorder="1" applyAlignment="1" applyProtection="1">
      <alignment horizontal="center" vertical="center" wrapText="1"/>
      <protection hidden="1"/>
    </xf>
    <xf numFmtId="186" fontId="7" fillId="62" borderId="45" xfId="1442" applyNumberFormat="1" applyFont="1" applyFill="1" applyBorder="1" applyAlignment="1" applyProtection="1">
      <alignment horizontal="center" vertical="center" wrapText="1"/>
      <protection hidden="1"/>
    </xf>
    <xf numFmtId="0" fontId="7" fillId="62" borderId="46" xfId="1442" applyFont="1" applyFill="1" applyBorder="1" applyAlignment="1" applyProtection="1">
      <alignment horizontal="center" vertical="center"/>
      <protection hidden="1"/>
    </xf>
    <xf numFmtId="0" fontId="7" fillId="62" borderId="82" xfId="1442" applyFont="1" applyFill="1" applyBorder="1" applyAlignment="1" applyProtection="1">
      <alignment horizontal="center" vertical="center" wrapText="1"/>
      <protection hidden="1"/>
    </xf>
    <xf numFmtId="0" fontId="7" fillId="62" borderId="31" xfId="1442" applyFont="1" applyFill="1" applyBorder="1" applyAlignment="1" applyProtection="1">
      <alignment horizontal="center" vertical="center" wrapText="1"/>
      <protection hidden="1"/>
    </xf>
    <xf numFmtId="0" fontId="7" fillId="62" borderId="43" xfId="1442" applyFont="1" applyFill="1" applyBorder="1" applyAlignment="1" applyProtection="1">
      <alignment horizontal="center" vertical="center" wrapText="1"/>
      <protection hidden="1"/>
    </xf>
    <xf numFmtId="177" fontId="7" fillId="62" borderId="86" xfId="1248" applyFont="1" applyFill="1" applyBorder="1" applyAlignment="1" applyProtection="1">
      <alignment horizontal="center" vertical="center" wrapText="1"/>
      <protection hidden="1"/>
    </xf>
    <xf numFmtId="177" fontId="7" fillId="62" borderId="87" xfId="1248" applyFont="1" applyFill="1" applyBorder="1" applyAlignment="1" applyProtection="1">
      <alignment horizontal="center" vertical="center" wrapText="1"/>
      <protection hidden="1"/>
    </xf>
    <xf numFmtId="186" fontId="7" fillId="62" borderId="74" xfId="1442" applyNumberFormat="1" applyFont="1" applyFill="1" applyBorder="1" applyAlignment="1" applyProtection="1">
      <alignment horizontal="center" vertical="center" wrapText="1"/>
      <protection hidden="1"/>
    </xf>
    <xf numFmtId="186" fontId="7" fillId="62" borderId="44" xfId="1442" applyNumberFormat="1" applyFont="1" applyFill="1" applyBorder="1" applyAlignment="1" applyProtection="1">
      <alignment horizontal="center" vertical="center" wrapText="1"/>
      <protection hidden="1"/>
    </xf>
    <xf numFmtId="1" fontId="7" fillId="62" borderId="0" xfId="1441" applyNumberFormat="1" applyFont="1" applyFill="1" applyBorder="1" applyAlignment="1" applyProtection="1">
      <alignment horizontal="right" vertical="center"/>
      <protection hidden="1"/>
    </xf>
    <xf numFmtId="186" fontId="7" fillId="62" borderId="79" xfId="1248" applyNumberFormat="1" applyFont="1" applyFill="1" applyBorder="1" applyAlignment="1" applyProtection="1">
      <alignment horizontal="center" vertical="center"/>
      <protection hidden="1"/>
    </xf>
    <xf numFmtId="186" fontId="7" fillId="62" borderId="75" xfId="1442" applyNumberFormat="1" applyFont="1" applyFill="1" applyBorder="1" applyAlignment="1" applyProtection="1">
      <alignment horizontal="center" vertical="center" wrapText="1"/>
      <protection hidden="1"/>
    </xf>
    <xf numFmtId="186" fontId="7" fillId="62" borderId="35" xfId="1442" applyNumberFormat="1" applyFont="1" applyFill="1" applyBorder="1" applyAlignment="1" applyProtection="1">
      <alignment horizontal="center" vertical="center" wrapText="1"/>
      <protection hidden="1"/>
    </xf>
    <xf numFmtId="186" fontId="7" fillId="62" borderId="27" xfId="1442" applyNumberFormat="1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68" fillId="62" borderId="0" xfId="0" applyFont="1" applyFill="1" applyBorder="1" applyAlignment="1" applyProtection="1">
      <alignment horizontal="center" vertical="center"/>
      <protection hidden="1"/>
    </xf>
    <xf numFmtId="0" fontId="11" fillId="62" borderId="0" xfId="1442" applyFont="1" applyFill="1" applyBorder="1" applyAlignment="1" applyProtection="1">
      <alignment horizontal="center" vertical="center"/>
      <protection hidden="1"/>
    </xf>
    <xf numFmtId="177" fontId="7" fillId="62" borderId="76" xfId="1248" applyFont="1" applyFill="1" applyBorder="1" applyAlignment="1" applyProtection="1">
      <alignment horizontal="center" vertical="center" wrapText="1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42" applyFont="1" applyFill="1" applyBorder="1" applyAlignment="1" applyProtection="1">
      <alignment horizontal="center" vertical="center" wrapText="1"/>
      <protection hidden="1"/>
    </xf>
    <xf numFmtId="0" fontId="13" fillId="62" borderId="0" xfId="1442" applyNumberFormat="1" applyFont="1" applyFill="1" applyBorder="1" applyAlignment="1" applyProtection="1">
      <alignment horizontal="center"/>
      <protection hidden="1"/>
    </xf>
    <xf numFmtId="0" fontId="9" fillId="62" borderId="0" xfId="1442" quotePrefix="1" applyNumberFormat="1" applyFont="1" applyFill="1" applyBorder="1" applyAlignment="1" applyProtection="1">
      <alignment horizontal="center" vertical="center"/>
      <protection hidden="1"/>
    </xf>
    <xf numFmtId="177" fontId="7" fillId="62" borderId="42" xfId="1248" applyFont="1" applyFill="1" applyBorder="1" applyAlignment="1" applyProtection="1">
      <alignment horizontal="center" vertical="center" wrapText="1"/>
      <protection hidden="1"/>
    </xf>
    <xf numFmtId="177" fontId="7" fillId="62" borderId="35" xfId="1248" applyFont="1" applyFill="1" applyBorder="1" applyAlignment="1" applyProtection="1">
      <alignment horizontal="center" vertical="center" wrapText="1"/>
      <protection hidden="1"/>
    </xf>
    <xf numFmtId="177" fontId="7" fillId="62" borderId="27" xfId="1248" applyFont="1" applyFill="1" applyBorder="1" applyAlignment="1" applyProtection="1">
      <alignment horizontal="center" vertical="center" wrapText="1"/>
      <protection hidden="1"/>
    </xf>
    <xf numFmtId="0" fontId="14" fillId="62" borderId="0" xfId="1442" applyFont="1" applyFill="1" applyBorder="1" applyAlignment="1" applyProtection="1">
      <alignment horizontal="center" vertical="center" wrapText="1"/>
      <protection hidden="1"/>
    </xf>
    <xf numFmtId="0" fontId="7" fillId="62" borderId="41" xfId="1442" applyFont="1" applyFill="1" applyBorder="1" applyAlignment="1" applyProtection="1">
      <alignment horizontal="center" vertical="center" wrapText="1"/>
      <protection hidden="1"/>
    </xf>
    <xf numFmtId="0" fontId="7" fillId="62" borderId="44" xfId="1442" applyFont="1" applyFill="1" applyBorder="1" applyAlignment="1" applyProtection="1">
      <alignment horizontal="center" vertical="center" wrapText="1"/>
      <protection hidden="1"/>
    </xf>
    <xf numFmtId="186" fontId="7" fillId="62" borderId="37" xfId="1248" applyNumberFormat="1" applyFont="1" applyFill="1" applyBorder="1" applyAlignment="1" applyProtection="1">
      <alignment horizontal="center" vertical="center" wrapText="1"/>
      <protection hidden="1"/>
    </xf>
    <xf numFmtId="186" fontId="7" fillId="62" borderId="39" xfId="1248" applyNumberFormat="1" applyFont="1" applyFill="1" applyBorder="1" applyAlignment="1" applyProtection="1">
      <alignment horizontal="center" vertical="center"/>
      <protection hidden="1"/>
    </xf>
    <xf numFmtId="186" fontId="7" fillId="62" borderId="38" xfId="1248" applyNumberFormat="1" applyFont="1" applyFill="1" applyBorder="1" applyAlignment="1" applyProtection="1">
      <alignment horizontal="center" vertical="center"/>
      <protection hidden="1"/>
    </xf>
    <xf numFmtId="186" fontId="7" fillId="62" borderId="37" xfId="1248" applyNumberFormat="1" applyFont="1" applyFill="1" applyBorder="1" applyAlignment="1" applyProtection="1">
      <alignment horizontal="center" vertical="center"/>
      <protection hidden="1"/>
    </xf>
    <xf numFmtId="186" fontId="7" fillId="62" borderId="42" xfId="1248" applyNumberFormat="1" applyFont="1" applyFill="1" applyBorder="1" applyAlignment="1" applyProtection="1">
      <alignment horizontal="center" vertical="center"/>
      <protection hidden="1"/>
    </xf>
    <xf numFmtId="177" fontId="7" fillId="62" borderId="45" xfId="1248" applyFont="1" applyFill="1" applyBorder="1" applyAlignment="1" applyProtection="1">
      <alignment horizontal="center" vertical="center" wrapText="1"/>
      <protection hidden="1"/>
    </xf>
    <xf numFmtId="177" fontId="7" fillId="62" borderId="69" xfId="1248" applyFont="1" applyFill="1" applyBorder="1" applyAlignment="1" applyProtection="1">
      <alignment horizontal="center" vertical="center" wrapText="1"/>
      <protection hidden="1"/>
    </xf>
    <xf numFmtId="177" fontId="7" fillId="62" borderId="46" xfId="1248" applyFont="1" applyFill="1" applyBorder="1" applyAlignment="1" applyProtection="1">
      <alignment horizontal="center" vertical="center" wrapText="1"/>
      <protection hidden="1"/>
    </xf>
    <xf numFmtId="0" fontId="7" fillId="24" borderId="85" xfId="1442" applyFont="1" applyFill="1" applyBorder="1" applyAlignment="1" applyProtection="1">
      <alignment horizontal="center" vertical="center" wrapText="1"/>
      <protection hidden="1"/>
    </xf>
    <xf numFmtId="0" fontId="7" fillId="24" borderId="86" xfId="1442" applyFont="1" applyFill="1" applyBorder="1" applyAlignment="1" applyProtection="1">
      <alignment horizontal="center" vertical="center" wrapText="1"/>
      <protection hidden="1"/>
    </xf>
    <xf numFmtId="0" fontId="7" fillId="24" borderId="87" xfId="1442" applyFont="1" applyFill="1" applyBorder="1" applyAlignment="1" applyProtection="1">
      <alignment horizontal="center" vertical="center" wrapText="1"/>
      <protection hidden="1"/>
    </xf>
    <xf numFmtId="0" fontId="7" fillId="24" borderId="76" xfId="1442" applyFont="1" applyFill="1" applyBorder="1" applyAlignment="1" applyProtection="1">
      <alignment horizontal="center" vertical="center" wrapText="1"/>
      <protection hidden="1"/>
    </xf>
    <xf numFmtId="0" fontId="7" fillId="24" borderId="74" xfId="1442" applyFont="1" applyFill="1" applyBorder="1" applyAlignment="1" applyProtection="1">
      <alignment horizontal="center" vertical="center" wrapText="1"/>
      <protection hidden="1"/>
    </xf>
    <xf numFmtId="0" fontId="7" fillId="24" borderId="75" xfId="1442" applyFont="1" applyFill="1" applyBorder="1" applyAlignment="1" applyProtection="1">
      <alignment horizontal="center" vertical="center" wrapText="1"/>
      <protection hidden="1"/>
    </xf>
    <xf numFmtId="0" fontId="7" fillId="24" borderId="35" xfId="1442" applyFont="1" applyFill="1" applyBorder="1" applyAlignment="1" applyProtection="1">
      <alignment horizontal="center" vertical="center" wrapText="1"/>
      <protection hidden="1"/>
    </xf>
    <xf numFmtId="0" fontId="7" fillId="24" borderId="27" xfId="1442" applyFont="1" applyFill="1" applyBorder="1" applyAlignment="1" applyProtection="1">
      <alignment horizontal="center" vertical="center" wrapText="1"/>
      <protection hidden="1"/>
    </xf>
    <xf numFmtId="0" fontId="7" fillId="24" borderId="94" xfId="1442" applyFont="1" applyFill="1" applyBorder="1" applyAlignment="1" applyProtection="1">
      <alignment horizontal="center" vertical="center" wrapText="1"/>
      <protection hidden="1"/>
    </xf>
    <xf numFmtId="0" fontId="7" fillId="24" borderId="42" xfId="1442" applyFont="1" applyFill="1" applyBorder="1" applyAlignment="1" applyProtection="1">
      <alignment horizontal="center" vertical="center" wrapText="1"/>
      <protection hidden="1"/>
    </xf>
    <xf numFmtId="0" fontId="7" fillId="62" borderId="21" xfId="0" applyFont="1" applyFill="1" applyBorder="1" applyAlignment="1" applyProtection="1">
      <alignment horizontal="center" vertical="center" wrapText="1"/>
      <protection hidden="1"/>
    </xf>
    <xf numFmtId="0" fontId="7" fillId="62" borderId="94" xfId="0" applyFont="1" applyFill="1" applyBorder="1" applyAlignment="1" applyProtection="1">
      <alignment horizontal="center" vertical="center" wrapText="1"/>
      <protection hidden="1"/>
    </xf>
    <xf numFmtId="0" fontId="7" fillId="62" borderId="24" xfId="0" applyFont="1" applyFill="1" applyBorder="1" applyAlignment="1" applyProtection="1">
      <alignment horizontal="center" vertical="center" wrapText="1"/>
      <protection hidden="1"/>
    </xf>
    <xf numFmtId="0" fontId="7" fillId="62" borderId="41" xfId="0" applyFont="1" applyFill="1" applyBorder="1" applyAlignment="1" applyProtection="1">
      <alignment horizontal="center" vertical="center" wrapText="1"/>
      <protection hidden="1"/>
    </xf>
    <xf numFmtId="0" fontId="10" fillId="24" borderId="26" xfId="0" applyFont="1" applyFill="1" applyBorder="1" applyAlignment="1" applyProtection="1">
      <alignment horizontal="center" vertical="center"/>
      <protection hidden="1"/>
    </xf>
    <xf numFmtId="0" fontId="7" fillId="62" borderId="76" xfId="0" applyFont="1" applyFill="1" applyBorder="1" applyAlignment="1" applyProtection="1">
      <alignment horizontal="center" vertical="center" wrapText="1"/>
      <protection hidden="1"/>
    </xf>
    <xf numFmtId="0" fontId="7" fillId="62" borderId="74" xfId="0" applyFont="1" applyFill="1" applyBorder="1" applyAlignment="1" applyProtection="1">
      <alignment horizontal="center" vertical="center"/>
      <protection hidden="1"/>
    </xf>
    <xf numFmtId="0" fontId="7" fillId="62" borderId="44" xfId="0" applyFont="1" applyFill="1" applyBorder="1" applyAlignment="1" applyProtection="1">
      <alignment horizontal="center" vertical="center"/>
      <protection hidden="1"/>
    </xf>
    <xf numFmtId="0" fontId="7" fillId="62" borderId="75" xfId="0" applyFont="1" applyFill="1" applyBorder="1" applyAlignment="1" applyProtection="1">
      <alignment horizontal="center" vertical="center" wrapText="1"/>
      <protection hidden="1"/>
    </xf>
    <xf numFmtId="0" fontId="7" fillId="62" borderId="35" xfId="0" applyFont="1" applyFill="1" applyBorder="1" applyAlignment="1" applyProtection="1">
      <alignment horizontal="center" vertical="center"/>
      <protection hidden="1"/>
    </xf>
    <xf numFmtId="0" fontId="7" fillId="62" borderId="27" xfId="0" applyFont="1" applyFill="1" applyBorder="1" applyAlignment="1" applyProtection="1">
      <alignment horizontal="center" vertical="center"/>
      <protection hidden="1"/>
    </xf>
    <xf numFmtId="0" fontId="7" fillId="62" borderId="93" xfId="0" applyFont="1" applyFill="1" applyBorder="1" applyAlignment="1" applyProtection="1">
      <alignment horizontal="center" vertical="center" wrapText="1"/>
      <protection hidden="1"/>
    </xf>
    <xf numFmtId="0" fontId="10" fillId="24" borderId="57" xfId="0" applyFont="1" applyFill="1" applyBorder="1" applyAlignment="1" applyProtection="1">
      <alignment horizontal="center" vertical="center"/>
      <protection hidden="1"/>
    </xf>
    <xf numFmtId="0" fontId="7" fillId="62" borderId="100" xfId="0" applyFont="1" applyFill="1" applyBorder="1" applyAlignment="1" applyProtection="1">
      <alignment horizontal="center" vertical="center" wrapText="1"/>
      <protection hidden="1"/>
    </xf>
    <xf numFmtId="0" fontId="7" fillId="62" borderId="26" xfId="0" applyFont="1" applyFill="1" applyBorder="1" applyAlignment="1" applyProtection="1">
      <alignment horizontal="center" vertical="center"/>
      <protection hidden="1"/>
    </xf>
    <xf numFmtId="1" fontId="7" fillId="62" borderId="0" xfId="0" quotePrefix="1" applyNumberFormat="1" applyFont="1" applyFill="1" applyAlignment="1" applyProtection="1">
      <alignment horizontal="center" vertical="center"/>
      <protection hidden="1"/>
    </xf>
    <xf numFmtId="1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9" fillId="62" borderId="0" xfId="0" quotePrefix="1" applyNumberFormat="1" applyFont="1" applyFill="1" applyAlignment="1" applyProtection="1">
      <alignment horizontal="center" vertical="center"/>
      <protection hidden="1"/>
    </xf>
    <xf numFmtId="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7" fillId="62" borderId="50" xfId="0" applyFont="1" applyFill="1" applyBorder="1" applyAlignment="1" applyProtection="1">
      <alignment horizontal="center" vertical="center" wrapText="1"/>
      <protection hidden="1"/>
    </xf>
    <xf numFmtId="0" fontId="7" fillId="62" borderId="90" xfId="0" applyFont="1" applyFill="1" applyBorder="1" applyAlignment="1" applyProtection="1">
      <alignment horizontal="center" vertical="center"/>
      <protection hidden="1"/>
    </xf>
    <xf numFmtId="0" fontId="7" fillId="62" borderId="69" xfId="0" applyFont="1" applyFill="1" applyBorder="1" applyAlignment="1" applyProtection="1">
      <alignment horizontal="center" vertical="center"/>
      <protection hidden="1"/>
    </xf>
    <xf numFmtId="0" fontId="7" fillId="62" borderId="68" xfId="0" applyFont="1" applyFill="1" applyBorder="1" applyAlignment="1" applyProtection="1">
      <alignment horizontal="center" vertical="center"/>
      <protection hidden="1"/>
    </xf>
    <xf numFmtId="0" fontId="7" fillId="62" borderId="46" xfId="0" applyFont="1" applyFill="1" applyBorder="1" applyAlignment="1" applyProtection="1">
      <alignment horizontal="center" vertical="center"/>
      <protection hidden="1"/>
    </xf>
    <xf numFmtId="179" fontId="28" fillId="24" borderId="0" xfId="0" applyNumberFormat="1" applyFont="1" applyFill="1" applyBorder="1" applyAlignment="1">
      <alignment horizontal="right"/>
    </xf>
    <xf numFmtId="0" fontId="42" fillId="0" borderId="0" xfId="0" applyFont="1" applyAlignment="1">
      <alignment horizontal="right"/>
    </xf>
    <xf numFmtId="181" fontId="7" fillId="24" borderId="36" xfId="1249" applyNumberFormat="1" applyFont="1" applyFill="1" applyBorder="1" applyAlignment="1">
      <alignment horizontal="center" vertical="center" wrapText="1"/>
    </xf>
    <xf numFmtId="177" fontId="7" fillId="24" borderId="81" xfId="1249" applyFont="1" applyFill="1" applyBorder="1" applyAlignment="1">
      <alignment horizontal="center" vertical="center" wrapText="1"/>
    </xf>
    <xf numFmtId="177" fontId="7" fillId="24" borderId="83" xfId="1249" applyFont="1" applyFill="1" applyBorder="1" applyAlignment="1">
      <alignment horizontal="center" vertical="center"/>
    </xf>
    <xf numFmtId="177" fontId="7" fillId="24" borderId="84" xfId="1249" applyFont="1" applyFill="1" applyBorder="1" applyAlignment="1">
      <alignment horizontal="center" vertical="center"/>
    </xf>
    <xf numFmtId="0" fontId="12" fillId="62" borderId="0" xfId="0" applyFont="1" applyFill="1" applyAlignment="1">
      <alignment horizontal="center" vertical="center"/>
    </xf>
    <xf numFmtId="0" fontId="11" fillId="62" borderId="0" xfId="0" applyFont="1" applyFill="1" applyAlignment="1">
      <alignment horizontal="center" vertical="center"/>
    </xf>
    <xf numFmtId="0" fontId="12" fillId="62" borderId="0" xfId="0" applyFont="1" applyFill="1" applyBorder="1" applyAlignment="1">
      <alignment horizontal="center" vertical="center"/>
    </xf>
    <xf numFmtId="0" fontId="11" fillId="62" borderId="0" xfId="0" applyFont="1" applyFill="1" applyBorder="1" applyAlignment="1">
      <alignment horizontal="center" vertical="center"/>
    </xf>
    <xf numFmtId="177" fontId="7" fillId="24" borderId="83" xfId="1249" applyFont="1" applyFill="1" applyBorder="1" applyAlignment="1">
      <alignment horizontal="center" vertical="center" wrapText="1"/>
    </xf>
    <xf numFmtId="177" fontId="7" fillId="24" borderId="84" xfId="1249" applyFont="1" applyFill="1" applyBorder="1" applyAlignment="1">
      <alignment horizontal="center" vertical="center" wrapText="1"/>
    </xf>
    <xf numFmtId="179" fontId="7" fillId="24" borderId="82" xfId="1249" applyNumberFormat="1" applyFont="1" applyFill="1" applyBorder="1" applyAlignment="1">
      <alignment horizontal="center" vertical="center"/>
    </xf>
    <xf numFmtId="179" fontId="7" fillId="24" borderId="48" xfId="1249" applyNumberFormat="1" applyFont="1" applyFill="1" applyBorder="1" applyAlignment="1">
      <alignment horizontal="center" vertical="center"/>
    </xf>
    <xf numFmtId="179" fontId="7" fillId="24" borderId="50" xfId="1249" applyNumberFormat="1" applyFont="1" applyFill="1" applyBorder="1" applyAlignment="1">
      <alignment horizontal="center" vertical="center"/>
    </xf>
    <xf numFmtId="179" fontId="7" fillId="24" borderId="101" xfId="1249" applyNumberFormat="1" applyFont="1" applyFill="1" applyBorder="1" applyAlignment="1">
      <alignment horizontal="center" vertical="center"/>
    </xf>
    <xf numFmtId="179" fontId="7" fillId="24" borderId="36" xfId="1249" applyNumberFormat="1" applyFont="1" applyFill="1" applyBorder="1" applyAlignment="1">
      <alignment horizontal="center" vertical="center"/>
    </xf>
    <xf numFmtId="179" fontId="7" fillId="24" borderId="34" xfId="1249" applyNumberFormat="1" applyFont="1" applyFill="1" applyBorder="1" applyAlignment="1">
      <alignment horizontal="center" vertical="center"/>
    </xf>
    <xf numFmtId="181" fontId="7" fillId="24" borderId="48" xfId="1249" applyNumberFormat="1" applyFont="1" applyFill="1" applyBorder="1" applyAlignment="1">
      <alignment horizontal="center" vertical="center"/>
    </xf>
    <xf numFmtId="181" fontId="7" fillId="24" borderId="50" xfId="1249" applyNumberFormat="1" applyFont="1" applyFill="1" applyBorder="1" applyAlignment="1">
      <alignment horizontal="center" vertical="center"/>
    </xf>
    <xf numFmtId="179" fontId="7" fillId="24" borderId="75" xfId="1249" applyNumberFormat="1" applyFont="1" applyFill="1" applyBorder="1" applyAlignment="1">
      <alignment horizontal="center" vertical="center" wrapText="1"/>
    </xf>
    <xf numFmtId="179" fontId="7" fillId="24" borderId="48" xfId="1249" applyNumberFormat="1" applyFont="1" applyFill="1" applyBorder="1" applyAlignment="1">
      <alignment horizontal="center" vertical="center" wrapText="1"/>
    </xf>
    <xf numFmtId="179" fontId="7" fillId="24" borderId="35" xfId="1249" applyNumberFormat="1" applyFont="1" applyFill="1" applyBorder="1" applyAlignment="1">
      <alignment horizontal="center" vertical="center" wrapText="1"/>
    </xf>
    <xf numFmtId="179" fontId="7" fillId="24" borderId="0" xfId="1249" applyNumberFormat="1" applyFont="1" applyFill="1" applyBorder="1" applyAlignment="1">
      <alignment horizontal="center" vertical="center" wrapText="1"/>
    </xf>
    <xf numFmtId="181" fontId="7" fillId="24" borderId="75" xfId="1249" applyNumberFormat="1" applyFont="1" applyFill="1" applyBorder="1" applyAlignment="1">
      <alignment horizontal="center" vertical="center" wrapText="1"/>
    </xf>
    <xf numFmtId="181" fontId="7" fillId="24" borderId="48" xfId="1249" applyNumberFormat="1" applyFont="1" applyFill="1" applyBorder="1" applyAlignment="1">
      <alignment horizontal="center" vertical="center" wrapText="1"/>
    </xf>
    <xf numFmtId="181" fontId="7" fillId="24" borderId="35" xfId="1249" applyNumberFormat="1" applyFont="1" applyFill="1" applyBorder="1" applyAlignment="1">
      <alignment horizontal="center" vertical="center" wrapText="1"/>
    </xf>
    <xf numFmtId="181" fontId="7" fillId="24" borderId="0" xfId="1249" applyNumberFormat="1" applyFont="1" applyFill="1" applyBorder="1" applyAlignment="1">
      <alignment horizontal="center" vertical="center" wrapText="1"/>
    </xf>
    <xf numFmtId="177" fontId="7" fillId="24" borderId="79" xfId="1249" applyFont="1" applyFill="1" applyBorder="1" applyAlignment="1">
      <alignment horizontal="center" vertical="center" wrapText="1"/>
    </xf>
    <xf numFmtId="0" fontId="10" fillId="24" borderId="32" xfId="0" applyFont="1" applyFill="1" applyBorder="1" applyAlignment="1">
      <alignment horizontal="center" vertical="center" wrapText="1"/>
    </xf>
    <xf numFmtId="0" fontId="10" fillId="24" borderId="80" xfId="0" applyFont="1" applyFill="1" applyBorder="1" applyAlignment="1">
      <alignment horizontal="center" vertical="center" wrapText="1"/>
    </xf>
    <xf numFmtId="179" fontId="7" fillId="24" borderId="93" xfId="1249" applyNumberFormat="1" applyFont="1" applyFill="1" applyBorder="1" applyAlignment="1">
      <alignment horizontal="center" vertical="center"/>
    </xf>
    <xf numFmtId="0" fontId="7" fillId="24" borderId="100" xfId="0" applyFont="1" applyFill="1" applyBorder="1" applyAlignment="1">
      <alignment horizontal="center" vertical="center"/>
    </xf>
    <xf numFmtId="0" fontId="7" fillId="24" borderId="70" xfId="0" applyFont="1" applyFill="1" applyBorder="1" applyAlignment="1">
      <alignment horizontal="center" vertical="center"/>
    </xf>
    <xf numFmtId="179" fontId="7" fillId="24" borderId="85" xfId="1249" applyNumberFormat="1" applyFont="1" applyFill="1" applyBorder="1" applyAlignment="1">
      <alignment horizontal="center" vertical="center"/>
    </xf>
    <xf numFmtId="0" fontId="7" fillId="24" borderId="76" xfId="0" applyFont="1" applyFill="1" applyBorder="1" applyAlignment="1">
      <alignment horizontal="center" vertical="center"/>
    </xf>
    <xf numFmtId="0" fontId="7" fillId="24" borderId="75" xfId="0" applyFont="1" applyFill="1" applyBorder="1" applyAlignment="1">
      <alignment horizontal="center" vertical="center"/>
    </xf>
    <xf numFmtId="177" fontId="7" fillId="24" borderId="48" xfId="1249" applyFont="1" applyFill="1" applyBorder="1" applyAlignment="1">
      <alignment horizontal="center" vertical="center" wrapText="1"/>
    </xf>
    <xf numFmtId="0" fontId="10" fillId="24" borderId="79" xfId="0" applyFont="1" applyFill="1" applyBorder="1" applyAlignment="1">
      <alignment horizontal="center" vertical="center" wrapText="1"/>
    </xf>
    <xf numFmtId="177" fontId="7" fillId="24" borderId="0" xfId="1249" applyFont="1" applyFill="1" applyBorder="1" applyAlignment="1">
      <alignment horizontal="center" vertical="center" wrapText="1"/>
    </xf>
    <xf numFmtId="177" fontId="7" fillId="24" borderId="30" xfId="1249" applyFont="1" applyFill="1" applyBorder="1" applyAlignment="1">
      <alignment horizontal="center" vertical="center" wrapText="1"/>
    </xf>
    <xf numFmtId="0" fontId="40" fillId="24" borderId="0" xfId="0" applyFont="1" applyFill="1" applyAlignment="1">
      <alignment horizontal="center" vertical="center"/>
    </xf>
    <xf numFmtId="0" fontId="7" fillId="62" borderId="0" xfId="0" applyFont="1" applyFill="1" applyBorder="1" applyAlignment="1">
      <alignment horizontal="center" vertical="center" wrapText="1"/>
    </xf>
    <xf numFmtId="0" fontId="7" fillId="24" borderId="74" xfId="0" applyFont="1" applyFill="1" applyBorder="1" applyAlignment="1">
      <alignment horizontal="center" vertical="center"/>
    </xf>
    <xf numFmtId="181" fontId="7" fillId="24" borderId="82" xfId="1249" applyNumberFormat="1" applyFont="1" applyFill="1" applyBorder="1" applyAlignment="1">
      <alignment horizontal="center" vertical="center" wrapText="1"/>
    </xf>
    <xf numFmtId="0" fontId="10" fillId="24" borderId="31" xfId="0" applyFont="1" applyFill="1" applyBorder="1" applyAlignment="1">
      <alignment horizontal="center" vertical="center"/>
    </xf>
    <xf numFmtId="0" fontId="10" fillId="24" borderId="40" xfId="0" applyFont="1" applyFill="1" applyBorder="1" applyAlignment="1">
      <alignment horizontal="center" vertical="center"/>
    </xf>
    <xf numFmtId="179" fontId="7" fillId="24" borderId="79" xfId="1249" applyNumberFormat="1" applyFont="1" applyFill="1" applyBorder="1" applyAlignment="1">
      <alignment horizontal="center" vertical="center"/>
    </xf>
    <xf numFmtId="0" fontId="10" fillId="24" borderId="35" xfId="0" applyFont="1" applyFill="1" applyBorder="1" applyAlignment="1">
      <alignment horizontal="center" vertical="center"/>
    </xf>
    <xf numFmtId="0" fontId="10" fillId="24" borderId="32" xfId="0" applyFont="1" applyFill="1" applyBorder="1" applyAlignment="1">
      <alignment horizontal="center" vertical="center"/>
    </xf>
    <xf numFmtId="179" fontId="7" fillId="24" borderId="75" xfId="1249" applyNumberFormat="1" applyFont="1" applyFill="1" applyBorder="1" applyAlignment="1">
      <alignment horizontal="center" vertical="center"/>
    </xf>
    <xf numFmtId="179" fontId="7" fillId="24" borderId="70" xfId="1249" applyNumberFormat="1" applyFont="1" applyFill="1" applyBorder="1" applyAlignment="1">
      <alignment horizontal="center" vertical="center"/>
    </xf>
    <xf numFmtId="181" fontId="9" fillId="24" borderId="0" xfId="0" quotePrefix="1" applyNumberFormat="1" applyFont="1" applyFill="1" applyBorder="1" applyAlignment="1">
      <alignment horizontal="center" vertical="center"/>
    </xf>
    <xf numFmtId="181" fontId="7" fillId="24" borderId="0" xfId="0" quotePrefix="1" applyNumberFormat="1" applyFont="1" applyFill="1" applyBorder="1" applyAlignment="1">
      <alignment horizontal="center" vertical="center"/>
    </xf>
    <xf numFmtId="177" fontId="7" fillId="24" borderId="82" xfId="1249" applyFont="1" applyFill="1" applyBorder="1" applyAlignment="1" applyProtection="1">
      <alignment horizontal="center" vertical="center" wrapText="1"/>
      <protection hidden="1"/>
    </xf>
    <xf numFmtId="177" fontId="7" fillId="24" borderId="31" xfId="1249" applyFont="1" applyFill="1" applyBorder="1" applyAlignment="1" applyProtection="1">
      <alignment horizontal="center" vertical="center" wrapText="1"/>
      <protection hidden="1"/>
    </xf>
    <xf numFmtId="177" fontId="7" fillId="24" borderId="43" xfId="1249" applyFont="1" applyFill="1" applyBorder="1" applyAlignment="1" applyProtection="1">
      <alignment horizontal="center" vertical="center" wrapText="1"/>
      <protection hidden="1"/>
    </xf>
    <xf numFmtId="0" fontId="23" fillId="62" borderId="0" xfId="0" applyFont="1" applyFill="1" applyAlignment="1" applyProtection="1">
      <alignment horizontal="center" vertical="center"/>
      <protection hidden="1"/>
    </xf>
    <xf numFmtId="0" fontId="7" fillId="24" borderId="36" xfId="0" applyFont="1" applyFill="1" applyBorder="1" applyAlignment="1" applyProtection="1">
      <alignment horizontal="center" vertical="center"/>
      <protection hidden="1"/>
    </xf>
    <xf numFmtId="0" fontId="7" fillId="62" borderId="36" xfId="0" applyFont="1" applyFill="1" applyBorder="1" applyAlignment="1" applyProtection="1">
      <alignment horizontal="center" vertical="center"/>
      <protection hidden="1"/>
    </xf>
    <xf numFmtId="181" fontId="7" fillId="24" borderId="48" xfId="1249" applyNumberFormat="1" applyFont="1" applyFill="1" applyBorder="1" applyAlignment="1" applyProtection="1">
      <alignment horizontal="center" vertical="center"/>
      <protection hidden="1"/>
    </xf>
    <xf numFmtId="179" fontId="7" fillId="62" borderId="75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48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35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0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79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32" xfId="1249" applyNumberFormat="1" applyFont="1" applyFill="1" applyBorder="1" applyAlignment="1" applyProtection="1">
      <alignment horizontal="center" vertical="center"/>
      <protection hidden="1"/>
    </xf>
    <xf numFmtId="179" fontId="7" fillId="62" borderId="80" xfId="1249" applyNumberFormat="1" applyFont="1" applyFill="1" applyBorder="1" applyAlignment="1" applyProtection="1">
      <alignment horizontal="center" vertical="center"/>
      <protection hidden="1"/>
    </xf>
    <xf numFmtId="181" fontId="7" fillId="24" borderId="70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36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75" xfId="1249" applyNumberFormat="1" applyFont="1" applyFill="1" applyBorder="1" applyAlignment="1" applyProtection="1">
      <alignment horizontal="center" vertical="center"/>
      <protection hidden="1"/>
    </xf>
    <xf numFmtId="177" fontId="7" fillId="24" borderId="81" xfId="1249" applyFont="1" applyFill="1" applyBorder="1" applyAlignment="1" applyProtection="1">
      <alignment horizontal="center" vertical="center" wrapText="1"/>
      <protection hidden="1"/>
    </xf>
    <xf numFmtId="177" fontId="7" fillId="24" borderId="83" xfId="1249" applyFont="1" applyFill="1" applyBorder="1" applyAlignment="1" applyProtection="1">
      <alignment horizontal="center" vertical="center" wrapText="1"/>
      <protection hidden="1"/>
    </xf>
    <xf numFmtId="177" fontId="7" fillId="24" borderId="84" xfId="1249" applyFont="1" applyFill="1" applyBorder="1" applyAlignment="1" applyProtection="1">
      <alignment horizontal="center" vertical="center" wrapText="1"/>
      <protection hidden="1"/>
    </xf>
    <xf numFmtId="179" fontId="7" fillId="24" borderId="82" xfId="1249" applyNumberFormat="1" applyFont="1" applyFill="1" applyBorder="1" applyAlignment="1" applyProtection="1">
      <alignment horizontal="center" vertical="center"/>
      <protection hidden="1"/>
    </xf>
    <xf numFmtId="179" fontId="7" fillId="62" borderId="48" xfId="1249" applyNumberFormat="1" applyFont="1" applyFill="1" applyBorder="1" applyAlignment="1" applyProtection="1">
      <alignment horizontal="center" vertical="center"/>
      <protection hidden="1"/>
    </xf>
    <xf numFmtId="179" fontId="7" fillId="24" borderId="101" xfId="1249" applyNumberFormat="1" applyFont="1" applyFill="1" applyBorder="1" applyAlignment="1" applyProtection="1">
      <alignment horizontal="center" vertical="center"/>
      <protection hidden="1"/>
    </xf>
    <xf numFmtId="179" fontId="7" fillId="62" borderId="36" xfId="1249" applyNumberFormat="1" applyFont="1" applyFill="1" applyBorder="1" applyAlignment="1" applyProtection="1">
      <alignment horizontal="center" vertical="center"/>
      <protection hidden="1"/>
    </xf>
    <xf numFmtId="181" fontId="7" fillId="24" borderId="48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0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48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50" xfId="1249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alignment horizontal="center" vertical="center"/>
      <protection hidden="1"/>
    </xf>
    <xf numFmtId="179" fontId="7" fillId="62" borderId="82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31" xfId="1249" applyNumberFormat="1" applyFont="1" applyFill="1" applyBorder="1" applyAlignment="1" applyProtection="1">
      <alignment horizontal="center" vertical="center"/>
      <protection hidden="1"/>
    </xf>
    <xf numFmtId="179" fontId="7" fillId="62" borderId="43" xfId="1249" applyNumberFormat="1" applyFont="1" applyFill="1" applyBorder="1" applyAlignment="1" applyProtection="1">
      <alignment horizontal="center" vertical="center"/>
      <protection hidden="1"/>
    </xf>
    <xf numFmtId="0" fontId="0" fillId="62" borderId="35" xfId="0" applyFill="1" applyBorder="1" applyAlignment="1" applyProtection="1">
      <alignment horizontal="center" vertical="center"/>
      <protection hidden="1"/>
    </xf>
    <xf numFmtId="177" fontId="7" fillId="62" borderId="79" xfId="1249" applyFont="1" applyFill="1" applyBorder="1" applyAlignment="1" applyProtection="1">
      <alignment horizontal="center" vertical="center" wrapText="1"/>
      <protection hidden="1"/>
    </xf>
    <xf numFmtId="177" fontId="7" fillId="62" borderId="32" xfId="1249" applyFont="1" applyFill="1" applyBorder="1" applyAlignment="1" applyProtection="1">
      <alignment horizontal="center" vertical="center" wrapText="1"/>
      <protection hidden="1"/>
    </xf>
    <xf numFmtId="177" fontId="7" fillId="62" borderId="80" xfId="1249" applyFont="1" applyFill="1" applyBorder="1" applyAlignment="1" applyProtection="1">
      <alignment horizontal="center" vertical="center" wrapText="1"/>
      <protection hidden="1"/>
    </xf>
    <xf numFmtId="0" fontId="7" fillId="62" borderId="48" xfId="0" applyFont="1" applyFill="1" applyBorder="1" applyAlignment="1" applyProtection="1">
      <alignment horizontal="center" vertical="center"/>
      <protection hidden="1"/>
    </xf>
    <xf numFmtId="0" fontId="7" fillId="62" borderId="50" xfId="0" applyFont="1" applyFill="1" applyBorder="1" applyAlignment="1" applyProtection="1">
      <alignment horizontal="center" vertical="center"/>
      <protection hidden="1"/>
    </xf>
    <xf numFmtId="179" fontId="7" fillId="62" borderId="75" xfId="1249" applyNumberFormat="1" applyFont="1" applyFill="1" applyBorder="1" applyAlignment="1" applyProtection="1">
      <alignment horizontal="center" vertical="center"/>
      <protection hidden="1"/>
    </xf>
    <xf numFmtId="179" fontId="7" fillId="62" borderId="70" xfId="1249" applyNumberFormat="1" applyFont="1" applyFill="1" applyBorder="1" applyAlignment="1" applyProtection="1">
      <alignment horizontal="center" vertical="center"/>
      <protection hidden="1"/>
    </xf>
    <xf numFmtId="179" fontId="7" fillId="62" borderId="85" xfId="1249" applyNumberFormat="1" applyFont="1" applyFill="1" applyBorder="1" applyAlignment="1" applyProtection="1">
      <alignment horizontal="center" vertical="center"/>
      <protection hidden="1"/>
    </xf>
    <xf numFmtId="179" fontId="7" fillId="62" borderId="50" xfId="1249" applyNumberFormat="1" applyFont="1" applyFill="1" applyBorder="1" applyAlignment="1" applyProtection="1">
      <alignment horizontal="center" vertical="center"/>
      <protection hidden="1"/>
    </xf>
    <xf numFmtId="0" fontId="7" fillId="62" borderId="76" xfId="0" applyFont="1" applyFill="1" applyBorder="1" applyAlignment="1" applyProtection="1">
      <alignment horizontal="center" vertical="center"/>
      <protection hidden="1"/>
    </xf>
    <xf numFmtId="0" fontId="7" fillId="62" borderId="75" xfId="0" applyFont="1" applyFill="1" applyBorder="1" applyAlignment="1" applyProtection="1">
      <alignment horizontal="center" vertical="center"/>
      <protection hidden="1"/>
    </xf>
    <xf numFmtId="179" fontId="7" fillId="62" borderId="101" xfId="1249" applyNumberFormat="1" applyFont="1" applyFill="1" applyBorder="1" applyAlignment="1" applyProtection="1">
      <alignment horizontal="center" vertical="center"/>
      <protection hidden="1"/>
    </xf>
    <xf numFmtId="179" fontId="7" fillId="62" borderId="34" xfId="1249" applyNumberFormat="1" applyFont="1" applyFill="1" applyBorder="1" applyAlignment="1" applyProtection="1">
      <alignment horizontal="center" vertical="center"/>
      <protection hidden="1"/>
    </xf>
    <xf numFmtId="177" fontId="7" fillId="62" borderId="82" xfId="1249" applyFont="1" applyFill="1" applyBorder="1" applyAlignment="1" applyProtection="1">
      <alignment horizontal="center" vertical="center" wrapText="1"/>
      <protection hidden="1"/>
    </xf>
    <xf numFmtId="177" fontId="7" fillId="62" borderId="31" xfId="1249" applyFont="1" applyFill="1" applyBorder="1" applyAlignment="1" applyProtection="1">
      <alignment horizontal="center" vertical="center" wrapText="1"/>
      <protection hidden="1"/>
    </xf>
    <xf numFmtId="177" fontId="7" fillId="62" borderId="43" xfId="1249" applyFont="1" applyFill="1" applyBorder="1" applyAlignment="1" applyProtection="1">
      <alignment horizontal="center" vertical="center" wrapText="1"/>
      <protection hidden="1"/>
    </xf>
    <xf numFmtId="179" fontId="7" fillId="62" borderId="93" xfId="1249" applyNumberFormat="1" applyFont="1" applyFill="1" applyBorder="1" applyAlignment="1" applyProtection="1">
      <alignment horizontal="center" vertical="center"/>
      <protection hidden="1"/>
    </xf>
    <xf numFmtId="0" fontId="7" fillId="62" borderId="100" xfId="0" applyFont="1" applyFill="1" applyBorder="1" applyAlignment="1" applyProtection="1">
      <alignment horizontal="center" vertical="center"/>
      <protection hidden="1"/>
    </xf>
    <xf numFmtId="0" fontId="7" fillId="62" borderId="70" xfId="0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 wrapText="1"/>
      <protection hidden="1"/>
    </xf>
    <xf numFmtId="0" fontId="0" fillId="62" borderId="80" xfId="0" applyFill="1" applyBorder="1" applyAlignment="1" applyProtection="1">
      <alignment horizontal="center" vertical="center" wrapText="1"/>
      <protection hidden="1"/>
    </xf>
    <xf numFmtId="0" fontId="23" fillId="24" borderId="0" xfId="1442" applyFont="1" applyFill="1" applyAlignment="1" applyProtection="1">
      <alignment horizontal="center" vertical="center" wrapText="1"/>
      <protection hidden="1"/>
    </xf>
    <xf numFmtId="0" fontId="23" fillId="24" borderId="0" xfId="1442" applyFont="1" applyFill="1" applyAlignment="1" applyProtection="1">
      <alignment horizontal="center" vertical="center"/>
      <protection hidden="1"/>
    </xf>
    <xf numFmtId="186" fontId="69" fillId="0" borderId="41" xfId="1248" applyNumberFormat="1" applyFont="1" applyFill="1" applyBorder="1" applyAlignment="1">
      <alignment horizontal="center" vertical="center" wrapText="1"/>
    </xf>
    <xf numFmtId="186" fontId="69" fillId="0" borderId="44" xfId="1248" applyNumberFormat="1" applyFont="1" applyFill="1" applyBorder="1" applyAlignment="1">
      <alignment horizontal="center" vertical="center" wrapText="1"/>
    </xf>
    <xf numFmtId="186" fontId="7" fillId="24" borderId="75" xfId="1248" applyNumberFormat="1" applyFont="1" applyFill="1" applyBorder="1" applyAlignment="1" applyProtection="1">
      <alignment horizontal="center" vertical="center" wrapText="1"/>
      <protection hidden="1"/>
    </xf>
    <xf numFmtId="186" fontId="7" fillId="24" borderId="48" xfId="1248" applyNumberFormat="1" applyFont="1" applyFill="1" applyBorder="1" applyAlignment="1" applyProtection="1">
      <alignment horizontal="center" vertical="center" wrapText="1"/>
      <protection hidden="1"/>
    </xf>
    <xf numFmtId="186" fontId="7" fillId="24" borderId="50" xfId="1248" applyNumberFormat="1" applyFont="1" applyFill="1" applyBorder="1" applyAlignment="1" applyProtection="1">
      <alignment horizontal="center" vertical="center" wrapText="1"/>
      <protection hidden="1"/>
    </xf>
    <xf numFmtId="186" fontId="69" fillId="0" borderId="42" xfId="1248" applyNumberFormat="1" applyFont="1" applyFill="1" applyBorder="1" applyAlignment="1">
      <alignment horizontal="center" vertical="center" wrapText="1"/>
    </xf>
    <xf numFmtId="186" fontId="69" fillId="0" borderId="27" xfId="1248" applyNumberFormat="1" applyFont="1" applyFill="1" applyBorder="1" applyAlignment="1">
      <alignment horizontal="center" vertical="center" wrapText="1"/>
    </xf>
    <xf numFmtId="186" fontId="7" fillId="24" borderId="79" xfId="1248" applyNumberFormat="1" applyFont="1" applyFill="1" applyBorder="1" applyAlignment="1" applyProtection="1">
      <alignment horizontal="center" vertical="center" wrapText="1"/>
      <protection hidden="1"/>
    </xf>
    <xf numFmtId="186" fontId="7" fillId="24" borderId="82" xfId="1248" applyNumberFormat="1" applyFont="1" applyFill="1" applyBorder="1" applyAlignment="1" applyProtection="1">
      <alignment horizontal="center" vertical="center" wrapText="1"/>
      <protection hidden="1"/>
    </xf>
    <xf numFmtId="0" fontId="19" fillId="24" borderId="0" xfId="1442" applyFont="1" applyFill="1" applyAlignment="1" applyProtection="1">
      <alignment horizontal="center" vertical="center"/>
      <protection hidden="1"/>
    </xf>
    <xf numFmtId="0" fontId="40" fillId="62" borderId="0" xfId="0" applyFont="1" applyFill="1" applyAlignment="1" applyProtection="1">
      <alignment horizontal="center"/>
      <protection hidden="1"/>
    </xf>
    <xf numFmtId="0" fontId="19" fillId="24" borderId="0" xfId="1442" applyFont="1" applyFill="1" applyAlignment="1" applyProtection="1">
      <alignment horizontal="center" vertical="center" wrapText="1"/>
      <protection hidden="1"/>
    </xf>
    <xf numFmtId="177" fontId="7" fillId="62" borderId="77" xfId="1249" applyFont="1" applyFill="1" applyBorder="1" applyAlignment="1" applyProtection="1">
      <alignment horizontal="center" vertical="center" wrapText="1"/>
      <protection hidden="1"/>
    </xf>
    <xf numFmtId="177" fontId="7" fillId="62" borderId="88" xfId="1249" applyFont="1" applyFill="1" applyBorder="1" applyAlignment="1" applyProtection="1">
      <alignment horizontal="center" vertical="center"/>
      <protection hidden="1"/>
    </xf>
    <xf numFmtId="177" fontId="7" fillId="62" borderId="89" xfId="1249" applyFont="1" applyFill="1" applyBorder="1" applyAlignment="1" applyProtection="1">
      <alignment horizontal="center" vertical="center"/>
      <protection hidden="1"/>
    </xf>
    <xf numFmtId="0" fontId="7" fillId="24" borderId="78" xfId="0" applyFont="1" applyFill="1" applyBorder="1" applyAlignment="1" applyProtection="1">
      <alignment horizontal="center" vertical="center" wrapText="1"/>
      <protection hidden="1"/>
    </xf>
    <xf numFmtId="0" fontId="7" fillId="24" borderId="67" xfId="0" applyFont="1" applyFill="1" applyBorder="1" applyAlignment="1" applyProtection="1">
      <alignment horizontal="center" vertical="center" wrapText="1"/>
      <protection hidden="1"/>
    </xf>
    <xf numFmtId="0" fontId="7" fillId="24" borderId="58" xfId="0" applyFont="1" applyFill="1" applyBorder="1" applyAlignment="1" applyProtection="1">
      <alignment horizontal="center" vertical="center" wrapText="1"/>
      <protection hidden="1"/>
    </xf>
    <xf numFmtId="181" fontId="7" fillId="24" borderId="67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58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23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33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22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25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24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26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85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86" xfId="1249" applyNumberFormat="1" applyFont="1" applyFill="1" applyBorder="1" applyAlignment="1" applyProtection="1">
      <alignment horizontal="center" vertical="center"/>
      <protection hidden="1"/>
    </xf>
    <xf numFmtId="179" fontId="7" fillId="24" borderId="87" xfId="1249" applyNumberFormat="1" applyFont="1" applyFill="1" applyBorder="1" applyAlignment="1" applyProtection="1">
      <alignment horizontal="center" vertical="center"/>
      <protection hidden="1"/>
    </xf>
    <xf numFmtId="0" fontId="7" fillId="62" borderId="0" xfId="0" applyFont="1" applyFill="1" applyBorder="1" applyAlignment="1" applyProtection="1">
      <alignment horizontal="center" vertical="center"/>
      <protection hidden="1"/>
    </xf>
    <xf numFmtId="0" fontId="7" fillId="62" borderId="30" xfId="0" applyFont="1" applyFill="1" applyBorder="1" applyAlignment="1" applyProtection="1">
      <alignment horizontal="center" vertical="center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179" fontId="7" fillId="24" borderId="76" xfId="1249" applyNumberFormat="1" applyFont="1" applyFill="1" applyBorder="1" applyAlignment="1" applyProtection="1">
      <alignment horizontal="center" vertical="center" wrapText="1"/>
      <protection hidden="1"/>
    </xf>
    <xf numFmtId="179" fontId="7" fillId="24" borderId="74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44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79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32" xfId="1249" applyNumberFormat="1" applyFont="1" applyFill="1" applyBorder="1" applyAlignment="1" applyProtection="1">
      <alignment horizontal="center" vertical="center" wrapText="1"/>
      <protection hidden="1"/>
    </xf>
    <xf numFmtId="181" fontId="7" fillId="24" borderId="80" xfId="1249" applyNumberFormat="1" applyFont="1" applyFill="1" applyBorder="1" applyAlignment="1" applyProtection="1">
      <alignment horizontal="center" vertical="center" wrapText="1"/>
      <protection hidden="1"/>
    </xf>
    <xf numFmtId="41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3" fillId="24" borderId="32" xfId="0" applyNumberFormat="1" applyFont="1" applyFill="1" applyBorder="1" applyAlignment="1" applyProtection="1">
      <alignment horizontal="center" vertical="center"/>
      <protection hidden="1"/>
    </xf>
    <xf numFmtId="0" fontId="13" fillId="24" borderId="48" xfId="0" applyFont="1" applyFill="1" applyBorder="1" applyAlignment="1" applyProtection="1">
      <alignment horizontal="center" vertical="center" wrapText="1"/>
      <protection hidden="1"/>
    </xf>
    <xf numFmtId="0" fontId="13" fillId="24" borderId="79" xfId="0" applyFont="1" applyFill="1" applyBorder="1" applyAlignment="1" applyProtection="1">
      <alignment horizontal="center" vertical="center" wrapText="1"/>
      <protection hidden="1"/>
    </xf>
    <xf numFmtId="0" fontId="13" fillId="24" borderId="30" xfId="0" applyFont="1" applyFill="1" applyBorder="1" applyAlignment="1" applyProtection="1">
      <alignment horizontal="center" vertical="center" wrapText="1"/>
      <protection hidden="1"/>
    </xf>
    <xf numFmtId="0" fontId="13" fillId="24" borderId="80" xfId="0" applyFont="1" applyFill="1" applyBorder="1" applyAlignment="1" applyProtection="1">
      <alignment horizontal="center" vertical="center" wrapText="1"/>
      <protection hidden="1"/>
    </xf>
    <xf numFmtId="41" fontId="7" fillId="24" borderId="60" xfId="0" quotePrefix="1" applyNumberFormat="1" applyFont="1" applyFill="1" applyBorder="1" applyAlignment="1" applyProtection="1">
      <alignment horizontal="center" vertical="center"/>
      <protection hidden="1"/>
    </xf>
    <xf numFmtId="41" fontId="7" fillId="24" borderId="61" xfId="0" quotePrefix="1" applyNumberFormat="1" applyFont="1" applyFill="1" applyBorder="1" applyAlignment="1" applyProtection="1">
      <alignment horizontal="center" vertical="center"/>
      <protection hidden="1"/>
    </xf>
    <xf numFmtId="41" fontId="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7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3" fillId="24" borderId="76" xfId="1249" applyNumberFormat="1" applyFont="1" applyFill="1" applyBorder="1" applyAlignment="1" applyProtection="1">
      <alignment horizontal="center" vertical="center" wrapText="1"/>
      <protection hidden="1"/>
    </xf>
    <xf numFmtId="179" fontId="13" fillId="24" borderId="44" xfId="1249" applyNumberFormat="1" applyFont="1" applyFill="1" applyBorder="1" applyAlignment="1" applyProtection="1">
      <alignment horizontal="center" vertical="center" wrapText="1"/>
      <protection hidden="1"/>
    </xf>
    <xf numFmtId="181" fontId="13" fillId="24" borderId="75" xfId="1249" applyNumberFormat="1" applyFont="1" applyFill="1" applyBorder="1" applyAlignment="1" applyProtection="1">
      <alignment horizontal="center" vertical="center" wrapText="1"/>
      <protection hidden="1"/>
    </xf>
    <xf numFmtId="181" fontId="13" fillId="24" borderId="27" xfId="1249" applyNumberFormat="1" applyFont="1" applyFill="1" applyBorder="1" applyAlignment="1" applyProtection="1">
      <alignment horizontal="center" vertical="center" wrapText="1"/>
      <protection hidden="1"/>
    </xf>
    <xf numFmtId="179" fontId="13" fillId="24" borderId="85" xfId="1249" applyNumberFormat="1" applyFont="1" applyFill="1" applyBorder="1" applyAlignment="1" applyProtection="1">
      <alignment horizontal="center" vertical="center" wrapText="1"/>
      <protection hidden="1"/>
    </xf>
    <xf numFmtId="179" fontId="13" fillId="24" borderId="87" xfId="1249" applyNumberFormat="1" applyFont="1" applyFill="1" applyBorder="1" applyAlignment="1" applyProtection="1">
      <alignment horizontal="center" vertical="center"/>
      <protection hidden="1"/>
    </xf>
    <xf numFmtId="0" fontId="13" fillId="24" borderId="75" xfId="0" applyFont="1" applyFill="1" applyBorder="1" applyAlignment="1" applyProtection="1">
      <alignment horizontal="center" vertical="center" wrapText="1"/>
      <protection hidden="1"/>
    </xf>
    <xf numFmtId="0" fontId="13" fillId="24" borderId="27" xfId="0" applyFont="1" applyFill="1" applyBorder="1" applyAlignment="1" applyProtection="1">
      <alignment horizontal="center" vertical="center"/>
      <protection hidden="1"/>
    </xf>
    <xf numFmtId="0" fontId="13" fillId="24" borderId="78" xfId="0" applyFont="1" applyFill="1" applyBorder="1" applyAlignment="1" applyProtection="1">
      <alignment horizontal="center" vertical="center"/>
      <protection hidden="1"/>
    </xf>
    <xf numFmtId="0" fontId="13" fillId="24" borderId="29" xfId="0" applyFont="1" applyFill="1" applyBorder="1" applyAlignment="1" applyProtection="1">
      <alignment horizontal="center" vertical="center"/>
      <protection hidden="1"/>
    </xf>
    <xf numFmtId="179" fontId="13" fillId="24" borderId="75" xfId="1249" applyNumberFormat="1" applyFont="1" applyFill="1" applyBorder="1" applyAlignment="1" applyProtection="1">
      <alignment horizontal="center" vertical="center" wrapText="1"/>
      <protection hidden="1"/>
    </xf>
    <xf numFmtId="179" fontId="13" fillId="24" borderId="27" xfId="1249" applyNumberFormat="1" applyFont="1" applyFill="1" applyBorder="1" applyAlignment="1" applyProtection="1">
      <alignment horizontal="center" vertical="center" wrapText="1"/>
      <protection hidden="1"/>
    </xf>
    <xf numFmtId="179" fontId="13" fillId="24" borderId="78" xfId="1249" applyNumberFormat="1" applyFont="1" applyFill="1" applyBorder="1" applyAlignment="1" applyProtection="1">
      <alignment horizontal="center" vertical="center"/>
      <protection hidden="1"/>
    </xf>
    <xf numFmtId="179" fontId="13" fillId="24" borderId="29" xfId="1249" applyNumberFormat="1" applyFont="1" applyFill="1" applyBorder="1" applyAlignment="1" applyProtection="1">
      <alignment horizontal="center" vertical="center"/>
      <protection hidden="1"/>
    </xf>
    <xf numFmtId="0" fontId="218" fillId="62" borderId="0" xfId="0" applyFont="1" applyFill="1" applyBorder="1" applyAlignment="1" applyProtection="1">
      <alignment horizontal="center" vertical="center"/>
      <protection hidden="1"/>
    </xf>
    <xf numFmtId="181" fontId="7" fillId="62" borderId="22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25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24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26" xfId="1249" applyNumberFormat="1" applyFont="1" applyFill="1" applyBorder="1" applyAlignment="1" applyProtection="1">
      <alignment horizontal="center" vertical="center" wrapText="1"/>
      <protection hidden="1"/>
    </xf>
    <xf numFmtId="0" fontId="218" fillId="62" borderId="0" xfId="0" applyFont="1" applyFill="1" applyAlignment="1" applyProtection="1">
      <alignment horizontal="center" vertical="center"/>
      <protection hidden="1"/>
    </xf>
    <xf numFmtId="0" fontId="7" fillId="62" borderId="81" xfId="0" applyFont="1" applyFill="1" applyBorder="1" applyAlignment="1" applyProtection="1">
      <alignment horizontal="center" vertical="center" wrapText="1"/>
      <protection hidden="1"/>
    </xf>
    <xf numFmtId="0" fontId="7" fillId="62" borderId="83" xfId="0" applyFont="1" applyFill="1" applyBorder="1" applyAlignment="1" applyProtection="1">
      <alignment horizontal="center" vertical="center" wrapText="1"/>
      <protection hidden="1"/>
    </xf>
    <xf numFmtId="0" fontId="7" fillId="62" borderId="84" xfId="0" applyFont="1" applyFill="1" applyBorder="1" applyAlignment="1" applyProtection="1">
      <alignment horizontal="center" vertical="center" wrapText="1"/>
      <protection hidden="1"/>
    </xf>
    <xf numFmtId="181" fontId="7" fillId="62" borderId="40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68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41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44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41" xfId="1249" applyNumberFormat="1" applyFont="1" applyFill="1" applyBorder="1" applyAlignment="1" applyProtection="1">
      <alignment horizontal="center" vertical="center" wrapText="1"/>
      <protection hidden="1"/>
    </xf>
    <xf numFmtId="179" fontId="7" fillId="62" borderId="100" xfId="1249" applyNumberFormat="1" applyFont="1" applyFill="1" applyBorder="1" applyAlignment="1" applyProtection="1">
      <alignment horizontal="center" vertical="center"/>
      <protection hidden="1"/>
    </xf>
    <xf numFmtId="179" fontId="7" fillId="62" borderId="76" xfId="1249" applyNumberFormat="1" applyFont="1" applyFill="1" applyBorder="1" applyAlignment="1" applyProtection="1">
      <alignment horizontal="center" vertical="center"/>
      <protection hidden="1"/>
    </xf>
    <xf numFmtId="181" fontId="7" fillId="62" borderId="15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57" xfId="1249" applyNumberFormat="1" applyFont="1" applyFill="1" applyBorder="1" applyAlignment="1" applyProtection="1">
      <alignment horizontal="center" vertical="center" wrapText="1"/>
      <protection hidden="1"/>
    </xf>
    <xf numFmtId="181" fontId="7" fillId="62" borderId="38" xfId="1249" applyNumberFormat="1" applyFont="1" applyFill="1" applyBorder="1" applyAlignment="1" applyProtection="1">
      <alignment horizontal="center" vertical="center" wrapText="1"/>
      <protection hidden="1"/>
    </xf>
    <xf numFmtId="41" fontId="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/>
      <protection hidden="1"/>
    </xf>
    <xf numFmtId="41" fontId="9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7" fillId="0" borderId="0" xfId="1449" applyNumberFormat="1" applyFont="1" applyBorder="1" applyAlignment="1" applyProtection="1">
      <alignment horizontal="center" vertical="center" wrapText="1"/>
      <protection hidden="1"/>
    </xf>
    <xf numFmtId="0" fontId="7" fillId="0" borderId="32" xfId="1449" applyNumberFormat="1" applyFont="1" applyBorder="1" applyAlignment="1" applyProtection="1">
      <alignment horizontal="center" vertical="center" wrapText="1"/>
      <protection hidden="1"/>
    </xf>
    <xf numFmtId="0" fontId="7" fillId="0" borderId="30" xfId="1449" applyNumberFormat="1" applyFont="1" applyBorder="1" applyAlignment="1" applyProtection="1">
      <alignment horizontal="center" vertical="center" wrapText="1"/>
      <protection hidden="1"/>
    </xf>
    <xf numFmtId="0" fontId="7" fillId="0" borderId="80" xfId="1449" applyNumberFormat="1" applyFont="1" applyBorder="1" applyAlignment="1" applyProtection="1">
      <alignment horizontal="center" vertical="center" wrapText="1"/>
      <protection hidden="1"/>
    </xf>
    <xf numFmtId="0" fontId="9" fillId="24" borderId="10" xfId="0" quotePrefix="1" applyNumberFormat="1" applyFont="1" applyFill="1" applyBorder="1" applyAlignment="1" applyProtection="1">
      <alignment horizontal="center" vertical="center"/>
      <protection hidden="1"/>
    </xf>
    <xf numFmtId="0" fontId="9" fillId="24" borderId="47" xfId="0" quotePrefix="1" applyNumberFormat="1" applyFont="1" applyFill="1" applyBorder="1" applyAlignment="1" applyProtection="1">
      <alignment horizontal="center" vertical="center"/>
      <protection hidden="1"/>
    </xf>
    <xf numFmtId="0" fontId="7" fillId="0" borderId="31" xfId="1449" applyFont="1" applyBorder="1" applyAlignment="1" applyProtection="1">
      <alignment horizontal="center" vertical="center"/>
      <protection hidden="1"/>
    </xf>
    <xf numFmtId="0" fontId="7" fillId="0" borderId="0" xfId="1449" applyFont="1" applyBorder="1" applyAlignment="1" applyProtection="1">
      <alignment horizontal="center" vertical="center"/>
      <protection hidden="1"/>
    </xf>
    <xf numFmtId="179" fontId="13" fillId="24" borderId="3" xfId="0" applyNumberFormat="1" applyFont="1" applyFill="1" applyBorder="1" applyAlignment="1" applyProtection="1">
      <alignment horizontal="center" vertical="center"/>
      <protection hidden="1"/>
    </xf>
    <xf numFmtId="179" fontId="13" fillId="24" borderId="48" xfId="0" applyNumberFormat="1" applyFont="1" applyFill="1" applyBorder="1" applyAlignment="1" applyProtection="1">
      <alignment horizontal="right"/>
      <protection hidden="1"/>
    </xf>
    <xf numFmtId="0" fontId="9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9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7" fillId="62" borderId="0" xfId="0" applyNumberFormat="1" applyFont="1" applyFill="1" applyAlignment="1" applyProtection="1">
      <alignment horizontal="right" vertical="center"/>
      <protection hidden="1"/>
    </xf>
    <xf numFmtId="0" fontId="7" fillId="62" borderId="0" xfId="0" applyFont="1" applyFill="1" applyBorder="1" applyAlignment="1" applyProtection="1">
      <alignment horizontal="right" vertical="center"/>
      <protection hidden="1"/>
    </xf>
    <xf numFmtId="0" fontId="7" fillId="0" borderId="82" xfId="1449" applyFont="1" applyBorder="1" applyAlignment="1" applyProtection="1">
      <alignment horizontal="center" vertical="center"/>
      <protection hidden="1"/>
    </xf>
    <xf numFmtId="0" fontId="7" fillId="0" borderId="48" xfId="1449" applyFont="1" applyBorder="1" applyAlignment="1" applyProtection="1">
      <alignment horizontal="center" vertical="center"/>
      <protection hidden="1"/>
    </xf>
    <xf numFmtId="0" fontId="7" fillId="0" borderId="48" xfId="1449" applyNumberFormat="1" applyFont="1" applyBorder="1" applyAlignment="1" applyProtection="1">
      <alignment horizontal="center" vertical="center" wrapText="1"/>
      <protection hidden="1"/>
    </xf>
    <xf numFmtId="0" fontId="7" fillId="0" borderId="79" xfId="1449" applyNumberFormat="1" applyFont="1" applyBorder="1" applyAlignment="1" applyProtection="1">
      <alignment horizontal="center" vertical="center" wrapText="1"/>
      <protection hidden="1"/>
    </xf>
    <xf numFmtId="0" fontId="7" fillId="0" borderId="42" xfId="1449" applyFont="1" applyBorder="1" applyAlignment="1" applyProtection="1">
      <alignment horizontal="center" vertical="center" wrapText="1"/>
      <protection hidden="1"/>
    </xf>
    <xf numFmtId="0" fontId="7" fillId="0" borderId="27" xfId="1449" applyFont="1" applyBorder="1" applyAlignment="1" applyProtection="1">
      <alignment horizontal="center" vertical="center" wrapText="1"/>
      <protection hidden="1"/>
    </xf>
    <xf numFmtId="0" fontId="7" fillId="24" borderId="42" xfId="1449" applyFont="1" applyFill="1" applyBorder="1" applyAlignment="1" applyProtection="1">
      <alignment horizontal="center" vertical="center" wrapText="1"/>
      <protection hidden="1"/>
    </xf>
    <xf numFmtId="0" fontId="7" fillId="62" borderId="27" xfId="1449" applyFont="1" applyFill="1" applyBorder="1" applyAlignment="1" applyProtection="1">
      <alignment horizontal="center" vertical="center" wrapText="1"/>
      <protection hidden="1"/>
    </xf>
    <xf numFmtId="0" fontId="7" fillId="0" borderId="77" xfId="1449" applyFont="1" applyBorder="1" applyAlignment="1" applyProtection="1">
      <alignment horizontal="center" vertical="center"/>
      <protection hidden="1"/>
    </xf>
    <xf numFmtId="0" fontId="7" fillId="0" borderId="78" xfId="1449" applyFont="1" applyBorder="1" applyAlignment="1" applyProtection="1">
      <alignment horizontal="center" vertical="center"/>
      <protection hidden="1"/>
    </xf>
    <xf numFmtId="0" fontId="7" fillId="0" borderId="88" xfId="1449" applyFont="1" applyBorder="1" applyAlignment="1" applyProtection="1">
      <alignment horizontal="center" vertical="center"/>
      <protection hidden="1"/>
    </xf>
    <xf numFmtId="0" fontId="7" fillId="0" borderId="67" xfId="1449" applyFont="1" applyBorder="1" applyAlignment="1" applyProtection="1">
      <alignment horizontal="center" vertical="center"/>
      <protection hidden="1"/>
    </xf>
    <xf numFmtId="0" fontId="7" fillId="0" borderId="39" xfId="1449" applyFont="1" applyBorder="1" applyAlignment="1" applyProtection="1">
      <alignment horizontal="center" vertical="center" wrapText="1"/>
      <protection hidden="1"/>
    </xf>
    <xf numFmtId="0" fontId="7" fillId="0" borderId="38" xfId="1449" applyFont="1" applyBorder="1" applyAlignment="1" applyProtection="1">
      <alignment horizontal="center" vertical="center" wrapText="1"/>
      <protection hidden="1"/>
    </xf>
    <xf numFmtId="0" fontId="13" fillId="24" borderId="0" xfId="1449" applyNumberFormat="1" applyFont="1" applyFill="1" applyBorder="1" applyAlignment="1" applyProtection="1">
      <alignment horizontal="right"/>
      <protection hidden="1"/>
    </xf>
    <xf numFmtId="0" fontId="7" fillId="0" borderId="81" xfId="1449" applyFont="1" applyBorder="1" applyAlignment="1" applyProtection="1">
      <alignment horizontal="center" vertical="center" wrapText="1"/>
      <protection hidden="1"/>
    </xf>
    <xf numFmtId="0" fontId="7" fillId="0" borderId="83" xfId="1449" applyFont="1" applyBorder="1" applyAlignment="1" applyProtection="1">
      <alignment horizontal="center" vertical="center"/>
      <protection hidden="1"/>
    </xf>
    <xf numFmtId="0" fontId="7" fillId="0" borderId="102" xfId="1449" applyFont="1" applyBorder="1" applyAlignment="1" applyProtection="1">
      <alignment horizontal="center" vertical="center"/>
      <protection hidden="1"/>
    </xf>
    <xf numFmtId="0" fontId="7" fillId="0" borderId="84" xfId="1449" applyFont="1" applyBorder="1" applyAlignment="1" applyProtection="1">
      <alignment horizontal="center" vertical="center"/>
      <protection hidden="1"/>
    </xf>
    <xf numFmtId="0" fontId="7" fillId="0" borderId="29" xfId="1449" applyFont="1" applyBorder="1" applyAlignment="1" applyProtection="1">
      <alignment horizontal="center" vertical="center"/>
      <protection hidden="1"/>
    </xf>
    <xf numFmtId="0" fontId="7" fillId="0" borderId="21" xfId="1449" applyFont="1" applyBorder="1" applyAlignment="1" applyProtection="1">
      <alignment horizontal="center" vertical="center"/>
      <protection hidden="1"/>
    </xf>
    <xf numFmtId="0" fontId="7" fillId="0" borderId="28" xfId="1449" applyFont="1" applyBorder="1" applyAlignment="1" applyProtection="1">
      <alignment horizontal="center" vertical="center"/>
      <protection hidden="1"/>
    </xf>
    <xf numFmtId="0" fontId="7" fillId="0" borderId="22" xfId="1449" applyFont="1" applyBorder="1" applyAlignment="1" applyProtection="1">
      <alignment horizontal="center" vertical="center"/>
      <protection hidden="1"/>
    </xf>
    <xf numFmtId="0" fontId="7" fillId="0" borderId="24" xfId="1449" applyFont="1" applyBorder="1" applyAlignment="1" applyProtection="1">
      <alignment horizontal="center" vertical="center"/>
      <protection hidden="1"/>
    </xf>
    <xf numFmtId="0" fontId="7" fillId="0" borderId="23" xfId="1449" applyFont="1" applyBorder="1" applyAlignment="1" applyProtection="1">
      <alignment horizontal="center" vertical="center"/>
      <protection hidden="1"/>
    </xf>
    <xf numFmtId="0" fontId="7" fillId="0" borderId="94" xfId="1449" applyFont="1" applyBorder="1" applyAlignment="1" applyProtection="1">
      <alignment horizontal="center" vertical="center" wrapText="1"/>
      <protection hidden="1"/>
    </xf>
    <xf numFmtId="0" fontId="7" fillId="0" borderId="87" xfId="1449" applyFont="1" applyBorder="1" applyAlignment="1" applyProtection="1">
      <alignment horizontal="center" vertical="center" wrapText="1"/>
      <protection hidden="1"/>
    </xf>
    <xf numFmtId="0" fontId="7" fillId="24" borderId="94" xfId="1449" applyFont="1" applyFill="1" applyBorder="1" applyAlignment="1" applyProtection="1">
      <alignment horizontal="center" vertical="center" wrapText="1"/>
      <protection hidden="1"/>
    </xf>
    <xf numFmtId="0" fontId="7" fillId="24" borderId="87" xfId="1449" applyFont="1" applyFill="1" applyBorder="1" applyAlignment="1" applyProtection="1">
      <alignment horizontal="center" vertical="center" wrapText="1"/>
      <protection hidden="1"/>
    </xf>
    <xf numFmtId="0" fontId="7" fillId="24" borderId="41" xfId="1449" applyFont="1" applyFill="1" applyBorder="1" applyAlignment="1" applyProtection="1">
      <alignment horizontal="center" vertical="center" wrapText="1"/>
      <protection hidden="1"/>
    </xf>
    <xf numFmtId="0" fontId="7" fillId="24" borderId="44" xfId="1449" applyFont="1" applyFill="1" applyBorder="1" applyAlignment="1" applyProtection="1">
      <alignment horizontal="center" vertical="center" wrapText="1"/>
      <protection hidden="1"/>
    </xf>
    <xf numFmtId="0" fontId="7" fillId="24" borderId="39" xfId="1449" applyFont="1" applyFill="1" applyBorder="1" applyAlignment="1" applyProtection="1">
      <alignment horizontal="center" vertical="center" wrapText="1"/>
      <protection hidden="1"/>
    </xf>
    <xf numFmtId="0" fontId="7" fillId="24" borderId="38" xfId="1449" applyFont="1" applyFill="1" applyBorder="1" applyAlignment="1" applyProtection="1">
      <alignment horizontal="center" vertical="center" wrapText="1"/>
      <protection hidden="1"/>
    </xf>
    <xf numFmtId="0" fontId="7" fillId="0" borderId="41" xfId="1449" applyFont="1" applyBorder="1" applyAlignment="1" applyProtection="1">
      <alignment horizontal="center" vertical="center" wrapText="1"/>
      <protection hidden="1"/>
    </xf>
    <xf numFmtId="0" fontId="7" fillId="0" borderId="44" xfId="1449" applyFont="1" applyBorder="1" applyAlignment="1" applyProtection="1">
      <alignment horizontal="center" vertical="center" wrapText="1"/>
      <protection hidden="1"/>
    </xf>
    <xf numFmtId="0" fontId="7" fillId="0" borderId="103" xfId="1449" applyFont="1" applyBorder="1" applyAlignment="1" applyProtection="1">
      <alignment horizontal="center" vertical="center" wrapText="1"/>
      <protection hidden="1"/>
    </xf>
    <xf numFmtId="0" fontId="41" fillId="62" borderId="0" xfId="0" applyFont="1" applyFill="1" applyBorder="1" applyAlignment="1" applyProtection="1">
      <alignment horizontal="center" vertical="center"/>
      <protection hidden="1"/>
    </xf>
    <xf numFmtId="0" fontId="7" fillId="62" borderId="73" xfId="0" applyFont="1" applyFill="1" applyBorder="1" applyAlignment="1" applyProtection="1">
      <alignment horizontal="center" vertical="center" wrapText="1"/>
      <protection hidden="1"/>
    </xf>
    <xf numFmtId="0" fontId="0" fillId="0" borderId="71" xfId="0" applyBorder="1"/>
    <xf numFmtId="0" fontId="19" fillId="62" borderId="0" xfId="0" applyFont="1" applyFill="1" applyBorder="1" applyAlignment="1" applyProtection="1">
      <alignment horizontal="center" vertical="center"/>
      <protection hidden="1"/>
    </xf>
    <xf numFmtId="0" fontId="69" fillId="62" borderId="75" xfId="0" applyFont="1" applyFill="1" applyBorder="1" applyAlignment="1" applyProtection="1">
      <alignment horizontal="center" vertical="center" wrapText="1"/>
      <protection hidden="1"/>
    </xf>
    <xf numFmtId="0" fontId="69" fillId="62" borderId="48" xfId="0" applyFont="1" applyFill="1" applyBorder="1" applyAlignment="1" applyProtection="1">
      <alignment horizontal="center" vertical="center" wrapText="1"/>
      <protection hidden="1"/>
    </xf>
    <xf numFmtId="0" fontId="69" fillId="62" borderId="50" xfId="0" applyFont="1" applyFill="1" applyBorder="1" applyAlignment="1" applyProtection="1">
      <alignment horizontal="center" vertical="center" wrapText="1"/>
      <protection hidden="1"/>
    </xf>
    <xf numFmtId="0" fontId="69" fillId="62" borderId="76" xfId="0" applyFont="1" applyFill="1" applyBorder="1" applyAlignment="1" applyProtection="1">
      <alignment horizontal="center" vertical="center" wrapText="1"/>
      <protection hidden="1"/>
    </xf>
    <xf numFmtId="0" fontId="69" fillId="62" borderId="79" xfId="0" applyFont="1" applyFill="1" applyBorder="1" applyAlignment="1" applyProtection="1">
      <alignment horizontal="center" vertical="center" wrapText="1"/>
      <protection hidden="1"/>
    </xf>
    <xf numFmtId="0" fontId="7" fillId="62" borderId="72" xfId="0" applyFont="1" applyFill="1" applyBorder="1" applyAlignment="1" applyProtection="1">
      <alignment horizontal="center" vertical="center" wrapText="1"/>
      <protection hidden="1"/>
    </xf>
    <xf numFmtId="0" fontId="7" fillId="62" borderId="104" xfId="0" applyFont="1" applyFill="1" applyBorder="1" applyAlignment="1" applyProtection="1">
      <alignment horizontal="center" vertical="center"/>
      <protection hidden="1"/>
    </xf>
    <xf numFmtId="0" fontId="7" fillId="62" borderId="71" xfId="0" applyFont="1" applyFill="1" applyBorder="1" applyAlignment="1" applyProtection="1">
      <alignment horizontal="center" vertical="center" wrapText="1"/>
      <protection hidden="1"/>
    </xf>
    <xf numFmtId="0" fontId="7" fillId="62" borderId="105" xfId="0" applyFont="1" applyFill="1" applyBorder="1" applyAlignment="1" applyProtection="1">
      <alignment horizontal="center" vertical="center"/>
      <protection hidden="1"/>
    </xf>
    <xf numFmtId="0" fontId="7" fillId="62" borderId="82" xfId="0" applyFont="1" applyFill="1" applyBorder="1" applyAlignment="1" applyProtection="1">
      <alignment horizontal="center" vertical="center" wrapText="1"/>
      <protection hidden="1"/>
    </xf>
    <xf numFmtId="0" fontId="20" fillId="62" borderId="0" xfId="0" applyFont="1" applyFill="1" applyBorder="1" applyAlignment="1" applyProtection="1">
      <alignment horizontal="center" vertical="center"/>
      <protection hidden="1"/>
    </xf>
    <xf numFmtId="41" fontId="7" fillId="62" borderId="0" xfId="0" applyNumberFormat="1" applyFont="1" applyFill="1" applyBorder="1" applyAlignment="1" applyProtection="1">
      <alignment horizontal="center" vertical="center"/>
      <protection hidden="1"/>
    </xf>
    <xf numFmtId="41" fontId="7" fillId="62" borderId="31" xfId="0" applyNumberFormat="1" applyFont="1" applyFill="1" applyBorder="1" applyAlignment="1" applyProtection="1">
      <alignment horizontal="center" vertical="center"/>
      <protection hidden="1"/>
    </xf>
    <xf numFmtId="41" fontId="216" fillId="0" borderId="0" xfId="1403" applyNumberFormat="1" applyFont="1" applyFill="1" applyBorder="1" applyAlignment="1" applyProtection="1">
      <alignment horizontal="right" vertical="center"/>
      <protection hidden="1"/>
    </xf>
    <xf numFmtId="41" fontId="216" fillId="0" borderId="10" xfId="1403" applyNumberFormat="1" applyFont="1" applyFill="1" applyBorder="1" applyAlignment="1" applyProtection="1">
      <alignment horizontal="center" vertical="center"/>
      <protection hidden="1"/>
    </xf>
    <xf numFmtId="41" fontId="216" fillId="0" borderId="0" xfId="1403" applyNumberFormat="1" applyFont="1" applyFill="1" applyBorder="1" applyAlignment="1" applyProtection="1">
      <alignment horizontal="center" vertical="center"/>
      <protection hidden="1"/>
    </xf>
    <xf numFmtId="41" fontId="7" fillId="62" borderId="10" xfId="0" applyNumberFormat="1" applyFont="1" applyFill="1" applyBorder="1" applyAlignment="1" applyProtection="1">
      <alignment horizontal="center" vertical="center"/>
      <protection hidden="1"/>
    </xf>
    <xf numFmtId="41" fontId="7" fillId="62" borderId="49" xfId="0" applyNumberFormat="1" applyFont="1" applyFill="1" applyBorder="1" applyAlignment="1" applyProtection="1">
      <alignment horizontal="center" vertical="center"/>
      <protection hidden="1"/>
    </xf>
    <xf numFmtId="41" fontId="9" fillId="62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51" xfId="0" applyFont="1" applyBorder="1" applyAlignment="1" applyProtection="1">
      <alignment horizontal="center" vertical="center" wrapText="1"/>
      <protection hidden="1"/>
    </xf>
    <xf numFmtId="0" fontId="7" fillId="0" borderId="52" xfId="0" applyFont="1" applyBorder="1" applyAlignment="1" applyProtection="1">
      <alignment horizontal="center" vertical="center" wrapText="1"/>
      <protection hidden="1"/>
    </xf>
    <xf numFmtId="0" fontId="7" fillId="0" borderId="53" xfId="0" applyFont="1" applyBorder="1" applyAlignment="1" applyProtection="1">
      <alignment horizontal="center" vertical="center" wrapText="1"/>
      <protection hidden="1"/>
    </xf>
    <xf numFmtId="0" fontId="7" fillId="0" borderId="73" xfId="0" applyFont="1" applyBorder="1" applyAlignment="1" applyProtection="1">
      <alignment horizontal="center" vertical="center" wrapText="1"/>
      <protection hidden="1"/>
    </xf>
    <xf numFmtId="0" fontId="7" fillId="0" borderId="71" xfId="0" applyFont="1" applyBorder="1" applyAlignment="1" applyProtection="1">
      <alignment horizontal="center" vertical="center" wrapText="1"/>
      <protection hidden="1"/>
    </xf>
    <xf numFmtId="0" fontId="7" fillId="0" borderId="60" xfId="0" applyFont="1" applyBorder="1" applyAlignment="1" applyProtection="1">
      <alignment horizontal="center" vertical="center" wrapText="1"/>
      <protection hidden="1"/>
    </xf>
    <xf numFmtId="0" fontId="7" fillId="0" borderId="61" xfId="0" applyFont="1" applyBorder="1" applyAlignment="1" applyProtection="1">
      <alignment horizontal="center" vertical="center" wrapText="1"/>
      <protection hidden="1"/>
    </xf>
    <xf numFmtId="229" fontId="7" fillId="62" borderId="0" xfId="1088" applyNumberFormat="1" applyFont="1" applyFill="1" applyAlignment="1" applyProtection="1">
      <alignment vertical="center"/>
      <protection hidden="1"/>
    </xf>
    <xf numFmtId="230" fontId="7" fillId="62" borderId="0" xfId="1442" quotePrefix="1" applyNumberFormat="1" applyFont="1" applyFill="1" applyBorder="1" applyAlignment="1" applyProtection="1">
      <alignment horizontal="center" vertical="center"/>
      <protection hidden="1"/>
    </xf>
    <xf numFmtId="230" fontId="7" fillId="62" borderId="0" xfId="1442" applyNumberFormat="1" applyFont="1" applyFill="1" applyBorder="1" applyAlignment="1" applyProtection="1">
      <alignment horizontal="center" vertical="center"/>
      <protection hidden="1"/>
    </xf>
    <xf numFmtId="230" fontId="7" fillId="62" borderId="0" xfId="1441" applyNumberFormat="1" applyFont="1" applyFill="1" applyBorder="1" applyAlignment="1" applyProtection="1">
      <alignment horizontal="center" vertical="center"/>
      <protection hidden="1"/>
    </xf>
    <xf numFmtId="230" fontId="7" fillId="62" borderId="10" xfId="1441" applyNumberFormat="1" applyFont="1" applyFill="1" applyBorder="1" applyAlignment="1" applyProtection="1">
      <alignment horizontal="center" vertical="center"/>
      <protection hidden="1"/>
    </xf>
  </cellXfs>
  <cellStyles count="1460">
    <cellStyle name=" 1" xfId="1"/>
    <cellStyle name=" 1 2" xfId="2"/>
    <cellStyle name="??&amp;O?&amp;H?_x0008__x000f__x0007_?_x0007__x0001__x0001_" xfId="3"/>
    <cellStyle name="??&amp;O?&amp;H?_x0008_??_x0007__x0001__x0001_" xfId="4"/>
    <cellStyle name="_금융점포(광주)" xfId="9"/>
    <cellStyle name="_은행별 점포현황(202011년12월말기준)" xfId="10"/>
    <cellStyle name="_Book1" xfId="5"/>
    <cellStyle name="_Capex Tracking Control Sheet -ADMIN " xfId="6"/>
    <cellStyle name="_Project tracking Puri (Diana) per March'06 " xfId="7"/>
    <cellStyle name="_Recon with FAR " xfId="8"/>
    <cellStyle name="¤@?e_TEST-1 " xfId="11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3" xfId="28"/>
    <cellStyle name="20% - 강조색1 2 3 2" xfId="29"/>
    <cellStyle name="20% - 강조색1 3" xfId="30"/>
    <cellStyle name="20% - 강조색1 3 2" xfId="31"/>
    <cellStyle name="20% - 강조색1 3 3" xfId="32"/>
    <cellStyle name="20% - 강조색1 4" xfId="33"/>
    <cellStyle name="20% - 강조색2" xfId="34" builtinId="34" customBuiltin="1"/>
    <cellStyle name="20% - 강조색2 2" xfId="35"/>
    <cellStyle name="20% - 강조색2 2 2" xfId="36"/>
    <cellStyle name="20% - 강조색2 2 2 2" xfId="37"/>
    <cellStyle name="20% - 강조색2 2 3" xfId="38"/>
    <cellStyle name="20% - 강조색2 2 3 2" xfId="39"/>
    <cellStyle name="20% - 강조색2 3" xfId="40"/>
    <cellStyle name="20% - 강조색2 3 2" xfId="41"/>
    <cellStyle name="20% - 강조색2 3 3" xfId="42"/>
    <cellStyle name="20% - 강조색2 4" xfId="43"/>
    <cellStyle name="20% - 강조색3" xfId="44" builtinId="38" customBuiltin="1"/>
    <cellStyle name="20% - 강조색3 2" xfId="45"/>
    <cellStyle name="20% - 강조색3 2 2" xfId="46"/>
    <cellStyle name="20% - 강조색3 2 2 2" xfId="47"/>
    <cellStyle name="20% - 강조색3 2 3" xfId="48"/>
    <cellStyle name="20% - 강조색3 2 3 2" xfId="49"/>
    <cellStyle name="20% - 강조색3 3" xfId="50"/>
    <cellStyle name="20% - 강조색3 3 2" xfId="51"/>
    <cellStyle name="20% - 강조색3 3 3" xfId="52"/>
    <cellStyle name="20% - 강조색3 4" xfId="53"/>
    <cellStyle name="20% - 강조색4" xfId="54" builtinId="42" customBuiltin="1"/>
    <cellStyle name="20% - 강조색4 2" xfId="55"/>
    <cellStyle name="20% - 강조색4 2 2" xfId="56"/>
    <cellStyle name="20% - 강조색4 2 2 2" xfId="57"/>
    <cellStyle name="20% - 강조색4 2 3" xfId="58"/>
    <cellStyle name="20% - 강조색4 2 3 2" xfId="59"/>
    <cellStyle name="20% - 강조색4 3" xfId="60"/>
    <cellStyle name="20% - 강조색4 3 2" xfId="61"/>
    <cellStyle name="20% - 강조색4 3 3" xfId="62"/>
    <cellStyle name="20% - 강조색4 4" xfId="63"/>
    <cellStyle name="20% - 강조색5" xfId="64" builtinId="46" customBuiltin="1"/>
    <cellStyle name="20% - 강조색5 2" xfId="65"/>
    <cellStyle name="20% - 강조색5 2 2" xfId="66"/>
    <cellStyle name="20% - 강조색5 2 2 2" xfId="67"/>
    <cellStyle name="20% - 강조색5 2 3" xfId="68"/>
    <cellStyle name="20% - 강조색5 2 3 2" xfId="69"/>
    <cellStyle name="20% - 강조색5 3" xfId="70"/>
    <cellStyle name="20% - 강조색5 3 2" xfId="71"/>
    <cellStyle name="20% - 강조색5 3 3" xfId="72"/>
    <cellStyle name="20% - 강조색5 4" xfId="73"/>
    <cellStyle name="20% - 강조색6" xfId="74" builtinId="50" customBuiltin="1"/>
    <cellStyle name="20% - 강조색6 2" xfId="75"/>
    <cellStyle name="20% - 강조색6 2 2" xfId="76"/>
    <cellStyle name="20% - 강조색6 2 2 2" xfId="77"/>
    <cellStyle name="20% - 강조색6 2 3" xfId="78"/>
    <cellStyle name="20% - 강조색6 2 3 2" xfId="79"/>
    <cellStyle name="20% - 강조색6 3" xfId="80"/>
    <cellStyle name="20% - 강조색6 3 2" xfId="81"/>
    <cellStyle name="20% - 강조색6 3 3" xfId="82"/>
    <cellStyle name="20% - 강조색6 4" xfId="83"/>
    <cellStyle name="20% - Accent1" xfId="12"/>
    <cellStyle name="20% - Accent1 2" xfId="13"/>
    <cellStyle name="20% - Accent2" xfId="14"/>
    <cellStyle name="20% - Accent2 2" xfId="15"/>
    <cellStyle name="20% - Accent3" xfId="16"/>
    <cellStyle name="20% - Accent3 2" xfId="17"/>
    <cellStyle name="20% - Accent4" xfId="18"/>
    <cellStyle name="20% - Accent4 2" xfId="19"/>
    <cellStyle name="20% - Accent5" xfId="20"/>
    <cellStyle name="20% - Accent5 2" xfId="21"/>
    <cellStyle name="20% - Accent6" xfId="22"/>
    <cellStyle name="20% - Accent6 2" xfId="23"/>
    <cellStyle name="40% - 강조색1" xfId="96" builtinId="31" customBuiltin="1"/>
    <cellStyle name="40% - 강조색1 2" xfId="97"/>
    <cellStyle name="40% - 강조색1 2 2" xfId="98"/>
    <cellStyle name="40% - 강조색1 2 2 2" xfId="99"/>
    <cellStyle name="40% - 강조색1 2 3" xfId="100"/>
    <cellStyle name="40% - 강조색1 2 3 2" xfId="101"/>
    <cellStyle name="40% - 강조색1 3" xfId="102"/>
    <cellStyle name="40% - 강조색1 3 2" xfId="103"/>
    <cellStyle name="40% - 강조색1 3 3" xfId="104"/>
    <cellStyle name="40% - 강조색1 4" xfId="105"/>
    <cellStyle name="40% - 강조색2" xfId="106" builtinId="35" customBuiltin="1"/>
    <cellStyle name="40% - 강조색2 2" xfId="107"/>
    <cellStyle name="40% - 강조색2 2 2" xfId="108"/>
    <cellStyle name="40% - 강조색2 2 2 2" xfId="109"/>
    <cellStyle name="40% - 강조색2 2 3" xfId="110"/>
    <cellStyle name="40% - 강조색2 2 3 2" xfId="111"/>
    <cellStyle name="40% - 강조색2 3" xfId="112"/>
    <cellStyle name="40% - 강조색2 3 2" xfId="113"/>
    <cellStyle name="40% - 강조색2 3 3" xfId="114"/>
    <cellStyle name="40% - 강조색2 4" xfId="115"/>
    <cellStyle name="40% - 강조색3" xfId="116" builtinId="39" customBuiltin="1"/>
    <cellStyle name="40% - 강조색3 2" xfId="117"/>
    <cellStyle name="40% - 강조색3 2 2" xfId="118"/>
    <cellStyle name="40% - 강조색3 2 2 2" xfId="119"/>
    <cellStyle name="40% - 강조색3 2 3" xfId="120"/>
    <cellStyle name="40% - 강조색3 2 3 2" xfId="121"/>
    <cellStyle name="40% - 강조색3 3" xfId="122"/>
    <cellStyle name="40% - 강조색3 3 2" xfId="123"/>
    <cellStyle name="40% - 강조색3 3 3" xfId="124"/>
    <cellStyle name="40% - 강조색3 4" xfId="125"/>
    <cellStyle name="40% - 강조색4" xfId="126" builtinId="43" customBuiltin="1"/>
    <cellStyle name="40% - 강조색4 2" xfId="127"/>
    <cellStyle name="40% - 강조색4 2 2" xfId="128"/>
    <cellStyle name="40% - 강조색4 2 2 2" xfId="129"/>
    <cellStyle name="40% - 강조색4 2 3" xfId="130"/>
    <cellStyle name="40% - 강조색4 2 3 2" xfId="131"/>
    <cellStyle name="40% - 강조색4 3" xfId="132"/>
    <cellStyle name="40% - 강조색4 3 2" xfId="133"/>
    <cellStyle name="40% - 강조색4 3 3" xfId="134"/>
    <cellStyle name="40% - 강조색4 4" xfId="135"/>
    <cellStyle name="40% - 강조색5" xfId="136" builtinId="47" customBuiltin="1"/>
    <cellStyle name="40% - 강조색5 2" xfId="137"/>
    <cellStyle name="40% - 강조색5 2 2" xfId="138"/>
    <cellStyle name="40% - 강조색5 2 2 2" xfId="139"/>
    <cellStyle name="40% - 강조색5 2 3" xfId="140"/>
    <cellStyle name="40% - 강조색5 2 3 2" xfId="141"/>
    <cellStyle name="40% - 강조색5 3" xfId="142"/>
    <cellStyle name="40% - 강조색5 3 2" xfId="143"/>
    <cellStyle name="40% - 강조색5 3 3" xfId="144"/>
    <cellStyle name="40% - 강조색5 4" xfId="145"/>
    <cellStyle name="40% - 강조색6" xfId="146" builtinId="51" customBuiltin="1"/>
    <cellStyle name="40% - 강조색6 2" xfId="147"/>
    <cellStyle name="40% - 강조색6 2 2" xfId="148"/>
    <cellStyle name="40% - 강조색6 2 2 2" xfId="149"/>
    <cellStyle name="40% - 강조색6 2 3" xfId="150"/>
    <cellStyle name="40% - 강조색6 2 3 2" xfId="151"/>
    <cellStyle name="40% - 강조색6 3" xfId="152"/>
    <cellStyle name="40% - 강조색6 3 2" xfId="153"/>
    <cellStyle name="40% - 강조색6 3 3" xfId="154"/>
    <cellStyle name="40% - 강조색6 4" xfId="155"/>
    <cellStyle name="40% - Accent1" xfId="84"/>
    <cellStyle name="40% - Accent1 2" xfId="85"/>
    <cellStyle name="40% - Accent2" xfId="86"/>
    <cellStyle name="40% - Accent2 2" xfId="87"/>
    <cellStyle name="40% - Accent3" xfId="88"/>
    <cellStyle name="40% - Accent3 2" xfId="89"/>
    <cellStyle name="40% - Accent4" xfId="90"/>
    <cellStyle name="40% - Accent4 2" xfId="91"/>
    <cellStyle name="40% - Accent5" xfId="92"/>
    <cellStyle name="40% - Accent5 2" xfId="93"/>
    <cellStyle name="40% - Accent6" xfId="94"/>
    <cellStyle name="40% - Accent6 2" xfId="95"/>
    <cellStyle name="60% - 강조색1" xfId="168" builtinId="32" customBuiltin="1"/>
    <cellStyle name="60% - 강조색1 2" xfId="169"/>
    <cellStyle name="60% - 강조색1 2 2" xfId="170"/>
    <cellStyle name="60% - 강조색1 2 2 2" xfId="171"/>
    <cellStyle name="60% - 강조색1 2 3" xfId="172"/>
    <cellStyle name="60% - 강조색1 3" xfId="173"/>
    <cellStyle name="60% - 강조색1 3 2" xfId="174"/>
    <cellStyle name="60% - 강조색1 4" xfId="175"/>
    <cellStyle name="60% - 강조색2" xfId="176" builtinId="36" customBuiltin="1"/>
    <cellStyle name="60% - 강조색2 2" xfId="177"/>
    <cellStyle name="60% - 강조색2 2 2" xfId="178"/>
    <cellStyle name="60% - 강조색2 2 2 2" xfId="179"/>
    <cellStyle name="60% - 강조색2 2 3" xfId="180"/>
    <cellStyle name="60% - 강조색2 3" xfId="181"/>
    <cellStyle name="60% - 강조색2 3 2" xfId="182"/>
    <cellStyle name="60% - 강조색2 4" xfId="183"/>
    <cellStyle name="60% - 강조색3" xfId="184" builtinId="40" customBuiltin="1"/>
    <cellStyle name="60% - 강조색3 2" xfId="185"/>
    <cellStyle name="60% - 강조색3 2 2" xfId="186"/>
    <cellStyle name="60% - 강조색3 2 2 2" xfId="187"/>
    <cellStyle name="60% - 강조색3 2 3" xfId="188"/>
    <cellStyle name="60% - 강조색3 3" xfId="189"/>
    <cellStyle name="60% - 강조색3 3 2" xfId="190"/>
    <cellStyle name="60% - 강조색3 4" xfId="191"/>
    <cellStyle name="60% - 강조색4" xfId="192" builtinId="44" customBuiltin="1"/>
    <cellStyle name="60% - 강조색4 2" xfId="193"/>
    <cellStyle name="60% - 강조색4 2 2" xfId="194"/>
    <cellStyle name="60% - 강조색4 2 2 2" xfId="195"/>
    <cellStyle name="60% - 강조색4 2 3" xfId="196"/>
    <cellStyle name="60% - 강조색4 3" xfId="197"/>
    <cellStyle name="60% - 강조색4 3 2" xfId="198"/>
    <cellStyle name="60% - 강조색4 4" xfId="199"/>
    <cellStyle name="60% - 강조색5" xfId="200" builtinId="48" customBuiltin="1"/>
    <cellStyle name="60% - 강조색5 2" xfId="201"/>
    <cellStyle name="60% - 강조색5 2 2" xfId="202"/>
    <cellStyle name="60% - 강조색5 2 2 2" xfId="203"/>
    <cellStyle name="60% - 강조색5 2 3" xfId="204"/>
    <cellStyle name="60% - 강조색5 3" xfId="205"/>
    <cellStyle name="60% - 강조색5 3 2" xfId="206"/>
    <cellStyle name="60% - 강조색5 4" xfId="207"/>
    <cellStyle name="60% - 강조색6" xfId="208" builtinId="52" customBuiltin="1"/>
    <cellStyle name="60% - 강조색6 2" xfId="209"/>
    <cellStyle name="60% - 강조색6 2 2" xfId="210"/>
    <cellStyle name="60% - 강조색6 2 2 2" xfId="211"/>
    <cellStyle name="60% - 강조색6 2 3" xfId="212"/>
    <cellStyle name="60% - 강조색6 3" xfId="213"/>
    <cellStyle name="60% - 강조색6 3 2" xfId="214"/>
    <cellStyle name="60% - 강조색6 4" xfId="215"/>
    <cellStyle name="60% - Accent1" xfId="156"/>
    <cellStyle name="60% - Accent1 2" xfId="157"/>
    <cellStyle name="60% - Accent2" xfId="158"/>
    <cellStyle name="60% - Accent2 2" xfId="159"/>
    <cellStyle name="60% - Accent3" xfId="160"/>
    <cellStyle name="60% - Accent3 2" xfId="161"/>
    <cellStyle name="60% - Accent4" xfId="162"/>
    <cellStyle name="60% - Accent4 2" xfId="163"/>
    <cellStyle name="60% - Accent5" xfId="164"/>
    <cellStyle name="60% - Accent5 2" xfId="165"/>
    <cellStyle name="60% - Accent6" xfId="166"/>
    <cellStyle name="60% - Accent6 2" xfId="167"/>
    <cellStyle name="강조색1" xfId="945" builtinId="29" customBuiltin="1"/>
    <cellStyle name="강조색1 2" xfId="946"/>
    <cellStyle name="강조색1 2 2" xfId="947"/>
    <cellStyle name="강조색1 2 2 2" xfId="948"/>
    <cellStyle name="강조색1 2 3" xfId="949"/>
    <cellStyle name="강조색1 3" xfId="950"/>
    <cellStyle name="강조색1 3 2" xfId="951"/>
    <cellStyle name="강조색1 4" xfId="952"/>
    <cellStyle name="강조색2" xfId="953" builtinId="33" customBuiltin="1"/>
    <cellStyle name="강조색2 2" xfId="954"/>
    <cellStyle name="강조색2 2 2" xfId="955"/>
    <cellStyle name="강조색2 2 2 2" xfId="956"/>
    <cellStyle name="강조색2 2 3" xfId="957"/>
    <cellStyle name="강조색2 3" xfId="958"/>
    <cellStyle name="강조색2 3 2" xfId="959"/>
    <cellStyle name="강조색2 4" xfId="960"/>
    <cellStyle name="강조색3" xfId="961" builtinId="37" customBuiltin="1"/>
    <cellStyle name="강조색3 2" xfId="962"/>
    <cellStyle name="강조색3 2 2" xfId="963"/>
    <cellStyle name="강조색3 2 2 2" xfId="964"/>
    <cellStyle name="강조색3 2 3" xfId="965"/>
    <cellStyle name="강조색3 3" xfId="966"/>
    <cellStyle name="강조색3 3 2" xfId="967"/>
    <cellStyle name="강조색3 4" xfId="968"/>
    <cellStyle name="강조색4" xfId="969" builtinId="41" customBuiltin="1"/>
    <cellStyle name="강조색4 2" xfId="970"/>
    <cellStyle name="강조색4 2 2" xfId="971"/>
    <cellStyle name="강조색4 2 2 2" xfId="972"/>
    <cellStyle name="강조색4 2 3" xfId="973"/>
    <cellStyle name="강조색4 3" xfId="974"/>
    <cellStyle name="강조색4 3 2" xfId="975"/>
    <cellStyle name="강조색4 4" xfId="976"/>
    <cellStyle name="강조색5" xfId="977" builtinId="45" customBuiltin="1"/>
    <cellStyle name="강조색5 2" xfId="978"/>
    <cellStyle name="강조색5 2 2" xfId="979"/>
    <cellStyle name="강조색5 2 2 2" xfId="980"/>
    <cellStyle name="강조색5 2 3" xfId="981"/>
    <cellStyle name="강조색5 3" xfId="982"/>
    <cellStyle name="강조색5 3 2" xfId="983"/>
    <cellStyle name="강조색5 4" xfId="984"/>
    <cellStyle name="강조색6" xfId="985" builtinId="49" customBuiltin="1"/>
    <cellStyle name="강조색6 2" xfId="986"/>
    <cellStyle name="강조색6 2 2" xfId="987"/>
    <cellStyle name="강조색6 2 2 2" xfId="988"/>
    <cellStyle name="강조색6 2 3" xfId="989"/>
    <cellStyle name="강조색6 3" xfId="990"/>
    <cellStyle name="강조색6 3 2" xfId="991"/>
    <cellStyle name="강조색6 4" xfId="992"/>
    <cellStyle name="경고문" xfId="993" builtinId="11" customBuiltin="1"/>
    <cellStyle name="경고문 2" xfId="994"/>
    <cellStyle name="경고문 2 2" xfId="995"/>
    <cellStyle name="경고문 2 2 2" xfId="996"/>
    <cellStyle name="경고문 2 3" xfId="997"/>
    <cellStyle name="경고문 3" xfId="998"/>
    <cellStyle name="경고문 3 2" xfId="999"/>
    <cellStyle name="경고문 4" xfId="1000"/>
    <cellStyle name="계산" xfId="1001" builtinId="22" customBuiltin="1"/>
    <cellStyle name="계산 2" xfId="1002"/>
    <cellStyle name="계산 2 2" xfId="1003"/>
    <cellStyle name="계산 2 2 2" xfId="1004"/>
    <cellStyle name="계산 2 2 2 2" xfId="1005"/>
    <cellStyle name="계산 2 3" xfId="1006"/>
    <cellStyle name="계산 2 3 2" xfId="1007"/>
    <cellStyle name="계산 2 4" xfId="1008"/>
    <cellStyle name="계산 2 4 2" xfId="1009"/>
    <cellStyle name="계산 3" xfId="1010"/>
    <cellStyle name="계산 3 2" xfId="1011"/>
    <cellStyle name="계산 4" xfId="1012"/>
    <cellStyle name="고정소숫점" xfId="1013"/>
    <cellStyle name="고정소숫점 2" xfId="1014"/>
    <cellStyle name="고정출력1" xfId="1015"/>
    <cellStyle name="고정출력1 2" xfId="1016"/>
    <cellStyle name="고정출력2" xfId="1017"/>
    <cellStyle name="고정출력2 2" xfId="1018"/>
    <cellStyle name="나쁨" xfId="1019" builtinId="27" customBuiltin="1"/>
    <cellStyle name="나쁨 2" xfId="1020"/>
    <cellStyle name="나쁨 2 2" xfId="1021"/>
    <cellStyle name="나쁨 2 2 2" xfId="1022"/>
    <cellStyle name="나쁨 2 3" xfId="1023"/>
    <cellStyle name="나쁨 3" xfId="1024"/>
    <cellStyle name="나쁨 3 2" xfId="1025"/>
    <cellStyle name="나쁨 4" xfId="1026"/>
    <cellStyle name="날짜" xfId="1027"/>
    <cellStyle name="날짜 2" xfId="1028"/>
    <cellStyle name="달러" xfId="1029"/>
    <cellStyle name="달러 2" xfId="1030"/>
    <cellStyle name="뒤에 오는 하이퍼링크_Book1" xfId="1031"/>
    <cellStyle name="똿뗦먛귟 [0.00]_PRODUCT DETAIL Q1" xfId="1032"/>
    <cellStyle name="똿뗦먛귟_PRODUCT DETAIL Q1" xfId="1033"/>
    <cellStyle name="메모" xfId="1034" builtinId="10" customBuiltin="1"/>
    <cellStyle name="메모 2" xfId="1035"/>
    <cellStyle name="메모 2 2" xfId="1036"/>
    <cellStyle name="메모 2 2 2" xfId="1037"/>
    <cellStyle name="메모 2 2 2 2" xfId="1038"/>
    <cellStyle name="메모 2 3" xfId="1039"/>
    <cellStyle name="메모 2 3 2" xfId="1040"/>
    <cellStyle name="메모 2 4" xfId="1041"/>
    <cellStyle name="메모 2 4 2" xfId="1042"/>
    <cellStyle name="메모 2 5" xfId="1043"/>
    <cellStyle name="메모 3" xfId="1044"/>
    <cellStyle name="메모 3 2" xfId="1045"/>
    <cellStyle name="메모 4" xfId="1046"/>
    <cellStyle name="메모 4 2" xfId="1047"/>
    <cellStyle name="믅됞 [0.00]_PRODUCT DETAIL Q1" xfId="1048"/>
    <cellStyle name="믅됞_PRODUCT DETAIL Q1" xfId="1049"/>
    <cellStyle name="바탕글" xfId="1050"/>
    <cellStyle name="바탕글 2" xfId="1051"/>
    <cellStyle name="백분율 [0]" xfId="1052"/>
    <cellStyle name="백분율 [2]" xfId="1053"/>
    <cellStyle name="백분율 2" xfId="1054"/>
    <cellStyle name="백분율 2 2" xfId="1055"/>
    <cellStyle name="백분율 2 2 2" xfId="1056"/>
    <cellStyle name="백분율 2 3" xfId="1057"/>
    <cellStyle name="백분율 3" xfId="1058"/>
    <cellStyle name="보통" xfId="1059" builtinId="28" customBuiltin="1"/>
    <cellStyle name="보통 2" xfId="1060"/>
    <cellStyle name="보통 2 2" xfId="1061"/>
    <cellStyle name="보통 2 2 2" xfId="1062"/>
    <cellStyle name="보통 2 3" xfId="1063"/>
    <cellStyle name="보통 3" xfId="1064"/>
    <cellStyle name="보통 3 2" xfId="1065"/>
    <cellStyle name="보통 4" xfId="1066"/>
    <cellStyle name="본문" xfId="1067"/>
    <cellStyle name="부제목" xfId="1068"/>
    <cellStyle name="뷭?_?긚??_1" xfId="1069"/>
    <cellStyle name="설명 텍스트" xfId="1070" builtinId="53" customBuiltin="1"/>
    <cellStyle name="설명 텍스트 2" xfId="1071"/>
    <cellStyle name="설명 텍스트 2 2" xfId="1072"/>
    <cellStyle name="설명 텍스트 2 2 2" xfId="1073"/>
    <cellStyle name="설명 텍스트 2 3" xfId="1074"/>
    <cellStyle name="설명 텍스트 3" xfId="1075"/>
    <cellStyle name="설명 텍스트 3 2" xfId="1076"/>
    <cellStyle name="설명 텍스트 4" xfId="1077"/>
    <cellStyle name="셀 확인" xfId="1078" builtinId="23" customBuiltin="1"/>
    <cellStyle name="셀 확인 2" xfId="1079"/>
    <cellStyle name="셀 확인 2 2" xfId="1080"/>
    <cellStyle name="셀 확인 2 2 2" xfId="1081"/>
    <cellStyle name="셀 확인 2 3" xfId="1082"/>
    <cellStyle name="셀 확인 3" xfId="1083"/>
    <cellStyle name="셀 확인 3 2" xfId="1084"/>
    <cellStyle name="셀 확인 4" xfId="1085"/>
    <cellStyle name="숫자(R)" xfId="1086"/>
    <cellStyle name="숫자(R) 2" xfId="1087"/>
    <cellStyle name="쉼표 [0]" xfId="1088" builtinId="6"/>
    <cellStyle name="쉼표 [0] 10" xfId="1089"/>
    <cellStyle name="쉼표 [0] 11" xfId="1090"/>
    <cellStyle name="쉼표 [0] 2" xfId="1091"/>
    <cellStyle name="쉼표 [0] 2 2" xfId="1092"/>
    <cellStyle name="쉼표 [0] 2 2 2" xfId="1093"/>
    <cellStyle name="쉼표 [0] 2 2 2 2" xfId="1094"/>
    <cellStyle name="쉼표 [0] 2 2 2 2 2" xfId="1095"/>
    <cellStyle name="쉼표 [0] 2 2 2 3" xfId="1096"/>
    <cellStyle name="쉼표 [0] 2 2 3" xfId="1097"/>
    <cellStyle name="쉼표 [0] 2 2 3 2" xfId="1098"/>
    <cellStyle name="쉼표 [0] 2 2 4" xfId="1099"/>
    <cellStyle name="쉼표 [0] 2 3" xfId="1100"/>
    <cellStyle name="쉼표 [0] 2 3 2" xfId="1101"/>
    <cellStyle name="쉼표 [0] 2 3 2 2" xfId="1102"/>
    <cellStyle name="쉼표 [0] 2 4" xfId="1103"/>
    <cellStyle name="쉼표 [0] 2 5" xfId="1104"/>
    <cellStyle name="쉼표 [0] 2 6" xfId="1105"/>
    <cellStyle name="쉼표 [0] 2 7" xfId="1106"/>
    <cellStyle name="쉼표 [0] 2 8" xfId="1107"/>
    <cellStyle name="쉼표 [0] 2 9" xfId="1108"/>
    <cellStyle name="쉼표 [0] 2_014_교육및문화" xfId="1109"/>
    <cellStyle name="쉼표 [0] 28" xfId="1110"/>
    <cellStyle name="쉼표 [0] 3" xfId="1111"/>
    <cellStyle name="쉼표 [0] 3 2" xfId="1112"/>
    <cellStyle name="쉼표 [0] 3 2 2" xfId="1113"/>
    <cellStyle name="쉼표 [0] 3 2 3" xfId="1114"/>
    <cellStyle name="쉼표 [0] 3 3" xfId="1115"/>
    <cellStyle name="쉼표 [0] 3 4" xfId="1116"/>
    <cellStyle name="쉼표 [0] 3 5" xfId="1117"/>
    <cellStyle name="쉼표 [0] 4" xfId="1118"/>
    <cellStyle name="쉼표 [0] 4 2" xfId="1119"/>
    <cellStyle name="쉼표 [0] 4 2 2" xfId="1120"/>
    <cellStyle name="쉼표 [0] 4 3" xfId="1121"/>
    <cellStyle name="쉼표 [0] 5" xfId="1122"/>
    <cellStyle name="쉼표 [0] 5 2" xfId="1123"/>
    <cellStyle name="쉼표 [0] 5 3" xfId="1124"/>
    <cellStyle name="쉼표 [0] 51" xfId="1125"/>
    <cellStyle name="쉼표 [0] 6" xfId="1126"/>
    <cellStyle name="쉼표 [0] 6 2" xfId="1127"/>
    <cellStyle name="쉼표 [0] 6 3" xfId="1128"/>
    <cellStyle name="쉼표 [0] 7" xfId="1129"/>
    <cellStyle name="쉼표 [0] 7 2" xfId="1130"/>
    <cellStyle name="쉼표 [0] 7 3" xfId="1131"/>
    <cellStyle name="쉼표 [0] 75" xfId="1132"/>
    <cellStyle name="쉼표 [0] 76" xfId="1133"/>
    <cellStyle name="쉼표 [0] 78" xfId="1134"/>
    <cellStyle name="쉼표 [0] 79" xfId="1135"/>
    <cellStyle name="쉼표 [0] 8" xfId="1136"/>
    <cellStyle name="쉼표 [0] 8 2" xfId="1137"/>
    <cellStyle name="쉼표 [0] 80" xfId="1138"/>
    <cellStyle name="쉼표 [0] 81" xfId="1139"/>
    <cellStyle name="쉼표 [0] 82" xfId="1140"/>
    <cellStyle name="쉼표 [0] 84" xfId="1141"/>
    <cellStyle name="쉼표 [0] 85" xfId="1142"/>
    <cellStyle name="쉼표 [0] 9" xfId="1143"/>
    <cellStyle name="쉼표 [0] 9 2" xfId="1144"/>
    <cellStyle name="스타일 1" xfId="1145"/>
    <cellStyle name="스타일 1 2" xfId="1146"/>
    <cellStyle name="스타일 1 2 2" xfId="1147"/>
    <cellStyle name="스타일 1 3" xfId="1148"/>
    <cellStyle name="연결된 셀" xfId="1149" builtinId="24" customBuiltin="1"/>
    <cellStyle name="연결된 셀 2" xfId="1150"/>
    <cellStyle name="연결된 셀 2 2" xfId="1151"/>
    <cellStyle name="연결된 셀 2 2 2" xfId="1152"/>
    <cellStyle name="연결된 셀 2 3" xfId="1153"/>
    <cellStyle name="연결된 셀 3" xfId="1154"/>
    <cellStyle name="연결된 셀 3 2" xfId="1155"/>
    <cellStyle name="연결된 셀 4" xfId="1156"/>
    <cellStyle name="요약" xfId="1157" builtinId="25" customBuiltin="1"/>
    <cellStyle name="요약 2" xfId="1158"/>
    <cellStyle name="요약 2 2" xfId="1159"/>
    <cellStyle name="요약 2 2 2" xfId="1160"/>
    <cellStyle name="요약 2 3" xfId="1161"/>
    <cellStyle name="요약 2 4" xfId="1162"/>
    <cellStyle name="요약 2 4 2" xfId="1163"/>
    <cellStyle name="요약 3" xfId="1164"/>
    <cellStyle name="요약 3 2" xfId="1165"/>
    <cellStyle name="요약 4" xfId="1166"/>
    <cellStyle name="입력" xfId="1167" builtinId="20" customBuiltin="1"/>
    <cellStyle name="입력 2" xfId="1168"/>
    <cellStyle name="입력 2 2" xfId="1169"/>
    <cellStyle name="입력 2 2 2" xfId="1170"/>
    <cellStyle name="입력 2 2 2 2" xfId="1171"/>
    <cellStyle name="입력 2 3" xfId="1172"/>
    <cellStyle name="입력 2 3 2" xfId="1173"/>
    <cellStyle name="입력 2 4" xfId="1174"/>
    <cellStyle name="입력 2 4 2" xfId="1175"/>
    <cellStyle name="입력 3" xfId="1176"/>
    <cellStyle name="입력 3 2" xfId="1177"/>
    <cellStyle name="입력 4" xfId="1178"/>
    <cellStyle name="자리수" xfId="1179"/>
    <cellStyle name="자리수 2" xfId="1180"/>
    <cellStyle name="자리수0" xfId="1181"/>
    <cellStyle name="자리수0 2" xfId="1182"/>
    <cellStyle name="작은제목" xfId="1183"/>
    <cellStyle name="작은제목 2" xfId="1184"/>
    <cellStyle name="제목" xfId="1185" builtinId="15" customBuiltin="1"/>
    <cellStyle name="제목 1" xfId="1186" builtinId="16" customBuiltin="1"/>
    <cellStyle name="제목 1 2" xfId="1187"/>
    <cellStyle name="제목 1 2 2" xfId="1188"/>
    <cellStyle name="제목 1 2 2 2" xfId="1189"/>
    <cellStyle name="제목 1 2 3" xfId="1190"/>
    <cellStyle name="제목 1 3" xfId="1191"/>
    <cellStyle name="제목 1 3 2" xfId="1192"/>
    <cellStyle name="제목 2" xfId="1193" builtinId="17" customBuiltin="1"/>
    <cellStyle name="제목 2 2" xfId="1194"/>
    <cellStyle name="제목 2 2 2" xfId="1195"/>
    <cellStyle name="제목 2 2 2 2" xfId="1196"/>
    <cellStyle name="제목 2 2 3" xfId="1197"/>
    <cellStyle name="제목 2 3" xfId="1198"/>
    <cellStyle name="제목 2 3 2" xfId="1199"/>
    <cellStyle name="제목 3" xfId="1200" builtinId="18" customBuiltin="1"/>
    <cellStyle name="제목 3 2" xfId="1201"/>
    <cellStyle name="제목 3 2 2" xfId="1202"/>
    <cellStyle name="제목 3 2 2 2" xfId="1203"/>
    <cellStyle name="제목 3 2 3" xfId="1204"/>
    <cellStyle name="제목 3 3" xfId="1205"/>
    <cellStyle name="제목 3 3 2" xfId="1206"/>
    <cellStyle name="제목 4" xfId="1207" builtinId="19" customBuiltin="1"/>
    <cellStyle name="제목 4 2" xfId="1208"/>
    <cellStyle name="제목 4 2 2" xfId="1209"/>
    <cellStyle name="제목 4 2 2 2" xfId="1210"/>
    <cellStyle name="제목 4 2 3" xfId="1211"/>
    <cellStyle name="제목 4 3" xfId="1212"/>
    <cellStyle name="제목 4 3 2" xfId="1213"/>
    <cellStyle name="제목 5" xfId="1214"/>
    <cellStyle name="제목 5 2" xfId="1215"/>
    <cellStyle name="제목 5 2 2" xfId="1216"/>
    <cellStyle name="제목 6" xfId="1217"/>
    <cellStyle name="좋음" xfId="1218" builtinId="26" customBuiltin="1"/>
    <cellStyle name="좋음 2" xfId="1219"/>
    <cellStyle name="좋음 2 2" xfId="1220"/>
    <cellStyle name="좋음 2 2 2" xfId="1221"/>
    <cellStyle name="좋음 2 3" xfId="1222"/>
    <cellStyle name="좋음 3" xfId="1223"/>
    <cellStyle name="좋음 3 2" xfId="1224"/>
    <cellStyle name="좋음 4" xfId="1225"/>
    <cellStyle name="출력" xfId="1226" builtinId="21" customBuiltin="1"/>
    <cellStyle name="출력 2" xfId="1227"/>
    <cellStyle name="출력 2 2" xfId="1228"/>
    <cellStyle name="출력 2 2 2" xfId="1229"/>
    <cellStyle name="출력 2 2 2 2" xfId="1230"/>
    <cellStyle name="출력 2 3" xfId="1231"/>
    <cellStyle name="출력 2 3 2" xfId="1232"/>
    <cellStyle name="출력 2 4" xfId="1233"/>
    <cellStyle name="출력 2 4 2" xfId="1234"/>
    <cellStyle name="출력 3" xfId="1235"/>
    <cellStyle name="출력 3 2" xfId="1236"/>
    <cellStyle name="출력 4" xfId="1237"/>
    <cellStyle name="콤마 [0]" xfId="1238"/>
    <cellStyle name="콤마 [0] 2" xfId="1239"/>
    <cellStyle name="콤마 [0] 2 2" xfId="1240"/>
    <cellStyle name="콤마 [0] 3" xfId="1241"/>
    <cellStyle name="콤마 [0] 3 2" xfId="1242"/>
    <cellStyle name="콤마 [0]_-02.토지기후" xfId="1243"/>
    <cellStyle name="콤마 [0]_-03.인구" xfId="1244"/>
    <cellStyle name="콤마 [0]_2.주민등록인구" xfId="1245"/>
    <cellStyle name="콤마 [0]_3.시군별세대및인구" xfId="1246"/>
    <cellStyle name="콤마 [0]_4.읍면동별 세대및인구(1-17)" xfId="1247"/>
    <cellStyle name="콤마 [0]_5.연령별및성별인구(1-3)" xfId="1248"/>
    <cellStyle name="콤마 [0]_7. 인구이동" xfId="1249"/>
    <cellStyle name="콤마 [2]" xfId="1250"/>
    <cellStyle name="콤마_  종  합  " xfId="1251"/>
    <cellStyle name="큰제목" xfId="1252"/>
    <cellStyle name="큰제목 2" xfId="1253"/>
    <cellStyle name="큰제목 2 2" xfId="1254"/>
    <cellStyle name="큰제목 3" xfId="1255"/>
    <cellStyle name="통화 [0] 2" xfId="1256"/>
    <cellStyle name="통화 [0] 2 2" xfId="1257"/>
    <cellStyle name="퍼센트" xfId="1258"/>
    <cellStyle name="퍼센트 2" xfId="1259"/>
    <cellStyle name="표준" xfId="0" builtinId="0"/>
    <cellStyle name="표준 10" xfId="1260"/>
    <cellStyle name="표준 10 2" xfId="1261"/>
    <cellStyle name="표준 10 3" xfId="1262"/>
    <cellStyle name="표준 10 4" xfId="1263"/>
    <cellStyle name="표준 100" xfId="1264"/>
    <cellStyle name="표준 101" xfId="1265"/>
    <cellStyle name="표준 102" xfId="1266"/>
    <cellStyle name="표준 103" xfId="1267"/>
    <cellStyle name="표준 109" xfId="1268"/>
    <cellStyle name="표준 11" xfId="1269"/>
    <cellStyle name="표준 11 2" xfId="1270"/>
    <cellStyle name="표준 11 3" xfId="1271"/>
    <cellStyle name="표준 11 4" xfId="1272"/>
    <cellStyle name="표준 110" xfId="1273"/>
    <cellStyle name="표준 111" xfId="1274"/>
    <cellStyle name="표준 12" xfId="1275"/>
    <cellStyle name="표준 12 2" xfId="1276"/>
    <cellStyle name="표준 13" xfId="1277"/>
    <cellStyle name="표준 13 2" xfId="1278"/>
    <cellStyle name="표준 14" xfId="1279"/>
    <cellStyle name="표준 15" xfId="1280"/>
    <cellStyle name="표준 16" xfId="1281"/>
    <cellStyle name="표준 168" xfId="1282"/>
    <cellStyle name="표준 169" xfId="1283"/>
    <cellStyle name="표준 17" xfId="1284"/>
    <cellStyle name="표준 170" xfId="1285"/>
    <cellStyle name="표준 171" xfId="1286"/>
    <cellStyle name="표준 172" xfId="1287"/>
    <cellStyle name="표준 173" xfId="1288"/>
    <cellStyle name="표준 175" xfId="1289"/>
    <cellStyle name="표준 176" xfId="1290"/>
    <cellStyle name="표준 177" xfId="1291"/>
    <cellStyle name="표준 178" xfId="1292"/>
    <cellStyle name="표준 179" xfId="1293"/>
    <cellStyle name="표준 18" xfId="1294"/>
    <cellStyle name="표준 180" xfId="1295"/>
    <cellStyle name="표준 181" xfId="1296"/>
    <cellStyle name="표준 182" xfId="1297"/>
    <cellStyle name="표준 183" xfId="1298"/>
    <cellStyle name="표준 19" xfId="1299"/>
    <cellStyle name="표준 2" xfId="1300"/>
    <cellStyle name="표준 2 10" xfId="1301"/>
    <cellStyle name="표준 2 11" xfId="1302"/>
    <cellStyle name="표준 2 12" xfId="1303"/>
    <cellStyle name="표준 2 13" xfId="1304"/>
    <cellStyle name="표준 2 14" xfId="1305"/>
    <cellStyle name="표준 2 15" xfId="1306"/>
    <cellStyle name="표준 2 2" xfId="1307"/>
    <cellStyle name="표준 2 2 2" xfId="1308"/>
    <cellStyle name="표준 2 2 2 2" xfId="1309"/>
    <cellStyle name="표준 2 2 3" xfId="1310"/>
    <cellStyle name="표준 2 2 4" xfId="1311"/>
    <cellStyle name="표준 2 2_2013년 통계연보 제출자료(기업지원과)" xfId="1312"/>
    <cellStyle name="표준 2 3" xfId="1313"/>
    <cellStyle name="표준 2 3 2" xfId="1314"/>
    <cellStyle name="표준 2 3 2 2" xfId="1315"/>
    <cellStyle name="표준 2 3 2 3" xfId="1316"/>
    <cellStyle name="표준 2 3 3" xfId="1317"/>
    <cellStyle name="표준 2 3 3 2" xfId="1318"/>
    <cellStyle name="표준 2 4" xfId="1319"/>
    <cellStyle name="표준 2 4 2" xfId="1320"/>
    <cellStyle name="표준 2 4 2 2" xfId="1321"/>
    <cellStyle name="표준 2 4 2 3" xfId="1322"/>
    <cellStyle name="표준 2 4 3" xfId="1323"/>
    <cellStyle name="표준 2 5" xfId="1324"/>
    <cellStyle name="표준 2 5 2" xfId="1325"/>
    <cellStyle name="표준 2 6" xfId="1326"/>
    <cellStyle name="표준 2 6 2" xfId="1327"/>
    <cellStyle name="표준 2 7" xfId="1328"/>
    <cellStyle name="표준 2 8" xfId="1329"/>
    <cellStyle name="표준 2 9" xfId="1330"/>
    <cellStyle name="표준 2_(붙임2) 시정통계 활용도 의견조사표" xfId="1331"/>
    <cellStyle name="표준 20" xfId="1332"/>
    <cellStyle name="표준 21" xfId="1333"/>
    <cellStyle name="표준 22" xfId="1334"/>
    <cellStyle name="표준 23" xfId="1335"/>
    <cellStyle name="표준 24" xfId="1336"/>
    <cellStyle name="표준 25" xfId="1337"/>
    <cellStyle name="표준 26" xfId="1338"/>
    <cellStyle name="표준 27" xfId="1339"/>
    <cellStyle name="표준 28" xfId="1340"/>
    <cellStyle name="표준 29" xfId="1341"/>
    <cellStyle name="표준 3" xfId="1342"/>
    <cellStyle name="표준 3 2" xfId="1343"/>
    <cellStyle name="표준 3 2 2" xfId="1344"/>
    <cellStyle name="표준 3 2 3" xfId="1345"/>
    <cellStyle name="표준 3 2 4" xfId="1346"/>
    <cellStyle name="표준 3 3" xfId="1347"/>
    <cellStyle name="표준 3 3 2" xfId="1348"/>
    <cellStyle name="표준 3 3 2 2" xfId="1349"/>
    <cellStyle name="표준 3 3 3" xfId="1350"/>
    <cellStyle name="표준 3 3 4" xfId="1351"/>
    <cellStyle name="표준 3 4" xfId="1352"/>
    <cellStyle name="표준 3 4 2" xfId="1353"/>
    <cellStyle name="표준 3 4 2 2" xfId="1354"/>
    <cellStyle name="표준 3 4 3" xfId="1355"/>
    <cellStyle name="표준 3 5" xfId="1356"/>
    <cellStyle name="표준 3 5 2" xfId="1357"/>
    <cellStyle name="표준 3 6" xfId="1358"/>
    <cellStyle name="표준 3_사방 산림형질변경(관리계)" xfId="1359"/>
    <cellStyle name="표준 30" xfId="1360"/>
    <cellStyle name="표준 31" xfId="1361"/>
    <cellStyle name="표준 32" xfId="1362"/>
    <cellStyle name="표준 33" xfId="1363"/>
    <cellStyle name="표준 34" xfId="1364"/>
    <cellStyle name="표준 35" xfId="1365"/>
    <cellStyle name="표준 36" xfId="1366"/>
    <cellStyle name="표준 37" xfId="1367"/>
    <cellStyle name="표준 38" xfId="1368"/>
    <cellStyle name="표준 39" xfId="1369"/>
    <cellStyle name="표준 4" xfId="1370"/>
    <cellStyle name="표준 4 2" xfId="1371"/>
    <cellStyle name="표준 4 2 2" xfId="1372"/>
    <cellStyle name="표준 4 2 3" xfId="1373"/>
    <cellStyle name="표준 4 2 3 2" xfId="1374"/>
    <cellStyle name="표준 4 2 3 3" xfId="1375"/>
    <cellStyle name="표준 4 3" xfId="1376"/>
    <cellStyle name="표준 4 3 2" xfId="1377"/>
    <cellStyle name="표준 4 3 3" xfId="1378"/>
    <cellStyle name="표준 4 4" xfId="1379"/>
    <cellStyle name="표준 4 4 2" xfId="1380"/>
    <cellStyle name="표준 4 5" xfId="1381"/>
    <cellStyle name="표준 4 5 2" xfId="1382"/>
    <cellStyle name="표준 4 6" xfId="1383"/>
    <cellStyle name="표준 4_사방 산림형질변경(관리계)" xfId="1384"/>
    <cellStyle name="표준 40" xfId="1385"/>
    <cellStyle name="표준 41" xfId="1386"/>
    <cellStyle name="표준 42" xfId="1387"/>
    <cellStyle name="표준 43" xfId="1388"/>
    <cellStyle name="표준 44" xfId="1389"/>
    <cellStyle name="표준 45" xfId="1390"/>
    <cellStyle name="표준 46" xfId="1391"/>
    <cellStyle name="표준 47" xfId="1392"/>
    <cellStyle name="표준 48" xfId="1393"/>
    <cellStyle name="표준 49" xfId="1394"/>
    <cellStyle name="표준 5" xfId="1395"/>
    <cellStyle name="표준 5 2" xfId="1396"/>
    <cellStyle name="표준 5 2 2" xfId="1397"/>
    <cellStyle name="표준 5 2 3" xfId="1398"/>
    <cellStyle name="표준 5 3" xfId="1399"/>
    <cellStyle name="표준 5 3 2" xfId="1400"/>
    <cellStyle name="표준 5 4" xfId="1401"/>
    <cellStyle name="표준 5 4 2" xfId="1402"/>
    <cellStyle name="표준 6" xfId="1403"/>
    <cellStyle name="표준 6 2" xfId="1404"/>
    <cellStyle name="표준 6 2 2" xfId="1405"/>
    <cellStyle name="표준 6 3" xfId="1406"/>
    <cellStyle name="표준 6 3 2" xfId="1407"/>
    <cellStyle name="표준 6 4" xfId="1408"/>
    <cellStyle name="표준 6 4 2" xfId="1409"/>
    <cellStyle name="표준 6 5" xfId="1410"/>
    <cellStyle name="표준 6 6" xfId="1411"/>
    <cellStyle name="표준 6 7" xfId="1412"/>
    <cellStyle name="표준 7" xfId="1413"/>
    <cellStyle name="표준 7 2" xfId="1414"/>
    <cellStyle name="표준 7 2 2" xfId="1415"/>
    <cellStyle name="표준 7 3" xfId="1416"/>
    <cellStyle name="표준 7 3 2" xfId="1417"/>
    <cellStyle name="표준 79" xfId="1418"/>
    <cellStyle name="표준 8" xfId="1419"/>
    <cellStyle name="표준 8 2" xfId="1420"/>
    <cellStyle name="표준 8 2 2" xfId="1421"/>
    <cellStyle name="표준 8 3" xfId="1422"/>
    <cellStyle name="표준 8 3 2" xfId="1423"/>
    <cellStyle name="표준 80" xfId="1424"/>
    <cellStyle name="표준 87" xfId="1425"/>
    <cellStyle name="표준 88" xfId="1426"/>
    <cellStyle name="표준 89" xfId="1427"/>
    <cellStyle name="표준 9" xfId="1428"/>
    <cellStyle name="표준 9 2" xfId="1429"/>
    <cellStyle name="표준 9 3" xfId="1430"/>
    <cellStyle name="표준 90" xfId="1431"/>
    <cellStyle name="표준 91" xfId="1432"/>
    <cellStyle name="표준 92" xfId="1433"/>
    <cellStyle name="표준 94" xfId="1434"/>
    <cellStyle name="표준 95" xfId="1435"/>
    <cellStyle name="표준 96" xfId="1436"/>
    <cellStyle name="표준 97" xfId="1437"/>
    <cellStyle name="표준 98" xfId="1438"/>
    <cellStyle name="표준 99" xfId="1439"/>
    <cellStyle name="표준_-02.토지기후" xfId="1440"/>
    <cellStyle name="표준_03 인구" xfId="1441"/>
    <cellStyle name="표준_-03.인구" xfId="1442"/>
    <cellStyle name="표준_13.통근통학인구" xfId="1443"/>
    <cellStyle name="표준_16.외국인 국적별 혼인 인구" xfId="1444"/>
    <cellStyle name="표준_2.시군별세대및인구(주민등록)" xfId="1445"/>
    <cellStyle name="표준_3.읍면동별인구" xfId="1446"/>
    <cellStyle name="표준_이런표어떨까" xfId="1448"/>
    <cellStyle name="표준_표준화 서식 (신규)" xfId="1449"/>
    <cellStyle name="표준_한국은행(2005)" xfId="1450"/>
    <cellStyle name="표준_Sheet1" xfId="1447"/>
    <cellStyle name="하이퍼링크 2" xfId="1451"/>
    <cellStyle name="하이퍼링크 2 2" xfId="1452"/>
    <cellStyle name="하이퍼링크 3" xfId="1453"/>
    <cellStyle name="합산" xfId="1454"/>
    <cellStyle name="합산 2" xfId="1455"/>
    <cellStyle name="화폐기호" xfId="1456"/>
    <cellStyle name="화폐기호 2" xfId="1457"/>
    <cellStyle name="화폐기호0" xfId="1458"/>
    <cellStyle name="화폐기호0 2" xfId="1459"/>
    <cellStyle name="A¨­￠￢￠O [0]_INQUIRY ￠?￥i¨u¡AAⓒ￢Aⓒª " xfId="216"/>
    <cellStyle name="A¨­￠￢￠O_INQUIRY ￠?￥i¨u¡AAⓒ￢Aⓒª " xfId="217"/>
    <cellStyle name="Accent1" xfId="218"/>
    <cellStyle name="Accent1 2" xfId="219"/>
    <cellStyle name="Accent2" xfId="220"/>
    <cellStyle name="Accent2 2" xfId="221"/>
    <cellStyle name="Accent3" xfId="222"/>
    <cellStyle name="Accent3 2" xfId="223"/>
    <cellStyle name="Accent4" xfId="224"/>
    <cellStyle name="Accent4 2" xfId="225"/>
    <cellStyle name="Accent5" xfId="226"/>
    <cellStyle name="Accent5 2" xfId="227"/>
    <cellStyle name="Accent6" xfId="228"/>
    <cellStyle name="Accent6 2" xfId="229"/>
    <cellStyle name="AeE­ [0]_°eE¹_11¿a½A " xfId="230"/>
    <cellStyle name="ÅëÈ­ [0]_¼ÕÀÍ¿¹»ê" xfId="231"/>
    <cellStyle name="AeE­ [0]_¼OAI¿¹≫e" xfId="232"/>
    <cellStyle name="ÅëÈ­ [0]_ÀÎ°Çºñ,¿ÜÁÖºñ" xfId="233"/>
    <cellStyle name="AeE­ [0]_AI°Cºn,μμ±Þºn" xfId="234"/>
    <cellStyle name="ÅëÈ­ [0]_laroux" xfId="235"/>
    <cellStyle name="AeE­ [0]_laroux_1" xfId="236"/>
    <cellStyle name="ÅëÈ­ [0]_laroux_1" xfId="237"/>
    <cellStyle name="AeE­ [0]_laroux_1 10" xfId="238"/>
    <cellStyle name="ÅëÈ­ [0]_laroux_1 10" xfId="239"/>
    <cellStyle name="AeE­ [0]_laroux_1 11" xfId="240"/>
    <cellStyle name="ÅëÈ­ [0]_laroux_1 11" xfId="241"/>
    <cellStyle name="AeE­ [0]_laroux_1 2" xfId="242"/>
    <cellStyle name="ÅëÈ­ [0]_laroux_1 2" xfId="243"/>
    <cellStyle name="AeE­ [0]_laroux_1 3" xfId="244"/>
    <cellStyle name="ÅëÈ­ [0]_laroux_1 3" xfId="245"/>
    <cellStyle name="AeE­ [0]_laroux_1 4" xfId="246"/>
    <cellStyle name="ÅëÈ­ [0]_laroux_1 4" xfId="247"/>
    <cellStyle name="AeE­ [0]_laroux_1 5" xfId="248"/>
    <cellStyle name="ÅëÈ­ [0]_laroux_1 5" xfId="249"/>
    <cellStyle name="AeE­ [0]_laroux_1 6" xfId="250"/>
    <cellStyle name="ÅëÈ­ [0]_laroux_1 6" xfId="251"/>
    <cellStyle name="AeE­ [0]_laroux_1 7" xfId="252"/>
    <cellStyle name="ÅëÈ­ [0]_laroux_1 7" xfId="253"/>
    <cellStyle name="AeE­ [0]_laroux_1 8" xfId="254"/>
    <cellStyle name="ÅëÈ­ [0]_laroux_1 8" xfId="255"/>
    <cellStyle name="AeE­ [0]_laroux_1 9" xfId="256"/>
    <cellStyle name="ÅëÈ­ [0]_laroux_1 9" xfId="257"/>
    <cellStyle name="AeE­ [0]_laroux_2" xfId="258"/>
    <cellStyle name="ÅëÈ­ [0]_laroux_2" xfId="259"/>
    <cellStyle name="AeE­ [0]_laroux_2 10" xfId="260"/>
    <cellStyle name="ÅëÈ­ [0]_laroux_2 10" xfId="261"/>
    <cellStyle name="AeE­ [0]_laroux_2 11" xfId="262"/>
    <cellStyle name="ÅëÈ­ [0]_laroux_2 11" xfId="263"/>
    <cellStyle name="AeE­ [0]_laroux_2 2" xfId="264"/>
    <cellStyle name="ÅëÈ­ [0]_laroux_2 2" xfId="265"/>
    <cellStyle name="AeE­ [0]_laroux_2 3" xfId="266"/>
    <cellStyle name="ÅëÈ­ [0]_laroux_2 3" xfId="267"/>
    <cellStyle name="AeE­ [0]_laroux_2 4" xfId="268"/>
    <cellStyle name="ÅëÈ­ [0]_laroux_2 4" xfId="269"/>
    <cellStyle name="AeE­ [0]_laroux_2 5" xfId="270"/>
    <cellStyle name="ÅëÈ­ [0]_laroux_2 5" xfId="271"/>
    <cellStyle name="AeE­ [0]_laroux_2 6" xfId="272"/>
    <cellStyle name="ÅëÈ­ [0]_laroux_2 6" xfId="273"/>
    <cellStyle name="AeE­ [0]_laroux_2 7" xfId="274"/>
    <cellStyle name="ÅëÈ­ [0]_laroux_2 7" xfId="275"/>
    <cellStyle name="AeE­ [0]_laroux_2 8" xfId="276"/>
    <cellStyle name="ÅëÈ­ [0]_laroux_2 8" xfId="277"/>
    <cellStyle name="AeE­ [0]_laroux_2 9" xfId="278"/>
    <cellStyle name="ÅëÈ­ [0]_laroux_2 9" xfId="279"/>
    <cellStyle name="AeE­ [0]_laroux_2_41-06농림16" xfId="280"/>
    <cellStyle name="ÅëÈ­ [0]_laroux_2_41-06농림16" xfId="281"/>
    <cellStyle name="AeE­ [0]_laroux_2_41-06농림16 10" xfId="282"/>
    <cellStyle name="ÅëÈ­ [0]_laroux_2_41-06농림16 10" xfId="283"/>
    <cellStyle name="AeE­ [0]_laroux_2_41-06농림16 11" xfId="284"/>
    <cellStyle name="ÅëÈ­ [0]_laroux_2_41-06농림16 11" xfId="285"/>
    <cellStyle name="AeE­ [0]_laroux_2_41-06농림16 2" xfId="286"/>
    <cellStyle name="ÅëÈ­ [0]_laroux_2_41-06농림16 2" xfId="287"/>
    <cellStyle name="AeE­ [0]_laroux_2_41-06농림16 3" xfId="288"/>
    <cellStyle name="ÅëÈ­ [0]_laroux_2_41-06농림16 3" xfId="289"/>
    <cellStyle name="AeE­ [0]_laroux_2_41-06농림16 4" xfId="290"/>
    <cellStyle name="ÅëÈ­ [0]_laroux_2_41-06농림16 4" xfId="291"/>
    <cellStyle name="AeE­ [0]_laroux_2_41-06농림16 5" xfId="292"/>
    <cellStyle name="ÅëÈ­ [0]_laroux_2_41-06농림16 5" xfId="293"/>
    <cellStyle name="AeE­ [0]_laroux_2_41-06농림16 6" xfId="294"/>
    <cellStyle name="ÅëÈ­ [0]_laroux_2_41-06농림16 6" xfId="295"/>
    <cellStyle name="AeE­ [0]_laroux_2_41-06농림16 7" xfId="296"/>
    <cellStyle name="ÅëÈ­ [0]_laroux_2_41-06농림16 7" xfId="297"/>
    <cellStyle name="AeE­ [0]_laroux_2_41-06농림16 8" xfId="298"/>
    <cellStyle name="ÅëÈ­ [0]_laroux_2_41-06농림16 8" xfId="299"/>
    <cellStyle name="AeE­ [0]_laroux_2_41-06농림16 9" xfId="300"/>
    <cellStyle name="ÅëÈ­ [0]_laroux_2_41-06농림16 9" xfId="301"/>
    <cellStyle name="AeE­ [0]_laroux_2_41-06농림41" xfId="302"/>
    <cellStyle name="ÅëÈ­ [0]_laroux_2_41-06농림41" xfId="303"/>
    <cellStyle name="AeE­ [0]_laroux_2_41-06농림41 10" xfId="304"/>
    <cellStyle name="ÅëÈ­ [0]_laroux_2_41-06농림41 10" xfId="305"/>
    <cellStyle name="AeE­ [0]_laroux_2_41-06농림41 11" xfId="306"/>
    <cellStyle name="ÅëÈ­ [0]_laroux_2_41-06농림41 11" xfId="307"/>
    <cellStyle name="AeE­ [0]_laroux_2_41-06농림41 2" xfId="308"/>
    <cellStyle name="ÅëÈ­ [0]_laroux_2_41-06농림41 2" xfId="309"/>
    <cellStyle name="AeE­ [0]_laroux_2_41-06농림41 3" xfId="310"/>
    <cellStyle name="ÅëÈ­ [0]_laroux_2_41-06농림41 3" xfId="311"/>
    <cellStyle name="AeE­ [0]_laroux_2_41-06농림41 4" xfId="312"/>
    <cellStyle name="ÅëÈ­ [0]_laroux_2_41-06농림41 4" xfId="313"/>
    <cellStyle name="AeE­ [0]_laroux_2_41-06농림41 5" xfId="314"/>
    <cellStyle name="ÅëÈ­ [0]_laroux_2_41-06농림41 5" xfId="315"/>
    <cellStyle name="AeE­ [0]_laroux_2_41-06농림41 6" xfId="316"/>
    <cellStyle name="ÅëÈ­ [0]_laroux_2_41-06농림41 6" xfId="317"/>
    <cellStyle name="AeE­ [0]_laroux_2_41-06농림41 7" xfId="318"/>
    <cellStyle name="ÅëÈ­ [0]_laroux_2_41-06농림41 7" xfId="319"/>
    <cellStyle name="AeE­ [0]_laroux_2_41-06농림41 8" xfId="320"/>
    <cellStyle name="ÅëÈ­ [0]_laroux_2_41-06농림41 8" xfId="321"/>
    <cellStyle name="AeE­ [0]_laroux_2_41-06농림41 9" xfId="322"/>
    <cellStyle name="ÅëÈ­ [0]_laroux_2_41-06농림41 9" xfId="323"/>
    <cellStyle name="AeE­ [0]_Sheet1" xfId="324"/>
    <cellStyle name="ÅëÈ­ [0]_Sheet1" xfId="325"/>
    <cellStyle name="AeE­ [0]_Sheet1 10" xfId="326"/>
    <cellStyle name="ÅëÈ­ [0]_Sheet1 10" xfId="327"/>
    <cellStyle name="AeE­ [0]_Sheet1 11" xfId="328"/>
    <cellStyle name="ÅëÈ­ [0]_Sheet1 11" xfId="329"/>
    <cellStyle name="AeE­ [0]_Sheet1 2" xfId="330"/>
    <cellStyle name="ÅëÈ­ [0]_Sheet1 2" xfId="331"/>
    <cellStyle name="AeE­ [0]_Sheet1 3" xfId="332"/>
    <cellStyle name="ÅëÈ­ [0]_Sheet1 3" xfId="333"/>
    <cellStyle name="AeE­ [0]_Sheet1 4" xfId="334"/>
    <cellStyle name="ÅëÈ­ [0]_Sheet1 4" xfId="335"/>
    <cellStyle name="AeE­ [0]_Sheet1 5" xfId="336"/>
    <cellStyle name="ÅëÈ­ [0]_Sheet1 5" xfId="337"/>
    <cellStyle name="AeE­ [0]_Sheet1 6" xfId="338"/>
    <cellStyle name="ÅëÈ­ [0]_Sheet1 6" xfId="339"/>
    <cellStyle name="AeE­ [0]_Sheet1 7" xfId="340"/>
    <cellStyle name="ÅëÈ­ [0]_Sheet1 7" xfId="341"/>
    <cellStyle name="AeE­ [0]_Sheet1 8" xfId="342"/>
    <cellStyle name="ÅëÈ­ [0]_Sheet1 8" xfId="343"/>
    <cellStyle name="AeE­ [0]_Sheet1 9" xfId="344"/>
    <cellStyle name="ÅëÈ­ [0]_Sheet1 9" xfId="345"/>
    <cellStyle name="AeE­_°eE¹_11¿a½A " xfId="346"/>
    <cellStyle name="ÅëÈ­_¼ÕÀÍ¿¹»ê" xfId="347"/>
    <cellStyle name="AeE­_¼OAI¿¹≫e" xfId="348"/>
    <cellStyle name="ÅëÈ­_ÀÎ°Çºñ,¿ÜÁÖºñ" xfId="349"/>
    <cellStyle name="AeE­_AI°Cºn,μμ±Þºn" xfId="350"/>
    <cellStyle name="ÅëÈ­_laroux" xfId="351"/>
    <cellStyle name="AeE­_laroux_1" xfId="352"/>
    <cellStyle name="ÅëÈ­_laroux_1" xfId="353"/>
    <cellStyle name="AeE­_laroux_1 10" xfId="354"/>
    <cellStyle name="ÅëÈ­_laroux_1 10" xfId="355"/>
    <cellStyle name="AeE­_laroux_1 11" xfId="356"/>
    <cellStyle name="ÅëÈ­_laroux_1 11" xfId="357"/>
    <cellStyle name="AeE­_laroux_1 2" xfId="358"/>
    <cellStyle name="ÅëÈ­_laroux_1 2" xfId="359"/>
    <cellStyle name="AeE­_laroux_1 3" xfId="360"/>
    <cellStyle name="ÅëÈ­_laroux_1 3" xfId="361"/>
    <cellStyle name="AeE­_laroux_1 4" xfId="362"/>
    <cellStyle name="ÅëÈ­_laroux_1 4" xfId="363"/>
    <cellStyle name="AeE­_laroux_1 5" xfId="364"/>
    <cellStyle name="ÅëÈ­_laroux_1 5" xfId="365"/>
    <cellStyle name="AeE­_laroux_1 6" xfId="366"/>
    <cellStyle name="ÅëÈ­_laroux_1 6" xfId="367"/>
    <cellStyle name="AeE­_laroux_1 7" xfId="368"/>
    <cellStyle name="ÅëÈ­_laroux_1 7" xfId="369"/>
    <cellStyle name="AeE­_laroux_1 8" xfId="370"/>
    <cellStyle name="ÅëÈ­_laroux_1 8" xfId="371"/>
    <cellStyle name="AeE­_laroux_1 9" xfId="372"/>
    <cellStyle name="ÅëÈ­_laroux_1 9" xfId="373"/>
    <cellStyle name="AeE­_laroux_2" xfId="374"/>
    <cellStyle name="ÅëÈ­_laroux_2" xfId="375"/>
    <cellStyle name="AeE­_laroux_2 10" xfId="376"/>
    <cellStyle name="ÅëÈ­_laroux_2 10" xfId="377"/>
    <cellStyle name="AeE­_laroux_2 11" xfId="378"/>
    <cellStyle name="ÅëÈ­_laroux_2 11" xfId="379"/>
    <cellStyle name="AeE­_laroux_2 2" xfId="380"/>
    <cellStyle name="ÅëÈ­_laroux_2 2" xfId="381"/>
    <cellStyle name="AeE­_laroux_2 3" xfId="382"/>
    <cellStyle name="ÅëÈ­_laroux_2 3" xfId="383"/>
    <cellStyle name="AeE­_laroux_2 4" xfId="384"/>
    <cellStyle name="ÅëÈ­_laroux_2 4" xfId="385"/>
    <cellStyle name="AeE­_laroux_2 5" xfId="386"/>
    <cellStyle name="ÅëÈ­_laroux_2 5" xfId="387"/>
    <cellStyle name="AeE­_laroux_2 6" xfId="388"/>
    <cellStyle name="ÅëÈ­_laroux_2 6" xfId="389"/>
    <cellStyle name="AeE­_laroux_2 7" xfId="390"/>
    <cellStyle name="ÅëÈ­_laroux_2 7" xfId="391"/>
    <cellStyle name="AeE­_laroux_2 8" xfId="392"/>
    <cellStyle name="ÅëÈ­_laroux_2 8" xfId="393"/>
    <cellStyle name="AeE­_laroux_2 9" xfId="394"/>
    <cellStyle name="ÅëÈ­_laroux_2 9" xfId="395"/>
    <cellStyle name="AeE­_laroux_2_41-06농림16" xfId="396"/>
    <cellStyle name="ÅëÈ­_laroux_2_41-06농림16" xfId="397"/>
    <cellStyle name="AeE­_laroux_2_41-06농림16 10" xfId="398"/>
    <cellStyle name="ÅëÈ­_laroux_2_41-06농림16 10" xfId="399"/>
    <cellStyle name="AeE­_laroux_2_41-06농림16 11" xfId="400"/>
    <cellStyle name="ÅëÈ­_laroux_2_41-06농림16 11" xfId="401"/>
    <cellStyle name="AeE­_laroux_2_41-06농림16 2" xfId="402"/>
    <cellStyle name="ÅëÈ­_laroux_2_41-06농림16 2" xfId="403"/>
    <cellStyle name="AeE­_laroux_2_41-06농림16 3" xfId="404"/>
    <cellStyle name="ÅëÈ­_laroux_2_41-06농림16 3" xfId="405"/>
    <cellStyle name="AeE­_laroux_2_41-06농림16 4" xfId="406"/>
    <cellStyle name="ÅëÈ­_laroux_2_41-06농림16 4" xfId="407"/>
    <cellStyle name="AeE­_laroux_2_41-06농림16 5" xfId="408"/>
    <cellStyle name="ÅëÈ­_laroux_2_41-06농림16 5" xfId="409"/>
    <cellStyle name="AeE­_laroux_2_41-06농림16 6" xfId="410"/>
    <cellStyle name="ÅëÈ­_laroux_2_41-06농림16 6" xfId="411"/>
    <cellStyle name="AeE­_laroux_2_41-06농림16 7" xfId="412"/>
    <cellStyle name="ÅëÈ­_laroux_2_41-06농림16 7" xfId="413"/>
    <cellStyle name="AeE­_laroux_2_41-06농림16 8" xfId="414"/>
    <cellStyle name="ÅëÈ­_laroux_2_41-06농림16 8" xfId="415"/>
    <cellStyle name="AeE­_laroux_2_41-06농림16 9" xfId="416"/>
    <cellStyle name="ÅëÈ­_laroux_2_41-06농림16 9" xfId="417"/>
    <cellStyle name="AeE­_laroux_2_41-06농림41" xfId="418"/>
    <cellStyle name="ÅëÈ­_laroux_2_41-06농림41" xfId="419"/>
    <cellStyle name="AeE­_laroux_2_41-06농림41 10" xfId="420"/>
    <cellStyle name="ÅëÈ­_laroux_2_41-06농림41 10" xfId="421"/>
    <cellStyle name="AeE­_laroux_2_41-06농림41 11" xfId="422"/>
    <cellStyle name="ÅëÈ­_laroux_2_41-06농림41 11" xfId="423"/>
    <cellStyle name="AeE­_laroux_2_41-06농림41 2" xfId="424"/>
    <cellStyle name="ÅëÈ­_laroux_2_41-06농림41 2" xfId="425"/>
    <cellStyle name="AeE­_laroux_2_41-06농림41 3" xfId="426"/>
    <cellStyle name="ÅëÈ­_laroux_2_41-06농림41 3" xfId="427"/>
    <cellStyle name="AeE­_laroux_2_41-06농림41 4" xfId="428"/>
    <cellStyle name="ÅëÈ­_laroux_2_41-06농림41 4" xfId="429"/>
    <cellStyle name="AeE­_laroux_2_41-06농림41 5" xfId="430"/>
    <cellStyle name="ÅëÈ­_laroux_2_41-06농림41 5" xfId="431"/>
    <cellStyle name="AeE­_laroux_2_41-06농림41 6" xfId="432"/>
    <cellStyle name="ÅëÈ­_laroux_2_41-06농림41 6" xfId="433"/>
    <cellStyle name="AeE­_laroux_2_41-06농림41 7" xfId="434"/>
    <cellStyle name="ÅëÈ­_laroux_2_41-06농림41 7" xfId="435"/>
    <cellStyle name="AeE­_laroux_2_41-06농림41 8" xfId="436"/>
    <cellStyle name="ÅëÈ­_laroux_2_41-06농림41 8" xfId="437"/>
    <cellStyle name="AeE­_laroux_2_41-06농림41 9" xfId="438"/>
    <cellStyle name="ÅëÈ­_laroux_2_41-06농림41 9" xfId="439"/>
    <cellStyle name="AeE­_Sheet1" xfId="440"/>
    <cellStyle name="ÅëÈ­_Sheet1" xfId="441"/>
    <cellStyle name="AeE­_Sheet1 10" xfId="442"/>
    <cellStyle name="ÅëÈ­_Sheet1 10" xfId="443"/>
    <cellStyle name="AeE­_Sheet1 11" xfId="444"/>
    <cellStyle name="ÅëÈ­_Sheet1 11" xfId="445"/>
    <cellStyle name="AeE­_Sheet1 2" xfId="446"/>
    <cellStyle name="ÅëÈ­_Sheet1 2" xfId="447"/>
    <cellStyle name="AeE­_Sheet1 3" xfId="448"/>
    <cellStyle name="ÅëÈ­_Sheet1 3" xfId="449"/>
    <cellStyle name="AeE­_Sheet1 4" xfId="450"/>
    <cellStyle name="ÅëÈ­_Sheet1 4" xfId="451"/>
    <cellStyle name="AeE­_Sheet1 5" xfId="452"/>
    <cellStyle name="ÅëÈ­_Sheet1 5" xfId="453"/>
    <cellStyle name="AeE­_Sheet1 6" xfId="454"/>
    <cellStyle name="ÅëÈ­_Sheet1 6" xfId="455"/>
    <cellStyle name="AeE­_Sheet1 7" xfId="456"/>
    <cellStyle name="ÅëÈ­_Sheet1 7" xfId="457"/>
    <cellStyle name="AeE­_Sheet1 8" xfId="458"/>
    <cellStyle name="ÅëÈ­_Sheet1 8" xfId="459"/>
    <cellStyle name="AeE­_Sheet1 9" xfId="460"/>
    <cellStyle name="ÅëÈ­_Sheet1 9" xfId="461"/>
    <cellStyle name="AeE­_Sheet1_41-06농림16" xfId="462"/>
    <cellStyle name="ÅëÈ­_Sheet1_41-06농림16" xfId="463"/>
    <cellStyle name="AeE­_Sheet1_41-06농림16 10" xfId="464"/>
    <cellStyle name="ÅëÈ­_Sheet1_41-06농림16 10" xfId="465"/>
    <cellStyle name="AeE­_Sheet1_41-06농림16 11" xfId="466"/>
    <cellStyle name="ÅëÈ­_Sheet1_41-06농림16 11" xfId="467"/>
    <cellStyle name="AeE­_Sheet1_41-06농림16 2" xfId="468"/>
    <cellStyle name="ÅëÈ­_Sheet1_41-06농림16 2" xfId="469"/>
    <cellStyle name="AeE­_Sheet1_41-06농림16 3" xfId="470"/>
    <cellStyle name="ÅëÈ­_Sheet1_41-06농림16 3" xfId="471"/>
    <cellStyle name="AeE­_Sheet1_41-06농림16 4" xfId="472"/>
    <cellStyle name="ÅëÈ­_Sheet1_41-06농림16 4" xfId="473"/>
    <cellStyle name="AeE­_Sheet1_41-06농림16 5" xfId="474"/>
    <cellStyle name="ÅëÈ­_Sheet1_41-06농림16 5" xfId="475"/>
    <cellStyle name="AeE­_Sheet1_41-06농림16 6" xfId="476"/>
    <cellStyle name="ÅëÈ­_Sheet1_41-06농림16 6" xfId="477"/>
    <cellStyle name="AeE­_Sheet1_41-06농림16 7" xfId="478"/>
    <cellStyle name="ÅëÈ­_Sheet1_41-06농림16 7" xfId="479"/>
    <cellStyle name="AeE­_Sheet1_41-06농림16 8" xfId="480"/>
    <cellStyle name="ÅëÈ­_Sheet1_41-06농림16 8" xfId="481"/>
    <cellStyle name="AeE­_Sheet1_41-06농림16 9" xfId="482"/>
    <cellStyle name="ÅëÈ­_Sheet1_41-06농림16 9" xfId="483"/>
    <cellStyle name="AeE­_Sheet1_41-06농림41" xfId="484"/>
    <cellStyle name="ÅëÈ­_Sheet1_41-06농림41" xfId="485"/>
    <cellStyle name="AeE­_Sheet1_41-06농림41 10" xfId="486"/>
    <cellStyle name="ÅëÈ­_Sheet1_41-06농림41 10" xfId="487"/>
    <cellStyle name="AeE­_Sheet1_41-06농림41 11" xfId="488"/>
    <cellStyle name="ÅëÈ­_Sheet1_41-06농림41 11" xfId="489"/>
    <cellStyle name="AeE­_Sheet1_41-06농림41 2" xfId="490"/>
    <cellStyle name="ÅëÈ­_Sheet1_41-06농림41 2" xfId="491"/>
    <cellStyle name="AeE­_Sheet1_41-06농림41 3" xfId="492"/>
    <cellStyle name="ÅëÈ­_Sheet1_41-06농림41 3" xfId="493"/>
    <cellStyle name="AeE­_Sheet1_41-06농림41 4" xfId="494"/>
    <cellStyle name="ÅëÈ­_Sheet1_41-06농림41 4" xfId="495"/>
    <cellStyle name="AeE­_Sheet1_41-06농림41 5" xfId="496"/>
    <cellStyle name="ÅëÈ­_Sheet1_41-06농림41 5" xfId="497"/>
    <cellStyle name="AeE­_Sheet1_41-06농림41 6" xfId="498"/>
    <cellStyle name="ÅëÈ­_Sheet1_41-06농림41 6" xfId="499"/>
    <cellStyle name="AeE­_Sheet1_41-06농림41 7" xfId="500"/>
    <cellStyle name="ÅëÈ­_Sheet1_41-06농림41 7" xfId="501"/>
    <cellStyle name="AeE­_Sheet1_41-06농림41 8" xfId="502"/>
    <cellStyle name="ÅëÈ­_Sheet1_41-06농림41 8" xfId="503"/>
    <cellStyle name="AeE­_Sheet1_41-06농림41 9" xfId="504"/>
    <cellStyle name="ÅëÈ­_Sheet1_41-06농림41 9" xfId="505"/>
    <cellStyle name="AeE¡ⓒ [0]_INQUIRY ￠?￥i¨u¡AAⓒ￢Aⓒª " xfId="506"/>
    <cellStyle name="AeE¡ⓒ_INQUIRY ￠?￥i¨u¡AAⓒ￢Aⓒª " xfId="507"/>
    <cellStyle name="ALIGNMENT" xfId="508"/>
    <cellStyle name="AÞ¸¶ [0]_°eE¹_11¿a½A " xfId="509"/>
    <cellStyle name="ÄÞ¸¶ [0]_¼ÕÀÍ¿¹»ê" xfId="510"/>
    <cellStyle name="AÞ¸¶ [0]_¼OAI¿¹≫e" xfId="511"/>
    <cellStyle name="ÄÞ¸¶ [0]_ÀÎ°Çºñ,¿ÜÁÖºñ" xfId="512"/>
    <cellStyle name="AÞ¸¶ [0]_AI°Cºn,μμ±Þºn" xfId="513"/>
    <cellStyle name="ÄÞ¸¶ [0]_laroux" xfId="514"/>
    <cellStyle name="AÞ¸¶ [0]_laroux_1" xfId="515"/>
    <cellStyle name="ÄÞ¸¶ [0]_laroux_1" xfId="516"/>
    <cellStyle name="AÞ¸¶ [0]_laroux_1 10" xfId="517"/>
    <cellStyle name="ÄÞ¸¶ [0]_laroux_1 10" xfId="518"/>
    <cellStyle name="AÞ¸¶ [0]_laroux_1 11" xfId="519"/>
    <cellStyle name="ÄÞ¸¶ [0]_laroux_1 11" xfId="520"/>
    <cellStyle name="AÞ¸¶ [0]_laroux_1 2" xfId="521"/>
    <cellStyle name="ÄÞ¸¶ [0]_laroux_1 2" xfId="522"/>
    <cellStyle name="AÞ¸¶ [0]_laroux_1 3" xfId="523"/>
    <cellStyle name="ÄÞ¸¶ [0]_laroux_1 3" xfId="524"/>
    <cellStyle name="AÞ¸¶ [0]_laroux_1 4" xfId="525"/>
    <cellStyle name="ÄÞ¸¶ [0]_laroux_1 4" xfId="526"/>
    <cellStyle name="AÞ¸¶ [0]_laroux_1 5" xfId="527"/>
    <cellStyle name="ÄÞ¸¶ [0]_laroux_1 5" xfId="528"/>
    <cellStyle name="AÞ¸¶ [0]_laroux_1 6" xfId="529"/>
    <cellStyle name="ÄÞ¸¶ [0]_laroux_1 6" xfId="530"/>
    <cellStyle name="AÞ¸¶ [0]_laroux_1 7" xfId="531"/>
    <cellStyle name="ÄÞ¸¶ [0]_laroux_1 7" xfId="532"/>
    <cellStyle name="AÞ¸¶ [0]_laroux_1 8" xfId="533"/>
    <cellStyle name="ÄÞ¸¶ [0]_laroux_1 8" xfId="534"/>
    <cellStyle name="AÞ¸¶ [0]_laroux_1 9" xfId="535"/>
    <cellStyle name="ÄÞ¸¶ [0]_laroux_1 9" xfId="536"/>
    <cellStyle name="AÞ¸¶ [0]_Sheet1" xfId="537"/>
    <cellStyle name="ÄÞ¸¶ [0]_Sheet1" xfId="538"/>
    <cellStyle name="AÞ¸¶ [0]_Sheet1 10" xfId="539"/>
    <cellStyle name="ÄÞ¸¶ [0]_Sheet1 10" xfId="540"/>
    <cellStyle name="AÞ¸¶ [0]_Sheet1 11" xfId="541"/>
    <cellStyle name="ÄÞ¸¶ [0]_Sheet1 11" xfId="542"/>
    <cellStyle name="AÞ¸¶ [0]_Sheet1 2" xfId="543"/>
    <cellStyle name="ÄÞ¸¶ [0]_Sheet1 2" xfId="544"/>
    <cellStyle name="AÞ¸¶ [0]_Sheet1 3" xfId="545"/>
    <cellStyle name="ÄÞ¸¶ [0]_Sheet1 3" xfId="546"/>
    <cellStyle name="AÞ¸¶ [0]_Sheet1 4" xfId="547"/>
    <cellStyle name="ÄÞ¸¶ [0]_Sheet1 4" xfId="548"/>
    <cellStyle name="AÞ¸¶ [0]_Sheet1 5" xfId="549"/>
    <cellStyle name="ÄÞ¸¶ [0]_Sheet1 5" xfId="550"/>
    <cellStyle name="AÞ¸¶ [0]_Sheet1 6" xfId="551"/>
    <cellStyle name="ÄÞ¸¶ [0]_Sheet1 6" xfId="552"/>
    <cellStyle name="AÞ¸¶ [0]_Sheet1 7" xfId="553"/>
    <cellStyle name="ÄÞ¸¶ [0]_Sheet1 7" xfId="554"/>
    <cellStyle name="AÞ¸¶ [0]_Sheet1 8" xfId="555"/>
    <cellStyle name="ÄÞ¸¶ [0]_Sheet1 8" xfId="556"/>
    <cellStyle name="AÞ¸¶ [0]_Sheet1 9" xfId="557"/>
    <cellStyle name="ÄÞ¸¶ [0]_Sheet1 9" xfId="558"/>
    <cellStyle name="AÞ¸¶_°eE¹_11¿a½A " xfId="559"/>
    <cellStyle name="ÄÞ¸¶_¼ÕÀÍ¿¹»ê" xfId="560"/>
    <cellStyle name="AÞ¸¶_¼OAI¿¹≫e" xfId="561"/>
    <cellStyle name="ÄÞ¸¶_ÀÎ°Çºñ,¿ÜÁÖºñ" xfId="562"/>
    <cellStyle name="AÞ¸¶_AI°Cºn,μμ±Þºn" xfId="563"/>
    <cellStyle name="ÄÞ¸¶_laroux" xfId="564"/>
    <cellStyle name="AÞ¸¶_laroux_1" xfId="565"/>
    <cellStyle name="ÄÞ¸¶_laroux_1" xfId="566"/>
    <cellStyle name="AÞ¸¶_laroux_1 10" xfId="567"/>
    <cellStyle name="ÄÞ¸¶_laroux_1 10" xfId="568"/>
    <cellStyle name="AÞ¸¶_laroux_1 11" xfId="569"/>
    <cellStyle name="ÄÞ¸¶_laroux_1 11" xfId="570"/>
    <cellStyle name="AÞ¸¶_laroux_1 2" xfId="571"/>
    <cellStyle name="ÄÞ¸¶_laroux_1 2" xfId="572"/>
    <cellStyle name="AÞ¸¶_laroux_1 3" xfId="573"/>
    <cellStyle name="ÄÞ¸¶_laroux_1 3" xfId="574"/>
    <cellStyle name="AÞ¸¶_laroux_1 4" xfId="575"/>
    <cellStyle name="ÄÞ¸¶_laroux_1 4" xfId="576"/>
    <cellStyle name="AÞ¸¶_laroux_1 5" xfId="577"/>
    <cellStyle name="ÄÞ¸¶_laroux_1 5" xfId="578"/>
    <cellStyle name="AÞ¸¶_laroux_1 6" xfId="579"/>
    <cellStyle name="ÄÞ¸¶_laroux_1 6" xfId="580"/>
    <cellStyle name="AÞ¸¶_laroux_1 7" xfId="581"/>
    <cellStyle name="ÄÞ¸¶_laroux_1 7" xfId="582"/>
    <cellStyle name="AÞ¸¶_laroux_1 8" xfId="583"/>
    <cellStyle name="ÄÞ¸¶_laroux_1 8" xfId="584"/>
    <cellStyle name="AÞ¸¶_laroux_1 9" xfId="585"/>
    <cellStyle name="ÄÞ¸¶_laroux_1 9" xfId="586"/>
    <cellStyle name="AÞ¸¶_Sheet1" xfId="587"/>
    <cellStyle name="ÄÞ¸¶_Sheet1" xfId="588"/>
    <cellStyle name="AÞ¸¶_Sheet1 10" xfId="589"/>
    <cellStyle name="ÄÞ¸¶_Sheet1 10" xfId="590"/>
    <cellStyle name="AÞ¸¶_Sheet1 11" xfId="591"/>
    <cellStyle name="ÄÞ¸¶_Sheet1 11" xfId="592"/>
    <cellStyle name="AÞ¸¶_Sheet1 2" xfId="593"/>
    <cellStyle name="ÄÞ¸¶_Sheet1 2" xfId="594"/>
    <cellStyle name="AÞ¸¶_Sheet1 3" xfId="595"/>
    <cellStyle name="ÄÞ¸¶_Sheet1 3" xfId="596"/>
    <cellStyle name="AÞ¸¶_Sheet1 4" xfId="597"/>
    <cellStyle name="ÄÞ¸¶_Sheet1 4" xfId="598"/>
    <cellStyle name="AÞ¸¶_Sheet1 5" xfId="599"/>
    <cellStyle name="ÄÞ¸¶_Sheet1 5" xfId="600"/>
    <cellStyle name="AÞ¸¶_Sheet1 6" xfId="601"/>
    <cellStyle name="ÄÞ¸¶_Sheet1 6" xfId="602"/>
    <cellStyle name="AÞ¸¶_Sheet1 7" xfId="603"/>
    <cellStyle name="ÄÞ¸¶_Sheet1 7" xfId="604"/>
    <cellStyle name="AÞ¸¶_Sheet1 8" xfId="605"/>
    <cellStyle name="ÄÞ¸¶_Sheet1 8" xfId="606"/>
    <cellStyle name="AÞ¸¶_Sheet1 9" xfId="607"/>
    <cellStyle name="ÄÞ¸¶_Sheet1 9" xfId="608"/>
    <cellStyle name="AÞ¸¶_Sheet1_41-06농림16" xfId="609"/>
    <cellStyle name="ÄÞ¸¶_Sheet1_41-06농림16" xfId="610"/>
    <cellStyle name="AÞ¸¶_Sheet1_41-06농림16 10" xfId="611"/>
    <cellStyle name="ÄÞ¸¶_Sheet1_41-06농림16 10" xfId="612"/>
    <cellStyle name="AÞ¸¶_Sheet1_41-06농림16 11" xfId="613"/>
    <cellStyle name="ÄÞ¸¶_Sheet1_41-06농림16 11" xfId="614"/>
    <cellStyle name="AÞ¸¶_Sheet1_41-06농림16 2" xfId="615"/>
    <cellStyle name="ÄÞ¸¶_Sheet1_41-06농림16 2" xfId="616"/>
    <cellStyle name="AÞ¸¶_Sheet1_41-06농림16 3" xfId="617"/>
    <cellStyle name="ÄÞ¸¶_Sheet1_41-06농림16 3" xfId="618"/>
    <cellStyle name="AÞ¸¶_Sheet1_41-06농림16 4" xfId="619"/>
    <cellStyle name="ÄÞ¸¶_Sheet1_41-06농림16 4" xfId="620"/>
    <cellStyle name="AÞ¸¶_Sheet1_41-06농림16 5" xfId="621"/>
    <cellStyle name="ÄÞ¸¶_Sheet1_41-06농림16 5" xfId="622"/>
    <cellStyle name="AÞ¸¶_Sheet1_41-06농림16 6" xfId="623"/>
    <cellStyle name="ÄÞ¸¶_Sheet1_41-06농림16 6" xfId="624"/>
    <cellStyle name="AÞ¸¶_Sheet1_41-06농림16 7" xfId="625"/>
    <cellStyle name="ÄÞ¸¶_Sheet1_41-06농림16 7" xfId="626"/>
    <cellStyle name="AÞ¸¶_Sheet1_41-06농림16 8" xfId="627"/>
    <cellStyle name="ÄÞ¸¶_Sheet1_41-06농림16 8" xfId="628"/>
    <cellStyle name="AÞ¸¶_Sheet1_41-06농림16 9" xfId="629"/>
    <cellStyle name="ÄÞ¸¶_Sheet1_41-06농림16 9" xfId="630"/>
    <cellStyle name="AÞ¸¶_Sheet1_41-06농림41" xfId="631"/>
    <cellStyle name="ÄÞ¸¶_Sheet1_41-06농림41" xfId="632"/>
    <cellStyle name="AÞ¸¶_Sheet1_41-06농림41 10" xfId="633"/>
    <cellStyle name="ÄÞ¸¶_Sheet1_41-06농림41 10" xfId="634"/>
    <cellStyle name="AÞ¸¶_Sheet1_41-06농림41 11" xfId="635"/>
    <cellStyle name="ÄÞ¸¶_Sheet1_41-06농림41 11" xfId="636"/>
    <cellStyle name="AÞ¸¶_Sheet1_41-06농림41 2" xfId="637"/>
    <cellStyle name="ÄÞ¸¶_Sheet1_41-06농림41 2" xfId="638"/>
    <cellStyle name="AÞ¸¶_Sheet1_41-06농림41 3" xfId="639"/>
    <cellStyle name="ÄÞ¸¶_Sheet1_41-06농림41 3" xfId="640"/>
    <cellStyle name="AÞ¸¶_Sheet1_41-06농림41 4" xfId="641"/>
    <cellStyle name="ÄÞ¸¶_Sheet1_41-06농림41 4" xfId="642"/>
    <cellStyle name="AÞ¸¶_Sheet1_41-06농림41 5" xfId="643"/>
    <cellStyle name="ÄÞ¸¶_Sheet1_41-06농림41 5" xfId="644"/>
    <cellStyle name="AÞ¸¶_Sheet1_41-06농림41 6" xfId="645"/>
    <cellStyle name="ÄÞ¸¶_Sheet1_41-06농림41 6" xfId="646"/>
    <cellStyle name="AÞ¸¶_Sheet1_41-06농림41 7" xfId="647"/>
    <cellStyle name="ÄÞ¸¶_Sheet1_41-06농림41 7" xfId="648"/>
    <cellStyle name="AÞ¸¶_Sheet1_41-06농림41 8" xfId="649"/>
    <cellStyle name="ÄÞ¸¶_Sheet1_41-06농림41 8" xfId="650"/>
    <cellStyle name="AÞ¸¶_Sheet1_41-06농림41 9" xfId="651"/>
    <cellStyle name="ÄÞ¸¶_Sheet1_41-06농림41 9" xfId="652"/>
    <cellStyle name="Bad" xfId="653"/>
    <cellStyle name="Bad 2" xfId="654"/>
    <cellStyle name="C¡IA¨ª_¡ic¨u¡A¨￢I¨￢¡Æ AN¡Æe " xfId="655"/>
    <cellStyle name="C￥AØ_¸AAa.¼OAI " xfId="656"/>
    <cellStyle name="Ç¥ÁØ_¼ÕÀÍ¿¹»ê" xfId="657"/>
    <cellStyle name="C￥AØ_¼OAI¿¹≫e" xfId="658"/>
    <cellStyle name="Ç¥ÁØ_ÀÎ°Çºñ,¿ÜÁÖºñ" xfId="659"/>
    <cellStyle name="C￥AØ_AI°Cºn,μμ±Þºn" xfId="660"/>
    <cellStyle name="Ç¥ÁØ_laroux" xfId="661"/>
    <cellStyle name="C￥AØ_laroux_1" xfId="662"/>
    <cellStyle name="Ç¥ÁØ_laroux_1" xfId="663"/>
    <cellStyle name="C￥AØ_laroux_1 10" xfId="664"/>
    <cellStyle name="Ç¥ÁØ_laroux_1 10" xfId="665"/>
    <cellStyle name="C￥AØ_laroux_1 11" xfId="666"/>
    <cellStyle name="Ç¥ÁØ_laroux_1 11" xfId="667"/>
    <cellStyle name="C￥AØ_laroux_1 2" xfId="668"/>
    <cellStyle name="Ç¥ÁØ_laroux_1 2" xfId="669"/>
    <cellStyle name="C￥AØ_laroux_1 3" xfId="670"/>
    <cellStyle name="Ç¥ÁØ_laroux_1 3" xfId="671"/>
    <cellStyle name="C￥AØ_laroux_1 4" xfId="672"/>
    <cellStyle name="Ç¥ÁØ_laroux_1 4" xfId="673"/>
    <cellStyle name="C￥AØ_laroux_1 5" xfId="674"/>
    <cellStyle name="Ç¥ÁØ_laroux_1 5" xfId="675"/>
    <cellStyle name="C￥AØ_laroux_1 6" xfId="676"/>
    <cellStyle name="Ç¥ÁØ_laroux_1 6" xfId="677"/>
    <cellStyle name="C￥AØ_laroux_1 7" xfId="678"/>
    <cellStyle name="Ç¥ÁØ_laroux_1 7" xfId="679"/>
    <cellStyle name="C￥AØ_laroux_1 8" xfId="680"/>
    <cellStyle name="Ç¥ÁØ_laroux_1 8" xfId="681"/>
    <cellStyle name="C￥AØ_laroux_1 9" xfId="682"/>
    <cellStyle name="Ç¥ÁØ_laroux_1 9" xfId="683"/>
    <cellStyle name="C￥AØ_laroux_1_Sheet1" xfId="684"/>
    <cellStyle name="Ç¥ÁØ_laroux_1_Sheet1" xfId="685"/>
    <cellStyle name="C￥AØ_laroux_1_Sheet1 10" xfId="686"/>
    <cellStyle name="Ç¥ÁØ_laroux_1_Sheet1 10" xfId="687"/>
    <cellStyle name="C￥AØ_laroux_1_Sheet1 11" xfId="688"/>
    <cellStyle name="Ç¥ÁØ_laroux_1_Sheet1 11" xfId="689"/>
    <cellStyle name="C￥AØ_laroux_1_Sheet1 2" xfId="690"/>
    <cellStyle name="Ç¥ÁØ_laroux_1_Sheet1 2" xfId="691"/>
    <cellStyle name="C￥AØ_laroux_1_Sheet1 3" xfId="692"/>
    <cellStyle name="Ç¥ÁØ_laroux_1_Sheet1 3" xfId="693"/>
    <cellStyle name="C￥AØ_laroux_1_Sheet1 4" xfId="694"/>
    <cellStyle name="Ç¥ÁØ_laroux_1_Sheet1 4" xfId="695"/>
    <cellStyle name="C￥AØ_laroux_1_Sheet1 5" xfId="696"/>
    <cellStyle name="Ç¥ÁØ_laroux_1_Sheet1 5" xfId="697"/>
    <cellStyle name="C￥AØ_laroux_1_Sheet1 6" xfId="698"/>
    <cellStyle name="Ç¥ÁØ_laroux_1_Sheet1 6" xfId="699"/>
    <cellStyle name="C￥AØ_laroux_1_Sheet1 7" xfId="700"/>
    <cellStyle name="Ç¥ÁØ_laroux_1_Sheet1 7" xfId="701"/>
    <cellStyle name="C￥AØ_laroux_1_Sheet1 8" xfId="702"/>
    <cellStyle name="Ç¥ÁØ_laroux_1_Sheet1 8" xfId="703"/>
    <cellStyle name="C￥AØ_laroux_1_Sheet1 9" xfId="704"/>
    <cellStyle name="Ç¥ÁØ_laroux_1_Sheet1 9" xfId="705"/>
    <cellStyle name="C￥AØ_laroux_2" xfId="706"/>
    <cellStyle name="Ç¥ÁØ_laroux_2" xfId="707"/>
    <cellStyle name="C￥AØ_laroux_2 10" xfId="708"/>
    <cellStyle name="Ç¥ÁØ_laroux_2 10" xfId="709"/>
    <cellStyle name="C￥AØ_laroux_2 11" xfId="710"/>
    <cellStyle name="Ç¥ÁØ_laroux_2 11" xfId="711"/>
    <cellStyle name="C￥AØ_laroux_2 2" xfId="712"/>
    <cellStyle name="Ç¥ÁØ_laroux_2 2" xfId="713"/>
    <cellStyle name="C￥AØ_laroux_2 3" xfId="714"/>
    <cellStyle name="Ç¥ÁØ_laroux_2 3" xfId="715"/>
    <cellStyle name="C￥AØ_laroux_2 4" xfId="716"/>
    <cellStyle name="Ç¥ÁØ_laroux_2 4" xfId="717"/>
    <cellStyle name="C￥AØ_laroux_2 5" xfId="718"/>
    <cellStyle name="Ç¥ÁØ_laroux_2 5" xfId="719"/>
    <cellStyle name="C￥AØ_laroux_2 6" xfId="720"/>
    <cellStyle name="Ç¥ÁØ_laroux_2 6" xfId="721"/>
    <cellStyle name="C￥AØ_laroux_2 7" xfId="722"/>
    <cellStyle name="Ç¥ÁØ_laroux_2 7" xfId="723"/>
    <cellStyle name="C￥AØ_laroux_2 8" xfId="724"/>
    <cellStyle name="Ç¥ÁØ_laroux_2 8" xfId="725"/>
    <cellStyle name="C￥AØ_laroux_2 9" xfId="726"/>
    <cellStyle name="Ç¥ÁØ_laroux_2 9" xfId="727"/>
    <cellStyle name="C￥AØ_laroux_2_Sheet1" xfId="728"/>
    <cellStyle name="Ç¥ÁØ_laroux_2_Sheet1" xfId="729"/>
    <cellStyle name="C￥AØ_laroux_2_Sheet1 10" xfId="730"/>
    <cellStyle name="Ç¥ÁØ_laroux_2_Sheet1 10" xfId="731"/>
    <cellStyle name="C￥AØ_laroux_2_Sheet1 11" xfId="732"/>
    <cellStyle name="Ç¥ÁØ_laroux_2_Sheet1 11" xfId="733"/>
    <cellStyle name="C￥AØ_laroux_2_Sheet1 2" xfId="734"/>
    <cellStyle name="Ç¥ÁØ_laroux_2_Sheet1 2" xfId="735"/>
    <cellStyle name="C￥AØ_laroux_2_Sheet1 3" xfId="736"/>
    <cellStyle name="Ç¥ÁØ_laroux_2_Sheet1 3" xfId="737"/>
    <cellStyle name="C￥AØ_laroux_2_Sheet1 4" xfId="738"/>
    <cellStyle name="Ç¥ÁØ_laroux_2_Sheet1 4" xfId="739"/>
    <cellStyle name="C￥AØ_laroux_2_Sheet1 5" xfId="740"/>
    <cellStyle name="Ç¥ÁØ_laroux_2_Sheet1 5" xfId="741"/>
    <cellStyle name="C￥AØ_laroux_2_Sheet1 6" xfId="742"/>
    <cellStyle name="Ç¥ÁØ_laroux_2_Sheet1 6" xfId="743"/>
    <cellStyle name="C￥AØ_laroux_2_Sheet1 7" xfId="744"/>
    <cellStyle name="Ç¥ÁØ_laroux_2_Sheet1 7" xfId="745"/>
    <cellStyle name="C￥AØ_laroux_2_Sheet1 8" xfId="746"/>
    <cellStyle name="Ç¥ÁØ_laroux_2_Sheet1 8" xfId="747"/>
    <cellStyle name="C￥AØ_laroux_2_Sheet1 9" xfId="748"/>
    <cellStyle name="Ç¥ÁØ_laroux_2_Sheet1 9" xfId="749"/>
    <cellStyle name="C￥AØ_laroux_3" xfId="750"/>
    <cellStyle name="Ç¥ÁØ_laroux_3" xfId="751"/>
    <cellStyle name="C￥AØ_laroux_3 10" xfId="752"/>
    <cellStyle name="Ç¥ÁØ_laroux_3 10" xfId="753"/>
    <cellStyle name="C￥AØ_laroux_3 11" xfId="754"/>
    <cellStyle name="Ç¥ÁØ_laroux_3 11" xfId="755"/>
    <cellStyle name="C￥AØ_laroux_3 2" xfId="756"/>
    <cellStyle name="Ç¥ÁØ_laroux_3 2" xfId="757"/>
    <cellStyle name="C￥AØ_laroux_3 3" xfId="758"/>
    <cellStyle name="Ç¥ÁØ_laroux_3 3" xfId="759"/>
    <cellStyle name="C￥AØ_laroux_3 4" xfId="760"/>
    <cellStyle name="Ç¥ÁØ_laroux_3 4" xfId="761"/>
    <cellStyle name="C￥AØ_laroux_3 5" xfId="762"/>
    <cellStyle name="Ç¥ÁØ_laroux_3 5" xfId="763"/>
    <cellStyle name="C￥AØ_laroux_3 6" xfId="764"/>
    <cellStyle name="Ç¥ÁØ_laroux_3 6" xfId="765"/>
    <cellStyle name="C￥AØ_laroux_3 7" xfId="766"/>
    <cellStyle name="Ç¥ÁØ_laroux_3 7" xfId="767"/>
    <cellStyle name="C￥AØ_laroux_3 8" xfId="768"/>
    <cellStyle name="Ç¥ÁØ_laroux_3 8" xfId="769"/>
    <cellStyle name="C￥AØ_laroux_3 9" xfId="770"/>
    <cellStyle name="Ç¥ÁØ_laroux_3 9" xfId="771"/>
    <cellStyle name="C￥AØ_laroux_4" xfId="772"/>
    <cellStyle name="Ç¥ÁØ_laroux_4" xfId="773"/>
    <cellStyle name="C￥AØ_laroux_4 10" xfId="774"/>
    <cellStyle name="Ç¥ÁØ_laroux_4 10" xfId="775"/>
    <cellStyle name="C￥AØ_laroux_4 11" xfId="776"/>
    <cellStyle name="Ç¥ÁØ_laroux_4 11" xfId="777"/>
    <cellStyle name="C￥AØ_laroux_4 2" xfId="778"/>
    <cellStyle name="Ç¥ÁØ_laroux_4 2" xfId="779"/>
    <cellStyle name="C￥AØ_laroux_4 3" xfId="780"/>
    <cellStyle name="Ç¥ÁØ_laroux_4 3" xfId="781"/>
    <cellStyle name="C￥AØ_laroux_4 4" xfId="782"/>
    <cellStyle name="Ç¥ÁØ_laroux_4 4" xfId="783"/>
    <cellStyle name="C￥AØ_laroux_4 5" xfId="784"/>
    <cellStyle name="Ç¥ÁØ_laroux_4 5" xfId="785"/>
    <cellStyle name="C￥AØ_laroux_4 6" xfId="786"/>
    <cellStyle name="Ç¥ÁØ_laroux_4 6" xfId="787"/>
    <cellStyle name="C￥AØ_laroux_4 7" xfId="788"/>
    <cellStyle name="Ç¥ÁØ_laroux_4 7" xfId="789"/>
    <cellStyle name="C￥AØ_laroux_4 8" xfId="790"/>
    <cellStyle name="Ç¥ÁØ_laroux_4 8" xfId="791"/>
    <cellStyle name="C￥AØ_laroux_4 9" xfId="792"/>
    <cellStyle name="Ç¥ÁØ_laroux_4 9" xfId="793"/>
    <cellStyle name="C￥AØ_laroux_Sheet1" xfId="794"/>
    <cellStyle name="Ç¥ÁØ_laroux_Sheet1" xfId="795"/>
    <cellStyle name="C￥AØ_laroux_Sheet1 10" xfId="796"/>
    <cellStyle name="Ç¥ÁØ_laroux_Sheet1 10" xfId="797"/>
    <cellStyle name="C￥AØ_laroux_Sheet1 11" xfId="798"/>
    <cellStyle name="Ç¥ÁØ_laroux_Sheet1 11" xfId="799"/>
    <cellStyle name="C￥AØ_laroux_Sheet1 2" xfId="800"/>
    <cellStyle name="Ç¥ÁØ_laroux_Sheet1 2" xfId="801"/>
    <cellStyle name="C￥AØ_laroux_Sheet1 3" xfId="802"/>
    <cellStyle name="Ç¥ÁØ_laroux_Sheet1 3" xfId="803"/>
    <cellStyle name="C￥AØ_laroux_Sheet1 4" xfId="804"/>
    <cellStyle name="Ç¥ÁØ_laroux_Sheet1 4" xfId="805"/>
    <cellStyle name="C￥AØ_laroux_Sheet1 5" xfId="806"/>
    <cellStyle name="Ç¥ÁØ_laroux_Sheet1 5" xfId="807"/>
    <cellStyle name="C￥AØ_laroux_Sheet1 6" xfId="808"/>
    <cellStyle name="Ç¥ÁØ_laroux_Sheet1 6" xfId="809"/>
    <cellStyle name="C￥AØ_laroux_Sheet1 7" xfId="810"/>
    <cellStyle name="Ç¥ÁØ_laroux_Sheet1 7" xfId="811"/>
    <cellStyle name="C￥AØ_laroux_Sheet1 8" xfId="812"/>
    <cellStyle name="Ç¥ÁØ_laroux_Sheet1 8" xfId="813"/>
    <cellStyle name="C￥AØ_laroux_Sheet1 9" xfId="814"/>
    <cellStyle name="Ç¥ÁØ_laroux_Sheet1 9" xfId="815"/>
    <cellStyle name="C￥AØ_Sheet1" xfId="816"/>
    <cellStyle name="Ç¥ÁØ_Sheet1" xfId="817"/>
    <cellStyle name="C￥AØ_Sheet1 10" xfId="818"/>
    <cellStyle name="Ç¥ÁØ_Sheet1 10" xfId="819"/>
    <cellStyle name="C￥AØ_Sheet1 11" xfId="820"/>
    <cellStyle name="Ç¥ÁØ_Sheet1 11" xfId="821"/>
    <cellStyle name="C￥AØ_Sheet1 2" xfId="822"/>
    <cellStyle name="Ç¥ÁØ_Sheet1 2" xfId="823"/>
    <cellStyle name="C￥AØ_Sheet1 3" xfId="824"/>
    <cellStyle name="Ç¥ÁØ_Sheet1 3" xfId="825"/>
    <cellStyle name="C￥AØ_Sheet1 4" xfId="826"/>
    <cellStyle name="Ç¥ÁØ_Sheet1 4" xfId="827"/>
    <cellStyle name="C￥AØ_Sheet1 5" xfId="828"/>
    <cellStyle name="Ç¥ÁØ_Sheet1 5" xfId="829"/>
    <cellStyle name="C￥AØ_Sheet1 6" xfId="830"/>
    <cellStyle name="Ç¥ÁØ_Sheet1 6" xfId="831"/>
    <cellStyle name="C￥AØ_Sheet1 7" xfId="832"/>
    <cellStyle name="Ç¥ÁØ_Sheet1 7" xfId="833"/>
    <cellStyle name="C￥AØ_Sheet1 8" xfId="834"/>
    <cellStyle name="Ç¥ÁØ_Sheet1 8" xfId="835"/>
    <cellStyle name="C￥AØ_Sheet1 9" xfId="836"/>
    <cellStyle name="Ç¥ÁØ_Sheet1 9" xfId="837"/>
    <cellStyle name="Calculation" xfId="838"/>
    <cellStyle name="Calculation 2" xfId="839"/>
    <cellStyle name="category" xfId="840"/>
    <cellStyle name="category 2" xfId="841"/>
    <cellStyle name="Check Cell" xfId="842"/>
    <cellStyle name="Check Cell 2" xfId="843"/>
    <cellStyle name="Comma [0]_ SG&amp;A Bridge " xfId="844"/>
    <cellStyle name="comma zerodec" xfId="845"/>
    <cellStyle name="Comma_ SG&amp;A Bridge " xfId="846"/>
    <cellStyle name="Comma0" xfId="847"/>
    <cellStyle name="Comma0 2" xfId="848"/>
    <cellStyle name="Curren?_x0012_퐀_x0017_?" xfId="849"/>
    <cellStyle name="Curren?_x0012_퐀_x0017_? 2" xfId="850"/>
    <cellStyle name="Currency [0]_ SG&amp;A Bridge " xfId="851"/>
    <cellStyle name="Currency_ SG&amp;A Bridge " xfId="852"/>
    <cellStyle name="Currency0" xfId="853"/>
    <cellStyle name="Currency0 2" xfId="854"/>
    <cellStyle name="Currency1" xfId="855"/>
    <cellStyle name="Date" xfId="856"/>
    <cellStyle name="Date 2" xfId="857"/>
    <cellStyle name="Dollar (zero dec)" xfId="858"/>
    <cellStyle name="Euro" xfId="859"/>
    <cellStyle name="Explanatory Text" xfId="860"/>
    <cellStyle name="Explanatory Text 2" xfId="861"/>
    <cellStyle name="Fixed" xfId="862"/>
    <cellStyle name="Fixed 2" xfId="863"/>
    <cellStyle name="Good" xfId="864"/>
    <cellStyle name="Good 2" xfId="865"/>
    <cellStyle name="Grey" xfId="866"/>
    <cellStyle name="Grey 2" xfId="867"/>
    <cellStyle name="Grey 2 2" xfId="868"/>
    <cellStyle name="Grey 3" xfId="869"/>
    <cellStyle name="HEADER" xfId="870"/>
    <cellStyle name="HEADER 2" xfId="871"/>
    <cellStyle name="Header1" xfId="872"/>
    <cellStyle name="Header1 2" xfId="873"/>
    <cellStyle name="Header2" xfId="874"/>
    <cellStyle name="Header2 2" xfId="875"/>
    <cellStyle name="Header2 2 2" xfId="876"/>
    <cellStyle name="Header2 3" xfId="877"/>
    <cellStyle name="Header2 3 2" xfId="878"/>
    <cellStyle name="Header2 4" xfId="879"/>
    <cellStyle name="Heading 1" xfId="880"/>
    <cellStyle name="Heading 1 2" xfId="881"/>
    <cellStyle name="Heading 1 2 2" xfId="882"/>
    <cellStyle name="Heading 1 3" xfId="883"/>
    <cellStyle name="Heading 2" xfId="884"/>
    <cellStyle name="Heading 2 2" xfId="885"/>
    <cellStyle name="Heading 2 2 2" xfId="886"/>
    <cellStyle name="Heading 2 3" xfId="887"/>
    <cellStyle name="Heading 3" xfId="888"/>
    <cellStyle name="Heading 3 2" xfId="889"/>
    <cellStyle name="Heading 4" xfId="890"/>
    <cellStyle name="Heading 4 2" xfId="891"/>
    <cellStyle name="HEADING1" xfId="892"/>
    <cellStyle name="HEADING1 2" xfId="893"/>
    <cellStyle name="HEADING2" xfId="894"/>
    <cellStyle name="HEADING2 2" xfId="895"/>
    <cellStyle name="Hyperlink" xfId="896"/>
    <cellStyle name="Input" xfId="897"/>
    <cellStyle name="Input [yellow]" xfId="898"/>
    <cellStyle name="Input [yellow] 2" xfId="899"/>
    <cellStyle name="Input [yellow] 2 2" xfId="900"/>
    <cellStyle name="Input [yellow] 3" xfId="901"/>
    <cellStyle name="Input [yellow] 3 2" xfId="902"/>
    <cellStyle name="Input [yellow] 4" xfId="903"/>
    <cellStyle name="Input [yellow] 4 2" xfId="904"/>
    <cellStyle name="Input [yellow] 5" xfId="905"/>
    <cellStyle name="Input [yellow] 5 2" xfId="906"/>
    <cellStyle name="Input 2" xfId="907"/>
    <cellStyle name="Linked Cell" xfId="908"/>
    <cellStyle name="Linked Cell 2" xfId="909"/>
    <cellStyle name="Millares [0]_2AV_M_M " xfId="910"/>
    <cellStyle name="Milliers [0]_Arabian Spec" xfId="911"/>
    <cellStyle name="Milliers_Arabian Spec" xfId="912"/>
    <cellStyle name="Model" xfId="913"/>
    <cellStyle name="Model 2" xfId="914"/>
    <cellStyle name="Mon?aire [0]_Arabian Spec" xfId="915"/>
    <cellStyle name="Mon?aire_Arabian Spec" xfId="916"/>
    <cellStyle name="Moneda [0]_2AV_M_M " xfId="917"/>
    <cellStyle name="Moneda_2AV_M_M " xfId="918"/>
    <cellStyle name="Neutral" xfId="919"/>
    <cellStyle name="Neutral 2" xfId="920"/>
    <cellStyle name="Normal - Style1" xfId="921"/>
    <cellStyle name="Normal - Style1 2" xfId="922"/>
    <cellStyle name="Normal - Style1 3" xfId="923"/>
    <cellStyle name="Normal_ SG&amp;A Bridge " xfId="924"/>
    <cellStyle name="Note" xfId="925"/>
    <cellStyle name="Note 2" xfId="926"/>
    <cellStyle name="Output" xfId="927"/>
    <cellStyle name="Output 2" xfId="928"/>
    <cellStyle name="Percent [2]" xfId="929"/>
    <cellStyle name="Percent [2] 2" xfId="930"/>
    <cellStyle name="subhead" xfId="931"/>
    <cellStyle name="subhead 2" xfId="932"/>
    <cellStyle name="Title" xfId="933"/>
    <cellStyle name="title [1]" xfId="934"/>
    <cellStyle name="title [2]" xfId="935"/>
    <cellStyle name="Title 2" xfId="936"/>
    <cellStyle name="Total" xfId="937"/>
    <cellStyle name="Total 2" xfId="938"/>
    <cellStyle name="Total 2 2" xfId="939"/>
    <cellStyle name="Total 3" xfId="940"/>
    <cellStyle name="UM" xfId="941"/>
    <cellStyle name="UM 2" xfId="942"/>
    <cellStyle name="Warning Text" xfId="943"/>
    <cellStyle name="Warning Text 2" xfId="9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3</xdr:row>
      <xdr:rowOff>9525</xdr:rowOff>
    </xdr:from>
    <xdr:to>
      <xdr:col>8</xdr:col>
      <xdr:colOff>600075</xdr:colOff>
      <xdr:row>12</xdr:row>
      <xdr:rowOff>38100</xdr:rowOff>
    </xdr:to>
    <xdr:sp macro="" textlink="">
      <xdr:nvSpPr>
        <xdr:cNvPr id="9217" name="Rectangle 1"/>
        <xdr:cNvSpPr>
          <a:spLocks noChangeArrowheads="1"/>
        </xdr:cNvSpPr>
      </xdr:nvSpPr>
      <xdr:spPr bwMode="auto">
        <a:xfrm>
          <a:off x="171450" y="466725"/>
          <a:ext cx="591502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인구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Population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7</xdr:col>
      <xdr:colOff>647700</xdr:colOff>
      <xdr:row>0</xdr:row>
      <xdr:rowOff>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66675" y="0"/>
          <a:ext cx="5848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4" activePane="bottomLeft" state="frozen"/>
      <selection activeCell="E97" sqref="E97:E98"/>
      <selection pane="bottomLeft" activeCell="G37" sqref="G37"/>
    </sheetView>
  </sheetViews>
  <sheetFormatPr defaultRowHeight="14.25"/>
  <cols>
    <col min="1" max="7" width="9" style="943"/>
    <col min="8" max="9" width="9" style="301"/>
    <col min="10" max="16" width="9" style="943"/>
    <col min="17" max="16384" width="9" style="301"/>
  </cols>
  <sheetData>
    <row r="1" spans="1:16" s="942" customFormat="1" ht="12">
      <c r="A1" s="941"/>
      <c r="B1" s="941"/>
      <c r="C1" s="941"/>
      <c r="D1" s="941"/>
      <c r="E1" s="941"/>
      <c r="F1" s="941"/>
      <c r="G1" s="941"/>
      <c r="J1" s="941"/>
      <c r="K1" s="941"/>
      <c r="L1" s="941"/>
      <c r="M1" s="941"/>
      <c r="N1" s="941"/>
      <c r="O1" s="941"/>
      <c r="P1" s="941"/>
    </row>
    <row r="2" spans="1:16" s="942" customFormat="1" ht="12">
      <c r="A2" s="941"/>
      <c r="B2" s="941"/>
      <c r="C2" s="941"/>
      <c r="D2" s="941"/>
      <c r="E2" s="941"/>
      <c r="F2" s="941"/>
      <c r="G2" s="941"/>
      <c r="J2" s="941"/>
      <c r="K2" s="941"/>
      <c r="L2" s="941"/>
      <c r="M2" s="941"/>
      <c r="N2" s="941"/>
      <c r="O2" s="941"/>
      <c r="P2" s="941"/>
    </row>
    <row r="3" spans="1:16" s="942" customFormat="1" ht="12">
      <c r="A3" s="941"/>
      <c r="B3" s="941"/>
      <c r="C3" s="941"/>
      <c r="D3" s="941"/>
      <c r="E3" s="941"/>
      <c r="F3" s="941"/>
      <c r="G3" s="941"/>
      <c r="J3" s="941"/>
      <c r="K3" s="941"/>
      <c r="L3" s="941"/>
      <c r="M3" s="941"/>
      <c r="N3" s="941"/>
      <c r="O3" s="941"/>
      <c r="P3" s="941"/>
    </row>
    <row r="4" spans="1:16" s="942" customFormat="1" ht="12">
      <c r="A4" s="941"/>
      <c r="B4" s="941"/>
      <c r="C4" s="941"/>
      <c r="D4" s="941"/>
      <c r="E4" s="941"/>
      <c r="F4" s="941"/>
      <c r="G4" s="941"/>
      <c r="J4" s="941"/>
      <c r="K4" s="941"/>
      <c r="L4" s="941"/>
      <c r="M4" s="941"/>
      <c r="N4" s="941"/>
      <c r="O4" s="941"/>
      <c r="P4" s="941"/>
    </row>
    <row r="5" spans="1:16" s="942" customFormat="1" ht="12">
      <c r="A5" s="941"/>
      <c r="B5" s="941"/>
      <c r="C5" s="941"/>
      <c r="D5" s="941"/>
      <c r="E5" s="941"/>
      <c r="F5" s="941"/>
      <c r="G5" s="941"/>
      <c r="J5" s="941"/>
      <c r="K5" s="941"/>
      <c r="L5" s="941"/>
      <c r="M5" s="941"/>
      <c r="N5" s="941"/>
      <c r="O5" s="941"/>
      <c r="P5" s="941"/>
    </row>
    <row r="6" spans="1:16" s="942" customFormat="1" ht="12">
      <c r="A6" s="941"/>
      <c r="B6" s="941"/>
      <c r="C6" s="941"/>
      <c r="D6" s="941"/>
      <c r="E6" s="941"/>
      <c r="F6" s="941"/>
      <c r="G6" s="941"/>
      <c r="J6" s="941"/>
      <c r="K6" s="941"/>
      <c r="L6" s="941"/>
      <c r="M6" s="941"/>
      <c r="N6" s="941"/>
      <c r="O6" s="941"/>
      <c r="P6" s="941"/>
    </row>
    <row r="7" spans="1:16" s="942" customFormat="1" ht="12">
      <c r="A7" s="941"/>
      <c r="B7" s="941"/>
      <c r="C7" s="941"/>
      <c r="D7" s="941"/>
      <c r="E7" s="941"/>
      <c r="F7" s="941"/>
      <c r="G7" s="941"/>
      <c r="J7" s="941"/>
      <c r="K7" s="941"/>
      <c r="L7" s="941"/>
      <c r="M7" s="941"/>
      <c r="N7" s="941"/>
      <c r="O7" s="941"/>
      <c r="P7" s="941"/>
    </row>
    <row r="8" spans="1:16" s="942" customFormat="1" ht="12">
      <c r="A8" s="941"/>
      <c r="B8" s="941"/>
      <c r="C8" s="941"/>
      <c r="D8" s="941"/>
      <c r="E8" s="941"/>
      <c r="F8" s="941"/>
      <c r="G8" s="941"/>
      <c r="J8" s="941"/>
      <c r="K8" s="941"/>
      <c r="L8" s="941"/>
      <c r="M8" s="941"/>
      <c r="N8" s="941"/>
      <c r="O8" s="941"/>
      <c r="P8" s="941"/>
    </row>
    <row r="9" spans="1:16" s="942" customFormat="1" ht="12">
      <c r="A9" s="941"/>
      <c r="B9" s="941"/>
      <c r="C9" s="941"/>
      <c r="D9" s="941"/>
      <c r="E9" s="941"/>
      <c r="F9" s="941"/>
      <c r="G9" s="941"/>
      <c r="J9" s="941"/>
      <c r="K9" s="941"/>
      <c r="L9" s="941"/>
      <c r="M9" s="941"/>
      <c r="N9" s="941"/>
      <c r="O9" s="941"/>
      <c r="P9" s="941"/>
    </row>
    <row r="10" spans="1:16" s="942" customFormat="1" ht="12">
      <c r="A10" s="941"/>
      <c r="B10" s="941"/>
      <c r="C10" s="941"/>
      <c r="D10" s="941"/>
      <c r="E10" s="941"/>
      <c r="F10" s="941"/>
      <c r="G10" s="941"/>
      <c r="J10" s="941"/>
      <c r="K10" s="941"/>
      <c r="L10" s="941"/>
      <c r="M10" s="941"/>
      <c r="N10" s="941"/>
      <c r="O10" s="941"/>
      <c r="P10" s="941"/>
    </row>
    <row r="11" spans="1:16" s="942" customFormat="1" ht="12">
      <c r="A11" s="941"/>
      <c r="B11" s="941"/>
      <c r="C11" s="941"/>
      <c r="D11" s="941"/>
      <c r="E11" s="941"/>
      <c r="F11" s="941"/>
      <c r="G11" s="941"/>
      <c r="J11" s="941"/>
      <c r="K11" s="941"/>
      <c r="L11" s="941"/>
      <c r="M11" s="941"/>
      <c r="N11" s="941"/>
      <c r="O11" s="941"/>
      <c r="P11" s="941"/>
    </row>
    <row r="12" spans="1:16" s="942" customFormat="1" ht="12">
      <c r="A12" s="941"/>
      <c r="B12" s="941"/>
      <c r="C12" s="941"/>
      <c r="D12" s="941"/>
      <c r="E12" s="941"/>
      <c r="F12" s="941"/>
      <c r="G12" s="941"/>
      <c r="J12" s="941"/>
      <c r="K12" s="941"/>
      <c r="L12" s="941"/>
      <c r="M12" s="941"/>
      <c r="N12" s="941"/>
      <c r="O12" s="941"/>
      <c r="P12" s="941"/>
    </row>
    <row r="13" spans="1:16" s="942" customFormat="1" ht="12">
      <c r="A13" s="941"/>
      <c r="B13" s="941"/>
      <c r="C13" s="941"/>
      <c r="D13" s="941"/>
      <c r="E13" s="941"/>
      <c r="F13" s="941"/>
      <c r="G13" s="941"/>
      <c r="J13" s="941"/>
      <c r="K13" s="941"/>
      <c r="L13" s="941"/>
      <c r="M13" s="941"/>
      <c r="N13" s="941"/>
      <c r="O13" s="941"/>
      <c r="P13" s="941"/>
    </row>
    <row r="14" spans="1:16" s="942" customFormat="1" ht="12">
      <c r="A14" s="941"/>
      <c r="B14" s="941"/>
      <c r="C14" s="941"/>
      <c r="D14" s="941"/>
      <c r="E14" s="941"/>
      <c r="F14" s="941"/>
      <c r="G14" s="941"/>
      <c r="J14" s="941"/>
      <c r="K14" s="941"/>
      <c r="L14" s="941"/>
      <c r="M14" s="941"/>
      <c r="N14" s="941"/>
      <c r="O14" s="941"/>
      <c r="P14" s="941"/>
    </row>
    <row r="15" spans="1:16" s="942" customFormat="1" ht="12">
      <c r="A15" s="941"/>
      <c r="B15" s="941"/>
      <c r="C15" s="941"/>
      <c r="D15" s="941"/>
      <c r="E15" s="941"/>
      <c r="F15" s="941"/>
      <c r="G15" s="941"/>
      <c r="J15" s="941"/>
      <c r="K15" s="941"/>
      <c r="L15" s="941"/>
      <c r="M15" s="941"/>
      <c r="N15" s="941"/>
      <c r="O15" s="941"/>
      <c r="P15" s="941"/>
    </row>
    <row r="16" spans="1:16" s="942" customFormat="1" ht="12">
      <c r="A16" s="941"/>
      <c r="B16" s="941"/>
      <c r="C16" s="941"/>
      <c r="D16" s="941"/>
      <c r="E16" s="941"/>
      <c r="F16" s="941"/>
      <c r="G16" s="941"/>
      <c r="J16" s="941"/>
      <c r="K16" s="941"/>
      <c r="L16" s="941"/>
      <c r="M16" s="941"/>
      <c r="N16" s="941"/>
      <c r="O16" s="941"/>
      <c r="P16" s="941"/>
    </row>
    <row r="17" spans="1:16" s="942" customFormat="1" ht="12">
      <c r="A17" s="941"/>
      <c r="B17" s="941"/>
      <c r="C17" s="941"/>
      <c r="D17" s="941"/>
      <c r="E17" s="941"/>
      <c r="F17" s="941"/>
      <c r="G17" s="941"/>
      <c r="J17" s="941"/>
      <c r="K17" s="941"/>
      <c r="L17" s="941"/>
      <c r="M17" s="941"/>
      <c r="N17" s="941"/>
      <c r="O17" s="941"/>
      <c r="P17" s="941"/>
    </row>
    <row r="18" spans="1:16" s="942" customFormat="1" ht="12">
      <c r="A18" s="941"/>
      <c r="B18" s="941"/>
      <c r="C18" s="941"/>
      <c r="D18" s="941"/>
      <c r="E18" s="941"/>
      <c r="F18" s="941"/>
      <c r="G18" s="941"/>
      <c r="J18" s="941"/>
      <c r="K18" s="941"/>
      <c r="L18" s="941"/>
      <c r="M18" s="941"/>
      <c r="N18" s="941"/>
      <c r="O18" s="941"/>
      <c r="P18" s="941"/>
    </row>
    <row r="19" spans="1:16" s="942" customFormat="1" ht="12">
      <c r="A19" s="941"/>
      <c r="B19" s="941"/>
      <c r="C19" s="941"/>
      <c r="D19" s="941"/>
      <c r="E19" s="941"/>
      <c r="F19" s="941"/>
      <c r="G19" s="941"/>
      <c r="J19" s="941"/>
      <c r="K19" s="941"/>
      <c r="L19" s="941"/>
      <c r="M19" s="941"/>
      <c r="N19" s="941"/>
      <c r="O19" s="941"/>
      <c r="P19" s="941"/>
    </row>
    <row r="20" spans="1:16" s="942" customFormat="1" ht="12">
      <c r="A20" s="941"/>
      <c r="B20" s="941"/>
      <c r="C20" s="941"/>
      <c r="D20" s="941"/>
      <c r="E20" s="941"/>
      <c r="F20" s="941"/>
      <c r="G20" s="941"/>
      <c r="J20" s="941"/>
      <c r="K20" s="941"/>
      <c r="L20" s="941"/>
      <c r="M20" s="941"/>
      <c r="N20" s="941"/>
      <c r="O20" s="941"/>
      <c r="P20" s="941"/>
    </row>
    <row r="21" spans="1:16" s="942" customFormat="1" ht="12">
      <c r="A21" s="941"/>
      <c r="B21" s="941"/>
      <c r="C21" s="941"/>
      <c r="D21" s="941"/>
      <c r="E21" s="941"/>
      <c r="F21" s="941"/>
      <c r="G21" s="941"/>
      <c r="J21" s="941"/>
      <c r="K21" s="941"/>
      <c r="L21" s="941"/>
      <c r="M21" s="941"/>
      <c r="N21" s="941"/>
      <c r="O21" s="941"/>
      <c r="P21" s="941"/>
    </row>
    <row r="22" spans="1:16" s="942" customFormat="1" ht="12">
      <c r="A22" s="941"/>
      <c r="B22" s="941"/>
      <c r="C22" s="941"/>
      <c r="D22" s="941"/>
      <c r="E22" s="941"/>
      <c r="F22" s="941"/>
      <c r="G22" s="941"/>
      <c r="J22" s="941"/>
      <c r="K22" s="941"/>
      <c r="L22" s="941"/>
      <c r="M22" s="941"/>
      <c r="N22" s="941"/>
      <c r="O22" s="941"/>
      <c r="P22" s="941"/>
    </row>
    <row r="23" spans="1:16" s="942" customFormat="1" ht="12">
      <c r="A23" s="941"/>
      <c r="B23" s="941"/>
      <c r="C23" s="941"/>
      <c r="D23" s="941"/>
      <c r="E23" s="941"/>
      <c r="F23" s="941"/>
      <c r="G23" s="941"/>
      <c r="J23" s="941"/>
      <c r="K23" s="941"/>
      <c r="L23" s="941"/>
      <c r="M23" s="941"/>
      <c r="N23" s="941"/>
      <c r="O23" s="941"/>
      <c r="P23" s="941"/>
    </row>
    <row r="24" spans="1:16" s="942" customFormat="1" ht="12">
      <c r="A24" s="941"/>
      <c r="B24" s="941"/>
      <c r="C24" s="941"/>
      <c r="D24" s="941"/>
      <c r="E24" s="941"/>
      <c r="F24" s="941"/>
      <c r="G24" s="941"/>
      <c r="J24" s="941"/>
      <c r="K24" s="941"/>
      <c r="L24" s="941"/>
      <c r="M24" s="941"/>
      <c r="N24" s="941"/>
      <c r="O24" s="941"/>
      <c r="P24" s="941"/>
    </row>
    <row r="25" spans="1:16" s="942" customFormat="1" ht="12">
      <c r="A25" s="941"/>
      <c r="B25" s="941"/>
      <c r="C25" s="941"/>
      <c r="D25" s="941"/>
      <c r="E25" s="941"/>
      <c r="F25" s="941"/>
      <c r="G25" s="941"/>
      <c r="J25" s="941"/>
      <c r="K25" s="941"/>
      <c r="L25" s="941"/>
      <c r="M25" s="941"/>
      <c r="N25" s="941"/>
      <c r="O25" s="941"/>
      <c r="P25" s="941"/>
    </row>
    <row r="26" spans="1:16" s="942" customFormat="1" ht="12">
      <c r="A26" s="941"/>
      <c r="B26" s="941"/>
      <c r="C26" s="941"/>
      <c r="D26" s="941"/>
      <c r="E26" s="941"/>
      <c r="F26" s="941"/>
      <c r="G26" s="941"/>
      <c r="J26" s="941"/>
      <c r="K26" s="941"/>
      <c r="L26" s="941"/>
      <c r="M26" s="941"/>
      <c r="N26" s="941"/>
      <c r="O26" s="941"/>
      <c r="P26" s="941"/>
    </row>
    <row r="27" spans="1:16" s="942" customFormat="1" ht="12">
      <c r="A27" s="941"/>
      <c r="B27" s="941"/>
      <c r="C27" s="941"/>
      <c r="D27" s="941"/>
      <c r="E27" s="941"/>
      <c r="F27" s="941"/>
      <c r="G27" s="941"/>
      <c r="J27" s="941"/>
      <c r="K27" s="941"/>
      <c r="L27" s="941"/>
      <c r="M27" s="941"/>
      <c r="N27" s="941"/>
      <c r="O27" s="941"/>
      <c r="P27" s="941"/>
    </row>
    <row r="28" spans="1:16" s="942" customFormat="1" ht="12">
      <c r="A28" s="941"/>
      <c r="B28" s="941"/>
      <c r="C28" s="941"/>
      <c r="D28" s="941"/>
      <c r="E28" s="941"/>
      <c r="F28" s="941"/>
      <c r="G28" s="941"/>
      <c r="J28" s="941"/>
      <c r="K28" s="941"/>
      <c r="L28" s="941"/>
      <c r="M28" s="941"/>
      <c r="N28" s="941"/>
      <c r="O28" s="941"/>
      <c r="P28" s="941"/>
    </row>
    <row r="29" spans="1:16" s="942" customFormat="1" ht="12">
      <c r="A29" s="941"/>
      <c r="B29" s="941"/>
      <c r="C29" s="941"/>
      <c r="D29" s="941"/>
      <c r="E29" s="941"/>
      <c r="F29" s="941"/>
      <c r="G29" s="941"/>
      <c r="J29" s="941"/>
      <c r="K29" s="941"/>
      <c r="L29" s="941"/>
      <c r="M29" s="941"/>
      <c r="N29" s="941"/>
      <c r="O29" s="941"/>
      <c r="P29" s="941"/>
    </row>
    <row r="30" spans="1:16" s="942" customFormat="1" ht="12">
      <c r="A30" s="941"/>
      <c r="B30" s="941"/>
      <c r="C30" s="941"/>
      <c r="D30" s="941"/>
      <c r="E30" s="941"/>
      <c r="F30" s="941"/>
      <c r="G30" s="941"/>
      <c r="J30" s="941"/>
      <c r="K30" s="941"/>
      <c r="L30" s="941"/>
      <c r="M30" s="941"/>
      <c r="N30" s="941"/>
      <c r="O30" s="941"/>
      <c r="P30" s="941"/>
    </row>
    <row r="31" spans="1:16" s="942" customFormat="1" ht="12">
      <c r="A31" s="941"/>
      <c r="B31" s="941"/>
      <c r="C31" s="941"/>
      <c r="D31" s="941"/>
      <c r="E31" s="941"/>
      <c r="F31" s="941"/>
      <c r="G31" s="941"/>
      <c r="J31" s="941"/>
      <c r="K31" s="941"/>
      <c r="L31" s="941"/>
      <c r="M31" s="941"/>
      <c r="N31" s="941"/>
      <c r="O31" s="941"/>
      <c r="P31" s="941"/>
    </row>
    <row r="32" spans="1:16" s="942" customFormat="1" ht="12">
      <c r="A32" s="941"/>
      <c r="B32" s="941"/>
      <c r="C32" s="941"/>
      <c r="D32" s="941"/>
      <c r="E32" s="941"/>
      <c r="F32" s="941"/>
      <c r="G32" s="941"/>
      <c r="J32" s="941"/>
      <c r="K32" s="941"/>
      <c r="L32" s="941"/>
      <c r="M32" s="941"/>
      <c r="N32" s="941"/>
      <c r="O32" s="941"/>
      <c r="P32" s="941"/>
    </row>
    <row r="33" spans="1:16" s="942" customFormat="1" ht="12">
      <c r="A33" s="941"/>
      <c r="B33" s="941"/>
      <c r="C33" s="941"/>
      <c r="D33" s="941"/>
      <c r="E33" s="941"/>
      <c r="F33" s="941"/>
      <c r="G33" s="941"/>
      <c r="J33" s="941"/>
      <c r="K33" s="941"/>
      <c r="L33" s="941"/>
      <c r="M33" s="941"/>
      <c r="N33" s="941"/>
      <c r="O33" s="941"/>
      <c r="P33" s="941"/>
    </row>
    <row r="34" spans="1:16" s="942" customFormat="1" ht="12">
      <c r="A34" s="941"/>
      <c r="B34" s="941"/>
      <c r="C34" s="941"/>
      <c r="D34" s="941"/>
      <c r="E34" s="941"/>
      <c r="F34" s="941"/>
      <c r="G34" s="941"/>
      <c r="J34" s="941"/>
      <c r="K34" s="941"/>
      <c r="L34" s="941"/>
      <c r="M34" s="941"/>
      <c r="N34" s="941"/>
      <c r="O34" s="941"/>
      <c r="P34" s="941"/>
    </row>
    <row r="35" spans="1:16">
      <c r="J35" s="941"/>
    </row>
    <row r="36" spans="1:16">
      <c r="J36" s="941"/>
    </row>
    <row r="38" spans="1:16">
      <c r="J38" s="301"/>
    </row>
    <row r="39" spans="1:16">
      <c r="J39" s="301"/>
    </row>
  </sheetData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&amp;R63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0"/>
  <sheetViews>
    <sheetView view="pageBreakPreview" zoomScaleNormal="100" zoomScaleSheetLayoutView="100" workbookViewId="0">
      <selection activeCell="D39" sqref="D39"/>
    </sheetView>
  </sheetViews>
  <sheetFormatPr defaultRowHeight="14.25"/>
  <cols>
    <col min="1" max="7" width="9.875" style="943" customWidth="1"/>
    <col min="8" max="8" width="9.875" style="301" customWidth="1"/>
    <col min="9" max="9" width="9" style="301"/>
    <col min="10" max="16" width="9" style="943"/>
    <col min="17" max="16384" width="9" style="301"/>
  </cols>
  <sheetData>
    <row r="1" spans="1:16" s="942" customFormat="1" ht="16.5" customHeight="1">
      <c r="A1" s="941"/>
      <c r="B1" s="941"/>
      <c r="C1" s="941"/>
      <c r="D1" s="941"/>
      <c r="E1" s="941"/>
      <c r="F1" s="941"/>
      <c r="G1" s="941"/>
      <c r="J1" s="941"/>
      <c r="K1" s="941"/>
      <c r="L1" s="941"/>
      <c r="M1" s="941"/>
      <c r="N1" s="941"/>
      <c r="O1" s="941"/>
      <c r="P1" s="941"/>
    </row>
    <row r="2" spans="1:16" s="942" customFormat="1" ht="16.5" customHeight="1">
      <c r="A2" s="941"/>
      <c r="B2" s="941"/>
      <c r="C2" s="941"/>
      <c r="D2" s="941"/>
      <c r="E2" s="941"/>
      <c r="F2" s="941"/>
      <c r="G2" s="941"/>
      <c r="J2" s="941"/>
      <c r="K2" s="941"/>
      <c r="L2" s="941"/>
      <c r="M2" s="941"/>
      <c r="N2" s="941"/>
      <c r="O2" s="941"/>
      <c r="P2" s="941"/>
    </row>
    <row r="3" spans="1:16" s="942" customFormat="1" ht="16.5" customHeight="1">
      <c r="A3" s="941"/>
      <c r="B3" s="941"/>
      <c r="C3" s="941"/>
      <c r="D3" s="941"/>
      <c r="E3" s="941"/>
      <c r="F3" s="941"/>
      <c r="G3" s="941"/>
      <c r="J3" s="941"/>
      <c r="K3" s="941"/>
      <c r="L3" s="941"/>
      <c r="M3" s="941"/>
      <c r="N3" s="941"/>
      <c r="O3" s="941"/>
      <c r="P3" s="941"/>
    </row>
    <row r="4" spans="1:16" s="942" customFormat="1" ht="16.5" customHeight="1">
      <c r="A4" s="941"/>
      <c r="B4" s="941"/>
      <c r="C4" s="941"/>
      <c r="D4" s="941"/>
      <c r="E4" s="941"/>
      <c r="F4" s="941"/>
      <c r="G4" s="941"/>
      <c r="J4" s="941"/>
      <c r="K4" s="941"/>
      <c r="L4" s="941"/>
      <c r="M4" s="941"/>
      <c r="N4" s="941"/>
      <c r="O4" s="941"/>
      <c r="P4" s="941"/>
    </row>
    <row r="5" spans="1:16" s="942" customFormat="1" ht="16.5" customHeight="1">
      <c r="A5" s="941"/>
      <c r="B5" s="941"/>
      <c r="C5" s="941"/>
      <c r="D5" s="941"/>
      <c r="E5" s="941"/>
      <c r="F5" s="941"/>
      <c r="G5" s="941"/>
      <c r="J5" s="941"/>
      <c r="K5" s="941"/>
      <c r="L5" s="941"/>
      <c r="M5" s="941"/>
      <c r="N5" s="941"/>
      <c r="O5" s="941"/>
      <c r="P5" s="941"/>
    </row>
    <row r="6" spans="1:16" s="942" customFormat="1" ht="16.5" customHeight="1">
      <c r="A6" s="955" t="s">
        <v>441</v>
      </c>
      <c r="B6" s="941"/>
      <c r="C6" s="941"/>
      <c r="D6" s="941"/>
      <c r="E6" s="941"/>
      <c r="F6" s="941"/>
      <c r="G6" s="941"/>
      <c r="J6" s="941"/>
      <c r="K6" s="941"/>
      <c r="L6" s="941"/>
      <c r="M6" s="941"/>
      <c r="N6" s="941"/>
      <c r="O6" s="941"/>
      <c r="P6" s="941"/>
    </row>
    <row r="7" spans="1:16" s="942" customFormat="1" ht="16.5" customHeight="1">
      <c r="A7" s="955" t="s">
        <v>442</v>
      </c>
      <c r="B7" s="941"/>
      <c r="C7" s="941"/>
      <c r="D7" s="941"/>
      <c r="E7" s="941"/>
      <c r="F7" s="941"/>
      <c r="G7" s="941"/>
      <c r="J7" s="941"/>
      <c r="K7" s="941"/>
      <c r="L7" s="941"/>
      <c r="M7" s="941"/>
      <c r="N7" s="941"/>
      <c r="O7" s="941"/>
      <c r="P7" s="941"/>
    </row>
    <row r="8" spans="1:16" s="942" customFormat="1" ht="16.5" customHeight="1">
      <c r="A8" s="955" t="s">
        <v>443</v>
      </c>
      <c r="B8" s="941"/>
      <c r="C8" s="941"/>
      <c r="D8" s="941"/>
      <c r="E8" s="941"/>
      <c r="F8" s="941"/>
      <c r="G8" s="941"/>
      <c r="J8" s="941"/>
      <c r="K8" s="941"/>
      <c r="L8" s="941"/>
      <c r="M8" s="941"/>
      <c r="N8" s="941"/>
      <c r="O8" s="941"/>
      <c r="P8" s="941"/>
    </row>
    <row r="9" spans="1:16" s="942" customFormat="1" ht="16.5" customHeight="1">
      <c r="A9" s="955" t="s">
        <v>444</v>
      </c>
      <c r="B9" s="941"/>
      <c r="C9" s="941"/>
      <c r="D9" s="941"/>
      <c r="E9" s="941"/>
      <c r="F9" s="941"/>
      <c r="G9" s="941"/>
      <c r="J9" s="941"/>
      <c r="K9" s="941"/>
      <c r="L9" s="941"/>
      <c r="M9" s="941"/>
      <c r="N9" s="941"/>
      <c r="O9" s="941"/>
      <c r="P9" s="941"/>
    </row>
    <row r="10" spans="1:16" s="942" customFormat="1" ht="16.5" customHeight="1">
      <c r="A10" s="955" t="s">
        <v>445</v>
      </c>
      <c r="B10" s="941"/>
      <c r="C10" s="941"/>
      <c r="D10" s="941"/>
      <c r="E10" s="941"/>
      <c r="F10" s="941"/>
      <c r="G10" s="941"/>
      <c r="J10" s="941"/>
      <c r="K10" s="941"/>
      <c r="L10" s="941"/>
      <c r="M10" s="941"/>
      <c r="N10" s="941"/>
      <c r="O10" s="941"/>
      <c r="P10" s="941"/>
    </row>
    <row r="11" spans="1:16" s="942" customFormat="1" ht="16.5" customHeight="1">
      <c r="A11" s="955" t="s">
        <v>446</v>
      </c>
      <c r="B11" s="955"/>
      <c r="C11" s="956"/>
      <c r="D11" s="956"/>
      <c r="E11" s="941"/>
      <c r="F11" s="941"/>
      <c r="G11" s="941"/>
      <c r="J11" s="941"/>
      <c r="K11" s="941"/>
      <c r="L11" s="941"/>
      <c r="M11" s="941"/>
      <c r="N11" s="941"/>
      <c r="O11" s="941"/>
      <c r="P11" s="941"/>
    </row>
    <row r="12" spans="1:16" s="942" customFormat="1" ht="16.5" customHeight="1">
      <c r="A12" s="955" t="s">
        <v>447</v>
      </c>
      <c r="B12" s="955"/>
      <c r="C12" s="956"/>
      <c r="D12" s="956"/>
      <c r="E12" s="941"/>
      <c r="F12" s="941"/>
      <c r="G12" s="941"/>
      <c r="J12" s="941"/>
      <c r="K12" s="941"/>
      <c r="L12" s="941"/>
      <c r="M12" s="941"/>
      <c r="N12" s="941"/>
      <c r="O12" s="941"/>
      <c r="P12" s="941"/>
    </row>
    <row r="13" spans="1:16" s="942" customFormat="1" ht="16.5" customHeight="1">
      <c r="A13" s="955" t="s">
        <v>448</v>
      </c>
      <c r="B13" s="955"/>
      <c r="C13" s="956"/>
      <c r="D13" s="956"/>
      <c r="E13" s="941"/>
      <c r="F13" s="941"/>
      <c r="G13" s="941"/>
      <c r="J13" s="941"/>
      <c r="K13" s="941"/>
      <c r="L13" s="941"/>
      <c r="M13" s="941"/>
      <c r="N13" s="941"/>
      <c r="O13" s="941"/>
      <c r="P13" s="941"/>
    </row>
    <row r="14" spans="1:16" s="942" customFormat="1" ht="16.5" customHeight="1">
      <c r="A14" s="955" t="s">
        <v>449</v>
      </c>
      <c r="B14" s="955"/>
      <c r="C14" s="956"/>
      <c r="D14" s="956"/>
      <c r="E14" s="941"/>
      <c r="F14" s="941"/>
      <c r="G14" s="941"/>
      <c r="J14" s="941"/>
      <c r="K14" s="941"/>
      <c r="L14" s="941"/>
      <c r="M14" s="941"/>
      <c r="N14" s="941"/>
      <c r="O14" s="941"/>
      <c r="P14" s="941"/>
    </row>
    <row r="15" spans="1:16" s="942" customFormat="1" ht="16.5" customHeight="1">
      <c r="A15" s="955" t="s">
        <v>450</v>
      </c>
      <c r="B15" s="955"/>
      <c r="C15" s="956"/>
      <c r="D15" s="956"/>
      <c r="E15" s="941"/>
      <c r="F15" s="941"/>
      <c r="G15" s="941"/>
      <c r="J15" s="941"/>
      <c r="K15" s="941"/>
      <c r="L15" s="941"/>
      <c r="M15" s="941"/>
      <c r="N15" s="941"/>
      <c r="O15" s="941"/>
      <c r="P15" s="941"/>
    </row>
    <row r="16" spans="1:16" s="942" customFormat="1" ht="16.5" customHeight="1">
      <c r="A16" s="955" t="s">
        <v>451</v>
      </c>
      <c r="B16" s="955"/>
      <c r="C16" s="956"/>
      <c r="D16" s="956"/>
      <c r="E16" s="941"/>
      <c r="F16" s="941"/>
      <c r="G16" s="941"/>
      <c r="J16" s="941"/>
      <c r="K16" s="941"/>
      <c r="L16" s="941"/>
      <c r="M16" s="941"/>
      <c r="N16" s="941"/>
      <c r="O16" s="941"/>
      <c r="P16" s="941"/>
    </row>
    <row r="17" spans="1:16" s="942" customFormat="1" ht="16.5" customHeight="1">
      <c r="A17" s="955" t="s">
        <v>452</v>
      </c>
      <c r="B17" s="955"/>
      <c r="C17" s="956"/>
      <c r="D17" s="956"/>
      <c r="E17" s="941"/>
      <c r="F17" s="941"/>
      <c r="G17" s="941"/>
      <c r="J17" s="941"/>
      <c r="K17" s="941"/>
      <c r="L17" s="941"/>
      <c r="M17" s="941"/>
      <c r="N17" s="941"/>
      <c r="O17" s="941"/>
      <c r="P17" s="941"/>
    </row>
    <row r="18" spans="1:16" s="942" customFormat="1" ht="16.5" customHeight="1">
      <c r="A18" s="955" t="s">
        <v>453</v>
      </c>
      <c r="B18" s="955"/>
      <c r="C18" s="956"/>
      <c r="D18" s="956"/>
      <c r="E18" s="941"/>
      <c r="F18" s="941"/>
      <c r="G18" s="941"/>
      <c r="J18" s="941"/>
      <c r="K18" s="941"/>
      <c r="L18" s="941"/>
      <c r="M18" s="941"/>
      <c r="N18" s="941"/>
      <c r="O18" s="941"/>
      <c r="P18" s="941"/>
    </row>
    <row r="19" spans="1:16" s="942" customFormat="1" ht="16.5" customHeight="1">
      <c r="A19" s="955" t="s">
        <v>454</v>
      </c>
      <c r="B19" s="955"/>
      <c r="C19" s="956"/>
      <c r="D19" s="956"/>
      <c r="E19" s="941"/>
      <c r="F19" s="941"/>
      <c r="G19" s="941"/>
      <c r="J19" s="941"/>
      <c r="K19" s="941"/>
      <c r="L19" s="941"/>
      <c r="M19" s="941"/>
      <c r="N19" s="941"/>
      <c r="O19" s="941"/>
      <c r="P19" s="941"/>
    </row>
    <row r="20" spans="1:16" s="942" customFormat="1" ht="16.5" customHeight="1">
      <c r="A20" s="955" t="s">
        <v>455</v>
      </c>
      <c r="B20" s="955"/>
      <c r="C20" s="956"/>
      <c r="D20" s="956"/>
      <c r="E20" s="941"/>
      <c r="F20" s="941"/>
      <c r="G20" s="941"/>
      <c r="J20" s="941"/>
      <c r="K20" s="941"/>
      <c r="L20" s="941"/>
      <c r="M20" s="941"/>
      <c r="N20" s="941"/>
      <c r="O20" s="941"/>
      <c r="P20" s="941"/>
    </row>
    <row r="21" spans="1:16" s="942" customFormat="1" ht="16.5" customHeight="1">
      <c r="A21" s="955" t="s">
        <v>456</v>
      </c>
      <c r="B21" s="955"/>
      <c r="C21" s="956"/>
      <c r="D21" s="956"/>
      <c r="E21" s="941"/>
      <c r="F21" s="941"/>
      <c r="G21" s="941"/>
      <c r="J21" s="941"/>
      <c r="K21" s="941"/>
      <c r="L21" s="941"/>
      <c r="M21" s="941"/>
      <c r="N21" s="941"/>
      <c r="O21" s="941"/>
      <c r="P21" s="941"/>
    </row>
    <row r="22" spans="1:16" s="942" customFormat="1" ht="16.5" customHeight="1">
      <c r="A22" s="955" t="s">
        <v>457</v>
      </c>
      <c r="B22" s="955"/>
      <c r="C22" s="956"/>
      <c r="D22" s="956"/>
      <c r="E22" s="941"/>
      <c r="F22" s="941"/>
      <c r="G22" s="941"/>
      <c r="J22" s="941"/>
      <c r="K22" s="941"/>
      <c r="L22" s="941"/>
      <c r="M22" s="941"/>
      <c r="N22" s="941"/>
      <c r="O22" s="941"/>
      <c r="P22" s="941"/>
    </row>
    <row r="23" spans="1:16" s="942" customFormat="1" ht="16.5" customHeight="1">
      <c r="A23" s="955" t="s">
        <v>458</v>
      </c>
      <c r="B23" s="955"/>
      <c r="C23" s="956"/>
      <c r="D23" s="956"/>
      <c r="E23" s="941"/>
      <c r="F23" s="941"/>
      <c r="G23" s="941"/>
      <c r="J23" s="941"/>
      <c r="K23" s="941"/>
      <c r="L23" s="941"/>
      <c r="M23" s="941"/>
      <c r="N23" s="941"/>
      <c r="O23" s="941"/>
      <c r="P23" s="941"/>
    </row>
    <row r="24" spans="1:16" s="942" customFormat="1">
      <c r="A24" s="955" t="s">
        <v>459</v>
      </c>
      <c r="B24" s="955"/>
      <c r="C24" s="956"/>
      <c r="D24" s="956"/>
      <c r="E24" s="941"/>
      <c r="F24" s="941"/>
      <c r="G24" s="941"/>
      <c r="J24" s="941"/>
      <c r="K24" s="941"/>
      <c r="L24" s="941"/>
      <c r="M24" s="941"/>
      <c r="N24" s="941"/>
      <c r="O24" s="941"/>
      <c r="P24" s="941"/>
    </row>
    <row r="25" spans="1:16" s="942" customFormat="1">
      <c r="A25" s="955" t="s">
        <v>460</v>
      </c>
      <c r="B25" s="955"/>
      <c r="C25" s="956"/>
      <c r="D25" s="956"/>
      <c r="E25" s="941"/>
      <c r="F25" s="941"/>
      <c r="G25" s="941"/>
      <c r="J25" s="941"/>
      <c r="K25" s="941"/>
      <c r="L25" s="941"/>
      <c r="M25" s="941"/>
      <c r="N25" s="941"/>
      <c r="O25" s="941"/>
      <c r="P25" s="941"/>
    </row>
    <row r="26" spans="1:16" s="942" customFormat="1">
      <c r="A26" s="955" t="s">
        <v>929</v>
      </c>
      <c r="B26" s="955"/>
      <c r="C26" s="956"/>
      <c r="D26" s="956"/>
      <c r="E26" s="941"/>
      <c r="F26" s="941"/>
      <c r="G26" s="941"/>
      <c r="J26" s="941"/>
      <c r="K26" s="941"/>
      <c r="L26" s="941"/>
      <c r="M26" s="941"/>
      <c r="N26" s="941"/>
      <c r="O26" s="941"/>
      <c r="P26" s="941"/>
    </row>
    <row r="27" spans="1:16" s="942" customFormat="1">
      <c r="A27" s="955" t="s">
        <v>930</v>
      </c>
      <c r="B27" s="955"/>
      <c r="C27" s="956"/>
      <c r="D27" s="956"/>
      <c r="E27" s="941"/>
      <c r="F27" s="941"/>
      <c r="G27" s="941"/>
      <c r="J27" s="941"/>
      <c r="K27" s="941"/>
      <c r="L27" s="941"/>
      <c r="M27" s="941"/>
      <c r="N27" s="941"/>
      <c r="O27" s="941"/>
      <c r="P27" s="941"/>
    </row>
    <row r="28" spans="1:16" s="942" customFormat="1">
      <c r="A28" s="955" t="s">
        <v>931</v>
      </c>
      <c r="B28" s="955"/>
      <c r="C28" s="956"/>
      <c r="D28" s="956"/>
      <c r="E28" s="941"/>
      <c r="F28" s="941"/>
      <c r="G28" s="941"/>
      <c r="J28" s="941"/>
      <c r="K28" s="941"/>
      <c r="L28" s="941"/>
      <c r="M28" s="941"/>
      <c r="N28" s="941"/>
      <c r="O28" s="941"/>
      <c r="P28" s="941"/>
    </row>
    <row r="29" spans="1:16" s="942" customFormat="1">
      <c r="A29" s="955" t="s">
        <v>932</v>
      </c>
      <c r="B29" s="941"/>
      <c r="C29" s="941"/>
      <c r="D29" s="941"/>
      <c r="E29" s="941"/>
      <c r="F29" s="941"/>
      <c r="G29" s="941"/>
      <c r="J29" s="941"/>
      <c r="K29" s="941"/>
      <c r="L29" s="941"/>
      <c r="M29" s="941"/>
      <c r="N29" s="941"/>
      <c r="O29" s="941"/>
      <c r="P29" s="941"/>
    </row>
    <row r="30" spans="1:16" s="942" customFormat="1" ht="12">
      <c r="A30" s="941"/>
      <c r="B30" s="941"/>
      <c r="C30" s="941"/>
      <c r="D30" s="941"/>
      <c r="E30" s="941"/>
      <c r="F30" s="941"/>
      <c r="G30" s="941"/>
      <c r="J30" s="941"/>
      <c r="K30" s="941"/>
      <c r="L30" s="941"/>
      <c r="M30" s="941"/>
      <c r="N30" s="941"/>
      <c r="O30" s="941"/>
      <c r="P30" s="941"/>
    </row>
    <row r="31" spans="1:16" s="942" customFormat="1" ht="12">
      <c r="A31" s="941"/>
      <c r="B31" s="941"/>
      <c r="C31" s="941"/>
      <c r="D31" s="941"/>
      <c r="E31" s="941"/>
      <c r="F31" s="941"/>
      <c r="G31" s="941"/>
      <c r="J31" s="941"/>
      <c r="K31" s="941"/>
      <c r="L31" s="941"/>
      <c r="M31" s="941"/>
      <c r="N31" s="941"/>
      <c r="O31" s="941"/>
      <c r="P31" s="941"/>
    </row>
    <row r="32" spans="1:16" s="942" customFormat="1" ht="12">
      <c r="A32" s="941"/>
      <c r="B32" s="941"/>
      <c r="C32" s="941"/>
      <c r="D32" s="941"/>
      <c r="E32" s="941"/>
      <c r="F32" s="941"/>
      <c r="G32" s="941"/>
      <c r="J32" s="941"/>
      <c r="K32" s="941"/>
      <c r="L32" s="941"/>
      <c r="M32" s="941"/>
      <c r="N32" s="941"/>
      <c r="O32" s="941"/>
      <c r="P32" s="941"/>
    </row>
    <row r="33" spans="1:16" s="942" customFormat="1" ht="12">
      <c r="A33" s="941"/>
      <c r="B33" s="941"/>
      <c r="C33" s="941"/>
      <c r="D33" s="941"/>
      <c r="E33" s="941"/>
      <c r="F33" s="941"/>
      <c r="G33" s="941"/>
      <c r="J33" s="941"/>
      <c r="K33" s="941"/>
      <c r="L33" s="941"/>
      <c r="M33" s="941"/>
      <c r="N33" s="941"/>
      <c r="O33" s="941"/>
      <c r="P33" s="941"/>
    </row>
    <row r="34" spans="1:16" s="942" customFormat="1" ht="12">
      <c r="A34" s="941"/>
      <c r="B34" s="941"/>
      <c r="C34" s="941"/>
      <c r="D34" s="941"/>
      <c r="E34" s="941"/>
      <c r="F34" s="941"/>
      <c r="G34" s="941"/>
      <c r="J34" s="941"/>
      <c r="K34" s="941"/>
      <c r="L34" s="941"/>
      <c r="M34" s="941"/>
      <c r="N34" s="941"/>
      <c r="O34" s="941"/>
      <c r="P34" s="941"/>
    </row>
    <row r="35" spans="1:16" s="942" customFormat="1" ht="12">
      <c r="A35" s="941"/>
      <c r="B35" s="941"/>
      <c r="C35" s="941"/>
      <c r="D35" s="941"/>
      <c r="E35" s="941"/>
      <c r="F35" s="941"/>
      <c r="G35" s="941"/>
      <c r="J35" s="941"/>
      <c r="K35" s="941"/>
      <c r="L35" s="941"/>
      <c r="M35" s="941"/>
      <c r="N35" s="941"/>
      <c r="O35" s="941"/>
      <c r="P35" s="941"/>
    </row>
    <row r="36" spans="1:16">
      <c r="J36" s="941"/>
    </row>
    <row r="37" spans="1:16">
      <c r="J37" s="941"/>
    </row>
    <row r="39" spans="1:16">
      <c r="J39" s="301"/>
    </row>
    <row r="40" spans="1:16">
      <c r="J40" s="301"/>
    </row>
  </sheetData>
  <phoneticPr fontId="6" type="noConversion"/>
  <printOptions horizontalCentered="1" verticalCentered="1" gridLinesSet="0"/>
  <pageMargins left="0.98425196850393704" right="1.2204724409448819" top="1.9685039370078741" bottom="1.8897637795275593" header="0" footer="0.39370078740157483"/>
  <pageSetup paperSize="9" scale="88" pageOrder="overThenDown" orientation="portrait" verticalDpi="300" r:id="rId1"/>
  <headerFooter alignWithMargins="0">
    <oddHeader xml:space="preserve">&amp;L64&amp;R                                          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07"/>
  <sheetViews>
    <sheetView view="pageBreakPreview" topLeftCell="L1" zoomScaleNormal="100" zoomScaleSheetLayoutView="100" workbookViewId="0">
      <selection activeCell="AF18" sqref="AF18"/>
    </sheetView>
  </sheetViews>
  <sheetFormatPr defaultRowHeight="14.25"/>
  <cols>
    <col min="1" max="1" width="10.625" style="302" customWidth="1"/>
    <col min="2" max="2" width="10.625" style="303" customWidth="1"/>
    <col min="3" max="3" width="10.125" style="304" customWidth="1"/>
    <col min="4" max="5" width="10.375" style="304" customWidth="1"/>
    <col min="6" max="6" width="9.625" style="304" customWidth="1"/>
    <col min="7" max="7" width="10.375" style="305" customWidth="1"/>
    <col min="8" max="8" width="10.375" style="306" customWidth="1"/>
    <col min="9" max="9" width="8.625" style="307" customWidth="1"/>
    <col min="10" max="10" width="9.625" style="304" customWidth="1"/>
    <col min="11" max="11" width="7.625" style="305" customWidth="1"/>
    <col min="12" max="12" width="7.625" style="306" customWidth="1"/>
    <col min="13" max="13" width="9.625" style="306" customWidth="1"/>
    <col min="14" max="14" width="9.625" style="308" customWidth="1"/>
    <col min="15" max="15" width="12.625" style="304" customWidth="1"/>
    <col min="16" max="16" width="7.625" style="301" customWidth="1"/>
    <col min="17" max="17" width="9.375" style="307" customWidth="1"/>
    <col min="18" max="18" width="10.125" style="301" customWidth="1"/>
    <col min="19" max="19" width="9.625" style="301" customWidth="1"/>
    <col min="20" max="20" width="9.875" style="301" customWidth="1"/>
    <col min="21" max="21" width="10.5" style="301" customWidth="1"/>
    <col min="22" max="22" width="10.625" style="301" customWidth="1"/>
    <col min="23" max="23" width="11.125" style="301" customWidth="1"/>
    <col min="24" max="24" width="11" style="301" customWidth="1"/>
    <col min="25" max="25" width="9.625" style="301" customWidth="1"/>
    <col min="26" max="27" width="8.125" style="301" customWidth="1"/>
    <col min="28" max="29" width="8.625" style="301" customWidth="1"/>
    <col min="30" max="30" width="9.625" style="301" customWidth="1"/>
    <col min="31" max="31" width="9.125" style="301" customWidth="1"/>
    <col min="32" max="32" width="12.625" style="301" customWidth="1"/>
    <col min="33" max="33" width="7.375" style="301" customWidth="1"/>
    <col min="34" max="34" width="10.125" style="301" customWidth="1"/>
    <col min="35" max="35" width="12.25" style="301" customWidth="1"/>
    <col min="36" max="16384" width="9" style="301"/>
  </cols>
  <sheetData>
    <row r="1" spans="1:35" s="217" customFormat="1" ht="14.1" customHeight="1">
      <c r="A1" s="212"/>
      <c r="B1" s="213"/>
      <c r="C1" s="213"/>
      <c r="D1" s="213"/>
      <c r="E1" s="213"/>
      <c r="F1" s="213"/>
      <c r="G1" s="214"/>
      <c r="H1" s="925" t="s">
        <v>45</v>
      </c>
      <c r="I1" s="152" t="s">
        <v>1673</v>
      </c>
      <c r="J1" s="213"/>
      <c r="K1" s="214"/>
      <c r="L1" s="215"/>
      <c r="M1" s="215"/>
      <c r="N1" s="216"/>
      <c r="O1" s="213"/>
      <c r="Q1" s="218"/>
      <c r="R1" s="213"/>
      <c r="S1" s="213"/>
      <c r="T1" s="213"/>
      <c r="U1" s="213"/>
      <c r="V1" s="213"/>
      <c r="W1" s="214"/>
      <c r="Y1" s="925" t="s">
        <v>1674</v>
      </c>
      <c r="Z1" s="152" t="s">
        <v>833</v>
      </c>
      <c r="AB1" s="214"/>
      <c r="AC1" s="215"/>
      <c r="AD1" s="215"/>
      <c r="AE1" s="216"/>
      <c r="AF1" s="213"/>
      <c r="AH1" s="218"/>
    </row>
    <row r="2" spans="1:35" s="227" customFormat="1" ht="14.1" customHeight="1">
      <c r="A2" s="219"/>
      <c r="B2" s="220"/>
      <c r="C2" s="221"/>
      <c r="D2" s="221"/>
      <c r="E2" s="221"/>
      <c r="F2" s="221"/>
      <c r="G2" s="222"/>
      <c r="H2" s="223"/>
      <c r="I2" s="224"/>
      <c r="J2" s="221"/>
      <c r="K2" s="222"/>
      <c r="L2" s="225"/>
      <c r="M2" s="225"/>
      <c r="N2" s="226"/>
      <c r="O2" s="221"/>
      <c r="Q2" s="228"/>
      <c r="R2" s="220"/>
      <c r="S2" s="221"/>
      <c r="T2" s="221"/>
      <c r="U2" s="221"/>
      <c r="V2" s="221"/>
      <c r="W2" s="222"/>
      <c r="Y2" s="223"/>
      <c r="Z2" s="224"/>
      <c r="AB2" s="222"/>
      <c r="AC2" s="225"/>
      <c r="AD2" s="225"/>
      <c r="AE2" s="226"/>
      <c r="AF2" s="221"/>
      <c r="AH2" s="228"/>
    </row>
    <row r="3" spans="1:35" s="229" customFormat="1" ht="20.100000000000001" customHeight="1">
      <c r="A3" s="1166" t="s">
        <v>1677</v>
      </c>
      <c r="B3" s="1166"/>
      <c r="C3" s="1166"/>
      <c r="D3" s="1166"/>
      <c r="E3" s="1166"/>
      <c r="F3" s="1166"/>
      <c r="G3" s="1166"/>
      <c r="H3" s="1166"/>
      <c r="I3" s="1166" t="s">
        <v>1600</v>
      </c>
      <c r="J3" s="1166"/>
      <c r="K3" s="1166"/>
      <c r="L3" s="1166"/>
      <c r="M3" s="1166"/>
      <c r="N3" s="1166"/>
      <c r="O3" s="1166"/>
      <c r="P3" s="1166"/>
      <c r="Q3" s="1166"/>
      <c r="R3" s="1166" t="s">
        <v>1603</v>
      </c>
      <c r="S3" s="1166"/>
      <c r="T3" s="1166"/>
      <c r="U3" s="1166"/>
      <c r="V3" s="1166"/>
      <c r="W3" s="1166"/>
      <c r="X3" s="1166"/>
      <c r="Y3" s="1166"/>
      <c r="Z3" s="1166" t="s">
        <v>1604</v>
      </c>
      <c r="AA3" s="1166"/>
      <c r="AB3" s="1166"/>
      <c r="AC3" s="1166"/>
      <c r="AD3" s="1166"/>
      <c r="AE3" s="1166"/>
      <c r="AF3" s="1166"/>
      <c r="AG3" s="1166"/>
      <c r="AH3" s="1166"/>
    </row>
    <row r="4" spans="1:35" s="920" customFormat="1" ht="24" customHeight="1">
      <c r="A4" s="1171" t="s">
        <v>1678</v>
      </c>
      <c r="B4" s="1171"/>
      <c r="C4" s="1171"/>
      <c r="D4" s="1171"/>
      <c r="E4" s="1171"/>
      <c r="F4" s="1171"/>
      <c r="G4" s="1171"/>
      <c r="H4" s="1171"/>
      <c r="I4" s="1171" t="s">
        <v>1602</v>
      </c>
      <c r="J4" s="1171"/>
      <c r="K4" s="1171"/>
      <c r="L4" s="1171"/>
      <c r="M4" s="1171"/>
      <c r="N4" s="1171"/>
      <c r="O4" s="1171"/>
      <c r="P4" s="1171"/>
      <c r="Q4" s="1171"/>
      <c r="R4" s="1171" t="s">
        <v>1601</v>
      </c>
      <c r="S4" s="1171"/>
      <c r="T4" s="1171"/>
      <c r="U4" s="1171"/>
      <c r="V4" s="1171"/>
      <c r="W4" s="1171"/>
      <c r="X4" s="1171"/>
      <c r="Y4" s="1171"/>
      <c r="Z4" s="1171" t="s">
        <v>1605</v>
      </c>
      <c r="AA4" s="1171"/>
      <c r="AB4" s="1171"/>
      <c r="AC4" s="1171"/>
      <c r="AD4" s="1171"/>
      <c r="AE4" s="1171"/>
      <c r="AF4" s="1171"/>
      <c r="AG4" s="1171"/>
      <c r="AH4" s="1171"/>
    </row>
    <row r="5" spans="1:35" s="232" customFormat="1" ht="18" customHeight="1" thickBot="1">
      <c r="A5" s="231" t="s">
        <v>493</v>
      </c>
      <c r="G5" s="1178" t="s">
        <v>494</v>
      </c>
      <c r="H5" s="1178"/>
      <c r="I5" s="233" t="s">
        <v>493</v>
      </c>
      <c r="J5" s="233"/>
      <c r="L5" s="234"/>
      <c r="M5" s="234"/>
      <c r="Q5" s="235" t="s">
        <v>264</v>
      </c>
      <c r="Y5" s="234" t="s">
        <v>494</v>
      </c>
      <c r="Z5" s="231" t="s">
        <v>493</v>
      </c>
      <c r="AC5" s="234" t="s">
        <v>388</v>
      </c>
      <c r="AD5" s="234"/>
      <c r="AH5" s="234" t="s">
        <v>494</v>
      </c>
      <c r="AI5" s="236"/>
    </row>
    <row r="6" spans="1:35" s="217" customFormat="1" ht="17.25" customHeight="1">
      <c r="A6" s="1174" t="s">
        <v>936</v>
      </c>
      <c r="B6" s="1162" t="s">
        <v>937</v>
      </c>
      <c r="C6" s="1156" t="s">
        <v>1542</v>
      </c>
      <c r="D6" s="1157"/>
      <c r="E6" s="1157"/>
      <c r="F6" s="1157"/>
      <c r="G6" s="1157"/>
      <c r="H6" s="1157"/>
      <c r="I6" s="1174" t="s">
        <v>939</v>
      </c>
      <c r="J6" s="1165" t="s">
        <v>1543</v>
      </c>
      <c r="K6" s="1157"/>
      <c r="L6" s="1162"/>
      <c r="M6" s="1148" t="s">
        <v>496</v>
      </c>
      <c r="N6" s="1162" t="s">
        <v>497</v>
      </c>
      <c r="O6" s="237" t="s">
        <v>498</v>
      </c>
      <c r="P6" s="1144" t="s">
        <v>499</v>
      </c>
      <c r="Q6" s="1145"/>
      <c r="R6" s="1162" t="s">
        <v>937</v>
      </c>
      <c r="S6" s="1156" t="s">
        <v>938</v>
      </c>
      <c r="T6" s="1157"/>
      <c r="U6" s="1157"/>
      <c r="V6" s="1157"/>
      <c r="W6" s="1157"/>
      <c r="X6" s="1158"/>
      <c r="Y6" s="1159" t="s">
        <v>500</v>
      </c>
      <c r="Z6" s="1174" t="s">
        <v>936</v>
      </c>
      <c r="AA6" s="1165" t="s">
        <v>495</v>
      </c>
      <c r="AB6" s="1157"/>
      <c r="AC6" s="1162"/>
      <c r="AD6" s="1148" t="s">
        <v>496</v>
      </c>
      <c r="AE6" s="1162" t="s">
        <v>497</v>
      </c>
      <c r="AF6" s="237" t="s">
        <v>498</v>
      </c>
      <c r="AG6" s="1144" t="s">
        <v>499</v>
      </c>
      <c r="AH6" s="1145"/>
    </row>
    <row r="7" spans="1:35" s="217" customFormat="1" ht="14.1" customHeight="1">
      <c r="A7" s="1175"/>
      <c r="B7" s="1163"/>
      <c r="C7" s="1154" t="s">
        <v>1544</v>
      </c>
      <c r="D7" s="886"/>
      <c r="E7" s="878"/>
      <c r="F7" s="1154" t="s">
        <v>501</v>
      </c>
      <c r="G7" s="238"/>
      <c r="H7" s="238"/>
      <c r="I7" s="1175"/>
      <c r="J7" s="1172" t="s">
        <v>502</v>
      </c>
      <c r="K7" s="238"/>
      <c r="L7" s="238"/>
      <c r="M7" s="1149"/>
      <c r="N7" s="1163"/>
      <c r="O7" s="887" t="s">
        <v>503</v>
      </c>
      <c r="P7" s="1146"/>
      <c r="Q7" s="1147"/>
      <c r="R7" s="1163"/>
      <c r="S7" s="1154" t="s">
        <v>1544</v>
      </c>
      <c r="T7" s="886"/>
      <c r="U7" s="878"/>
      <c r="V7" s="1154" t="s">
        <v>501</v>
      </c>
      <c r="W7" s="238"/>
      <c r="X7" s="238"/>
      <c r="Y7" s="1160"/>
      <c r="Z7" s="1175"/>
      <c r="AA7" s="1172" t="s">
        <v>504</v>
      </c>
      <c r="AB7" s="238"/>
      <c r="AC7" s="238"/>
      <c r="AD7" s="1149"/>
      <c r="AE7" s="1163"/>
      <c r="AF7" s="887" t="s">
        <v>503</v>
      </c>
      <c r="AG7" s="1146"/>
      <c r="AH7" s="1147"/>
    </row>
    <row r="8" spans="1:35" s="217" customFormat="1" ht="13.7" customHeight="1">
      <c r="A8" s="1175"/>
      <c r="B8" s="1163"/>
      <c r="C8" s="1146"/>
      <c r="D8" s="239" t="s">
        <v>479</v>
      </c>
      <c r="E8" s="239" t="s">
        <v>480</v>
      </c>
      <c r="F8" s="1146"/>
      <c r="G8" s="239" t="s">
        <v>54</v>
      </c>
      <c r="H8" s="240" t="s">
        <v>56</v>
      </c>
      <c r="I8" s="1175"/>
      <c r="J8" s="1147"/>
      <c r="K8" s="239" t="s">
        <v>54</v>
      </c>
      <c r="L8" s="240" t="s">
        <v>56</v>
      </c>
      <c r="M8" s="1149"/>
      <c r="N8" s="1163"/>
      <c r="O8" s="887" t="s">
        <v>481</v>
      </c>
      <c r="P8" s="877"/>
      <c r="Q8" s="241" t="s">
        <v>482</v>
      </c>
      <c r="R8" s="1163"/>
      <c r="S8" s="1146"/>
      <c r="T8" s="239" t="s">
        <v>479</v>
      </c>
      <c r="U8" s="239" t="s">
        <v>480</v>
      </c>
      <c r="V8" s="1146"/>
      <c r="W8" s="239" t="s">
        <v>54</v>
      </c>
      <c r="X8" s="240" t="s">
        <v>56</v>
      </c>
      <c r="Y8" s="1160"/>
      <c r="Z8" s="1175"/>
      <c r="AA8" s="1147"/>
      <c r="AB8" s="239" t="s">
        <v>54</v>
      </c>
      <c r="AC8" s="240" t="s">
        <v>56</v>
      </c>
      <c r="AD8" s="1149"/>
      <c r="AE8" s="1163"/>
      <c r="AF8" s="887" t="s">
        <v>481</v>
      </c>
      <c r="AG8" s="877" t="s">
        <v>12</v>
      </c>
      <c r="AH8" s="241" t="s">
        <v>482</v>
      </c>
    </row>
    <row r="9" spans="1:35" s="217" customFormat="1" ht="13.7" customHeight="1">
      <c r="A9" s="1176"/>
      <c r="B9" s="1164"/>
      <c r="C9" s="1155"/>
      <c r="D9" s="889" t="s">
        <v>483</v>
      </c>
      <c r="E9" s="889" t="s">
        <v>484</v>
      </c>
      <c r="F9" s="1155"/>
      <c r="G9" s="889" t="s">
        <v>483</v>
      </c>
      <c r="H9" s="242" t="s">
        <v>484</v>
      </c>
      <c r="I9" s="1176"/>
      <c r="J9" s="1173"/>
      <c r="K9" s="889" t="s">
        <v>483</v>
      </c>
      <c r="L9" s="242" t="s">
        <v>484</v>
      </c>
      <c r="M9" s="1150"/>
      <c r="N9" s="1164"/>
      <c r="O9" s="888" t="s">
        <v>505</v>
      </c>
      <c r="P9" s="243"/>
      <c r="Q9" s="244" t="s">
        <v>485</v>
      </c>
      <c r="R9" s="1164"/>
      <c r="S9" s="1155"/>
      <c r="T9" s="889" t="s">
        <v>483</v>
      </c>
      <c r="U9" s="889" t="s">
        <v>484</v>
      </c>
      <c r="V9" s="1155"/>
      <c r="W9" s="889" t="s">
        <v>483</v>
      </c>
      <c r="X9" s="242" t="s">
        <v>484</v>
      </c>
      <c r="Y9" s="1161"/>
      <c r="Z9" s="1176"/>
      <c r="AA9" s="1173"/>
      <c r="AB9" s="889" t="s">
        <v>483</v>
      </c>
      <c r="AC9" s="242" t="s">
        <v>484</v>
      </c>
      <c r="AD9" s="1150"/>
      <c r="AE9" s="1164"/>
      <c r="AF9" s="888" t="s">
        <v>505</v>
      </c>
      <c r="AG9" s="243"/>
      <c r="AH9" s="244" t="s">
        <v>485</v>
      </c>
    </row>
    <row r="10" spans="1:35" s="217" customFormat="1" ht="21.95" customHeight="1">
      <c r="A10" s="879">
        <v>1967</v>
      </c>
      <c r="B10" s="245">
        <v>786510</v>
      </c>
      <c r="C10" s="245">
        <v>4518584</v>
      </c>
      <c r="D10" s="245">
        <v>2264526</v>
      </c>
      <c r="E10" s="245">
        <v>2254058</v>
      </c>
      <c r="F10" s="148" t="s">
        <v>486</v>
      </c>
      <c r="G10" s="148" t="s">
        <v>486</v>
      </c>
      <c r="H10" s="148" t="s">
        <v>486</v>
      </c>
      <c r="I10" s="879">
        <v>1967</v>
      </c>
      <c r="J10" s="148" t="s">
        <v>486</v>
      </c>
      <c r="K10" s="148" t="s">
        <v>486</v>
      </c>
      <c r="L10" s="148" t="s">
        <v>486</v>
      </c>
      <c r="M10" s="246">
        <v>1.0214637276305389</v>
      </c>
      <c r="N10" s="246">
        <v>5.7</v>
      </c>
      <c r="O10" s="148" t="s">
        <v>486</v>
      </c>
      <c r="P10" s="246">
        <v>228</v>
      </c>
      <c r="Q10" s="247">
        <v>19797.810000000001</v>
      </c>
      <c r="R10" s="248">
        <v>799489</v>
      </c>
      <c r="S10" s="248">
        <v>2871821</v>
      </c>
      <c r="T10" s="248">
        <v>1442465</v>
      </c>
      <c r="U10" s="248">
        <v>1429356</v>
      </c>
      <c r="V10" s="248">
        <v>2871216</v>
      </c>
      <c r="W10" s="250" t="s">
        <v>486</v>
      </c>
      <c r="X10" s="148" t="s">
        <v>486</v>
      </c>
      <c r="Y10" s="880">
        <v>1991</v>
      </c>
      <c r="Z10" s="879">
        <v>1991</v>
      </c>
      <c r="AA10" s="248">
        <v>605</v>
      </c>
      <c r="AB10" s="250" t="s">
        <v>486</v>
      </c>
      <c r="AC10" s="148" t="s">
        <v>486</v>
      </c>
      <c r="AD10" s="251">
        <v>0.21443456971409189</v>
      </c>
      <c r="AE10" s="252">
        <v>3.5920706851501398</v>
      </c>
      <c r="AF10" s="250" t="s">
        <v>486</v>
      </c>
      <c r="AG10" s="252">
        <v>147.67166100865208</v>
      </c>
      <c r="AH10" s="253">
        <v>19447.34</v>
      </c>
    </row>
    <row r="11" spans="1:35" s="217" customFormat="1" ht="21.95" customHeight="1">
      <c r="A11" s="879">
        <v>1968</v>
      </c>
      <c r="B11" s="245">
        <v>800762</v>
      </c>
      <c r="C11" s="245">
        <v>4553261</v>
      </c>
      <c r="D11" s="245">
        <v>2280624</v>
      </c>
      <c r="E11" s="245">
        <v>2272637</v>
      </c>
      <c r="F11" s="148" t="s">
        <v>486</v>
      </c>
      <c r="G11" s="148" t="s">
        <v>486</v>
      </c>
      <c r="H11" s="148" t="s">
        <v>486</v>
      </c>
      <c r="I11" s="879">
        <v>1968</v>
      </c>
      <c r="J11" s="148" t="s">
        <v>486</v>
      </c>
      <c r="K11" s="148" t="s">
        <v>486</v>
      </c>
      <c r="L11" s="148" t="s">
        <v>486</v>
      </c>
      <c r="M11" s="246">
        <v>0.76743068182421748</v>
      </c>
      <c r="N11" s="246">
        <v>5.7</v>
      </c>
      <c r="O11" s="148" t="s">
        <v>486</v>
      </c>
      <c r="P11" s="246">
        <v>230</v>
      </c>
      <c r="Q11" s="247">
        <v>19797.810000000001</v>
      </c>
      <c r="R11" s="248">
        <v>827454</v>
      </c>
      <c r="S11" s="248">
        <v>2873336</v>
      </c>
      <c r="T11" s="248">
        <v>1443421</v>
      </c>
      <c r="U11" s="248">
        <v>1429915</v>
      </c>
      <c r="V11" s="254">
        <v>2872170</v>
      </c>
      <c r="W11" s="248">
        <v>1442757</v>
      </c>
      <c r="X11" s="245">
        <v>1429413</v>
      </c>
      <c r="Y11" s="880">
        <v>1992</v>
      </c>
      <c r="Z11" s="879">
        <v>1992</v>
      </c>
      <c r="AA11" s="248">
        <v>1166</v>
      </c>
      <c r="AB11" s="250">
        <v>664</v>
      </c>
      <c r="AC11" s="148">
        <v>502</v>
      </c>
      <c r="AD11" s="251">
        <v>5.2753984318660532E-2</v>
      </c>
      <c r="AE11" s="252">
        <v>3.4725023989248949</v>
      </c>
      <c r="AF11" s="250" t="s">
        <v>486</v>
      </c>
      <c r="AG11" s="252">
        <v>147.74204263296642</v>
      </c>
      <c r="AH11" s="253">
        <v>19448.330000000002</v>
      </c>
    </row>
    <row r="12" spans="1:35" s="217" customFormat="1" ht="21.95" customHeight="1">
      <c r="A12" s="879">
        <v>1970</v>
      </c>
      <c r="B12" s="245">
        <v>850237</v>
      </c>
      <c r="C12" s="245">
        <v>4559092</v>
      </c>
      <c r="D12" s="245">
        <v>2284650</v>
      </c>
      <c r="E12" s="245">
        <v>2274442</v>
      </c>
      <c r="F12" s="148" t="s">
        <v>486</v>
      </c>
      <c r="G12" s="148" t="s">
        <v>486</v>
      </c>
      <c r="H12" s="148" t="s">
        <v>486</v>
      </c>
      <c r="I12" s="879">
        <v>1970</v>
      </c>
      <c r="J12" s="148" t="s">
        <v>486</v>
      </c>
      <c r="K12" s="148" t="s">
        <v>486</v>
      </c>
      <c r="L12" s="148" t="s">
        <v>486</v>
      </c>
      <c r="M12" s="255">
        <v>0.12806206365064512</v>
      </c>
      <c r="N12" s="246">
        <v>5.4</v>
      </c>
      <c r="O12" s="148" t="s">
        <v>486</v>
      </c>
      <c r="P12" s="246">
        <v>230</v>
      </c>
      <c r="Q12" s="247">
        <v>19797.810000000001</v>
      </c>
      <c r="R12" s="248">
        <v>852739</v>
      </c>
      <c r="S12" s="248">
        <v>2877774</v>
      </c>
      <c r="T12" s="248">
        <v>1445914</v>
      </c>
      <c r="U12" s="248">
        <v>1431860</v>
      </c>
      <c r="V12" s="256">
        <v>2876288</v>
      </c>
      <c r="W12" s="248">
        <v>1445071</v>
      </c>
      <c r="X12" s="248">
        <v>1431217</v>
      </c>
      <c r="Y12" s="880">
        <v>1993</v>
      </c>
      <c r="Z12" s="879">
        <v>1993</v>
      </c>
      <c r="AA12" s="256">
        <v>1486</v>
      </c>
      <c r="AB12" s="248">
        <v>843</v>
      </c>
      <c r="AC12" s="248">
        <v>643</v>
      </c>
      <c r="AD12" s="251">
        <v>0.15445461303516192</v>
      </c>
      <c r="AE12" s="252">
        <v>3.3747418612260023</v>
      </c>
      <c r="AF12" s="248">
        <v>242305</v>
      </c>
      <c r="AG12" s="252">
        <v>147.95053395931916</v>
      </c>
      <c r="AH12" s="253">
        <v>19450.919999999998</v>
      </c>
    </row>
    <row r="13" spans="1:35" s="217" customFormat="1" ht="21.95" customHeight="1">
      <c r="A13" s="879">
        <v>1971</v>
      </c>
      <c r="B13" s="245">
        <v>853588</v>
      </c>
      <c r="C13" s="245">
        <v>4604702</v>
      </c>
      <c r="D13" s="245">
        <v>2297404</v>
      </c>
      <c r="E13" s="245">
        <v>2307298</v>
      </c>
      <c r="F13" s="148" t="s">
        <v>486</v>
      </c>
      <c r="G13" s="148" t="s">
        <v>486</v>
      </c>
      <c r="H13" s="148" t="s">
        <v>486</v>
      </c>
      <c r="I13" s="879">
        <v>1971</v>
      </c>
      <c r="J13" s="148" t="s">
        <v>486</v>
      </c>
      <c r="K13" s="148" t="s">
        <v>486</v>
      </c>
      <c r="L13" s="148" t="s">
        <v>486</v>
      </c>
      <c r="M13" s="246">
        <v>1.0004185043863998</v>
      </c>
      <c r="N13" s="246">
        <v>5.4</v>
      </c>
      <c r="O13" s="148" t="s">
        <v>486</v>
      </c>
      <c r="P13" s="246">
        <v>233</v>
      </c>
      <c r="Q13" s="247">
        <v>19797.810000000001</v>
      </c>
      <c r="R13" s="248">
        <v>868622</v>
      </c>
      <c r="S13" s="248">
        <v>2875375</v>
      </c>
      <c r="T13" s="248">
        <v>1445244</v>
      </c>
      <c r="U13" s="248">
        <v>1430491</v>
      </c>
      <c r="V13" s="256">
        <v>2872778</v>
      </c>
      <c r="W13" s="248">
        <v>1443849</v>
      </c>
      <c r="X13" s="248">
        <v>1429289</v>
      </c>
      <c r="Y13" s="880">
        <v>1994</v>
      </c>
      <c r="Z13" s="879">
        <v>1994</v>
      </c>
      <c r="AA13" s="248">
        <v>2597</v>
      </c>
      <c r="AB13" s="248">
        <v>1395</v>
      </c>
      <c r="AC13" s="248">
        <v>1202</v>
      </c>
      <c r="AD13" s="251">
        <v>-8.3363043797045913E-2</v>
      </c>
      <c r="AE13" s="252">
        <v>3.3102719019320257</v>
      </c>
      <c r="AF13" s="248">
        <v>246717</v>
      </c>
      <c r="AG13" s="252">
        <v>147.82582990165082</v>
      </c>
      <c r="AH13" s="253">
        <v>19451.099999999999</v>
      </c>
    </row>
    <row r="14" spans="1:35" s="217" customFormat="1" ht="21.95" customHeight="1">
      <c r="A14" s="879">
        <v>1972</v>
      </c>
      <c r="B14" s="245">
        <v>864448</v>
      </c>
      <c r="C14" s="245">
        <v>4687960</v>
      </c>
      <c r="D14" s="245">
        <v>2343842</v>
      </c>
      <c r="E14" s="245">
        <v>2344118</v>
      </c>
      <c r="F14" s="148" t="s">
        <v>486</v>
      </c>
      <c r="G14" s="148" t="s">
        <v>486</v>
      </c>
      <c r="H14" s="148" t="s">
        <v>486</v>
      </c>
      <c r="I14" s="879">
        <v>1972</v>
      </c>
      <c r="J14" s="148" t="s">
        <v>486</v>
      </c>
      <c r="K14" s="148" t="s">
        <v>486</v>
      </c>
      <c r="L14" s="148" t="s">
        <v>486</v>
      </c>
      <c r="M14" s="246">
        <v>1.8081083205818749</v>
      </c>
      <c r="N14" s="246">
        <v>5.4</v>
      </c>
      <c r="O14" s="148" t="s">
        <v>486</v>
      </c>
      <c r="P14" s="246">
        <v>237</v>
      </c>
      <c r="Q14" s="247">
        <v>19797.810000000001</v>
      </c>
      <c r="R14" s="248">
        <v>862912</v>
      </c>
      <c r="S14" s="248">
        <v>2775922</v>
      </c>
      <c r="T14" s="248">
        <v>1392540</v>
      </c>
      <c r="U14" s="248">
        <v>1383382</v>
      </c>
      <c r="V14" s="248">
        <v>2770378</v>
      </c>
      <c r="W14" s="248">
        <v>1389878</v>
      </c>
      <c r="X14" s="245">
        <v>1380500</v>
      </c>
      <c r="Y14" s="880">
        <v>1995</v>
      </c>
      <c r="Z14" s="879">
        <v>1995</v>
      </c>
      <c r="AA14" s="248">
        <v>5544</v>
      </c>
      <c r="AB14" s="248">
        <v>2662</v>
      </c>
      <c r="AC14" s="245">
        <v>2882</v>
      </c>
      <c r="AD14" s="251">
        <v>-3.458783636916924</v>
      </c>
      <c r="AE14" s="252">
        <v>3.2169236260476155</v>
      </c>
      <c r="AF14" s="248">
        <v>248256</v>
      </c>
      <c r="AG14" s="252">
        <v>145.93325784124161</v>
      </c>
      <c r="AH14" s="253">
        <v>19021.86</v>
      </c>
    </row>
    <row r="15" spans="1:35" s="217" customFormat="1" ht="21.95" customHeight="1">
      <c r="A15" s="879">
        <v>1973</v>
      </c>
      <c r="B15" s="245">
        <v>886180</v>
      </c>
      <c r="C15" s="245">
        <v>4680997</v>
      </c>
      <c r="D15" s="245">
        <v>2397959</v>
      </c>
      <c r="E15" s="245">
        <v>2283038</v>
      </c>
      <c r="F15" s="148" t="s">
        <v>486</v>
      </c>
      <c r="G15" s="148" t="s">
        <v>486</v>
      </c>
      <c r="H15" s="148" t="s">
        <v>486</v>
      </c>
      <c r="I15" s="879">
        <v>1973</v>
      </c>
      <c r="J15" s="148" t="s">
        <v>486</v>
      </c>
      <c r="K15" s="148" t="s">
        <v>486</v>
      </c>
      <c r="L15" s="148" t="s">
        <v>486</v>
      </c>
      <c r="M15" s="246">
        <v>-0.14852942431249413</v>
      </c>
      <c r="N15" s="246">
        <v>5.4</v>
      </c>
      <c r="O15" s="148" t="s">
        <v>486</v>
      </c>
      <c r="P15" s="246">
        <v>241</v>
      </c>
      <c r="Q15" s="247">
        <v>19797.810000000001</v>
      </c>
      <c r="R15" s="248">
        <v>890719</v>
      </c>
      <c r="S15" s="248">
        <v>2799171</v>
      </c>
      <c r="T15" s="248">
        <v>1403863</v>
      </c>
      <c r="U15" s="248">
        <v>1395308</v>
      </c>
      <c r="V15" s="248">
        <v>2790451</v>
      </c>
      <c r="W15" s="248">
        <v>1399442</v>
      </c>
      <c r="X15" s="245">
        <v>1391009</v>
      </c>
      <c r="Y15" s="880">
        <v>1996</v>
      </c>
      <c r="Z15" s="879">
        <v>1996</v>
      </c>
      <c r="AA15" s="248">
        <v>8720</v>
      </c>
      <c r="AB15" s="248">
        <v>4421</v>
      </c>
      <c r="AC15" s="245">
        <v>4299</v>
      </c>
      <c r="AD15" s="251">
        <v>0.83752353272174074</v>
      </c>
      <c r="AE15" s="252">
        <v>3.1425971602716456</v>
      </c>
      <c r="AF15" s="248">
        <v>256436</v>
      </c>
      <c r="AG15" s="252">
        <v>147.15733991111168</v>
      </c>
      <c r="AH15" s="253">
        <v>19021.62</v>
      </c>
    </row>
    <row r="16" spans="1:35" s="217" customFormat="1" ht="21.95" customHeight="1">
      <c r="A16" s="879">
        <v>1974</v>
      </c>
      <c r="B16" s="245">
        <v>910915</v>
      </c>
      <c r="C16" s="245">
        <v>4878863</v>
      </c>
      <c r="D16" s="245">
        <v>2446676</v>
      </c>
      <c r="E16" s="245">
        <v>2432187</v>
      </c>
      <c r="F16" s="148" t="s">
        <v>486</v>
      </c>
      <c r="G16" s="148" t="s">
        <v>486</v>
      </c>
      <c r="H16" s="148" t="s">
        <v>486</v>
      </c>
      <c r="I16" s="879">
        <v>1974</v>
      </c>
      <c r="J16" s="148" t="s">
        <v>486</v>
      </c>
      <c r="K16" s="148" t="s">
        <v>486</v>
      </c>
      <c r="L16" s="148" t="s">
        <v>486</v>
      </c>
      <c r="M16" s="246">
        <v>4.2270054862244093</v>
      </c>
      <c r="N16" s="246">
        <v>5.4</v>
      </c>
      <c r="O16" s="148" t="s">
        <v>486</v>
      </c>
      <c r="P16" s="246">
        <v>246</v>
      </c>
      <c r="Q16" s="247">
        <v>19797.810000000001</v>
      </c>
      <c r="R16" s="248">
        <v>914824</v>
      </c>
      <c r="S16" s="248">
        <v>2811586</v>
      </c>
      <c r="T16" s="248">
        <v>1409973</v>
      </c>
      <c r="U16" s="248">
        <v>1401613</v>
      </c>
      <c r="V16" s="248">
        <v>2799084</v>
      </c>
      <c r="W16" s="248">
        <v>1403153</v>
      </c>
      <c r="X16" s="245">
        <v>1395931</v>
      </c>
      <c r="Y16" s="880">
        <v>1997</v>
      </c>
      <c r="Z16" s="879">
        <v>1997</v>
      </c>
      <c r="AA16" s="248">
        <v>12502</v>
      </c>
      <c r="AB16" s="248">
        <v>6820</v>
      </c>
      <c r="AC16" s="245">
        <v>5682</v>
      </c>
      <c r="AD16" s="251">
        <v>0.4435241719780606</v>
      </c>
      <c r="AE16" s="252">
        <v>3.0733627451837728</v>
      </c>
      <c r="AF16" s="248">
        <v>266540</v>
      </c>
      <c r="AG16" s="252">
        <v>147.81607962634669</v>
      </c>
      <c r="AH16" s="253">
        <v>19020.84</v>
      </c>
    </row>
    <row r="17" spans="1:35" s="217" customFormat="1" ht="21.95" customHeight="1">
      <c r="A17" s="879">
        <v>1975</v>
      </c>
      <c r="B17" s="245">
        <v>953864</v>
      </c>
      <c r="C17" s="245">
        <v>4858551</v>
      </c>
      <c r="D17" s="245">
        <v>2448035</v>
      </c>
      <c r="E17" s="245">
        <v>2410516</v>
      </c>
      <c r="F17" s="148" t="s">
        <v>486</v>
      </c>
      <c r="G17" s="148" t="s">
        <v>486</v>
      </c>
      <c r="H17" s="148" t="s">
        <v>486</v>
      </c>
      <c r="I17" s="879">
        <v>1975</v>
      </c>
      <c r="J17" s="148" t="s">
        <v>486</v>
      </c>
      <c r="K17" s="148" t="s">
        <v>486</v>
      </c>
      <c r="L17" s="148" t="s">
        <v>486</v>
      </c>
      <c r="M17" s="246">
        <v>-0.41632650886077349</v>
      </c>
      <c r="N17" s="246">
        <v>5.0999999999999996</v>
      </c>
      <c r="O17" s="148" t="s">
        <v>486</v>
      </c>
      <c r="P17" s="246">
        <v>245</v>
      </c>
      <c r="Q17" s="247">
        <v>19803.009999999998</v>
      </c>
      <c r="R17" s="248">
        <v>921203</v>
      </c>
      <c r="S17" s="248">
        <v>2820111</v>
      </c>
      <c r="T17" s="248">
        <v>1413857</v>
      </c>
      <c r="U17" s="248">
        <v>1406254</v>
      </c>
      <c r="V17" s="248">
        <v>2809595</v>
      </c>
      <c r="W17" s="248">
        <v>1408418</v>
      </c>
      <c r="X17" s="245">
        <v>1401177</v>
      </c>
      <c r="Y17" s="880">
        <v>1998</v>
      </c>
      <c r="Z17" s="879">
        <v>1998</v>
      </c>
      <c r="AA17" s="248">
        <v>10516</v>
      </c>
      <c r="AB17" s="248">
        <v>5439</v>
      </c>
      <c r="AC17" s="245">
        <v>5077</v>
      </c>
      <c r="AD17" s="251">
        <v>0.30320964750855922</v>
      </c>
      <c r="AE17" s="252">
        <v>3.0613350151920913</v>
      </c>
      <c r="AF17" s="248">
        <v>277404</v>
      </c>
      <c r="AG17" s="252">
        <v>148.24798282914355</v>
      </c>
      <c r="AH17" s="253">
        <v>19022.93</v>
      </c>
    </row>
    <row r="18" spans="1:35" s="217" customFormat="1" ht="21.95" customHeight="1">
      <c r="A18" s="879">
        <v>1976</v>
      </c>
      <c r="B18" s="245">
        <v>965168</v>
      </c>
      <c r="C18" s="245">
        <v>4902059</v>
      </c>
      <c r="D18" s="245">
        <v>2449863</v>
      </c>
      <c r="E18" s="245">
        <v>2452196</v>
      </c>
      <c r="F18" s="148" t="s">
        <v>486</v>
      </c>
      <c r="G18" s="148" t="s">
        <v>486</v>
      </c>
      <c r="H18" s="148" t="s">
        <v>486</v>
      </c>
      <c r="I18" s="879">
        <v>1976</v>
      </c>
      <c r="J18" s="148" t="s">
        <v>486</v>
      </c>
      <c r="K18" s="148" t="s">
        <v>486</v>
      </c>
      <c r="L18" s="148" t="s">
        <v>486</v>
      </c>
      <c r="M18" s="246">
        <v>0.89549332712572127</v>
      </c>
      <c r="N18" s="246">
        <v>5.0999999999999996</v>
      </c>
      <c r="O18" s="148" t="s">
        <v>486</v>
      </c>
      <c r="P18" s="246">
        <v>247</v>
      </c>
      <c r="Q18" s="247">
        <v>19808.28</v>
      </c>
      <c r="R18" s="248">
        <v>931140</v>
      </c>
      <c r="S18" s="248">
        <v>2820319</v>
      </c>
      <c r="T18" s="248">
        <v>1413928</v>
      </c>
      <c r="U18" s="248">
        <v>1406391</v>
      </c>
      <c r="V18" s="248">
        <v>2808567</v>
      </c>
      <c r="W18" s="248">
        <v>1407843</v>
      </c>
      <c r="X18" s="245">
        <v>1400724</v>
      </c>
      <c r="Y18" s="880">
        <v>1999</v>
      </c>
      <c r="Z18" s="879">
        <v>1999</v>
      </c>
      <c r="AA18" s="248">
        <v>11752</v>
      </c>
      <c r="AB18" s="248">
        <v>6085</v>
      </c>
      <c r="AC18" s="245">
        <v>5667</v>
      </c>
      <c r="AD18" s="251">
        <v>7.3755962088017093E-3</v>
      </c>
      <c r="AE18" s="252">
        <v>3.0288882445174732</v>
      </c>
      <c r="AF18" s="248">
        <v>288248</v>
      </c>
      <c r="AG18" s="252">
        <v>148.258293508756</v>
      </c>
      <c r="AH18" s="253">
        <v>19023.009999999998</v>
      </c>
    </row>
    <row r="19" spans="1:35" s="217" customFormat="1" ht="21.95" customHeight="1">
      <c r="A19" s="879">
        <v>1977</v>
      </c>
      <c r="B19" s="245">
        <v>985141</v>
      </c>
      <c r="C19" s="245">
        <v>4945502</v>
      </c>
      <c r="D19" s="245">
        <v>2465990</v>
      </c>
      <c r="E19" s="245">
        <v>2479512</v>
      </c>
      <c r="F19" s="148" t="s">
        <v>486</v>
      </c>
      <c r="G19" s="148" t="s">
        <v>486</v>
      </c>
      <c r="H19" s="148" t="s">
        <v>486</v>
      </c>
      <c r="I19" s="879">
        <v>1977</v>
      </c>
      <c r="J19" s="148" t="s">
        <v>486</v>
      </c>
      <c r="K19" s="148" t="s">
        <v>486</v>
      </c>
      <c r="L19" s="148" t="s">
        <v>486</v>
      </c>
      <c r="M19" s="246">
        <v>0.88621944370722594</v>
      </c>
      <c r="N19" s="246">
        <v>5</v>
      </c>
      <c r="O19" s="148" t="s">
        <v>486</v>
      </c>
      <c r="P19" s="246">
        <v>249</v>
      </c>
      <c r="Q19" s="247">
        <v>19866.939999999999</v>
      </c>
      <c r="R19" s="248">
        <v>943498</v>
      </c>
      <c r="S19" s="248">
        <v>2813551</v>
      </c>
      <c r="T19" s="248">
        <v>1410152</v>
      </c>
      <c r="U19" s="248">
        <v>1403399</v>
      </c>
      <c r="V19" s="248">
        <v>2797178</v>
      </c>
      <c r="W19" s="248">
        <v>1401512</v>
      </c>
      <c r="X19" s="245">
        <v>1395666</v>
      </c>
      <c r="Y19" s="880">
        <v>2000</v>
      </c>
      <c r="Z19" s="879">
        <v>2000</v>
      </c>
      <c r="AA19" s="248">
        <v>16373</v>
      </c>
      <c r="AB19" s="248">
        <v>8640</v>
      </c>
      <c r="AC19" s="245">
        <v>7733</v>
      </c>
      <c r="AD19" s="251">
        <v>-0.23997285413458547</v>
      </c>
      <c r="AE19" s="252">
        <v>2.9820423572704975</v>
      </c>
      <c r="AF19" s="248">
        <v>300614</v>
      </c>
      <c r="AG19" s="252">
        <v>147.90251385033179</v>
      </c>
      <c r="AH19" s="253">
        <v>19023.009999999998</v>
      </c>
    </row>
    <row r="20" spans="1:35" s="217" customFormat="1" ht="21.95" customHeight="1">
      <c r="A20" s="879">
        <v>1978</v>
      </c>
      <c r="B20" s="245">
        <v>1017556</v>
      </c>
      <c r="C20" s="245">
        <v>4958638</v>
      </c>
      <c r="D20" s="245">
        <v>2466208</v>
      </c>
      <c r="E20" s="245">
        <v>2492430</v>
      </c>
      <c r="F20" s="148" t="s">
        <v>486</v>
      </c>
      <c r="G20" s="148" t="s">
        <v>486</v>
      </c>
      <c r="H20" s="148" t="s">
        <v>486</v>
      </c>
      <c r="I20" s="879">
        <v>1978</v>
      </c>
      <c r="J20" s="148" t="s">
        <v>486</v>
      </c>
      <c r="K20" s="148" t="s">
        <v>486</v>
      </c>
      <c r="L20" s="148" t="s">
        <v>486</v>
      </c>
      <c r="M20" s="246">
        <v>0.26561509832571095</v>
      </c>
      <c r="N20" s="246">
        <v>4.9000000000000004</v>
      </c>
      <c r="O20" s="148" t="s">
        <v>486</v>
      </c>
      <c r="P20" s="246">
        <v>249</v>
      </c>
      <c r="Q20" s="247">
        <v>19876.47</v>
      </c>
      <c r="R20" s="248">
        <v>954933</v>
      </c>
      <c r="S20" s="248">
        <v>2802597</v>
      </c>
      <c r="T20" s="248">
        <v>1403689</v>
      </c>
      <c r="U20" s="248">
        <v>1398908</v>
      </c>
      <c r="V20" s="248">
        <v>2784704</v>
      </c>
      <c r="W20" s="248">
        <v>1394244</v>
      </c>
      <c r="X20" s="245">
        <v>1390460</v>
      </c>
      <c r="Y20" s="880" t="s">
        <v>487</v>
      </c>
      <c r="Z20" s="879" t="s">
        <v>487</v>
      </c>
      <c r="AA20" s="248">
        <v>17893</v>
      </c>
      <c r="AB20" s="248">
        <v>9445</v>
      </c>
      <c r="AC20" s="245">
        <v>8448</v>
      </c>
      <c r="AD20" s="251">
        <v>-0.38933006723531938</v>
      </c>
      <c r="AE20" s="252">
        <v>2.9348624458469863</v>
      </c>
      <c r="AF20" s="248">
        <v>312934</v>
      </c>
      <c r="AG20" s="252">
        <v>147.32141871529657</v>
      </c>
      <c r="AH20" s="253">
        <v>19023.689999999999</v>
      </c>
    </row>
    <row r="21" spans="1:35" s="217" customFormat="1" ht="21.95" customHeight="1">
      <c r="A21" s="879">
        <v>1979</v>
      </c>
      <c r="B21" s="245">
        <v>1043307</v>
      </c>
      <c r="C21" s="245">
        <v>4981813</v>
      </c>
      <c r="D21" s="245">
        <v>2471290</v>
      </c>
      <c r="E21" s="245">
        <v>2510523</v>
      </c>
      <c r="F21" s="148" t="s">
        <v>486</v>
      </c>
      <c r="G21" s="148" t="s">
        <v>486</v>
      </c>
      <c r="H21" s="148" t="s">
        <v>486</v>
      </c>
      <c r="I21" s="879">
        <v>1979</v>
      </c>
      <c r="J21" s="148" t="s">
        <v>486</v>
      </c>
      <c r="K21" s="148" t="s">
        <v>486</v>
      </c>
      <c r="L21" s="148" t="s">
        <v>486</v>
      </c>
      <c r="M21" s="246">
        <v>0.46736624048781139</v>
      </c>
      <c r="N21" s="246">
        <v>4.8</v>
      </c>
      <c r="O21" s="148" t="s">
        <v>486</v>
      </c>
      <c r="P21" s="246">
        <v>251</v>
      </c>
      <c r="Q21" s="247">
        <v>19876.12</v>
      </c>
      <c r="R21" s="248">
        <v>964032</v>
      </c>
      <c r="S21" s="248">
        <v>2775890</v>
      </c>
      <c r="T21" s="248">
        <v>1390433</v>
      </c>
      <c r="U21" s="248">
        <v>1385457</v>
      </c>
      <c r="V21" s="248">
        <v>2756744</v>
      </c>
      <c r="W21" s="248">
        <v>1380211</v>
      </c>
      <c r="X21" s="245">
        <v>1376533</v>
      </c>
      <c r="Y21" s="880" t="s">
        <v>488</v>
      </c>
      <c r="Z21" s="879" t="s">
        <v>488</v>
      </c>
      <c r="AA21" s="248">
        <v>19146</v>
      </c>
      <c r="AB21" s="248">
        <v>10222</v>
      </c>
      <c r="AC21" s="245">
        <v>8924</v>
      </c>
      <c r="AD21" s="251">
        <v>-0.95293757896693676</v>
      </c>
      <c r="AE21" s="252">
        <v>2.8794583582287725</v>
      </c>
      <c r="AF21" s="248">
        <v>323731</v>
      </c>
      <c r="AG21" s="252">
        <v>145.90894731668803</v>
      </c>
      <c r="AH21" s="253">
        <v>19024.810000000001</v>
      </c>
    </row>
    <row r="22" spans="1:35" s="217" customFormat="1" ht="21.95" customHeight="1">
      <c r="A22" s="879">
        <v>1980</v>
      </c>
      <c r="B22" s="245">
        <v>1080146</v>
      </c>
      <c r="C22" s="245">
        <v>4954559</v>
      </c>
      <c r="D22" s="245">
        <v>2483511</v>
      </c>
      <c r="E22" s="245">
        <v>2471048</v>
      </c>
      <c r="F22" s="148" t="s">
        <v>486</v>
      </c>
      <c r="G22" s="148" t="s">
        <v>486</v>
      </c>
      <c r="H22" s="148" t="s">
        <v>486</v>
      </c>
      <c r="I22" s="879">
        <v>1980</v>
      </c>
      <c r="J22" s="148" t="s">
        <v>486</v>
      </c>
      <c r="K22" s="148" t="s">
        <v>486</v>
      </c>
      <c r="L22" s="148" t="s">
        <v>486</v>
      </c>
      <c r="M22" s="246">
        <v>-0.54706991209826616</v>
      </c>
      <c r="N22" s="246">
        <v>4.5999999999999996</v>
      </c>
      <c r="O22" s="148" t="s">
        <v>486</v>
      </c>
      <c r="P22" s="246">
        <v>249</v>
      </c>
      <c r="Q22" s="247">
        <v>19880.599999999999</v>
      </c>
      <c r="R22" s="248">
        <v>974099</v>
      </c>
      <c r="S22" s="248">
        <v>2742123</v>
      </c>
      <c r="T22" s="248">
        <v>1375503</v>
      </c>
      <c r="U22" s="248">
        <v>1366620</v>
      </c>
      <c r="V22" s="248">
        <v>2720832</v>
      </c>
      <c r="W22" s="248">
        <v>1363201</v>
      </c>
      <c r="X22" s="245">
        <v>1357631</v>
      </c>
      <c r="Y22" s="880" t="s">
        <v>489</v>
      </c>
      <c r="Z22" s="879" t="s">
        <v>489</v>
      </c>
      <c r="AA22" s="248">
        <v>21291</v>
      </c>
      <c r="AB22" s="248">
        <v>12302</v>
      </c>
      <c r="AC22" s="245">
        <v>8989</v>
      </c>
      <c r="AD22" s="251">
        <v>-1.216438691734903</v>
      </c>
      <c r="AE22" s="252">
        <v>2.815035227425549</v>
      </c>
      <c r="AF22" s="248">
        <v>335060</v>
      </c>
      <c r="AG22" s="252">
        <v>144.13019071426919</v>
      </c>
      <c r="AH22" s="253">
        <v>19025.32</v>
      </c>
    </row>
    <row r="23" spans="1:35" s="217" customFormat="1" ht="21.95" customHeight="1">
      <c r="A23" s="879">
        <v>1981</v>
      </c>
      <c r="B23" s="245">
        <v>681631</v>
      </c>
      <c r="C23" s="245">
        <v>3189943</v>
      </c>
      <c r="D23" s="245">
        <v>1598115</v>
      </c>
      <c r="E23" s="245">
        <v>1591828</v>
      </c>
      <c r="F23" s="148" t="s">
        <v>486</v>
      </c>
      <c r="G23" s="148" t="s">
        <v>486</v>
      </c>
      <c r="H23" s="148" t="s">
        <v>486</v>
      </c>
      <c r="I23" s="879">
        <v>1981</v>
      </c>
      <c r="J23" s="148" t="s">
        <v>486</v>
      </c>
      <c r="K23" s="148" t="s">
        <v>486</v>
      </c>
      <c r="L23" s="148" t="s">
        <v>486</v>
      </c>
      <c r="M23" s="246">
        <v>-35.61600538009538</v>
      </c>
      <c r="N23" s="246">
        <v>4.7</v>
      </c>
      <c r="O23" s="148" t="s">
        <v>486</v>
      </c>
      <c r="P23" s="246">
        <v>164</v>
      </c>
      <c r="Q23" s="247">
        <v>19424.439999999999</v>
      </c>
      <c r="R23" s="245">
        <v>985475</v>
      </c>
      <c r="S23" s="245">
        <v>2718613</v>
      </c>
      <c r="T23" s="245">
        <v>1366188</v>
      </c>
      <c r="U23" s="245">
        <v>1352425</v>
      </c>
      <c r="V23" s="248">
        <v>2695917</v>
      </c>
      <c r="W23" s="248">
        <v>1352420</v>
      </c>
      <c r="X23" s="245">
        <v>1343497</v>
      </c>
      <c r="Y23" s="880" t="s">
        <v>490</v>
      </c>
      <c r="Z23" s="879" t="s">
        <v>490</v>
      </c>
      <c r="AA23" s="245">
        <v>22696</v>
      </c>
      <c r="AB23" s="245">
        <v>13768</v>
      </c>
      <c r="AC23" s="245">
        <v>8928</v>
      </c>
      <c r="AD23" s="251">
        <v>-0.857364895739542</v>
      </c>
      <c r="AE23" s="252">
        <v>2.7586828686673939</v>
      </c>
      <c r="AF23" s="245">
        <v>348758</v>
      </c>
      <c r="AG23" s="252">
        <v>142.88792990724801</v>
      </c>
      <c r="AH23" s="247">
        <v>19026.190678000003</v>
      </c>
    </row>
    <row r="24" spans="1:35" s="217" customFormat="1" ht="21.95" customHeight="1">
      <c r="A24" s="879">
        <v>1982</v>
      </c>
      <c r="B24" s="245">
        <v>687223</v>
      </c>
      <c r="C24" s="245">
        <v>3176591</v>
      </c>
      <c r="D24" s="245">
        <v>1591547</v>
      </c>
      <c r="E24" s="245">
        <v>1585044</v>
      </c>
      <c r="F24" s="148" t="s">
        <v>486</v>
      </c>
      <c r="G24" s="148" t="s">
        <v>486</v>
      </c>
      <c r="H24" s="148" t="s">
        <v>486</v>
      </c>
      <c r="I24" s="879">
        <v>1982</v>
      </c>
      <c r="J24" s="148" t="s">
        <v>486</v>
      </c>
      <c r="K24" s="148" t="s">
        <v>486</v>
      </c>
      <c r="L24" s="148" t="s">
        <v>486</v>
      </c>
      <c r="M24" s="246">
        <v>-0.41856547279998424</v>
      </c>
      <c r="N24" s="246">
        <v>4.5999999999999996</v>
      </c>
      <c r="O24" s="148" t="s">
        <v>486</v>
      </c>
      <c r="P24" s="246">
        <v>164</v>
      </c>
      <c r="Q24" s="247">
        <v>19426.560000000001</v>
      </c>
      <c r="R24" s="245">
        <v>1006080</v>
      </c>
      <c r="S24" s="245">
        <v>2711900</v>
      </c>
      <c r="T24" s="245">
        <v>1363745</v>
      </c>
      <c r="U24" s="245">
        <v>1348155</v>
      </c>
      <c r="V24" s="248">
        <v>2688491</v>
      </c>
      <c r="W24" s="248">
        <v>1349437</v>
      </c>
      <c r="X24" s="245">
        <v>1339054</v>
      </c>
      <c r="Y24" s="257" t="s">
        <v>461</v>
      </c>
      <c r="Z24" s="879" t="s">
        <v>461</v>
      </c>
      <c r="AA24" s="245">
        <v>23409</v>
      </c>
      <c r="AB24" s="245">
        <v>14308</v>
      </c>
      <c r="AC24" s="245">
        <v>9101</v>
      </c>
      <c r="AD24" s="251">
        <v>-0.24692738539836304</v>
      </c>
      <c r="AE24" s="252">
        <v>2.6955112913486006</v>
      </c>
      <c r="AF24" s="245">
        <v>360068</v>
      </c>
      <c r="AG24" s="252">
        <v>142.5368286278327</v>
      </c>
      <c r="AH24" s="247">
        <v>19025.96</v>
      </c>
    </row>
    <row r="25" spans="1:35" s="217" customFormat="1" ht="21.95" customHeight="1">
      <c r="A25" s="879">
        <v>1983</v>
      </c>
      <c r="B25" s="245">
        <v>694215</v>
      </c>
      <c r="C25" s="245">
        <v>3128876</v>
      </c>
      <c r="D25" s="245">
        <v>1569950</v>
      </c>
      <c r="E25" s="245">
        <v>1558926</v>
      </c>
      <c r="F25" s="148" t="s">
        <v>486</v>
      </c>
      <c r="G25" s="148" t="s">
        <v>486</v>
      </c>
      <c r="H25" s="148" t="s">
        <v>486</v>
      </c>
      <c r="I25" s="879">
        <v>1983</v>
      </c>
      <c r="J25" s="148" t="s">
        <v>486</v>
      </c>
      <c r="K25" s="148" t="s">
        <v>486</v>
      </c>
      <c r="L25" s="148" t="s">
        <v>486</v>
      </c>
      <c r="M25" s="246">
        <v>-1.5020819488564943</v>
      </c>
      <c r="N25" s="246">
        <v>4.5</v>
      </c>
      <c r="O25" s="148" t="s">
        <v>486</v>
      </c>
      <c r="P25" s="246">
        <v>161</v>
      </c>
      <c r="Q25" s="247">
        <v>19428.490000000002</v>
      </c>
      <c r="R25" s="245">
        <v>1030265</v>
      </c>
      <c r="S25" s="245">
        <v>2718298</v>
      </c>
      <c r="T25" s="245">
        <v>1368074</v>
      </c>
      <c r="U25" s="245">
        <v>1350224</v>
      </c>
      <c r="V25" s="248">
        <v>2688577</v>
      </c>
      <c r="W25" s="248">
        <v>1349830</v>
      </c>
      <c r="X25" s="245">
        <v>1338747</v>
      </c>
      <c r="Y25" s="257">
        <v>2006</v>
      </c>
      <c r="Z25" s="879">
        <v>2006</v>
      </c>
      <c r="AA25" s="245">
        <v>29721</v>
      </c>
      <c r="AB25" s="245">
        <v>18244</v>
      </c>
      <c r="AC25" s="245">
        <v>11477</v>
      </c>
      <c r="AD25" s="251">
        <v>0.23592315350861021</v>
      </c>
      <c r="AE25" s="252">
        <v>2.638445448501114</v>
      </c>
      <c r="AF25" s="245">
        <v>372354</v>
      </c>
      <c r="AG25" s="252">
        <v>142.87235507509175</v>
      </c>
      <c r="AH25" s="247">
        <v>19026.060000000001</v>
      </c>
    </row>
    <row r="26" spans="1:35" s="217" customFormat="1" ht="21.95" customHeight="1">
      <c r="A26" s="879">
        <v>1984</v>
      </c>
      <c r="B26" s="245">
        <v>701971</v>
      </c>
      <c r="C26" s="245">
        <v>3083690</v>
      </c>
      <c r="D26" s="245">
        <v>1547162</v>
      </c>
      <c r="E26" s="245">
        <v>1536528</v>
      </c>
      <c r="F26" s="148" t="s">
        <v>486</v>
      </c>
      <c r="G26" s="148" t="s">
        <v>486</v>
      </c>
      <c r="H26" s="148" t="s">
        <v>486</v>
      </c>
      <c r="I26" s="879">
        <v>1984</v>
      </c>
      <c r="J26" s="148" t="s">
        <v>486</v>
      </c>
      <c r="K26" s="148" t="s">
        <v>486</v>
      </c>
      <c r="L26" s="148" t="s">
        <v>486</v>
      </c>
      <c r="M26" s="246">
        <v>-1.4441607785032069</v>
      </c>
      <c r="N26" s="246">
        <v>4.4000000000000004</v>
      </c>
      <c r="O26" s="148" t="s">
        <v>486</v>
      </c>
      <c r="P26" s="246">
        <v>159</v>
      </c>
      <c r="Q26" s="247">
        <v>19435.98</v>
      </c>
      <c r="R26" s="245">
        <v>1045213</v>
      </c>
      <c r="S26" s="245">
        <v>2715085</v>
      </c>
      <c r="T26" s="245">
        <v>1366900</v>
      </c>
      <c r="U26" s="245">
        <v>1348185</v>
      </c>
      <c r="V26" s="248">
        <v>2681364</v>
      </c>
      <c r="W26" s="248">
        <v>1346756</v>
      </c>
      <c r="X26" s="245">
        <v>1334608</v>
      </c>
      <c r="Y26" s="257">
        <v>2007</v>
      </c>
      <c r="Z26" s="879">
        <v>2007</v>
      </c>
      <c r="AA26" s="245">
        <v>33721</v>
      </c>
      <c r="AB26" s="245">
        <v>20144</v>
      </c>
      <c r="AC26" s="245">
        <v>13577</v>
      </c>
      <c r="AD26" s="251">
        <v>-0.11819896126178955</v>
      </c>
      <c r="AE26" s="252">
        <v>2.5976379934042151</v>
      </c>
      <c r="AF26" s="245">
        <v>390588</v>
      </c>
      <c r="AG26" s="252">
        <v>142.70610663150023</v>
      </c>
      <c r="AH26" s="247">
        <v>19025.71</v>
      </c>
    </row>
    <row r="27" spans="1:35" s="217" customFormat="1" ht="21.95" customHeight="1">
      <c r="A27" s="879">
        <v>1985</v>
      </c>
      <c r="B27" s="245">
        <v>733229</v>
      </c>
      <c r="C27" s="245">
        <v>3010001</v>
      </c>
      <c r="D27" s="245">
        <v>1512362</v>
      </c>
      <c r="E27" s="245">
        <v>1497639</v>
      </c>
      <c r="F27" s="148" t="s">
        <v>486</v>
      </c>
      <c r="G27" s="148" t="s">
        <v>486</v>
      </c>
      <c r="H27" s="148" t="s">
        <v>486</v>
      </c>
      <c r="I27" s="879">
        <v>1985</v>
      </c>
      <c r="J27" s="148" t="s">
        <v>486</v>
      </c>
      <c r="K27" s="148" t="s">
        <v>486</v>
      </c>
      <c r="L27" s="148" t="s">
        <v>486</v>
      </c>
      <c r="M27" s="246">
        <v>-2.3896370906284354</v>
      </c>
      <c r="N27" s="246">
        <v>4.0999999999999996</v>
      </c>
      <c r="O27" s="148" t="s">
        <v>486</v>
      </c>
      <c r="P27" s="246">
        <v>155</v>
      </c>
      <c r="Q27" s="247">
        <v>19440.72</v>
      </c>
      <c r="R27" s="258">
        <v>1058099</v>
      </c>
      <c r="S27" s="259">
        <v>2709662</v>
      </c>
      <c r="T27" s="259">
        <v>1364216</v>
      </c>
      <c r="U27" s="259">
        <v>1345446</v>
      </c>
      <c r="V27" s="248">
        <v>2673931</v>
      </c>
      <c r="W27" s="248">
        <v>1343199</v>
      </c>
      <c r="X27" s="245">
        <v>1330732</v>
      </c>
      <c r="Y27" s="257" t="s">
        <v>271</v>
      </c>
      <c r="Z27" s="879" t="s">
        <v>271</v>
      </c>
      <c r="AA27" s="260">
        <v>35731</v>
      </c>
      <c r="AB27" s="260">
        <v>21017</v>
      </c>
      <c r="AC27" s="258">
        <v>14714</v>
      </c>
      <c r="AD27" s="251">
        <v>-0.19973591986991199</v>
      </c>
      <c r="AE27" s="252">
        <v>2.5608775738376086</v>
      </c>
      <c r="AF27" s="261">
        <v>402469</v>
      </c>
      <c r="AG27" s="252">
        <v>142.40632594199607</v>
      </c>
      <c r="AH27" s="262">
        <v>19027.68</v>
      </c>
    </row>
    <row r="28" spans="1:35" s="217" customFormat="1" ht="21.95" customHeight="1">
      <c r="A28" s="879">
        <v>1986</v>
      </c>
      <c r="B28" s="245">
        <v>744751</v>
      </c>
      <c r="C28" s="245">
        <v>3035391</v>
      </c>
      <c r="D28" s="245">
        <v>1523199</v>
      </c>
      <c r="E28" s="245">
        <v>1512192</v>
      </c>
      <c r="F28" s="148" t="s">
        <v>486</v>
      </c>
      <c r="G28" s="148" t="s">
        <v>486</v>
      </c>
      <c r="H28" s="148" t="s">
        <v>486</v>
      </c>
      <c r="I28" s="879">
        <v>1986</v>
      </c>
      <c r="J28" s="148" t="s">
        <v>486</v>
      </c>
      <c r="K28" s="148" t="s">
        <v>486</v>
      </c>
      <c r="L28" s="148" t="s">
        <v>486</v>
      </c>
      <c r="M28" s="246">
        <v>0.84352131444474598</v>
      </c>
      <c r="N28" s="246">
        <v>4.0999999999999996</v>
      </c>
      <c r="O28" s="148" t="s">
        <v>486</v>
      </c>
      <c r="P28" s="246">
        <v>156</v>
      </c>
      <c r="Q28" s="247">
        <v>19441.21</v>
      </c>
      <c r="R28" s="260">
        <v>1073367</v>
      </c>
      <c r="S28" s="259">
        <v>2705226</v>
      </c>
      <c r="T28" s="259">
        <v>1361969</v>
      </c>
      <c r="U28" s="259">
        <v>1343257</v>
      </c>
      <c r="V28" s="248">
        <v>2669876</v>
      </c>
      <c r="W28" s="248">
        <v>1340977</v>
      </c>
      <c r="X28" s="245">
        <v>1328899</v>
      </c>
      <c r="Y28" s="257" t="s">
        <v>304</v>
      </c>
      <c r="Z28" s="879" t="s">
        <v>304</v>
      </c>
      <c r="AA28" s="260">
        <v>35350</v>
      </c>
      <c r="AB28" s="260">
        <v>20992</v>
      </c>
      <c r="AC28" s="260">
        <v>14358</v>
      </c>
      <c r="AD28" s="251">
        <v>-0.16371045539997239</v>
      </c>
      <c r="AE28" s="252">
        <v>2.5203178409621314</v>
      </c>
      <c r="AF28" s="263">
        <v>412228</v>
      </c>
      <c r="AG28" s="252">
        <v>142.16220903193258</v>
      </c>
      <c r="AH28" s="264">
        <v>19029.150000000001</v>
      </c>
    </row>
    <row r="29" spans="1:35" s="217" customFormat="1" ht="21.95" customHeight="1">
      <c r="A29" s="879">
        <v>1987</v>
      </c>
      <c r="B29" s="248">
        <v>750720</v>
      </c>
      <c r="C29" s="248">
        <v>3042609</v>
      </c>
      <c r="D29" s="248">
        <v>1522534</v>
      </c>
      <c r="E29" s="248">
        <v>1520075</v>
      </c>
      <c r="F29" s="249" t="s">
        <v>486</v>
      </c>
      <c r="G29" s="250" t="s">
        <v>486</v>
      </c>
      <c r="H29" s="148" t="s">
        <v>486</v>
      </c>
      <c r="I29" s="879">
        <v>1987</v>
      </c>
      <c r="J29" s="265" t="s">
        <v>486</v>
      </c>
      <c r="K29" s="148" t="s">
        <v>486</v>
      </c>
      <c r="L29" s="148" t="s">
        <v>486</v>
      </c>
      <c r="M29" s="246">
        <v>0.2</v>
      </c>
      <c r="N29" s="246">
        <v>4.052921195652174</v>
      </c>
      <c r="O29" s="148" t="s">
        <v>486</v>
      </c>
      <c r="P29" s="246">
        <v>156.49477632206987</v>
      </c>
      <c r="Q29" s="247">
        <v>19442.240000000002</v>
      </c>
      <c r="R29" s="266">
        <v>1101486</v>
      </c>
      <c r="S29" s="267">
        <v>2726815</v>
      </c>
      <c r="T29" s="267">
        <v>1373272</v>
      </c>
      <c r="U29" s="267">
        <v>1353543</v>
      </c>
      <c r="V29" s="266">
        <v>2689920</v>
      </c>
      <c r="W29" s="248">
        <v>1351202</v>
      </c>
      <c r="X29" s="245">
        <v>1338718</v>
      </c>
      <c r="Y29" s="257">
        <v>2010</v>
      </c>
      <c r="Z29" s="268">
        <v>2010</v>
      </c>
      <c r="AA29" s="266">
        <v>36895</v>
      </c>
      <c r="AB29" s="266">
        <v>22070</v>
      </c>
      <c r="AC29" s="266">
        <v>14825</v>
      </c>
      <c r="AD29" s="251">
        <v>0.79804792649486589</v>
      </c>
      <c r="AE29" s="252">
        <v>2.4755784458449765</v>
      </c>
      <c r="AF29" s="269">
        <v>418833</v>
      </c>
      <c r="AG29" s="252">
        <v>143.30539205381544</v>
      </c>
      <c r="AH29" s="264">
        <v>19028</v>
      </c>
    </row>
    <row r="30" spans="1:35" s="217" customFormat="1" ht="21.95" customHeight="1">
      <c r="A30" s="270">
        <v>1988</v>
      </c>
      <c r="B30" s="245">
        <v>762519</v>
      </c>
      <c r="C30" s="245">
        <v>3029016</v>
      </c>
      <c r="D30" s="245">
        <v>1515050</v>
      </c>
      <c r="E30" s="245">
        <v>1513966</v>
      </c>
      <c r="F30" s="265" t="s">
        <v>486</v>
      </c>
      <c r="G30" s="148" t="s">
        <v>486</v>
      </c>
      <c r="H30" s="148" t="s">
        <v>486</v>
      </c>
      <c r="I30" s="270">
        <v>1988</v>
      </c>
      <c r="J30" s="265" t="s">
        <v>486</v>
      </c>
      <c r="K30" s="148" t="s">
        <v>486</v>
      </c>
      <c r="L30" s="148" t="s">
        <v>486</v>
      </c>
      <c r="M30" s="246">
        <v>-0.44675474239378116</v>
      </c>
      <c r="N30" s="246">
        <v>3.9723810160795994</v>
      </c>
      <c r="O30" s="148" t="s">
        <v>486</v>
      </c>
      <c r="P30" s="246">
        <v>155.79514769343135</v>
      </c>
      <c r="Q30" s="247">
        <v>19442.3</v>
      </c>
      <c r="R30" s="271">
        <v>1114901</v>
      </c>
      <c r="S30" s="259">
        <v>2739179</v>
      </c>
      <c r="T30" s="259">
        <v>1380367</v>
      </c>
      <c r="U30" s="259">
        <v>1358812</v>
      </c>
      <c r="V30" s="271">
        <v>2699195</v>
      </c>
      <c r="W30" s="248">
        <v>1355727</v>
      </c>
      <c r="X30" s="245">
        <v>1343468</v>
      </c>
      <c r="Y30" s="272">
        <v>2011</v>
      </c>
      <c r="Z30" s="273">
        <v>2011</v>
      </c>
      <c r="AA30" s="260">
        <v>39984</v>
      </c>
      <c r="AB30" s="266">
        <v>24640</v>
      </c>
      <c r="AC30" s="266">
        <v>15344</v>
      </c>
      <c r="AD30" s="251">
        <v>0.45342276612091398</v>
      </c>
      <c r="AE30" s="252">
        <v>2.4568809248534174</v>
      </c>
      <c r="AF30" s="263">
        <v>424386</v>
      </c>
      <c r="AG30" s="252">
        <v>143.94291635881328</v>
      </c>
      <c r="AH30" s="264">
        <v>19029.62</v>
      </c>
    </row>
    <row r="31" spans="1:35" s="217" customFormat="1" ht="21.95" customHeight="1">
      <c r="A31" s="270">
        <v>1989</v>
      </c>
      <c r="B31" s="829">
        <v>773576</v>
      </c>
      <c r="C31" s="245">
        <v>3007739</v>
      </c>
      <c r="D31" s="245">
        <v>1503168</v>
      </c>
      <c r="E31" s="245">
        <v>1504571</v>
      </c>
      <c r="F31" s="265" t="s">
        <v>486</v>
      </c>
      <c r="G31" s="148" t="s">
        <v>486</v>
      </c>
      <c r="H31" s="148" t="s">
        <v>486</v>
      </c>
      <c r="I31" s="270">
        <v>1989</v>
      </c>
      <c r="J31" s="265" t="s">
        <v>486</v>
      </c>
      <c r="K31" s="148" t="s">
        <v>486</v>
      </c>
      <c r="L31" s="148" t="s">
        <v>486</v>
      </c>
      <c r="M31" s="246">
        <v>-0.70243934003650033</v>
      </c>
      <c r="N31" s="246">
        <v>3.8880976141969246</v>
      </c>
      <c r="O31" s="148" t="s">
        <v>486</v>
      </c>
      <c r="P31" s="246">
        <v>154.69704162524167</v>
      </c>
      <c r="Q31" s="247">
        <v>19442.77</v>
      </c>
      <c r="R31" s="245">
        <v>1125195</v>
      </c>
      <c r="S31" s="245">
        <v>2738420</v>
      </c>
      <c r="T31" s="245">
        <v>1379825</v>
      </c>
      <c r="U31" s="245">
        <v>1358595</v>
      </c>
      <c r="V31" s="245">
        <v>2698353</v>
      </c>
      <c r="W31" s="245">
        <v>1355294</v>
      </c>
      <c r="X31" s="831">
        <v>1343059</v>
      </c>
      <c r="Y31" s="257">
        <v>2012</v>
      </c>
      <c r="Z31" s="268">
        <v>2012</v>
      </c>
      <c r="AA31" s="245">
        <v>40067</v>
      </c>
      <c r="AB31" s="147">
        <v>24531</v>
      </c>
      <c r="AC31" s="147">
        <v>15536</v>
      </c>
      <c r="AD31" s="251">
        <v>-2.77090325239789E-2</v>
      </c>
      <c r="AE31" s="832">
        <v>2.4</v>
      </c>
      <c r="AF31" s="263">
        <v>437519</v>
      </c>
      <c r="AG31" s="246">
        <v>143.90915669450689</v>
      </c>
      <c r="AH31" s="833">
        <v>19028.810000000001</v>
      </c>
    </row>
    <row r="32" spans="1:35" s="217" customFormat="1" ht="21.95" customHeight="1" thickBot="1">
      <c r="A32" s="270">
        <v>1990</v>
      </c>
      <c r="B32" s="274">
        <v>788826</v>
      </c>
      <c r="C32" s="275">
        <v>2865676</v>
      </c>
      <c r="D32" s="275">
        <v>1432773</v>
      </c>
      <c r="E32" s="275">
        <v>1432903</v>
      </c>
      <c r="F32" s="276" t="s">
        <v>486</v>
      </c>
      <c r="G32" s="277" t="s">
        <v>486</v>
      </c>
      <c r="H32" s="277" t="s">
        <v>486</v>
      </c>
      <c r="I32" s="278">
        <v>1990</v>
      </c>
      <c r="J32" s="276" t="s">
        <v>486</v>
      </c>
      <c r="K32" s="277" t="s">
        <v>486</v>
      </c>
      <c r="L32" s="277" t="s">
        <v>486</v>
      </c>
      <c r="M32" s="830">
        <v>-4.7232489255217951</v>
      </c>
      <c r="N32" s="279">
        <v>3.6328366458509227</v>
      </c>
      <c r="O32" s="277" t="s">
        <v>486</v>
      </c>
      <c r="P32" s="279">
        <v>147.35825577209852</v>
      </c>
      <c r="Q32" s="280">
        <v>19447</v>
      </c>
      <c r="R32" s="834">
        <v>1139387</v>
      </c>
      <c r="S32" s="951">
        <f>V32+AA32</f>
        <v>2742939</v>
      </c>
      <c r="T32" s="951">
        <f>W32+AB32</f>
        <v>1382922</v>
      </c>
      <c r="U32" s="951">
        <f>X32+AC32</f>
        <v>1360017</v>
      </c>
      <c r="V32" s="951">
        <f>W32+X32</f>
        <v>2699440</v>
      </c>
      <c r="W32" s="834">
        <v>1355951</v>
      </c>
      <c r="X32" s="835">
        <v>1343489</v>
      </c>
      <c r="Y32" s="281">
        <v>2013</v>
      </c>
      <c r="Z32" s="282">
        <v>2013</v>
      </c>
      <c r="AA32" s="951">
        <f>AB32+AC32</f>
        <v>43499</v>
      </c>
      <c r="AB32" s="836">
        <v>26971</v>
      </c>
      <c r="AC32" s="836">
        <v>16528</v>
      </c>
      <c r="AD32" s="1133">
        <v>0.13</v>
      </c>
      <c r="AE32" s="837">
        <v>2.4</v>
      </c>
      <c r="AF32" s="838">
        <v>452417</v>
      </c>
      <c r="AG32" s="952">
        <f>S32/AH32</f>
        <v>144.14535093315564</v>
      </c>
      <c r="AH32" s="866">
        <v>19028.98</v>
      </c>
      <c r="AI32" s="867"/>
    </row>
    <row r="33" spans="1:34" s="284" customFormat="1" ht="11.1" customHeight="1">
      <c r="A33" s="1167" t="s">
        <v>1014</v>
      </c>
      <c r="B33" s="1168"/>
      <c r="C33" s="1168"/>
      <c r="D33" s="1168"/>
      <c r="E33" s="1168"/>
      <c r="F33" s="1169" t="s">
        <v>506</v>
      </c>
      <c r="G33" s="1170"/>
      <c r="H33" s="1170"/>
      <c r="I33" s="1180" t="s">
        <v>507</v>
      </c>
      <c r="J33" s="1181"/>
      <c r="K33" s="1181"/>
      <c r="L33" s="1181"/>
      <c r="M33" s="1181"/>
      <c r="N33" s="1181"/>
      <c r="O33" s="1181"/>
      <c r="P33" s="1181"/>
      <c r="Q33" s="1181"/>
      <c r="R33" s="1151" t="s">
        <v>508</v>
      </c>
      <c r="S33" s="1151"/>
      <c r="T33" s="1151"/>
      <c r="U33" s="1151"/>
      <c r="V33" s="1151"/>
      <c r="W33" s="1151"/>
      <c r="X33" s="1151"/>
      <c r="Y33" s="1151"/>
      <c r="Z33" s="1138" t="s">
        <v>1014</v>
      </c>
      <c r="AA33" s="1138"/>
      <c r="AB33" s="1138"/>
      <c r="AC33" s="1138"/>
      <c r="AD33" s="1138"/>
      <c r="AE33" s="1138"/>
      <c r="AF33" s="1153" t="s">
        <v>506</v>
      </c>
      <c r="AG33" s="1153"/>
      <c r="AH33" s="1153"/>
    </row>
    <row r="34" spans="1:34" s="570" customFormat="1" ht="11.1" customHeight="1">
      <c r="A34" s="953" t="s">
        <v>491</v>
      </c>
      <c r="B34" s="953"/>
      <c r="C34" s="953"/>
      <c r="D34" s="953"/>
      <c r="E34" s="953"/>
      <c r="F34" s="1179" t="s">
        <v>509</v>
      </c>
      <c r="G34" s="1179"/>
      <c r="H34" s="1179"/>
      <c r="I34" s="1182" t="s">
        <v>1215</v>
      </c>
      <c r="J34" s="1183"/>
      <c r="K34" s="1183"/>
      <c r="L34" s="1183"/>
      <c r="M34" s="1183"/>
      <c r="N34" s="1183"/>
      <c r="O34" s="1183"/>
      <c r="P34" s="1183"/>
      <c r="Q34" s="1183"/>
      <c r="R34" s="1152"/>
      <c r="S34" s="1137"/>
      <c r="T34" s="1137"/>
      <c r="U34" s="1137"/>
      <c r="V34" s="1137"/>
      <c r="W34" s="1137"/>
      <c r="X34" s="1137"/>
      <c r="Y34" s="1137"/>
      <c r="Z34" s="1139" t="s">
        <v>510</v>
      </c>
      <c r="AA34" s="1140"/>
      <c r="AB34" s="1140"/>
      <c r="AC34" s="1140"/>
      <c r="AD34" s="1140"/>
      <c r="AE34" s="1140"/>
      <c r="AF34" s="1142" t="s">
        <v>511</v>
      </c>
      <c r="AG34" s="1143"/>
      <c r="AH34" s="1143"/>
    </row>
    <row r="35" spans="1:34" s="570" customFormat="1" ht="11.1" customHeight="1">
      <c r="A35" s="953" t="s">
        <v>492</v>
      </c>
      <c r="B35" s="953"/>
      <c r="C35" s="953"/>
      <c r="D35" s="953"/>
      <c r="E35" s="953"/>
      <c r="F35" s="954"/>
      <c r="G35" s="954"/>
      <c r="H35" s="954"/>
      <c r="I35" s="1137"/>
      <c r="J35" s="1137"/>
      <c r="K35" s="1137"/>
      <c r="L35" s="1137"/>
      <c r="M35" s="1137"/>
      <c r="N35" s="1137"/>
      <c r="O35" s="1137"/>
      <c r="P35" s="1137"/>
      <c r="Q35" s="1137"/>
      <c r="R35" s="1137"/>
      <c r="S35" s="1137"/>
      <c r="T35" s="1137"/>
      <c r="U35" s="1137"/>
      <c r="V35" s="1137"/>
      <c r="W35" s="1137"/>
      <c r="X35" s="1137"/>
      <c r="Y35" s="1137"/>
      <c r="Z35" s="1141" t="s">
        <v>512</v>
      </c>
      <c r="AA35" s="1141"/>
      <c r="AB35" s="1141"/>
      <c r="AC35" s="1141"/>
      <c r="AD35" s="1141"/>
      <c r="AE35" s="1141"/>
      <c r="AF35" s="954"/>
      <c r="AG35" s="954"/>
      <c r="AH35" s="954"/>
    </row>
    <row r="36" spans="1:34" s="287" customFormat="1" ht="24" customHeight="1">
      <c r="A36" s="285"/>
      <c r="B36" s="286"/>
      <c r="D36" s="286"/>
      <c r="E36" s="286"/>
      <c r="F36" s="286"/>
      <c r="G36" s="286"/>
      <c r="I36" s="285"/>
      <c r="J36" s="286"/>
      <c r="K36" s="286"/>
      <c r="N36" s="286"/>
      <c r="Q36" s="288"/>
      <c r="R36" s="289"/>
      <c r="S36" s="290"/>
      <c r="T36" s="290"/>
      <c r="U36" s="290"/>
      <c r="V36" s="289"/>
      <c r="W36" s="289"/>
      <c r="X36" s="289"/>
      <c r="Y36" s="291"/>
      <c r="Z36" s="291"/>
      <c r="AA36" s="289"/>
      <c r="AB36" s="289"/>
      <c r="AC36" s="289"/>
      <c r="AD36" s="292"/>
      <c r="AE36" s="293"/>
      <c r="AF36" s="294"/>
      <c r="AG36" s="293"/>
      <c r="AH36" s="295"/>
    </row>
    <row r="37" spans="1:34" s="287" customFormat="1" ht="10.5">
      <c r="A37" s="285"/>
      <c r="D37" s="286"/>
      <c r="F37" s="286"/>
      <c r="H37" s="286"/>
      <c r="I37" s="285"/>
      <c r="J37" s="286"/>
      <c r="L37" s="286"/>
      <c r="M37" s="286"/>
      <c r="P37" s="286"/>
      <c r="Q37" s="296"/>
      <c r="R37" s="286"/>
      <c r="U37" s="286"/>
      <c r="W37" s="286"/>
      <c r="X37" s="297"/>
      <c r="Y37" s="298"/>
      <c r="Z37" s="298"/>
      <c r="AA37" s="299"/>
      <c r="AB37" s="299"/>
      <c r="AC37" s="299"/>
      <c r="AD37" s="297"/>
      <c r="AF37" s="1136"/>
      <c r="AG37" s="1136"/>
      <c r="AH37" s="1136"/>
    </row>
    <row r="38" spans="1:34" s="287" customFormat="1">
      <c r="B38" s="286"/>
      <c r="D38" s="286"/>
      <c r="F38" s="286"/>
      <c r="H38" s="286"/>
      <c r="I38" s="285"/>
      <c r="J38" s="286"/>
      <c r="L38" s="286"/>
      <c r="M38" s="286"/>
      <c r="N38" s="286"/>
      <c r="P38" s="286"/>
      <c r="Q38" s="296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1"/>
      <c r="AE38" s="301"/>
      <c r="AF38" s="301"/>
      <c r="AG38" s="301"/>
      <c r="AH38" s="301"/>
    </row>
    <row r="39" spans="1:34" ht="14.1" customHeight="1"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</row>
    <row r="40" spans="1:34" s="229" customFormat="1" ht="20.100000000000001" customHeight="1"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</row>
    <row r="41" spans="1:34" s="230" customFormat="1" ht="24" customHeight="1"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</row>
    <row r="42" spans="1:34" s="217" customFormat="1" ht="18" customHeight="1"/>
    <row r="43" spans="1:34" s="217" customFormat="1" ht="12" customHeight="1"/>
    <row r="44" spans="1:34" s="217" customFormat="1" ht="12" customHeight="1"/>
    <row r="45" spans="1:34" s="217" customFormat="1" ht="12" customHeight="1"/>
    <row r="46" spans="1:34" s="217" customFormat="1" ht="12" customHeight="1"/>
    <row r="47" spans="1:34" s="217" customFormat="1" ht="25.35" customHeight="1"/>
    <row r="48" spans="1:34" s="217" customFormat="1" ht="25.35" customHeight="1"/>
    <row r="49" s="217" customFormat="1" ht="25.35" customHeight="1"/>
    <row r="50" s="217" customFormat="1" ht="25.35" customHeight="1"/>
    <row r="51" s="217" customFormat="1" ht="25.35" customHeight="1"/>
    <row r="52" s="217" customFormat="1" ht="25.35" customHeight="1"/>
    <row r="53" s="217" customFormat="1" ht="25.35" customHeight="1"/>
    <row r="54" s="217" customFormat="1" ht="25.35" customHeight="1"/>
    <row r="55" s="217" customFormat="1" ht="25.35" customHeight="1"/>
    <row r="56" s="217" customFormat="1" ht="25.35" customHeight="1"/>
    <row r="57" s="217" customFormat="1" ht="25.35" customHeight="1"/>
    <row r="58" s="217" customFormat="1" ht="25.35" customHeight="1"/>
    <row r="59" s="217" customFormat="1" ht="25.35" customHeight="1"/>
    <row r="60" s="217" customFormat="1" ht="25.35" customHeight="1"/>
    <row r="61" s="217" customFormat="1" ht="25.35" customHeight="1"/>
    <row r="62" s="217" customFormat="1" ht="25.35" customHeight="1"/>
    <row r="63" s="217" customFormat="1" ht="25.35" customHeight="1"/>
    <row r="64" s="217" customFormat="1" ht="25.35" customHeight="1"/>
    <row r="65" spans="1:34" s="217" customFormat="1" ht="25.35" customHeight="1"/>
    <row r="66" spans="1:34" s="217" customFormat="1" ht="25.35" customHeight="1">
      <c r="R66" s="287"/>
      <c r="S66" s="287"/>
      <c r="T66" s="287"/>
      <c r="U66" s="287"/>
      <c r="V66" s="287"/>
      <c r="W66" s="287"/>
      <c r="X66" s="287"/>
      <c r="Y66" s="287"/>
      <c r="Z66" s="287"/>
      <c r="AA66" s="287"/>
      <c r="AB66" s="287"/>
      <c r="AC66" s="287"/>
      <c r="AD66" s="287"/>
      <c r="AE66" s="287"/>
      <c r="AF66" s="287"/>
      <c r="AG66" s="287"/>
      <c r="AH66" s="287"/>
    </row>
    <row r="67" spans="1:34" s="217" customFormat="1" ht="25.35" customHeight="1">
      <c r="R67" s="287"/>
      <c r="S67" s="287"/>
      <c r="T67" s="287"/>
      <c r="U67" s="287"/>
      <c r="V67" s="287"/>
      <c r="W67" s="287"/>
      <c r="X67" s="287"/>
      <c r="Y67" s="287"/>
      <c r="Z67" s="287"/>
      <c r="AA67" s="287"/>
      <c r="AB67" s="287"/>
      <c r="AC67" s="287"/>
      <c r="AD67" s="287"/>
      <c r="AE67" s="287"/>
      <c r="AF67" s="287"/>
      <c r="AG67" s="287"/>
      <c r="AH67" s="287"/>
    </row>
    <row r="68" spans="1:34" s="217" customFormat="1" ht="25.35" customHeight="1">
      <c r="R68" s="287"/>
      <c r="S68" s="287"/>
      <c r="T68" s="287"/>
      <c r="U68" s="287"/>
      <c r="V68" s="287"/>
      <c r="W68" s="287"/>
      <c r="X68" s="287"/>
      <c r="Y68" s="287"/>
      <c r="Z68" s="287"/>
      <c r="AA68" s="287"/>
      <c r="AB68" s="287"/>
      <c r="AC68" s="287"/>
      <c r="AD68" s="287"/>
      <c r="AE68" s="287"/>
      <c r="AF68" s="287"/>
      <c r="AG68" s="287"/>
      <c r="AH68" s="287"/>
    </row>
    <row r="69" spans="1:34" s="309" customFormat="1" ht="25.35" customHeight="1"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</row>
    <row r="70" spans="1:34" s="287" customFormat="1" ht="14.25" customHeight="1"/>
    <row r="71" spans="1:34" s="287" customFormat="1" ht="14.25" customHeight="1">
      <c r="A71" s="298"/>
      <c r="B71" s="286"/>
      <c r="E71" s="286"/>
      <c r="G71" s="286"/>
      <c r="H71" s="297" t="s">
        <v>264</v>
      </c>
      <c r="I71" s="297"/>
      <c r="K71" s="286"/>
      <c r="L71" s="297" t="s">
        <v>264</v>
      </c>
      <c r="M71" s="297"/>
      <c r="N71" s="1177" t="s">
        <v>264</v>
      </c>
      <c r="O71" s="1177"/>
      <c r="P71" s="1177"/>
      <c r="Q71" s="1177"/>
      <c r="R71" s="301"/>
      <c r="S71" s="301"/>
      <c r="T71" s="301"/>
      <c r="U71" s="301"/>
      <c r="V71" s="301"/>
      <c r="W71" s="301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</row>
    <row r="72" spans="1:34" s="287" customFormat="1" ht="21.75">
      <c r="A72" s="285"/>
      <c r="B72" s="286"/>
      <c r="D72" s="286"/>
      <c r="E72" s="286"/>
      <c r="F72" s="286"/>
      <c r="G72" s="286"/>
      <c r="I72" s="285" t="s">
        <v>264</v>
      </c>
      <c r="J72" s="286"/>
      <c r="K72" s="286"/>
      <c r="N72" s="286"/>
      <c r="Q72" s="296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  <c r="AD72" s="229"/>
      <c r="AE72" s="229"/>
      <c r="AF72" s="229"/>
      <c r="AG72" s="229"/>
      <c r="AH72" s="229"/>
    </row>
    <row r="73" spans="1:34" s="287" customFormat="1" ht="19.5">
      <c r="A73" s="285"/>
      <c r="D73" s="286"/>
      <c r="F73" s="286"/>
      <c r="H73" s="286"/>
      <c r="I73" s="285" t="s">
        <v>264</v>
      </c>
      <c r="J73" s="286"/>
      <c r="L73" s="286"/>
      <c r="M73" s="286"/>
      <c r="P73" s="286"/>
      <c r="Q73" s="296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</row>
    <row r="74" spans="1:34" s="287" customFormat="1" ht="11.25">
      <c r="A74" s="285"/>
      <c r="B74" s="286"/>
      <c r="D74" s="286"/>
      <c r="F74" s="286"/>
      <c r="H74" s="286"/>
      <c r="J74" s="286"/>
      <c r="L74" s="286"/>
      <c r="M74" s="286"/>
      <c r="N74" s="286"/>
      <c r="P74" s="286"/>
      <c r="Q74" s="296"/>
      <c r="R74" s="217"/>
      <c r="S74" s="217"/>
      <c r="T74" s="217"/>
      <c r="U74" s="217"/>
      <c r="V74" s="217"/>
      <c r="W74" s="217"/>
      <c r="X74" s="217"/>
      <c r="Y74" s="217"/>
      <c r="Z74" s="217"/>
      <c r="AA74" s="217"/>
      <c r="AB74" s="217"/>
      <c r="AC74" s="217"/>
      <c r="AD74" s="217"/>
      <c r="AE74" s="217"/>
      <c r="AF74" s="217"/>
      <c r="AG74" s="217"/>
      <c r="AH74" s="217"/>
    </row>
    <row r="75" spans="1:34" s="217" customFormat="1" ht="11.25">
      <c r="A75" s="212"/>
      <c r="B75" s="213"/>
      <c r="C75" s="213"/>
      <c r="D75" s="213"/>
      <c r="E75" s="213"/>
      <c r="F75" s="213"/>
      <c r="G75" s="214"/>
      <c r="H75" s="215"/>
      <c r="I75" s="218"/>
      <c r="J75" s="213"/>
      <c r="K75" s="214"/>
      <c r="L75" s="215"/>
      <c r="M75" s="215"/>
      <c r="N75" s="216"/>
      <c r="O75" s="213"/>
      <c r="Q75" s="218"/>
    </row>
    <row r="76" spans="1:34">
      <c r="R76" s="217"/>
      <c r="S76" s="217"/>
      <c r="T76" s="217"/>
      <c r="U76" s="217"/>
      <c r="V76" s="217"/>
      <c r="W76" s="217"/>
      <c r="X76" s="217"/>
      <c r="Y76" s="217"/>
      <c r="Z76" s="217"/>
      <c r="AA76" s="217"/>
      <c r="AB76" s="217"/>
      <c r="AC76" s="217"/>
      <c r="AD76" s="217"/>
      <c r="AE76" s="217"/>
      <c r="AF76" s="217"/>
      <c r="AG76" s="217"/>
      <c r="AH76" s="217"/>
    </row>
    <row r="77" spans="1:34">
      <c r="R77" s="217"/>
      <c r="S77" s="217"/>
      <c r="T77" s="217"/>
      <c r="U77" s="217"/>
      <c r="V77" s="217"/>
      <c r="W77" s="217"/>
      <c r="X77" s="217"/>
      <c r="Y77" s="217"/>
      <c r="Z77" s="217"/>
      <c r="AA77" s="217"/>
      <c r="AB77" s="217"/>
      <c r="AC77" s="217"/>
      <c r="AD77" s="217"/>
      <c r="AE77" s="217"/>
      <c r="AF77" s="217"/>
      <c r="AG77" s="217"/>
      <c r="AH77" s="217"/>
    </row>
    <row r="78" spans="1:34">
      <c r="R78" s="217"/>
      <c r="S78" s="217"/>
      <c r="T78" s="217"/>
      <c r="U78" s="217"/>
      <c r="V78" s="217"/>
      <c r="W78" s="217"/>
      <c r="X78" s="217"/>
      <c r="Y78" s="217"/>
      <c r="Z78" s="217"/>
      <c r="AA78" s="217"/>
      <c r="AB78" s="217"/>
      <c r="AC78" s="217"/>
      <c r="AD78" s="217"/>
      <c r="AE78" s="217"/>
      <c r="AF78" s="217"/>
      <c r="AG78" s="217"/>
      <c r="AH78" s="217"/>
    </row>
    <row r="79" spans="1:34">
      <c r="R79" s="217"/>
      <c r="S79" s="217"/>
      <c r="T79" s="217"/>
      <c r="U79" s="217"/>
      <c r="V79" s="217"/>
      <c r="W79" s="217"/>
      <c r="X79" s="217"/>
      <c r="Y79" s="217"/>
      <c r="Z79" s="217"/>
      <c r="AA79" s="217"/>
      <c r="AB79" s="217"/>
      <c r="AC79" s="217"/>
      <c r="AD79" s="217"/>
      <c r="AE79" s="217"/>
      <c r="AF79" s="217"/>
      <c r="AG79" s="217"/>
      <c r="AH79" s="217"/>
    </row>
    <row r="80" spans="1:34">
      <c r="R80" s="217"/>
      <c r="S80" s="217"/>
      <c r="T80" s="217"/>
      <c r="U80" s="217"/>
      <c r="V80" s="217"/>
      <c r="W80" s="217"/>
      <c r="X80" s="217"/>
      <c r="Y80" s="217"/>
      <c r="Z80" s="217"/>
      <c r="AA80" s="217"/>
      <c r="AB80" s="217"/>
      <c r="AC80" s="217"/>
      <c r="AD80" s="217"/>
      <c r="AE80" s="217"/>
      <c r="AF80" s="217"/>
      <c r="AG80" s="217"/>
      <c r="AH80" s="217"/>
    </row>
    <row r="81" spans="18:34">
      <c r="R81" s="217"/>
      <c r="S81" s="217"/>
      <c r="T81" s="217"/>
      <c r="U81" s="217"/>
      <c r="V81" s="217"/>
      <c r="W81" s="217"/>
      <c r="X81" s="217"/>
      <c r="Y81" s="217"/>
      <c r="Z81" s="217"/>
      <c r="AA81" s="217"/>
      <c r="AB81" s="217"/>
      <c r="AC81" s="217"/>
      <c r="AD81" s="217"/>
      <c r="AE81" s="217"/>
      <c r="AF81" s="217"/>
      <c r="AG81" s="217"/>
      <c r="AH81" s="217"/>
    </row>
    <row r="82" spans="18:34">
      <c r="R82" s="217"/>
      <c r="S82" s="217"/>
      <c r="T82" s="217"/>
      <c r="U82" s="217"/>
      <c r="V82" s="217"/>
      <c r="W82" s="217"/>
      <c r="X82" s="217"/>
      <c r="Y82" s="217"/>
      <c r="Z82" s="217"/>
      <c r="AA82" s="217"/>
      <c r="AB82" s="217"/>
      <c r="AC82" s="217"/>
      <c r="AD82" s="217"/>
      <c r="AE82" s="217"/>
      <c r="AF82" s="217"/>
      <c r="AG82" s="217"/>
      <c r="AH82" s="217"/>
    </row>
    <row r="83" spans="18:34">
      <c r="R83" s="217"/>
      <c r="S83" s="217"/>
      <c r="T83" s="217"/>
      <c r="U83" s="217"/>
      <c r="V83" s="217"/>
      <c r="W83" s="217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</row>
    <row r="84" spans="18:34">
      <c r="R84" s="217"/>
      <c r="S84" s="217"/>
      <c r="T84" s="217"/>
      <c r="U84" s="217"/>
      <c r="V84" s="217"/>
      <c r="W84" s="217"/>
      <c r="X84" s="217"/>
      <c r="Y84" s="217"/>
      <c r="Z84" s="217"/>
      <c r="AA84" s="217"/>
      <c r="AB84" s="217"/>
      <c r="AC84" s="217"/>
      <c r="AD84" s="217"/>
      <c r="AE84" s="217"/>
      <c r="AF84" s="217"/>
      <c r="AG84" s="217"/>
      <c r="AH84" s="217"/>
    </row>
    <row r="85" spans="18:34">
      <c r="R85" s="217"/>
      <c r="S85" s="217"/>
      <c r="T85" s="217"/>
      <c r="U85" s="217"/>
      <c r="V85" s="217"/>
      <c r="W85" s="217"/>
      <c r="X85" s="217"/>
      <c r="Y85" s="217"/>
      <c r="Z85" s="217"/>
      <c r="AA85" s="217"/>
      <c r="AB85" s="217"/>
      <c r="AC85" s="217"/>
      <c r="AD85" s="217"/>
      <c r="AE85" s="217"/>
      <c r="AF85" s="217"/>
      <c r="AG85" s="217"/>
      <c r="AH85" s="217"/>
    </row>
    <row r="86" spans="18:34">
      <c r="R86" s="217"/>
      <c r="S86" s="217"/>
      <c r="T86" s="217"/>
      <c r="U86" s="217"/>
      <c r="V86" s="217"/>
      <c r="W86" s="217"/>
      <c r="X86" s="217"/>
      <c r="Y86" s="217"/>
      <c r="Z86" s="217"/>
      <c r="AA86" s="217"/>
      <c r="AB86" s="217"/>
      <c r="AC86" s="217"/>
      <c r="AD86" s="217"/>
      <c r="AE86" s="217"/>
      <c r="AF86" s="217"/>
      <c r="AG86" s="217"/>
      <c r="AH86" s="217"/>
    </row>
    <row r="87" spans="18:34">
      <c r="R87" s="217"/>
      <c r="S87" s="217"/>
      <c r="T87" s="217"/>
      <c r="U87" s="217"/>
      <c r="V87" s="217"/>
      <c r="W87" s="217"/>
      <c r="X87" s="217"/>
      <c r="Y87" s="217"/>
      <c r="Z87" s="217"/>
      <c r="AA87" s="217"/>
      <c r="AB87" s="217"/>
      <c r="AC87" s="217"/>
      <c r="AD87" s="217"/>
      <c r="AE87" s="217"/>
      <c r="AF87" s="217"/>
      <c r="AG87" s="217"/>
      <c r="AH87" s="217"/>
    </row>
    <row r="88" spans="18:34">
      <c r="R88" s="217"/>
      <c r="S88" s="217"/>
      <c r="T88" s="217"/>
      <c r="U88" s="217"/>
      <c r="V88" s="217"/>
      <c r="W88" s="217"/>
      <c r="X88" s="217"/>
      <c r="Y88" s="217"/>
      <c r="Z88" s="217"/>
      <c r="AA88" s="217"/>
      <c r="AB88" s="217"/>
      <c r="AC88" s="217"/>
      <c r="AD88" s="217"/>
      <c r="AE88" s="217"/>
      <c r="AF88" s="217"/>
      <c r="AG88" s="217"/>
      <c r="AH88" s="217"/>
    </row>
    <row r="89" spans="18:34">
      <c r="R89" s="217"/>
      <c r="S89" s="217"/>
      <c r="T89" s="217"/>
      <c r="U89" s="217"/>
      <c r="V89" s="217"/>
      <c r="W89" s="217"/>
      <c r="X89" s="217"/>
      <c r="Y89" s="217"/>
      <c r="Z89" s="217"/>
      <c r="AA89" s="217"/>
      <c r="AB89" s="217"/>
      <c r="AC89" s="217"/>
      <c r="AD89" s="217"/>
      <c r="AE89" s="217"/>
      <c r="AF89" s="217"/>
      <c r="AG89" s="217"/>
      <c r="AH89" s="217"/>
    </row>
    <row r="90" spans="18:34">
      <c r="R90" s="217"/>
      <c r="S90" s="217"/>
      <c r="T90" s="217"/>
      <c r="U90" s="217"/>
      <c r="V90" s="217"/>
      <c r="W90" s="217"/>
      <c r="X90" s="217"/>
      <c r="Y90" s="217"/>
      <c r="Z90" s="217"/>
      <c r="AA90" s="217"/>
      <c r="AB90" s="217"/>
      <c r="AC90" s="217"/>
      <c r="AD90" s="217"/>
      <c r="AE90" s="217"/>
      <c r="AF90" s="217"/>
      <c r="AG90" s="217"/>
      <c r="AH90" s="217"/>
    </row>
    <row r="91" spans="18:34">
      <c r="R91" s="217"/>
      <c r="S91" s="217"/>
      <c r="T91" s="217"/>
      <c r="U91" s="217"/>
      <c r="V91" s="217"/>
      <c r="W91" s="217"/>
      <c r="X91" s="217"/>
      <c r="Y91" s="217"/>
      <c r="Z91" s="217"/>
      <c r="AA91" s="217"/>
      <c r="AB91" s="217"/>
      <c r="AC91" s="217"/>
      <c r="AD91" s="217"/>
      <c r="AE91" s="217"/>
      <c r="AF91" s="217"/>
      <c r="AG91" s="217"/>
      <c r="AH91" s="217"/>
    </row>
    <row r="92" spans="18:34">
      <c r="R92" s="217"/>
      <c r="S92" s="217"/>
      <c r="T92" s="217"/>
      <c r="U92" s="217"/>
      <c r="V92" s="217"/>
      <c r="W92" s="217"/>
      <c r="X92" s="217"/>
      <c r="Y92" s="217"/>
      <c r="Z92" s="217"/>
      <c r="AA92" s="217"/>
      <c r="AB92" s="217"/>
      <c r="AC92" s="217"/>
      <c r="AD92" s="217"/>
      <c r="AE92" s="217"/>
      <c r="AF92" s="217"/>
      <c r="AG92" s="217"/>
      <c r="AH92" s="217"/>
    </row>
    <row r="93" spans="18:34">
      <c r="R93" s="217"/>
      <c r="S93" s="217"/>
      <c r="T93" s="217"/>
      <c r="U93" s="217"/>
      <c r="V93" s="217"/>
      <c r="W93" s="217"/>
      <c r="X93" s="217"/>
      <c r="Y93" s="217"/>
      <c r="Z93" s="217"/>
      <c r="AA93" s="217"/>
      <c r="AB93" s="217"/>
      <c r="AC93" s="217"/>
      <c r="AD93" s="217"/>
      <c r="AE93" s="217"/>
      <c r="AF93" s="217"/>
      <c r="AG93" s="217"/>
      <c r="AH93" s="217"/>
    </row>
    <row r="94" spans="18:34">
      <c r="R94" s="217"/>
      <c r="S94" s="217"/>
      <c r="T94" s="217"/>
      <c r="U94" s="217"/>
      <c r="V94" s="217"/>
      <c r="W94" s="217"/>
      <c r="X94" s="217"/>
      <c r="Y94" s="217"/>
      <c r="Z94" s="217"/>
      <c r="AA94" s="217"/>
      <c r="AB94" s="217"/>
      <c r="AC94" s="217"/>
      <c r="AD94" s="217"/>
      <c r="AE94" s="217"/>
      <c r="AF94" s="217"/>
      <c r="AG94" s="217"/>
      <c r="AH94" s="217"/>
    </row>
    <row r="95" spans="18:34">
      <c r="R95" s="217"/>
      <c r="S95" s="217"/>
      <c r="T95" s="217"/>
      <c r="U95" s="217"/>
      <c r="V95" s="217"/>
      <c r="W95" s="217"/>
      <c r="X95" s="217"/>
      <c r="Y95" s="217"/>
      <c r="Z95" s="217"/>
      <c r="AA95" s="217"/>
      <c r="AB95" s="217"/>
      <c r="AC95" s="217"/>
      <c r="AD95" s="217"/>
      <c r="AE95" s="217"/>
      <c r="AF95" s="217"/>
      <c r="AG95" s="217"/>
      <c r="AH95" s="217"/>
    </row>
    <row r="96" spans="18:34">
      <c r="R96" s="217"/>
      <c r="S96" s="217"/>
      <c r="T96" s="217"/>
      <c r="U96" s="217"/>
      <c r="V96" s="217"/>
      <c r="W96" s="217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</row>
    <row r="97" spans="18:34">
      <c r="R97" s="217"/>
      <c r="S97" s="217"/>
      <c r="T97" s="217"/>
      <c r="U97" s="217"/>
      <c r="V97" s="217"/>
      <c r="W97" s="217"/>
      <c r="X97" s="217"/>
      <c r="Y97" s="217"/>
      <c r="Z97" s="217"/>
      <c r="AA97" s="217"/>
      <c r="AB97" s="217"/>
      <c r="AC97" s="217"/>
      <c r="AD97" s="217"/>
      <c r="AE97" s="217"/>
      <c r="AF97" s="217"/>
      <c r="AG97" s="217"/>
      <c r="AH97" s="217"/>
    </row>
    <row r="98" spans="18:34">
      <c r="R98" s="217"/>
      <c r="S98" s="217"/>
      <c r="T98" s="217"/>
      <c r="U98" s="217"/>
      <c r="V98" s="217"/>
      <c r="W98" s="217"/>
      <c r="X98" s="217"/>
      <c r="Y98" s="217"/>
      <c r="Z98" s="217"/>
      <c r="AA98" s="217"/>
      <c r="AB98" s="217"/>
      <c r="AC98" s="217"/>
      <c r="AD98" s="217"/>
      <c r="AE98" s="217"/>
      <c r="AF98" s="217"/>
      <c r="AG98" s="217"/>
      <c r="AH98" s="217"/>
    </row>
    <row r="99" spans="18:34">
      <c r="R99" s="217"/>
      <c r="S99" s="217"/>
      <c r="T99" s="217"/>
      <c r="U99" s="217"/>
      <c r="V99" s="217"/>
      <c r="W99" s="217"/>
      <c r="X99" s="217"/>
      <c r="Y99" s="217"/>
      <c r="Z99" s="217"/>
      <c r="AA99" s="217"/>
      <c r="AB99" s="217"/>
      <c r="AC99" s="217"/>
      <c r="AD99" s="217"/>
      <c r="AE99" s="217"/>
      <c r="AF99" s="217"/>
      <c r="AG99" s="217"/>
      <c r="AH99" s="217"/>
    </row>
    <row r="100" spans="18:34">
      <c r="R100" s="217"/>
      <c r="S100" s="217"/>
      <c r="T100" s="217"/>
      <c r="U100" s="217"/>
      <c r="V100" s="217"/>
      <c r="W100" s="217"/>
      <c r="X100" s="217"/>
      <c r="Y100" s="217"/>
      <c r="Z100" s="217"/>
      <c r="AA100" s="217"/>
      <c r="AB100" s="217"/>
      <c r="AC100" s="217"/>
      <c r="AD100" s="217"/>
      <c r="AE100" s="217"/>
      <c r="AF100" s="217"/>
      <c r="AG100" s="217"/>
      <c r="AH100" s="217"/>
    </row>
    <row r="101" spans="18:34">
      <c r="R101" s="309"/>
      <c r="S101" s="309"/>
      <c r="T101" s="309"/>
      <c r="U101" s="309"/>
      <c r="V101" s="309"/>
      <c r="W101" s="309"/>
      <c r="X101" s="309"/>
      <c r="Y101" s="309"/>
      <c r="Z101" s="309"/>
      <c r="AA101" s="309"/>
      <c r="AB101" s="309"/>
      <c r="AC101" s="309"/>
      <c r="AD101" s="309"/>
      <c r="AE101" s="309"/>
      <c r="AF101" s="309"/>
      <c r="AG101" s="309"/>
      <c r="AH101" s="309"/>
    </row>
    <row r="102" spans="18:34">
      <c r="R102" s="287"/>
      <c r="S102" s="287"/>
      <c r="T102" s="287"/>
      <c r="U102" s="287"/>
      <c r="V102" s="287"/>
      <c r="W102" s="287"/>
      <c r="X102" s="287"/>
      <c r="Y102" s="286" t="s">
        <v>264</v>
      </c>
      <c r="Z102" s="287"/>
      <c r="AA102" s="287"/>
      <c r="AB102" s="287"/>
      <c r="AC102" s="287"/>
      <c r="AD102" s="287"/>
      <c r="AE102" s="287"/>
      <c r="AF102" s="287"/>
      <c r="AG102" s="287"/>
      <c r="AH102" s="287"/>
    </row>
    <row r="103" spans="18:34">
      <c r="R103" s="287"/>
      <c r="S103" s="287"/>
      <c r="T103" s="287"/>
      <c r="U103" s="287"/>
      <c r="V103" s="287"/>
      <c r="W103" s="287"/>
      <c r="X103" s="287"/>
      <c r="Y103" s="286" t="s">
        <v>264</v>
      </c>
      <c r="Z103" s="287"/>
      <c r="AA103" s="287"/>
      <c r="AB103" s="287"/>
      <c r="AC103" s="287"/>
      <c r="AD103" s="287"/>
      <c r="AE103" s="287"/>
      <c r="AF103" s="287"/>
      <c r="AG103" s="287"/>
      <c r="AH103" s="287"/>
    </row>
    <row r="104" spans="18:34">
      <c r="R104" s="287"/>
      <c r="S104" s="287"/>
      <c r="T104" s="287"/>
      <c r="U104" s="287"/>
      <c r="V104" s="287"/>
      <c r="W104" s="287"/>
      <c r="X104" s="287"/>
      <c r="Y104" s="287" t="s">
        <v>264</v>
      </c>
      <c r="Z104" s="287"/>
      <c r="AA104" s="287"/>
      <c r="AB104" s="287"/>
      <c r="AC104" s="287"/>
      <c r="AD104" s="287"/>
      <c r="AE104" s="287"/>
      <c r="AF104" s="287"/>
      <c r="AG104" s="287"/>
      <c r="AH104" s="287"/>
    </row>
    <row r="105" spans="18:34">
      <c r="R105" s="287"/>
      <c r="S105" s="287"/>
      <c r="T105" s="287"/>
      <c r="U105" s="287"/>
      <c r="V105" s="287"/>
      <c r="W105" s="287"/>
      <c r="X105" s="287"/>
      <c r="Y105" s="287" t="s">
        <v>264</v>
      </c>
      <c r="Z105" s="287"/>
      <c r="AA105" s="287"/>
      <c r="AB105" s="287"/>
      <c r="AC105" s="287"/>
      <c r="AD105" s="287"/>
      <c r="AE105" s="287"/>
      <c r="AF105" s="287"/>
      <c r="AG105" s="287"/>
      <c r="AH105" s="287"/>
    </row>
    <row r="106" spans="18:34">
      <c r="R106" s="287"/>
      <c r="S106" s="287"/>
      <c r="T106" s="287"/>
      <c r="U106" s="287"/>
      <c r="V106" s="287"/>
      <c r="W106" s="287"/>
      <c r="X106" s="287"/>
      <c r="Y106" s="287"/>
      <c r="Z106" s="287"/>
      <c r="AA106" s="287"/>
      <c r="AB106" s="287"/>
      <c r="AC106" s="287"/>
      <c r="AD106" s="287"/>
      <c r="AE106" s="287"/>
      <c r="AF106" s="287"/>
      <c r="AG106" s="287"/>
      <c r="AH106" s="287"/>
    </row>
    <row r="107" spans="18:34">
      <c r="R107" s="217"/>
      <c r="S107" s="217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</row>
  </sheetData>
  <sheetProtection selectLockedCells="1"/>
  <mergeCells count="47">
    <mergeCell ref="I4:Q4"/>
    <mergeCell ref="R3:Y3"/>
    <mergeCell ref="N71:Q71"/>
    <mergeCell ref="G5:H5"/>
    <mergeCell ref="P6:Q7"/>
    <mergeCell ref="M6:M9"/>
    <mergeCell ref="I35:Q35"/>
    <mergeCell ref="J6:L6"/>
    <mergeCell ref="F34:H34"/>
    <mergeCell ref="I33:Q33"/>
    <mergeCell ref="F7:F9"/>
    <mergeCell ref="I3:Q3"/>
    <mergeCell ref="I34:Q34"/>
    <mergeCell ref="I6:I9"/>
    <mergeCell ref="Z3:AH3"/>
    <mergeCell ref="A33:E33"/>
    <mergeCell ref="F33:H33"/>
    <mergeCell ref="N6:N9"/>
    <mergeCell ref="C7:C9"/>
    <mergeCell ref="B6:B9"/>
    <mergeCell ref="Z4:AH4"/>
    <mergeCell ref="S7:S9"/>
    <mergeCell ref="R4:Y4"/>
    <mergeCell ref="A3:H3"/>
    <mergeCell ref="A4:H4"/>
    <mergeCell ref="AA7:AA9"/>
    <mergeCell ref="Z6:Z9"/>
    <mergeCell ref="A6:A9"/>
    <mergeCell ref="J7:J9"/>
    <mergeCell ref="C6:H6"/>
    <mergeCell ref="AG6:AH7"/>
    <mergeCell ref="AD6:AD9"/>
    <mergeCell ref="R33:Y33"/>
    <mergeCell ref="R34:Y34"/>
    <mergeCell ref="AF33:AH33"/>
    <mergeCell ref="V7:V9"/>
    <mergeCell ref="S6:X6"/>
    <mergeCell ref="Y6:Y9"/>
    <mergeCell ref="R6:R9"/>
    <mergeCell ref="AA6:AC6"/>
    <mergeCell ref="AE6:AE9"/>
    <mergeCell ref="AF37:AH37"/>
    <mergeCell ref="R35:Y35"/>
    <mergeCell ref="Z33:AE33"/>
    <mergeCell ref="Z34:AE34"/>
    <mergeCell ref="Z35:AE35"/>
    <mergeCell ref="AF34:AH34"/>
  </mergeCells>
  <phoneticPr fontId="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97"/>
  <sheetViews>
    <sheetView showZeros="0" view="pageBreakPreview" zoomScaleNormal="100" zoomScaleSheetLayoutView="100" workbookViewId="0">
      <selection activeCell="H11" sqref="H11:H12"/>
    </sheetView>
  </sheetViews>
  <sheetFormatPr defaultRowHeight="11.25"/>
  <cols>
    <col min="1" max="1" width="5.5" style="591" customWidth="1"/>
    <col min="2" max="2" width="10.625" style="591" customWidth="1"/>
    <col min="3" max="3" width="9.375" style="826" customWidth="1"/>
    <col min="4" max="4" width="9.375" style="591" customWidth="1"/>
    <col min="5" max="9" width="9.375" style="826" customWidth="1"/>
    <col min="10" max="10" width="7.625" style="826" customWidth="1"/>
    <col min="11" max="11" width="10.625" style="826" customWidth="1"/>
    <col min="12" max="14" width="9.125" style="826" customWidth="1"/>
    <col min="15" max="15" width="8.625" style="827" customWidth="1"/>
    <col min="16" max="16" width="9.625" style="665" customWidth="1"/>
    <col min="17" max="17" width="8.625" style="826" customWidth="1"/>
    <col min="18" max="18" width="9.625" style="828" customWidth="1"/>
    <col min="19" max="16384" width="9" style="544"/>
  </cols>
  <sheetData>
    <row r="1" spans="1:18" s="217" customFormat="1" ht="14.1" customHeight="1">
      <c r="A1" s="213"/>
      <c r="B1" s="213"/>
      <c r="C1" s="818"/>
      <c r="D1" s="213"/>
      <c r="E1" s="818"/>
      <c r="H1" s="818"/>
      <c r="I1" s="925" t="s">
        <v>1675</v>
      </c>
      <c r="J1" s="152" t="s">
        <v>1676</v>
      </c>
      <c r="K1" s="818"/>
      <c r="L1" s="818"/>
      <c r="M1" s="818"/>
      <c r="N1" s="818"/>
      <c r="O1" s="819"/>
      <c r="P1" s="480"/>
      <c r="Q1" s="818"/>
      <c r="R1" s="214"/>
    </row>
    <row r="2" spans="1:18" s="217" customFormat="1" ht="14.1" customHeight="1">
      <c r="A2" s="213"/>
      <c r="B2" s="213"/>
      <c r="C2" s="818"/>
      <c r="D2" s="213"/>
      <c r="E2" s="818"/>
      <c r="F2" s="818"/>
      <c r="G2" s="818"/>
      <c r="H2" s="818"/>
      <c r="I2" s="818"/>
      <c r="J2" s="818"/>
      <c r="K2" s="818"/>
      <c r="L2" s="818"/>
      <c r="M2" s="818"/>
      <c r="N2" s="818"/>
      <c r="O2" s="819"/>
      <c r="P2" s="480"/>
      <c r="Q2" s="818"/>
      <c r="R2" s="214"/>
    </row>
    <row r="3" spans="1:18" s="229" customFormat="1" ht="20.100000000000001" customHeight="1">
      <c r="A3" s="1221" t="s">
        <v>1545</v>
      </c>
      <c r="B3" s="1221"/>
      <c r="C3" s="1221"/>
      <c r="D3" s="1221"/>
      <c r="E3" s="1221"/>
      <c r="F3" s="1221"/>
      <c r="G3" s="1222"/>
      <c r="H3" s="1222"/>
      <c r="I3" s="1222"/>
      <c r="J3" s="1221" t="s">
        <v>516</v>
      </c>
      <c r="K3" s="1221"/>
      <c r="L3" s="1221"/>
      <c r="M3" s="1221"/>
      <c r="N3" s="1221"/>
      <c r="O3" s="1221"/>
      <c r="P3" s="1221"/>
      <c r="Q3" s="1221"/>
      <c r="R3" s="1221"/>
    </row>
    <row r="4" spans="1:18" s="229" customFormat="1" ht="20.100000000000001" customHeight="1">
      <c r="A4" s="1191" t="s">
        <v>1547</v>
      </c>
      <c r="B4" s="1191"/>
      <c r="C4" s="1191"/>
      <c r="D4" s="1191"/>
      <c r="E4" s="1191"/>
      <c r="F4" s="1191"/>
      <c r="G4" s="1222"/>
      <c r="H4" s="1222"/>
      <c r="I4" s="1222"/>
      <c r="J4" s="1190"/>
      <c r="K4" s="1190"/>
      <c r="L4" s="1190"/>
      <c r="M4" s="1190"/>
      <c r="N4" s="1190"/>
      <c r="O4" s="1190"/>
      <c r="P4" s="1190"/>
      <c r="Q4" s="1190"/>
      <c r="R4" s="1190"/>
    </row>
    <row r="5" spans="1:18" s="230" customFormat="1" ht="24" customHeight="1">
      <c r="A5" s="1191" t="s">
        <v>1546</v>
      </c>
      <c r="B5" s="1191"/>
      <c r="C5" s="1191"/>
      <c r="D5" s="1191"/>
      <c r="E5" s="1191"/>
      <c r="F5" s="1191"/>
      <c r="G5" s="1222"/>
      <c r="H5" s="1222"/>
      <c r="I5" s="1222"/>
      <c r="J5" s="1191" t="s">
        <v>1788</v>
      </c>
      <c r="K5" s="1191"/>
      <c r="L5" s="1191"/>
      <c r="M5" s="1191"/>
      <c r="N5" s="1191"/>
      <c r="O5" s="1191"/>
      <c r="P5" s="1191"/>
      <c r="Q5" s="1191"/>
      <c r="R5" s="1191"/>
    </row>
    <row r="6" spans="1:18" s="230" customFormat="1" ht="8.1" hidden="1" customHeight="1">
      <c r="A6" s="821"/>
      <c r="B6" s="821"/>
      <c r="C6" s="821"/>
      <c r="D6" s="821"/>
      <c r="E6" s="821"/>
      <c r="F6" s="821"/>
      <c r="G6" s="821"/>
      <c r="H6" s="821"/>
      <c r="I6" s="821"/>
      <c r="J6" s="821"/>
      <c r="K6" s="821"/>
      <c r="L6" s="821"/>
      <c r="M6" s="821"/>
      <c r="N6" s="820"/>
      <c r="O6" s="820"/>
      <c r="P6" s="820"/>
      <c r="Q6" s="820"/>
      <c r="R6" s="820"/>
    </row>
    <row r="7" spans="1:18" s="232" customFormat="1" ht="18" customHeight="1" thickBot="1">
      <c r="A7" s="231" t="s">
        <v>517</v>
      </c>
      <c r="B7" s="231"/>
      <c r="C7" s="729"/>
      <c r="E7" s="729"/>
      <c r="F7" s="234"/>
      <c r="G7" s="729"/>
      <c r="H7" s="729"/>
      <c r="I7" s="1071" t="s">
        <v>1685</v>
      </c>
      <c r="J7" s="231" t="s">
        <v>1679</v>
      </c>
      <c r="K7" s="231"/>
      <c r="L7" s="729"/>
      <c r="M7" s="729"/>
      <c r="N7" s="231" t="s">
        <v>76</v>
      </c>
      <c r="Q7" s="729"/>
      <c r="R7" s="234" t="s">
        <v>494</v>
      </c>
    </row>
    <row r="8" spans="1:18" s="217" customFormat="1" ht="21.6" customHeight="1">
      <c r="A8" s="1145" t="s">
        <v>1683</v>
      </c>
      <c r="B8" s="1211"/>
      <c r="C8" s="1224" t="s">
        <v>964</v>
      </c>
      <c r="D8" s="1227" t="s">
        <v>513</v>
      </c>
      <c r="E8" s="1206"/>
      <c r="F8" s="1206"/>
      <c r="G8" s="1219" t="s">
        <v>1680</v>
      </c>
      <c r="H8" s="1220"/>
      <c r="I8" s="1220"/>
      <c r="J8" s="1145" t="s">
        <v>1683</v>
      </c>
      <c r="K8" s="1145"/>
      <c r="L8" s="1205" t="s">
        <v>1680</v>
      </c>
      <c r="M8" s="1206"/>
      <c r="N8" s="1207"/>
      <c r="O8" s="1198" t="s">
        <v>518</v>
      </c>
      <c r="P8" s="1198" t="s">
        <v>514</v>
      </c>
      <c r="Q8" s="1144" t="s">
        <v>519</v>
      </c>
      <c r="R8" s="1145"/>
    </row>
    <row r="9" spans="1:18" s="217" customFormat="1" ht="12" customHeight="1">
      <c r="A9" s="1147"/>
      <c r="B9" s="1212"/>
      <c r="C9" s="1225"/>
      <c r="D9" s="1154" t="s">
        <v>520</v>
      </c>
      <c r="E9" s="1172"/>
      <c r="F9" s="1172"/>
      <c r="G9" s="1129"/>
      <c r="H9" s="1209" t="s">
        <v>521</v>
      </c>
      <c r="I9" s="1209"/>
      <c r="J9" s="1147"/>
      <c r="K9" s="1147"/>
      <c r="L9" s="1192" t="s">
        <v>522</v>
      </c>
      <c r="M9" s="1172"/>
      <c r="N9" s="1193"/>
      <c r="O9" s="1199"/>
      <c r="P9" s="1199"/>
      <c r="Q9" s="1146"/>
      <c r="R9" s="1147"/>
    </row>
    <row r="10" spans="1:18" s="217" customFormat="1" ht="12" customHeight="1">
      <c r="A10" s="1147"/>
      <c r="B10" s="1212"/>
      <c r="C10" s="1225"/>
      <c r="D10" s="1146"/>
      <c r="E10" s="1147"/>
      <c r="F10" s="1147"/>
      <c r="G10" s="1130"/>
      <c r="H10" s="1210"/>
      <c r="I10" s="1210"/>
      <c r="J10" s="1147"/>
      <c r="K10" s="1147"/>
      <c r="L10" s="1194"/>
      <c r="M10" s="1147"/>
      <c r="N10" s="1195"/>
      <c r="O10" s="1199"/>
      <c r="P10" s="1199"/>
      <c r="Q10" s="1146"/>
      <c r="R10" s="1147"/>
    </row>
    <row r="11" spans="1:18" s="217" customFormat="1" ht="12" customHeight="1">
      <c r="A11" s="1147"/>
      <c r="B11" s="1212"/>
      <c r="C11" s="1225"/>
      <c r="D11" s="1217"/>
      <c r="E11" s="1202" t="s">
        <v>523</v>
      </c>
      <c r="F11" s="1172" t="s">
        <v>524</v>
      </c>
      <c r="G11" s="1186"/>
      <c r="H11" s="1214" t="s">
        <v>523</v>
      </c>
      <c r="I11" s="1209" t="s">
        <v>524</v>
      </c>
      <c r="J11" s="1147"/>
      <c r="K11" s="1147"/>
      <c r="L11" s="1196"/>
      <c r="M11" s="1154" t="s">
        <v>523</v>
      </c>
      <c r="N11" s="1202" t="s">
        <v>524</v>
      </c>
      <c r="O11" s="1199"/>
      <c r="P11" s="1199"/>
      <c r="Q11" s="881"/>
      <c r="R11" s="1203" t="s">
        <v>525</v>
      </c>
    </row>
    <row r="12" spans="1:18" s="217" customFormat="1" ht="12" customHeight="1">
      <c r="A12" s="1173"/>
      <c r="B12" s="1213"/>
      <c r="C12" s="1226"/>
      <c r="D12" s="1218"/>
      <c r="E12" s="1150"/>
      <c r="F12" s="1173"/>
      <c r="G12" s="1187"/>
      <c r="H12" s="1215"/>
      <c r="I12" s="1223"/>
      <c r="J12" s="1173"/>
      <c r="K12" s="1173"/>
      <c r="L12" s="1197"/>
      <c r="M12" s="1155"/>
      <c r="N12" s="1150"/>
      <c r="O12" s="1200"/>
      <c r="P12" s="1200"/>
      <c r="Q12" s="882"/>
      <c r="R12" s="1204"/>
    </row>
    <row r="13" spans="1:18" s="217" customFormat="1" ht="17.100000000000001" customHeight="1">
      <c r="A13" s="1184" t="s">
        <v>304</v>
      </c>
      <c r="B13" s="1185"/>
      <c r="C13" s="1048">
        <v>1073367</v>
      </c>
      <c r="D13" s="1048">
        <v>2705226</v>
      </c>
      <c r="E13" s="1048">
        <v>1361969</v>
      </c>
      <c r="F13" s="1048">
        <v>1343257</v>
      </c>
      <c r="G13" s="1048">
        <v>2669876</v>
      </c>
      <c r="H13" s="1048">
        <v>1340977</v>
      </c>
      <c r="I13" s="1048">
        <v>1328899</v>
      </c>
      <c r="J13" s="1184" t="s">
        <v>304</v>
      </c>
      <c r="K13" s="1201"/>
      <c r="L13" s="1061">
        <v>35350</v>
      </c>
      <c r="M13" s="146">
        <v>20992</v>
      </c>
      <c r="N13" s="146">
        <v>14358</v>
      </c>
      <c r="O13" s="148">
        <v>2.5203178409621314</v>
      </c>
      <c r="P13" s="146">
        <v>412228</v>
      </c>
      <c r="Q13" s="148">
        <v>142.16220714780701</v>
      </c>
      <c r="R13" s="1066">
        <v>19029.150252199997</v>
      </c>
    </row>
    <row r="14" spans="1:18" s="217" customFormat="1" ht="17.100000000000001" customHeight="1">
      <c r="A14" s="1184" t="s">
        <v>515</v>
      </c>
      <c r="B14" s="1185"/>
      <c r="C14" s="1048">
        <v>1101486</v>
      </c>
      <c r="D14" s="1048">
        <v>2726815</v>
      </c>
      <c r="E14" s="1048">
        <v>1373272</v>
      </c>
      <c r="F14" s="1048">
        <v>1353543</v>
      </c>
      <c r="G14" s="1048">
        <v>2689920</v>
      </c>
      <c r="H14" s="1048">
        <v>1351202</v>
      </c>
      <c r="I14" s="1048">
        <v>1338718</v>
      </c>
      <c r="J14" s="1184" t="s">
        <v>515</v>
      </c>
      <c r="K14" s="1201"/>
      <c r="L14" s="1062">
        <v>36895</v>
      </c>
      <c r="M14" s="146">
        <v>22070</v>
      </c>
      <c r="N14" s="146">
        <v>14825</v>
      </c>
      <c r="O14" s="148">
        <v>2.4755784458449765</v>
      </c>
      <c r="P14" s="146">
        <v>418833</v>
      </c>
      <c r="Q14" s="148">
        <v>143.30536945994805</v>
      </c>
      <c r="R14" s="1066">
        <v>19028.003000000001</v>
      </c>
    </row>
    <row r="15" spans="1:18" s="217" customFormat="1" ht="17.100000000000001" customHeight="1">
      <c r="A15" s="1184" t="s">
        <v>844</v>
      </c>
      <c r="B15" s="1185"/>
      <c r="C15" s="1048">
        <v>1114901</v>
      </c>
      <c r="D15" s="1048">
        <v>2739179</v>
      </c>
      <c r="E15" s="1048">
        <v>1380367</v>
      </c>
      <c r="F15" s="1048">
        <v>1358812</v>
      </c>
      <c r="G15" s="1048">
        <v>2699195</v>
      </c>
      <c r="H15" s="1048">
        <v>1355727</v>
      </c>
      <c r="I15" s="1048">
        <v>1343468</v>
      </c>
      <c r="J15" s="1184" t="s">
        <v>844</v>
      </c>
      <c r="K15" s="1201"/>
      <c r="L15" s="1062">
        <v>39984</v>
      </c>
      <c r="M15" s="146">
        <v>24640</v>
      </c>
      <c r="N15" s="146">
        <v>15344</v>
      </c>
      <c r="O15" s="148">
        <v>2.4568809248534174</v>
      </c>
      <c r="P15" s="146">
        <v>424386</v>
      </c>
      <c r="Q15" s="148">
        <v>143.94293443259758</v>
      </c>
      <c r="R15" s="1066">
        <v>19029.617610599998</v>
      </c>
    </row>
    <row r="16" spans="1:18" s="217" customFormat="1" ht="17.100000000000001" customHeight="1">
      <c r="A16" s="1184" t="s">
        <v>1242</v>
      </c>
      <c r="B16" s="1185"/>
      <c r="C16" s="1048">
        <v>1125195</v>
      </c>
      <c r="D16" s="1048">
        <v>2738420</v>
      </c>
      <c r="E16" s="1048">
        <v>1379825</v>
      </c>
      <c r="F16" s="1048">
        <v>1358595</v>
      </c>
      <c r="G16" s="1048">
        <v>2698353</v>
      </c>
      <c r="H16" s="1048">
        <v>1355294</v>
      </c>
      <c r="I16" s="1048">
        <v>1343059</v>
      </c>
      <c r="J16" s="1184" t="s">
        <v>1242</v>
      </c>
      <c r="K16" s="1201"/>
      <c r="L16" s="1062">
        <v>40067</v>
      </c>
      <c r="M16" s="146">
        <v>24531</v>
      </c>
      <c r="N16" s="146">
        <v>15536</v>
      </c>
      <c r="O16" s="148">
        <v>2.4337292647052289</v>
      </c>
      <c r="P16" s="146">
        <v>437519</v>
      </c>
      <c r="Q16" s="148">
        <v>143.90911966376223</v>
      </c>
      <c r="R16" s="1066">
        <v>19028.814896500004</v>
      </c>
    </row>
    <row r="17" spans="1:18" s="309" customFormat="1" ht="17.100000000000001" customHeight="1">
      <c r="A17" s="1188" t="s">
        <v>1548</v>
      </c>
      <c r="B17" s="1216"/>
      <c r="C17" s="1049">
        <f>SUM(C19:C41)</f>
        <v>1139387</v>
      </c>
      <c r="D17" s="1050">
        <f>SUM(D19:D41)</f>
        <v>2742939</v>
      </c>
      <c r="E17" s="1050">
        <f>SUM(E19:E41)</f>
        <v>1382922</v>
      </c>
      <c r="F17" s="1050">
        <f>SUM(F19:F41)</f>
        <v>1360017</v>
      </c>
      <c r="G17" s="1050">
        <f t="shared" ref="G17:N17" si="0">SUM(G19:G41)</f>
        <v>2699440</v>
      </c>
      <c r="H17" s="1050">
        <f t="shared" si="0"/>
        <v>1355951</v>
      </c>
      <c r="I17" s="1050">
        <f t="shared" si="0"/>
        <v>1343489</v>
      </c>
      <c r="J17" s="1188" t="s">
        <v>1548</v>
      </c>
      <c r="K17" s="1189"/>
      <c r="L17" s="1063">
        <f t="shared" si="0"/>
        <v>43499</v>
      </c>
      <c r="M17" s="144">
        <f t="shared" si="0"/>
        <v>26971</v>
      </c>
      <c r="N17" s="144">
        <f t="shared" si="0"/>
        <v>16528</v>
      </c>
      <c r="O17" s="145">
        <f>D17/C17</f>
        <v>2.4073813375086779</v>
      </c>
      <c r="P17" s="144">
        <f>SUM(P19:P41)</f>
        <v>452417</v>
      </c>
      <c r="Q17" s="145">
        <f>D17/R17</f>
        <v>144.14532820802879</v>
      </c>
      <c r="R17" s="1067">
        <f>SUM(R19:R41)</f>
        <v>19028.983</v>
      </c>
    </row>
    <row r="18" spans="1:18" s="217" customFormat="1" ht="17.100000000000001" customHeight="1">
      <c r="A18" s="1208"/>
      <c r="B18" s="1208"/>
      <c r="C18" s="1051"/>
      <c r="D18" s="1048"/>
      <c r="E18" s="1048"/>
      <c r="F18" s="1048"/>
      <c r="G18" s="1048"/>
      <c r="H18" s="1048"/>
      <c r="I18" s="1048"/>
      <c r="J18" s="1038"/>
      <c r="K18" s="1038"/>
      <c r="L18" s="1062"/>
      <c r="M18" s="146"/>
      <c r="N18" s="146"/>
      <c r="O18" s="145"/>
      <c r="P18" s="146"/>
      <c r="Q18" s="148"/>
      <c r="R18" s="1066"/>
    </row>
    <row r="19" spans="1:18" s="217" customFormat="1" ht="16.7" customHeight="1">
      <c r="A19" s="1058" t="s">
        <v>175</v>
      </c>
      <c r="B19" s="1047" t="s">
        <v>1682</v>
      </c>
      <c r="C19" s="1052">
        <v>204857</v>
      </c>
      <c r="D19" s="1048">
        <f t="shared" ref="D19:D41" si="1">E19+F19</f>
        <v>524093</v>
      </c>
      <c r="E19" s="1053">
        <f t="shared" ref="E19:E41" si="2">H19+M19</f>
        <v>266136</v>
      </c>
      <c r="F19" s="1053">
        <f t="shared" ref="F19:F41" si="3">I19+N19</f>
        <v>257957</v>
      </c>
      <c r="G19" s="1048">
        <f>H19+I19</f>
        <v>519467</v>
      </c>
      <c r="H19" s="1054">
        <v>263461</v>
      </c>
      <c r="I19" s="1054">
        <v>256006</v>
      </c>
      <c r="J19" s="1059" t="s">
        <v>175</v>
      </c>
      <c r="K19" s="1047" t="s">
        <v>1682</v>
      </c>
      <c r="L19" s="1062">
        <f t="shared" ref="L19:L41" si="4">M19+N19</f>
        <v>4626</v>
      </c>
      <c r="M19" s="995">
        <v>2675</v>
      </c>
      <c r="N19" s="995">
        <v>1951</v>
      </c>
      <c r="O19" s="148">
        <f t="shared" ref="O19:O41" si="5">D19/C19</f>
        <v>2.558335814739062</v>
      </c>
      <c r="P19" s="944">
        <v>58746</v>
      </c>
      <c r="Q19" s="148">
        <f t="shared" ref="Q19:Q41" si="6">D19/R19</f>
        <v>463.86643725284023</v>
      </c>
      <c r="R19" s="1068">
        <v>1129.836</v>
      </c>
    </row>
    <row r="20" spans="1:18" s="217" customFormat="1" ht="16.7" customHeight="1">
      <c r="A20" s="1058" t="s">
        <v>176</v>
      </c>
      <c r="B20" s="1047" t="s">
        <v>218</v>
      </c>
      <c r="C20" s="1052">
        <v>111053</v>
      </c>
      <c r="D20" s="1048">
        <f t="shared" si="1"/>
        <v>270493</v>
      </c>
      <c r="E20" s="1053">
        <f t="shared" si="2"/>
        <v>136839</v>
      </c>
      <c r="F20" s="1053">
        <f t="shared" si="3"/>
        <v>133654</v>
      </c>
      <c r="G20" s="1048">
        <f t="shared" ref="G20:G41" si="7">H20+I20</f>
        <v>263283</v>
      </c>
      <c r="H20" s="1054">
        <v>131725</v>
      </c>
      <c r="I20" s="1054">
        <v>131558</v>
      </c>
      <c r="J20" s="1059" t="s">
        <v>176</v>
      </c>
      <c r="K20" s="1047" t="s">
        <v>218</v>
      </c>
      <c r="L20" s="1062">
        <f t="shared" si="4"/>
        <v>7210</v>
      </c>
      <c r="M20" s="995">
        <v>5114</v>
      </c>
      <c r="N20" s="995">
        <v>2096</v>
      </c>
      <c r="O20" s="148">
        <f t="shared" si="5"/>
        <v>2.4357108767885602</v>
      </c>
      <c r="P20" s="944">
        <v>44500</v>
      </c>
      <c r="Q20" s="148">
        <f t="shared" si="6"/>
        <v>204.22056694002481</v>
      </c>
      <c r="R20" s="1068">
        <v>1324.5139999999999</v>
      </c>
    </row>
    <row r="21" spans="1:18" s="217" customFormat="1" ht="16.7" customHeight="1">
      <c r="A21" s="1058" t="s">
        <v>177</v>
      </c>
      <c r="B21" s="1047" t="s">
        <v>200</v>
      </c>
      <c r="C21" s="1052">
        <v>56681</v>
      </c>
      <c r="D21" s="1048">
        <f t="shared" si="1"/>
        <v>136858</v>
      </c>
      <c r="E21" s="1053">
        <f t="shared" si="2"/>
        <v>68096</v>
      </c>
      <c r="F21" s="1053">
        <f t="shared" si="3"/>
        <v>68762</v>
      </c>
      <c r="G21" s="1048">
        <f t="shared" si="7"/>
        <v>135259</v>
      </c>
      <c r="H21" s="1054">
        <v>67222</v>
      </c>
      <c r="I21" s="1054">
        <v>68037</v>
      </c>
      <c r="J21" s="1059" t="s">
        <v>177</v>
      </c>
      <c r="K21" s="1047" t="s">
        <v>200</v>
      </c>
      <c r="L21" s="1062">
        <f t="shared" si="4"/>
        <v>1599</v>
      </c>
      <c r="M21" s="995">
        <v>874</v>
      </c>
      <c r="N21" s="995">
        <v>725</v>
      </c>
      <c r="O21" s="148">
        <f t="shared" si="5"/>
        <v>2.4145304422998888</v>
      </c>
      <c r="P21" s="944">
        <v>26385</v>
      </c>
      <c r="Q21" s="148">
        <f t="shared" si="6"/>
        <v>135.62516722988039</v>
      </c>
      <c r="R21" s="1068">
        <v>1009.09</v>
      </c>
    </row>
    <row r="22" spans="1:18" s="217" customFormat="1" ht="16.7" customHeight="1">
      <c r="A22" s="1058" t="s">
        <v>178</v>
      </c>
      <c r="B22" s="1047" t="s">
        <v>201</v>
      </c>
      <c r="C22" s="1052">
        <v>70674</v>
      </c>
      <c r="D22" s="1048">
        <f t="shared" si="1"/>
        <v>169904</v>
      </c>
      <c r="E22" s="1053">
        <f t="shared" si="2"/>
        <v>83853</v>
      </c>
      <c r="F22" s="1053">
        <f t="shared" si="3"/>
        <v>86051</v>
      </c>
      <c r="G22" s="1048">
        <f t="shared" si="7"/>
        <v>168461</v>
      </c>
      <c r="H22" s="1054">
        <v>83229</v>
      </c>
      <c r="I22" s="1054">
        <v>85232</v>
      </c>
      <c r="J22" s="1059" t="s">
        <v>178</v>
      </c>
      <c r="K22" s="1047" t="s">
        <v>201</v>
      </c>
      <c r="L22" s="1062">
        <f t="shared" si="4"/>
        <v>1443</v>
      </c>
      <c r="M22" s="995">
        <v>624</v>
      </c>
      <c r="N22" s="995">
        <v>819</v>
      </c>
      <c r="O22" s="148">
        <f t="shared" si="5"/>
        <v>2.404052409655602</v>
      </c>
      <c r="P22" s="944">
        <v>32558</v>
      </c>
      <c r="Q22" s="148">
        <f t="shared" si="6"/>
        <v>111.63873792716909</v>
      </c>
      <c r="R22" s="1068">
        <v>1521.9090000000001</v>
      </c>
    </row>
    <row r="23" spans="1:18" s="217" customFormat="1" ht="16.7" customHeight="1">
      <c r="A23" s="1058" t="s">
        <v>179</v>
      </c>
      <c r="B23" s="1047" t="s">
        <v>202</v>
      </c>
      <c r="C23" s="1052">
        <v>165018</v>
      </c>
      <c r="D23" s="1048">
        <f t="shared" si="1"/>
        <v>425388</v>
      </c>
      <c r="E23" s="1053">
        <f t="shared" si="2"/>
        <v>217195</v>
      </c>
      <c r="F23" s="1053">
        <f t="shared" si="3"/>
        <v>208193</v>
      </c>
      <c r="G23" s="1048">
        <f t="shared" si="7"/>
        <v>419428</v>
      </c>
      <c r="H23" s="1054">
        <v>213652</v>
      </c>
      <c r="I23" s="1054">
        <v>205776</v>
      </c>
      <c r="J23" s="1059" t="s">
        <v>179</v>
      </c>
      <c r="K23" s="1047" t="s">
        <v>202</v>
      </c>
      <c r="L23" s="1062">
        <f t="shared" si="4"/>
        <v>5960</v>
      </c>
      <c r="M23" s="995">
        <v>3543</v>
      </c>
      <c r="N23" s="995">
        <v>2417</v>
      </c>
      <c r="O23" s="148">
        <f t="shared" si="5"/>
        <v>2.5778278733229101</v>
      </c>
      <c r="P23" s="944">
        <v>28038</v>
      </c>
      <c r="Q23" s="148">
        <f t="shared" si="6"/>
        <v>691.25057483965429</v>
      </c>
      <c r="R23" s="1068">
        <v>615.38900000000001</v>
      </c>
    </row>
    <row r="24" spans="1:18" s="217" customFormat="1" ht="16.7" customHeight="1">
      <c r="A24" s="1058" t="s">
        <v>180</v>
      </c>
      <c r="B24" s="1047" t="s">
        <v>203</v>
      </c>
      <c r="C24" s="1052">
        <v>48324</v>
      </c>
      <c r="D24" s="1048">
        <f t="shared" si="1"/>
        <v>113417</v>
      </c>
      <c r="E24" s="1053">
        <f t="shared" si="2"/>
        <v>56400</v>
      </c>
      <c r="F24" s="1053">
        <f t="shared" si="3"/>
        <v>57017</v>
      </c>
      <c r="G24" s="1048">
        <f t="shared" si="7"/>
        <v>112625</v>
      </c>
      <c r="H24" s="1054">
        <v>56102</v>
      </c>
      <c r="I24" s="1054">
        <v>56523</v>
      </c>
      <c r="J24" s="1059" t="s">
        <v>180</v>
      </c>
      <c r="K24" s="1047" t="s">
        <v>203</v>
      </c>
      <c r="L24" s="1062">
        <f t="shared" si="4"/>
        <v>792</v>
      </c>
      <c r="M24" s="995">
        <v>298</v>
      </c>
      <c r="N24" s="995">
        <v>494</v>
      </c>
      <c r="O24" s="148">
        <f t="shared" si="5"/>
        <v>2.3470118367684796</v>
      </c>
      <c r="P24" s="944">
        <v>22790</v>
      </c>
      <c r="Q24" s="148">
        <f t="shared" si="6"/>
        <v>169.50857354657725</v>
      </c>
      <c r="R24" s="1068">
        <v>669.09299999999996</v>
      </c>
    </row>
    <row r="25" spans="1:18" s="217" customFormat="1" ht="16.7" customHeight="1">
      <c r="A25" s="1058" t="s">
        <v>181</v>
      </c>
      <c r="B25" s="1047" t="s">
        <v>204</v>
      </c>
      <c r="C25" s="1052">
        <v>45605</v>
      </c>
      <c r="D25" s="1048">
        <f t="shared" si="1"/>
        <v>103157</v>
      </c>
      <c r="E25" s="1053">
        <f t="shared" si="2"/>
        <v>52462</v>
      </c>
      <c r="F25" s="1053">
        <f t="shared" si="3"/>
        <v>50695</v>
      </c>
      <c r="G25" s="1048">
        <f t="shared" si="7"/>
        <v>100778</v>
      </c>
      <c r="H25" s="1054">
        <v>50743</v>
      </c>
      <c r="I25" s="1054">
        <v>50035</v>
      </c>
      <c r="J25" s="1059" t="s">
        <v>181</v>
      </c>
      <c r="K25" s="1047" t="s">
        <v>204</v>
      </c>
      <c r="L25" s="1062">
        <f t="shared" si="4"/>
        <v>2379</v>
      </c>
      <c r="M25" s="995">
        <v>1719</v>
      </c>
      <c r="N25" s="995">
        <v>660</v>
      </c>
      <c r="O25" s="148">
        <f t="shared" si="5"/>
        <v>2.2619668895954392</v>
      </c>
      <c r="P25" s="944">
        <v>23146</v>
      </c>
      <c r="Q25" s="148">
        <f t="shared" si="6"/>
        <v>112.20205658994155</v>
      </c>
      <c r="R25" s="1068">
        <v>919.38599999999997</v>
      </c>
    </row>
    <row r="26" spans="1:18" s="217" customFormat="1" ht="16.7" customHeight="1">
      <c r="A26" s="1058" t="s">
        <v>182</v>
      </c>
      <c r="B26" s="1047" t="s">
        <v>205</v>
      </c>
      <c r="C26" s="1052">
        <v>45413</v>
      </c>
      <c r="D26" s="1048">
        <f t="shared" si="1"/>
        <v>104170</v>
      </c>
      <c r="E26" s="1053">
        <f t="shared" si="2"/>
        <v>51081</v>
      </c>
      <c r="F26" s="1053">
        <f t="shared" si="3"/>
        <v>53089</v>
      </c>
      <c r="G26" s="1048">
        <f t="shared" si="7"/>
        <v>103346</v>
      </c>
      <c r="H26" s="1054">
        <v>50785</v>
      </c>
      <c r="I26" s="1054">
        <v>52561</v>
      </c>
      <c r="J26" s="1059" t="s">
        <v>182</v>
      </c>
      <c r="K26" s="1047" t="s">
        <v>205</v>
      </c>
      <c r="L26" s="1062">
        <f t="shared" si="4"/>
        <v>824</v>
      </c>
      <c r="M26" s="995">
        <v>296</v>
      </c>
      <c r="N26" s="995">
        <v>528</v>
      </c>
      <c r="O26" s="148">
        <f t="shared" si="5"/>
        <v>2.2938365666218923</v>
      </c>
      <c r="P26" s="944">
        <v>26429</v>
      </c>
      <c r="Q26" s="148">
        <f t="shared" si="6"/>
        <v>83.017743179746134</v>
      </c>
      <c r="R26" s="1068">
        <v>1254.7919999999999</v>
      </c>
    </row>
    <row r="27" spans="1:18" s="217" customFormat="1" ht="16.7" customHeight="1">
      <c r="A27" s="1058" t="s">
        <v>183</v>
      </c>
      <c r="B27" s="1047" t="s">
        <v>219</v>
      </c>
      <c r="C27" s="1052">
        <v>33674</v>
      </c>
      <c r="D27" s="1048">
        <f t="shared" si="1"/>
        <v>76245</v>
      </c>
      <c r="E27" s="1053">
        <f t="shared" si="2"/>
        <v>37404</v>
      </c>
      <c r="F27" s="1053">
        <f t="shared" si="3"/>
        <v>38841</v>
      </c>
      <c r="G27" s="1048">
        <f t="shared" si="7"/>
        <v>75664</v>
      </c>
      <c r="H27" s="1054">
        <v>37164</v>
      </c>
      <c r="I27" s="1054">
        <v>38500</v>
      </c>
      <c r="J27" s="1059" t="s">
        <v>183</v>
      </c>
      <c r="K27" s="1047" t="s">
        <v>219</v>
      </c>
      <c r="L27" s="1062">
        <f t="shared" si="4"/>
        <v>581</v>
      </c>
      <c r="M27" s="995">
        <v>240</v>
      </c>
      <c r="N27" s="995">
        <v>341</v>
      </c>
      <c r="O27" s="148">
        <f t="shared" si="5"/>
        <v>2.2642097760883768</v>
      </c>
      <c r="P27" s="944">
        <v>18015</v>
      </c>
      <c r="Q27" s="148">
        <f t="shared" si="6"/>
        <v>83.636547125291926</v>
      </c>
      <c r="R27" s="1068">
        <v>911.62300000000005</v>
      </c>
    </row>
    <row r="28" spans="1:18" s="217" customFormat="1" ht="16.7" customHeight="1">
      <c r="A28" s="1058" t="s">
        <v>184</v>
      </c>
      <c r="B28" s="1047" t="s">
        <v>206</v>
      </c>
      <c r="C28" s="1052">
        <v>100272</v>
      </c>
      <c r="D28" s="1048">
        <f t="shared" si="1"/>
        <v>255588</v>
      </c>
      <c r="E28" s="1053">
        <f t="shared" si="2"/>
        <v>129571</v>
      </c>
      <c r="F28" s="1053">
        <f t="shared" si="3"/>
        <v>126017</v>
      </c>
      <c r="G28" s="1048">
        <f t="shared" si="7"/>
        <v>248805</v>
      </c>
      <c r="H28" s="1054">
        <v>125454</v>
      </c>
      <c r="I28" s="1054">
        <v>123351</v>
      </c>
      <c r="J28" s="1059" t="s">
        <v>184</v>
      </c>
      <c r="K28" s="1047" t="s">
        <v>206</v>
      </c>
      <c r="L28" s="1062">
        <f t="shared" si="4"/>
        <v>6783</v>
      </c>
      <c r="M28" s="995">
        <v>4117</v>
      </c>
      <c r="N28" s="995">
        <v>2666</v>
      </c>
      <c r="O28" s="148">
        <f t="shared" si="5"/>
        <v>2.5489468645284825</v>
      </c>
      <c r="P28" s="944">
        <v>31728</v>
      </c>
      <c r="Q28" s="148">
        <f t="shared" si="6"/>
        <v>620.81127034248243</v>
      </c>
      <c r="R28" s="1068">
        <v>411.7</v>
      </c>
    </row>
    <row r="29" spans="1:18" s="217" customFormat="1" ht="16.7" customHeight="1">
      <c r="A29" s="1058" t="s">
        <v>185</v>
      </c>
      <c r="B29" s="1047" t="s">
        <v>207</v>
      </c>
      <c r="C29" s="1052">
        <v>11896</v>
      </c>
      <c r="D29" s="1048">
        <f t="shared" si="1"/>
        <v>24681</v>
      </c>
      <c r="E29" s="1053">
        <f t="shared" si="2"/>
        <v>12450</v>
      </c>
      <c r="F29" s="1053">
        <f t="shared" si="3"/>
        <v>12231</v>
      </c>
      <c r="G29" s="1048">
        <f t="shared" si="7"/>
        <v>24172</v>
      </c>
      <c r="H29" s="1054">
        <v>12089</v>
      </c>
      <c r="I29" s="1054">
        <v>12083</v>
      </c>
      <c r="J29" s="1059" t="s">
        <v>185</v>
      </c>
      <c r="K29" s="1047" t="s">
        <v>207</v>
      </c>
      <c r="L29" s="1062">
        <f t="shared" si="4"/>
        <v>509</v>
      </c>
      <c r="M29" s="995">
        <v>361</v>
      </c>
      <c r="N29" s="995">
        <v>148</v>
      </c>
      <c r="O29" s="148">
        <f t="shared" si="5"/>
        <v>2.0747310020174847</v>
      </c>
      <c r="P29" s="944">
        <v>8174</v>
      </c>
      <c r="Q29" s="148">
        <f t="shared" si="6"/>
        <v>40.183259498771591</v>
      </c>
      <c r="R29" s="1068">
        <v>614.21100000000001</v>
      </c>
    </row>
    <row r="30" spans="1:18" s="217" customFormat="1" ht="16.7" customHeight="1">
      <c r="A30" s="1058" t="s">
        <v>186</v>
      </c>
      <c r="B30" s="1047" t="s">
        <v>208</v>
      </c>
      <c r="C30" s="1052">
        <v>27316</v>
      </c>
      <c r="D30" s="1048">
        <f t="shared" si="1"/>
        <v>56636</v>
      </c>
      <c r="E30" s="1053">
        <f t="shared" si="2"/>
        <v>27698</v>
      </c>
      <c r="F30" s="1053">
        <f t="shared" si="3"/>
        <v>28938</v>
      </c>
      <c r="G30" s="1048">
        <f t="shared" si="7"/>
        <v>56064</v>
      </c>
      <c r="H30" s="1054">
        <v>27399</v>
      </c>
      <c r="I30" s="1054">
        <v>28665</v>
      </c>
      <c r="J30" s="1059" t="s">
        <v>186</v>
      </c>
      <c r="K30" s="1047" t="s">
        <v>208</v>
      </c>
      <c r="L30" s="1062">
        <f t="shared" si="4"/>
        <v>572</v>
      </c>
      <c r="M30" s="995">
        <v>299</v>
      </c>
      <c r="N30" s="995">
        <v>273</v>
      </c>
      <c r="O30" s="148">
        <f t="shared" si="5"/>
        <v>2.0733635964270025</v>
      </c>
      <c r="P30" s="944">
        <v>19231</v>
      </c>
      <c r="Q30" s="148">
        <f t="shared" si="6"/>
        <v>48.193919342664756</v>
      </c>
      <c r="R30" s="1068">
        <v>1175.1690000000001</v>
      </c>
    </row>
    <row r="31" spans="1:18" s="217" customFormat="1" ht="16.7" customHeight="1">
      <c r="A31" s="1058" t="s">
        <v>187</v>
      </c>
      <c r="B31" s="1047" t="s">
        <v>209</v>
      </c>
      <c r="C31" s="1052">
        <v>13023</v>
      </c>
      <c r="D31" s="1048">
        <f t="shared" si="1"/>
        <v>26707</v>
      </c>
      <c r="E31" s="1053">
        <f t="shared" si="2"/>
        <v>13217</v>
      </c>
      <c r="F31" s="1053">
        <f t="shared" si="3"/>
        <v>13490</v>
      </c>
      <c r="G31" s="1048">
        <f t="shared" si="7"/>
        <v>26470</v>
      </c>
      <c r="H31" s="1054">
        <v>13134</v>
      </c>
      <c r="I31" s="1054">
        <v>13336</v>
      </c>
      <c r="J31" s="1059" t="s">
        <v>187</v>
      </c>
      <c r="K31" s="1047" t="s">
        <v>209</v>
      </c>
      <c r="L31" s="1062">
        <f t="shared" si="4"/>
        <v>237</v>
      </c>
      <c r="M31" s="995">
        <v>83</v>
      </c>
      <c r="N31" s="995">
        <v>154</v>
      </c>
      <c r="O31" s="148">
        <f t="shared" si="5"/>
        <v>2.0507563541426705</v>
      </c>
      <c r="P31" s="944">
        <v>8176</v>
      </c>
      <c r="Q31" s="148">
        <f t="shared" si="6"/>
        <v>31.565498379589684</v>
      </c>
      <c r="R31" s="1068">
        <v>846.08199999999999</v>
      </c>
    </row>
    <row r="32" spans="1:18" s="217" customFormat="1" ht="16.7" customHeight="1">
      <c r="A32" s="1058" t="s">
        <v>188</v>
      </c>
      <c r="B32" s="1047" t="s">
        <v>210</v>
      </c>
      <c r="C32" s="1052">
        <v>8825</v>
      </c>
      <c r="D32" s="1048">
        <f t="shared" si="1"/>
        <v>18491</v>
      </c>
      <c r="E32" s="1053">
        <f t="shared" si="2"/>
        <v>9048</v>
      </c>
      <c r="F32" s="1053">
        <f t="shared" si="3"/>
        <v>9443</v>
      </c>
      <c r="G32" s="1048">
        <f t="shared" si="7"/>
        <v>18297</v>
      </c>
      <c r="H32" s="1054">
        <v>8996</v>
      </c>
      <c r="I32" s="1054">
        <v>9301</v>
      </c>
      <c r="J32" s="1059" t="s">
        <v>188</v>
      </c>
      <c r="K32" s="1047" t="s">
        <v>210</v>
      </c>
      <c r="L32" s="1062">
        <f t="shared" si="4"/>
        <v>194</v>
      </c>
      <c r="M32" s="995">
        <v>52</v>
      </c>
      <c r="N32" s="995">
        <v>142</v>
      </c>
      <c r="O32" s="148">
        <f t="shared" si="5"/>
        <v>2.0952974504249293</v>
      </c>
      <c r="P32" s="944">
        <v>5747</v>
      </c>
      <c r="Q32" s="148">
        <f t="shared" si="6"/>
        <v>22.683556353751108</v>
      </c>
      <c r="R32" s="1068">
        <v>815.17200000000003</v>
      </c>
    </row>
    <row r="33" spans="1:18" s="217" customFormat="1" ht="16.7" customHeight="1">
      <c r="A33" s="1058" t="s">
        <v>963</v>
      </c>
      <c r="B33" s="1047" t="s">
        <v>211</v>
      </c>
      <c r="C33" s="1052">
        <v>20076</v>
      </c>
      <c r="D33" s="1048">
        <f t="shared" si="1"/>
        <v>40743</v>
      </c>
      <c r="E33" s="1053">
        <f t="shared" si="2"/>
        <v>19532</v>
      </c>
      <c r="F33" s="1053">
        <f t="shared" si="3"/>
        <v>21211</v>
      </c>
      <c r="G33" s="1048">
        <f t="shared" si="7"/>
        <v>40142</v>
      </c>
      <c r="H33" s="1054">
        <v>19118</v>
      </c>
      <c r="I33" s="1054">
        <v>21024</v>
      </c>
      <c r="J33" s="1059" t="s">
        <v>189</v>
      </c>
      <c r="K33" s="1047" t="s">
        <v>211</v>
      </c>
      <c r="L33" s="1062">
        <f t="shared" si="4"/>
        <v>601</v>
      </c>
      <c r="M33" s="995">
        <v>414</v>
      </c>
      <c r="N33" s="995">
        <v>187</v>
      </c>
      <c r="O33" s="148">
        <f t="shared" si="5"/>
        <v>2.0294381350866706</v>
      </c>
      <c r="P33" s="944">
        <v>12419</v>
      </c>
      <c r="Q33" s="148">
        <f t="shared" si="6"/>
        <v>54.976460634813968</v>
      </c>
      <c r="R33" s="1068">
        <v>741.09900000000005</v>
      </c>
    </row>
    <row r="34" spans="1:18" s="217" customFormat="1" ht="16.7" customHeight="1">
      <c r="A34" s="1058" t="s">
        <v>190</v>
      </c>
      <c r="B34" s="1047" t="s">
        <v>220</v>
      </c>
      <c r="C34" s="1052">
        <v>20830</v>
      </c>
      <c r="D34" s="1048">
        <f t="shared" si="1"/>
        <v>44510</v>
      </c>
      <c r="E34" s="1053">
        <f t="shared" si="2"/>
        <v>21676</v>
      </c>
      <c r="F34" s="1053">
        <f t="shared" si="3"/>
        <v>22834</v>
      </c>
      <c r="G34" s="1048">
        <f t="shared" si="7"/>
        <v>43788</v>
      </c>
      <c r="H34" s="1054">
        <v>21314</v>
      </c>
      <c r="I34" s="1054">
        <v>22474</v>
      </c>
      <c r="J34" s="1059" t="s">
        <v>190</v>
      </c>
      <c r="K34" s="1047" t="s">
        <v>220</v>
      </c>
      <c r="L34" s="1062">
        <f t="shared" si="4"/>
        <v>722</v>
      </c>
      <c r="M34" s="995">
        <v>362</v>
      </c>
      <c r="N34" s="995">
        <v>360</v>
      </c>
      <c r="O34" s="148">
        <f t="shared" si="5"/>
        <v>2.1368218915026405</v>
      </c>
      <c r="P34" s="944">
        <v>13169</v>
      </c>
      <c r="Q34" s="148">
        <f t="shared" si="6"/>
        <v>64.155599309293123</v>
      </c>
      <c r="R34" s="1068">
        <v>693.78200000000004</v>
      </c>
    </row>
    <row r="35" spans="1:18" s="217" customFormat="1" ht="16.7" customHeight="1">
      <c r="A35" s="1058" t="s">
        <v>191</v>
      </c>
      <c r="B35" s="1047" t="s">
        <v>221</v>
      </c>
      <c r="C35" s="1052">
        <v>16059</v>
      </c>
      <c r="D35" s="1048">
        <f t="shared" si="1"/>
        <v>36776</v>
      </c>
      <c r="E35" s="1053">
        <f t="shared" si="2"/>
        <v>19230</v>
      </c>
      <c r="F35" s="1053">
        <f t="shared" si="3"/>
        <v>17546</v>
      </c>
      <c r="G35" s="1048">
        <f t="shared" si="7"/>
        <v>35198</v>
      </c>
      <c r="H35" s="1054">
        <v>17988</v>
      </c>
      <c r="I35" s="1054">
        <v>17210</v>
      </c>
      <c r="J35" s="1059" t="s">
        <v>191</v>
      </c>
      <c r="K35" s="1047" t="s">
        <v>221</v>
      </c>
      <c r="L35" s="1062">
        <f t="shared" si="4"/>
        <v>1578</v>
      </c>
      <c r="M35" s="995">
        <v>1242</v>
      </c>
      <c r="N35" s="995">
        <v>336</v>
      </c>
      <c r="O35" s="148">
        <f t="shared" si="5"/>
        <v>2.2900554206364032</v>
      </c>
      <c r="P35" s="944">
        <v>8360</v>
      </c>
      <c r="Q35" s="148">
        <f t="shared" si="6"/>
        <v>95.744653154736326</v>
      </c>
      <c r="R35" s="1068">
        <v>384.10500000000002</v>
      </c>
    </row>
    <row r="36" spans="1:18" s="217" customFormat="1" ht="16.7" customHeight="1">
      <c r="A36" s="1058" t="s">
        <v>192</v>
      </c>
      <c r="B36" s="1047" t="s">
        <v>212</v>
      </c>
      <c r="C36" s="1052">
        <v>20686</v>
      </c>
      <c r="D36" s="1048">
        <f t="shared" si="1"/>
        <v>46421</v>
      </c>
      <c r="E36" s="1053">
        <f t="shared" si="2"/>
        <v>24065</v>
      </c>
      <c r="F36" s="1053">
        <f t="shared" si="3"/>
        <v>22356</v>
      </c>
      <c r="G36" s="1048">
        <f t="shared" si="7"/>
        <v>45067</v>
      </c>
      <c r="H36" s="1054">
        <v>23102</v>
      </c>
      <c r="I36" s="1054">
        <v>21965</v>
      </c>
      <c r="J36" s="1059" t="s">
        <v>192</v>
      </c>
      <c r="K36" s="1047" t="s">
        <v>212</v>
      </c>
      <c r="L36" s="1062">
        <f t="shared" si="4"/>
        <v>1354</v>
      </c>
      <c r="M36" s="995">
        <v>963</v>
      </c>
      <c r="N36" s="995">
        <v>391</v>
      </c>
      <c r="O36" s="148">
        <f t="shared" si="5"/>
        <v>2.2440781204679494</v>
      </c>
      <c r="P36" s="944">
        <v>11369</v>
      </c>
      <c r="Q36" s="148">
        <f t="shared" si="6"/>
        <v>75.341887693990628</v>
      </c>
      <c r="R36" s="1068">
        <v>616.13800000000003</v>
      </c>
    </row>
    <row r="37" spans="1:18" s="217" customFormat="1" ht="16.7" customHeight="1">
      <c r="A37" s="1058" t="s">
        <v>193</v>
      </c>
      <c r="B37" s="1047" t="s">
        <v>222</v>
      </c>
      <c r="C37" s="1052">
        <v>52053</v>
      </c>
      <c r="D37" s="1048">
        <f t="shared" si="1"/>
        <v>124830</v>
      </c>
      <c r="E37" s="1053">
        <f t="shared" si="2"/>
        <v>65333</v>
      </c>
      <c r="F37" s="1053">
        <f t="shared" si="3"/>
        <v>59497</v>
      </c>
      <c r="G37" s="1048">
        <f t="shared" si="7"/>
        <v>121182</v>
      </c>
      <c r="H37" s="1054">
        <v>62805</v>
      </c>
      <c r="I37" s="1054">
        <v>58377</v>
      </c>
      <c r="J37" s="1059" t="s">
        <v>193</v>
      </c>
      <c r="K37" s="1047" t="s">
        <v>222</v>
      </c>
      <c r="L37" s="1062">
        <f t="shared" si="4"/>
        <v>3648</v>
      </c>
      <c r="M37" s="995">
        <v>2528</v>
      </c>
      <c r="N37" s="995">
        <v>1120</v>
      </c>
      <c r="O37" s="148">
        <f t="shared" si="5"/>
        <v>2.3981326724684457</v>
      </c>
      <c r="P37" s="944">
        <v>14375</v>
      </c>
      <c r="Q37" s="148">
        <f t="shared" si="6"/>
        <v>276.800266090138</v>
      </c>
      <c r="R37" s="1068">
        <v>450.97500000000002</v>
      </c>
    </row>
    <row r="38" spans="1:18" s="217" customFormat="1" ht="16.7" customHeight="1">
      <c r="A38" s="1058" t="s">
        <v>194</v>
      </c>
      <c r="B38" s="1047" t="s">
        <v>213</v>
      </c>
      <c r="C38" s="1052">
        <v>21385</v>
      </c>
      <c r="D38" s="1048">
        <f t="shared" si="1"/>
        <v>45985</v>
      </c>
      <c r="E38" s="1053">
        <f t="shared" si="2"/>
        <v>22508</v>
      </c>
      <c r="F38" s="1053">
        <f t="shared" si="3"/>
        <v>23477</v>
      </c>
      <c r="G38" s="1048">
        <f t="shared" si="7"/>
        <v>45573</v>
      </c>
      <c r="H38" s="1054">
        <v>22395</v>
      </c>
      <c r="I38" s="1054">
        <v>23178</v>
      </c>
      <c r="J38" s="1059" t="s">
        <v>194</v>
      </c>
      <c r="K38" s="1047" t="s">
        <v>213</v>
      </c>
      <c r="L38" s="1062">
        <f t="shared" si="4"/>
        <v>412</v>
      </c>
      <c r="M38" s="995">
        <v>113</v>
      </c>
      <c r="N38" s="995">
        <v>299</v>
      </c>
      <c r="O38" s="148">
        <f t="shared" si="5"/>
        <v>2.1503390226794483</v>
      </c>
      <c r="P38" s="944">
        <v>14375</v>
      </c>
      <c r="Q38" s="148">
        <f t="shared" si="6"/>
        <v>69.551789122786843</v>
      </c>
      <c r="R38" s="1068">
        <v>661.16200000000003</v>
      </c>
    </row>
    <row r="39" spans="1:18" s="217" customFormat="1" ht="16.7" customHeight="1">
      <c r="A39" s="1058" t="s">
        <v>195</v>
      </c>
      <c r="B39" s="1047" t="s">
        <v>223</v>
      </c>
      <c r="C39" s="1052">
        <v>16011</v>
      </c>
      <c r="D39" s="1048">
        <f t="shared" si="1"/>
        <v>34171</v>
      </c>
      <c r="E39" s="1053">
        <f t="shared" si="2"/>
        <v>16941</v>
      </c>
      <c r="F39" s="1053">
        <f t="shared" si="3"/>
        <v>17230</v>
      </c>
      <c r="G39" s="1048">
        <f t="shared" si="7"/>
        <v>33894</v>
      </c>
      <c r="H39" s="1054">
        <v>16859</v>
      </c>
      <c r="I39" s="1054">
        <v>17035</v>
      </c>
      <c r="J39" s="1059" t="s">
        <v>195</v>
      </c>
      <c r="K39" s="1047" t="s">
        <v>223</v>
      </c>
      <c r="L39" s="1062">
        <f t="shared" si="4"/>
        <v>277</v>
      </c>
      <c r="M39" s="995">
        <v>82</v>
      </c>
      <c r="N39" s="995">
        <v>195</v>
      </c>
      <c r="O39" s="148">
        <f t="shared" si="5"/>
        <v>2.1342202235962775</v>
      </c>
      <c r="P39" s="944">
        <v>10190</v>
      </c>
      <c r="Q39" s="148">
        <f t="shared" si="6"/>
        <v>28.44111147640589</v>
      </c>
      <c r="R39" s="1068">
        <v>1201.4649999999999</v>
      </c>
    </row>
    <row r="40" spans="1:18" s="217" customFormat="1" ht="16.7" customHeight="1">
      <c r="A40" s="1058" t="s">
        <v>196</v>
      </c>
      <c r="B40" s="1047" t="s">
        <v>214</v>
      </c>
      <c r="C40" s="1052">
        <v>24256</v>
      </c>
      <c r="D40" s="1048">
        <f t="shared" si="1"/>
        <v>53013</v>
      </c>
      <c r="E40" s="1053">
        <f t="shared" si="2"/>
        <v>26501</v>
      </c>
      <c r="F40" s="1053">
        <f t="shared" si="3"/>
        <v>26512</v>
      </c>
      <c r="G40" s="1048">
        <f t="shared" si="7"/>
        <v>51953</v>
      </c>
      <c r="H40" s="1054">
        <v>25642</v>
      </c>
      <c r="I40" s="1054">
        <v>26311</v>
      </c>
      <c r="J40" s="1059" t="s">
        <v>196</v>
      </c>
      <c r="K40" s="1047" t="s">
        <v>214</v>
      </c>
      <c r="L40" s="1062">
        <f t="shared" si="4"/>
        <v>1060</v>
      </c>
      <c r="M40" s="995">
        <v>859</v>
      </c>
      <c r="N40" s="995">
        <v>201</v>
      </c>
      <c r="O40" s="148">
        <f t="shared" si="5"/>
        <v>2.1855623350923481</v>
      </c>
      <c r="P40" s="944">
        <v>12447</v>
      </c>
      <c r="Q40" s="148">
        <f t="shared" si="6"/>
        <v>53.579387707455517</v>
      </c>
      <c r="R40" s="1068">
        <v>989.42899999999997</v>
      </c>
    </row>
    <row r="41" spans="1:18" s="217" customFormat="1" ht="16.7" customHeight="1" thickBot="1">
      <c r="A41" s="1058" t="s">
        <v>197</v>
      </c>
      <c r="B41" s="1047" t="s">
        <v>224</v>
      </c>
      <c r="C41" s="1055">
        <v>5400</v>
      </c>
      <c r="D41" s="1048">
        <f t="shared" si="1"/>
        <v>10662</v>
      </c>
      <c r="E41" s="1053">
        <f t="shared" si="2"/>
        <v>5686</v>
      </c>
      <c r="F41" s="1053">
        <f t="shared" si="3"/>
        <v>4976</v>
      </c>
      <c r="G41" s="1056">
        <f t="shared" si="7"/>
        <v>10524</v>
      </c>
      <c r="H41" s="1057">
        <v>5573</v>
      </c>
      <c r="I41" s="1057">
        <v>4951</v>
      </c>
      <c r="J41" s="1060" t="s">
        <v>197</v>
      </c>
      <c r="K41" s="1065" t="s">
        <v>224</v>
      </c>
      <c r="L41" s="1064">
        <f t="shared" si="4"/>
        <v>138</v>
      </c>
      <c r="M41" s="996">
        <v>113</v>
      </c>
      <c r="N41" s="996">
        <v>25</v>
      </c>
      <c r="O41" s="148">
        <f t="shared" si="5"/>
        <v>1.9744444444444444</v>
      </c>
      <c r="P41" s="944">
        <v>2050</v>
      </c>
      <c r="Q41" s="1069">
        <f t="shared" si="6"/>
        <v>146.33142104251874</v>
      </c>
      <c r="R41" s="1070">
        <v>72.861999999999995</v>
      </c>
    </row>
    <row r="42" spans="1:18" s="475" customFormat="1" ht="11.1" customHeight="1">
      <c r="A42" s="945" t="s">
        <v>1688</v>
      </c>
      <c r="B42" s="425"/>
      <c r="C42" s="946"/>
      <c r="D42" s="474"/>
      <c r="E42" s="946"/>
      <c r="F42" s="947"/>
      <c r="G42" s="948"/>
      <c r="H42" s="948"/>
      <c r="I42" s="1072" t="s">
        <v>1684</v>
      </c>
      <c r="J42" s="1074" t="s">
        <v>1681</v>
      </c>
      <c r="K42" s="948"/>
      <c r="M42" s="949"/>
      <c r="N42" s="949"/>
      <c r="O42" s="425"/>
      <c r="P42" s="427"/>
      <c r="Q42" s="425"/>
      <c r="R42" s="1035" t="s">
        <v>1684</v>
      </c>
    </row>
    <row r="43" spans="1:18" s="475" customFormat="1" ht="11.1" customHeight="1">
      <c r="A43" s="950" t="s">
        <v>527</v>
      </c>
      <c r="C43" s="948"/>
      <c r="D43" s="696"/>
      <c r="E43" s="948"/>
      <c r="G43" s="948"/>
      <c r="H43" s="948"/>
      <c r="I43" s="1073" t="s">
        <v>528</v>
      </c>
      <c r="J43" s="1074" t="s">
        <v>1687</v>
      </c>
      <c r="K43" s="948"/>
      <c r="M43" s="948"/>
      <c r="P43" s="693"/>
      <c r="R43" s="1036" t="s">
        <v>1686</v>
      </c>
    </row>
    <row r="44" spans="1:18" s="287" customFormat="1" ht="10.5">
      <c r="A44" s="700"/>
      <c r="C44" s="822"/>
      <c r="D44" s="700"/>
      <c r="E44" s="822"/>
      <c r="F44" s="300"/>
      <c r="G44" s="822"/>
      <c r="H44" s="822"/>
      <c r="I44" s="822"/>
      <c r="J44" s="822"/>
      <c r="K44" s="822"/>
      <c r="M44" s="822"/>
      <c r="P44" s="421"/>
    </row>
    <row r="45" spans="1:18" s="217" customFormat="1">
      <c r="C45" s="823"/>
      <c r="E45" s="823"/>
      <c r="F45" s="823"/>
      <c r="G45" s="823"/>
      <c r="H45" s="823"/>
      <c r="I45" s="823"/>
      <c r="J45" s="823"/>
      <c r="K45" s="823"/>
      <c r="L45" s="823"/>
      <c r="M45" s="823"/>
      <c r="N45" s="823"/>
      <c r="O45" s="824"/>
      <c r="P45" s="577"/>
      <c r="Q45" s="823"/>
      <c r="R45" s="825"/>
    </row>
    <row r="46" spans="1:18" s="217" customFormat="1">
      <c r="A46" s="217" t="s">
        <v>1536</v>
      </c>
      <c r="B46" s="874">
        <f>SUM(C19:C28)/$C$17*100</f>
        <v>77.372394103144941</v>
      </c>
      <c r="C46" s="823"/>
      <c r="E46" s="823"/>
      <c r="F46" s="823"/>
      <c r="G46" s="823"/>
      <c r="H46" s="823"/>
      <c r="I46" s="823"/>
      <c r="J46" s="823"/>
      <c r="K46" s="823"/>
      <c r="L46" s="823"/>
      <c r="M46" s="823"/>
      <c r="N46" s="823"/>
      <c r="O46" s="824"/>
      <c r="P46" s="577"/>
      <c r="Q46" s="823"/>
      <c r="R46" s="825"/>
    </row>
    <row r="47" spans="1:18" s="217" customFormat="1">
      <c r="A47" s="213" t="s">
        <v>1537</v>
      </c>
      <c r="B47" s="875">
        <f>SUM(C29:C41)/C17*100</f>
        <v>22.627605896855062</v>
      </c>
      <c r="C47" s="818"/>
      <c r="D47" s="213"/>
      <c r="E47" s="818"/>
      <c r="F47" s="818"/>
      <c r="G47" s="818"/>
      <c r="H47" s="818"/>
      <c r="I47" s="818"/>
      <c r="J47" s="818"/>
      <c r="K47" s="818"/>
      <c r="L47" s="818"/>
      <c r="M47" s="818"/>
      <c r="N47" s="818"/>
      <c r="O47" s="819"/>
      <c r="P47" s="480"/>
      <c r="Q47" s="818"/>
      <c r="R47" s="214"/>
    </row>
    <row r="48" spans="1:18" s="217" customFormat="1">
      <c r="A48" s="213"/>
      <c r="B48" s="213"/>
      <c r="C48" s="818"/>
      <c r="D48" s="213"/>
      <c r="E48" s="818"/>
      <c r="F48" s="818"/>
      <c r="G48" s="818"/>
      <c r="H48" s="818"/>
      <c r="I48" s="818"/>
      <c r="J48" s="818"/>
      <c r="K48" s="818"/>
      <c r="L48" s="818"/>
      <c r="M48" s="818"/>
      <c r="N48" s="818"/>
      <c r="O48" s="819"/>
      <c r="P48" s="480"/>
      <c r="Q48" s="818"/>
      <c r="R48" s="214"/>
    </row>
    <row r="49" spans="1:18" s="217" customFormat="1">
      <c r="A49" s="213"/>
      <c r="B49" s="213"/>
      <c r="C49" s="818"/>
      <c r="D49" s="213"/>
      <c r="E49" s="818"/>
      <c r="F49" s="818"/>
      <c r="G49" s="818"/>
      <c r="H49" s="818"/>
      <c r="I49" s="818"/>
      <c r="J49" s="818"/>
      <c r="K49" s="818"/>
      <c r="L49" s="823"/>
      <c r="M49" s="818"/>
      <c r="N49" s="818"/>
      <c r="O49" s="819"/>
      <c r="P49" s="480"/>
      <c r="Q49" s="818"/>
      <c r="R49" s="214"/>
    </row>
    <row r="50" spans="1:18" s="217" customFormat="1">
      <c r="A50" s="213"/>
      <c r="B50" s="213"/>
      <c r="C50" s="818"/>
      <c r="D50" s="213"/>
      <c r="E50" s="818"/>
      <c r="F50" s="818"/>
      <c r="G50" s="818"/>
      <c r="H50" s="818"/>
      <c r="I50" s="818"/>
      <c r="J50" s="818"/>
      <c r="K50" s="818"/>
      <c r="L50" s="823"/>
      <c r="M50" s="818"/>
      <c r="N50" s="818"/>
      <c r="O50" s="819"/>
      <c r="P50" s="480"/>
      <c r="Q50" s="818"/>
      <c r="R50" s="214"/>
    </row>
    <row r="51" spans="1:18" s="217" customFormat="1">
      <c r="A51" s="213"/>
      <c r="B51" s="213"/>
      <c r="C51" s="818"/>
      <c r="D51" s="213"/>
      <c r="E51" s="818"/>
      <c r="F51" s="818"/>
      <c r="G51" s="818"/>
      <c r="H51" s="818"/>
      <c r="I51" s="818"/>
      <c r="J51" s="818"/>
      <c r="K51" s="818"/>
      <c r="L51" s="818"/>
      <c r="M51" s="823"/>
      <c r="N51" s="818"/>
      <c r="O51" s="819"/>
      <c r="P51" s="480"/>
      <c r="Q51" s="818"/>
      <c r="R51" s="214"/>
    </row>
    <row r="52" spans="1:18" s="217" customFormat="1">
      <c r="A52" s="213"/>
      <c r="B52" s="213"/>
      <c r="C52" s="818"/>
      <c r="D52" s="213"/>
      <c r="E52" s="818"/>
      <c r="F52" s="818"/>
      <c r="G52" s="818"/>
      <c r="H52" s="818"/>
      <c r="I52" s="818"/>
      <c r="J52" s="818"/>
      <c r="K52" s="818"/>
      <c r="L52" s="818"/>
      <c r="M52" s="823"/>
      <c r="N52" s="818"/>
      <c r="O52" s="819"/>
      <c r="P52" s="480"/>
      <c r="Q52" s="818"/>
      <c r="R52" s="214"/>
    </row>
    <row r="53" spans="1:18" s="217" customFormat="1">
      <c r="A53" s="213"/>
      <c r="B53" s="213"/>
      <c r="C53" s="818"/>
      <c r="D53" s="213"/>
      <c r="E53" s="818"/>
      <c r="F53" s="818"/>
      <c r="G53" s="818"/>
      <c r="H53" s="818"/>
      <c r="I53" s="818"/>
      <c r="J53" s="818"/>
      <c r="K53" s="818"/>
      <c r="L53" s="818"/>
      <c r="M53" s="818"/>
      <c r="N53" s="818"/>
      <c r="O53" s="819"/>
      <c r="P53" s="480"/>
      <c r="Q53" s="818"/>
      <c r="R53" s="214"/>
    </row>
    <row r="54" spans="1:18" s="217" customFormat="1">
      <c r="A54" s="213"/>
      <c r="B54" s="213"/>
      <c r="C54" s="818"/>
      <c r="D54" s="213"/>
      <c r="E54" s="818"/>
      <c r="F54" s="818"/>
      <c r="G54" s="818"/>
      <c r="H54" s="818"/>
      <c r="I54" s="818"/>
      <c r="J54" s="818"/>
      <c r="K54" s="818"/>
      <c r="L54" s="818"/>
      <c r="M54" s="818"/>
      <c r="N54" s="818"/>
      <c r="O54" s="819"/>
      <c r="P54" s="480"/>
      <c r="Q54" s="818"/>
      <c r="R54" s="214"/>
    </row>
    <row r="55" spans="1:18" s="217" customFormat="1">
      <c r="A55" s="213"/>
      <c r="B55" s="213"/>
      <c r="C55" s="818"/>
      <c r="D55" s="213"/>
      <c r="E55" s="818"/>
      <c r="F55" s="818"/>
      <c r="G55" s="818"/>
      <c r="H55" s="818"/>
      <c r="I55" s="818"/>
      <c r="J55" s="818"/>
      <c r="K55" s="818"/>
      <c r="L55" s="818"/>
      <c r="M55" s="818"/>
      <c r="N55" s="818"/>
      <c r="O55" s="819"/>
      <c r="P55" s="480"/>
      <c r="Q55" s="818"/>
      <c r="R55" s="214"/>
    </row>
    <row r="56" spans="1:18" s="217" customFormat="1">
      <c r="A56" s="213"/>
      <c r="B56" s="213"/>
      <c r="C56" s="818"/>
      <c r="D56" s="213"/>
      <c r="E56" s="818"/>
      <c r="F56" s="818"/>
      <c r="G56" s="818"/>
      <c r="H56" s="818"/>
      <c r="I56" s="818"/>
      <c r="J56" s="818"/>
      <c r="K56" s="818"/>
      <c r="L56" s="818"/>
      <c r="M56" s="818"/>
      <c r="N56" s="818"/>
      <c r="O56" s="819"/>
      <c r="P56" s="480"/>
      <c r="Q56" s="818"/>
      <c r="R56" s="214"/>
    </row>
    <row r="57" spans="1:18" s="217" customFormat="1">
      <c r="A57" s="213"/>
      <c r="B57" s="213"/>
      <c r="C57" s="818"/>
      <c r="D57" s="213"/>
      <c r="E57" s="818"/>
      <c r="F57" s="818"/>
      <c r="G57" s="818"/>
      <c r="H57" s="818"/>
      <c r="I57" s="818"/>
      <c r="J57" s="818"/>
      <c r="K57" s="818"/>
      <c r="L57" s="818"/>
      <c r="M57" s="818"/>
      <c r="N57" s="818"/>
      <c r="O57" s="819"/>
      <c r="P57" s="480"/>
      <c r="Q57" s="818"/>
      <c r="R57" s="214"/>
    </row>
    <row r="58" spans="1:18" s="217" customFormat="1">
      <c r="A58" s="213"/>
      <c r="B58" s="213"/>
      <c r="C58" s="818"/>
      <c r="D58" s="213"/>
      <c r="E58" s="818"/>
      <c r="F58" s="818"/>
      <c r="G58" s="818"/>
      <c r="H58" s="818"/>
      <c r="I58" s="818"/>
      <c r="J58" s="818"/>
      <c r="K58" s="818"/>
      <c r="L58" s="818"/>
      <c r="M58" s="818"/>
      <c r="N58" s="818"/>
      <c r="O58" s="819"/>
      <c r="P58" s="480"/>
      <c r="Q58" s="818"/>
      <c r="R58" s="214"/>
    </row>
    <row r="59" spans="1:18" s="217" customFormat="1">
      <c r="A59" s="213"/>
      <c r="B59" s="213"/>
      <c r="C59" s="818"/>
      <c r="D59" s="213"/>
      <c r="E59" s="818"/>
      <c r="F59" s="818"/>
      <c r="G59" s="818"/>
      <c r="H59" s="818"/>
      <c r="I59" s="818"/>
      <c r="J59" s="818"/>
      <c r="K59" s="818"/>
      <c r="L59" s="818"/>
      <c r="M59" s="818"/>
      <c r="N59" s="818"/>
      <c r="O59" s="819"/>
      <c r="P59" s="480"/>
      <c r="Q59" s="818"/>
      <c r="R59" s="214"/>
    </row>
    <row r="60" spans="1:18" s="217" customFormat="1">
      <c r="A60" s="213"/>
      <c r="B60" s="213"/>
      <c r="C60" s="818"/>
      <c r="D60" s="213"/>
      <c r="E60" s="818"/>
      <c r="F60" s="818"/>
      <c r="G60" s="818"/>
      <c r="H60" s="818"/>
      <c r="I60" s="818"/>
      <c r="J60" s="818"/>
      <c r="K60" s="818"/>
      <c r="L60" s="818"/>
      <c r="M60" s="818"/>
      <c r="N60" s="818"/>
      <c r="O60" s="819"/>
      <c r="P60" s="480"/>
      <c r="Q60" s="818"/>
      <c r="R60" s="214"/>
    </row>
    <row r="61" spans="1:18" s="217" customFormat="1">
      <c r="A61" s="213"/>
      <c r="B61" s="213"/>
      <c r="C61" s="818"/>
      <c r="D61" s="213"/>
      <c r="E61" s="818"/>
      <c r="F61" s="818"/>
      <c r="G61" s="818"/>
      <c r="H61" s="818"/>
      <c r="I61" s="818"/>
      <c r="J61" s="818"/>
      <c r="K61" s="818"/>
      <c r="L61" s="818"/>
      <c r="M61" s="818"/>
      <c r="N61" s="818"/>
      <c r="O61" s="819"/>
      <c r="P61" s="480"/>
      <c r="Q61" s="818"/>
      <c r="R61" s="214"/>
    </row>
    <row r="62" spans="1:18" s="217" customFormat="1">
      <c r="A62" s="213"/>
      <c r="B62" s="213"/>
      <c r="C62" s="818"/>
      <c r="D62" s="213"/>
      <c r="E62" s="818"/>
      <c r="F62" s="818"/>
      <c r="G62" s="818"/>
      <c r="H62" s="818"/>
      <c r="I62" s="818"/>
      <c r="J62" s="818"/>
      <c r="K62" s="818"/>
      <c r="L62" s="818"/>
      <c r="M62" s="818"/>
      <c r="N62" s="818"/>
      <c r="O62" s="819"/>
      <c r="P62" s="480"/>
      <c r="Q62" s="818"/>
      <c r="R62" s="214"/>
    </row>
    <row r="63" spans="1:18" s="217" customFormat="1">
      <c r="A63" s="213"/>
      <c r="B63" s="213"/>
      <c r="C63" s="818"/>
      <c r="D63" s="213"/>
      <c r="E63" s="818"/>
      <c r="F63" s="818"/>
      <c r="G63" s="818"/>
      <c r="H63" s="818"/>
      <c r="I63" s="818"/>
      <c r="J63" s="818"/>
      <c r="K63" s="818"/>
      <c r="L63" s="818"/>
      <c r="M63" s="818"/>
      <c r="N63" s="818"/>
      <c r="O63" s="819"/>
      <c r="P63" s="480"/>
      <c r="Q63" s="818"/>
      <c r="R63" s="214"/>
    </row>
    <row r="64" spans="1:18" s="217" customFormat="1">
      <c r="A64" s="213"/>
      <c r="B64" s="213"/>
      <c r="C64" s="818"/>
      <c r="D64" s="213"/>
      <c r="E64" s="818"/>
      <c r="F64" s="818"/>
      <c r="G64" s="818"/>
      <c r="H64" s="818"/>
      <c r="I64" s="818"/>
      <c r="J64" s="818"/>
      <c r="K64" s="818"/>
      <c r="L64" s="818"/>
      <c r="M64" s="818"/>
      <c r="N64" s="818"/>
      <c r="O64" s="819"/>
      <c r="P64" s="480"/>
      <c r="Q64" s="818"/>
      <c r="R64" s="214"/>
    </row>
    <row r="65" spans="1:18" s="217" customFormat="1">
      <c r="A65" s="213"/>
      <c r="B65" s="213"/>
      <c r="C65" s="818"/>
      <c r="D65" s="213"/>
      <c r="E65" s="818"/>
      <c r="F65" s="818"/>
      <c r="G65" s="818"/>
      <c r="H65" s="818"/>
      <c r="I65" s="818"/>
      <c r="J65" s="818"/>
      <c r="K65" s="818"/>
      <c r="L65" s="818"/>
      <c r="M65" s="818"/>
      <c r="N65" s="818"/>
      <c r="O65" s="819"/>
      <c r="P65" s="480"/>
      <c r="Q65" s="818"/>
      <c r="R65" s="214"/>
    </row>
    <row r="66" spans="1:18" s="217" customFormat="1">
      <c r="A66" s="213"/>
      <c r="B66" s="213"/>
      <c r="C66" s="818"/>
      <c r="D66" s="213"/>
      <c r="E66" s="818"/>
      <c r="F66" s="818"/>
      <c r="G66" s="818"/>
      <c r="H66" s="818"/>
      <c r="I66" s="818"/>
      <c r="J66" s="818"/>
      <c r="K66" s="818"/>
      <c r="L66" s="818"/>
      <c r="M66" s="818"/>
      <c r="N66" s="818"/>
      <c r="O66" s="819"/>
      <c r="P66" s="480"/>
      <c r="Q66" s="818"/>
      <c r="R66" s="214"/>
    </row>
    <row r="67" spans="1:18" s="217" customFormat="1">
      <c r="A67" s="213"/>
      <c r="B67" s="213"/>
      <c r="C67" s="818"/>
      <c r="D67" s="213"/>
      <c r="E67" s="818"/>
      <c r="F67" s="818"/>
      <c r="G67" s="818"/>
      <c r="H67" s="818"/>
      <c r="I67" s="818"/>
      <c r="J67" s="818"/>
      <c r="K67" s="818"/>
      <c r="L67" s="818"/>
      <c r="M67" s="818"/>
      <c r="N67" s="818"/>
      <c r="O67" s="819"/>
      <c r="P67" s="480"/>
      <c r="Q67" s="818"/>
      <c r="R67" s="214"/>
    </row>
    <row r="68" spans="1:18" s="217" customFormat="1">
      <c r="A68" s="213"/>
      <c r="B68" s="213"/>
      <c r="C68" s="818"/>
      <c r="D68" s="213"/>
      <c r="E68" s="818"/>
      <c r="F68" s="818"/>
      <c r="G68" s="818"/>
      <c r="H68" s="818"/>
      <c r="I68" s="818"/>
      <c r="J68" s="818"/>
      <c r="K68" s="818"/>
      <c r="L68" s="818"/>
      <c r="M68" s="818"/>
      <c r="N68" s="818"/>
      <c r="O68" s="819"/>
      <c r="P68" s="480"/>
      <c r="Q68" s="818"/>
      <c r="R68" s="214"/>
    </row>
    <row r="69" spans="1:18" s="217" customFormat="1">
      <c r="A69" s="213"/>
      <c r="B69" s="213"/>
      <c r="C69" s="818"/>
      <c r="D69" s="213"/>
      <c r="E69" s="818"/>
      <c r="F69" s="818"/>
      <c r="G69" s="818"/>
      <c r="H69" s="818"/>
      <c r="I69" s="818"/>
      <c r="J69" s="818"/>
      <c r="K69" s="818"/>
      <c r="L69" s="818"/>
      <c r="M69" s="818"/>
      <c r="N69" s="818"/>
      <c r="O69" s="819"/>
      <c r="P69" s="480"/>
      <c r="Q69" s="818"/>
      <c r="R69" s="214"/>
    </row>
    <row r="70" spans="1:18" s="217" customFormat="1">
      <c r="A70" s="213"/>
      <c r="B70" s="213"/>
      <c r="C70" s="818"/>
      <c r="D70" s="213"/>
      <c r="E70" s="818"/>
      <c r="F70" s="818"/>
      <c r="G70" s="818"/>
      <c r="H70" s="818"/>
      <c r="I70" s="818"/>
      <c r="J70" s="818"/>
      <c r="K70" s="818"/>
      <c r="L70" s="818"/>
      <c r="M70" s="818"/>
      <c r="N70" s="818"/>
      <c r="O70" s="819"/>
      <c r="P70" s="480"/>
      <c r="Q70" s="818"/>
      <c r="R70" s="214"/>
    </row>
    <row r="71" spans="1:18" s="217" customFormat="1">
      <c r="A71" s="213"/>
      <c r="B71" s="213"/>
      <c r="C71" s="818"/>
      <c r="D71" s="213"/>
      <c r="E71" s="818"/>
      <c r="F71" s="818"/>
      <c r="G71" s="818"/>
      <c r="H71" s="818"/>
      <c r="I71" s="818"/>
      <c r="J71" s="818"/>
      <c r="K71" s="818"/>
      <c r="L71" s="818"/>
      <c r="M71" s="818"/>
      <c r="N71" s="818"/>
      <c r="O71" s="819"/>
      <c r="P71" s="480"/>
      <c r="Q71" s="818"/>
      <c r="R71" s="214"/>
    </row>
    <row r="72" spans="1:18" s="217" customFormat="1">
      <c r="A72" s="213"/>
      <c r="B72" s="213"/>
      <c r="C72" s="818"/>
      <c r="D72" s="213"/>
      <c r="E72" s="818"/>
      <c r="F72" s="818"/>
      <c r="G72" s="818"/>
      <c r="H72" s="818"/>
      <c r="I72" s="818"/>
      <c r="J72" s="818"/>
      <c r="K72" s="818"/>
      <c r="L72" s="818"/>
      <c r="M72" s="818"/>
      <c r="N72" s="818"/>
      <c r="O72" s="819"/>
      <c r="P72" s="480"/>
      <c r="Q72" s="818"/>
      <c r="R72" s="214"/>
    </row>
    <row r="73" spans="1:18" s="217" customFormat="1">
      <c r="A73" s="213"/>
      <c r="B73" s="213"/>
      <c r="C73" s="818"/>
      <c r="D73" s="213"/>
      <c r="E73" s="818"/>
      <c r="F73" s="818"/>
      <c r="G73" s="818"/>
      <c r="H73" s="818"/>
      <c r="I73" s="818"/>
      <c r="J73" s="818"/>
      <c r="K73" s="818"/>
      <c r="L73" s="818"/>
      <c r="M73" s="818"/>
      <c r="N73" s="818"/>
      <c r="O73" s="819"/>
      <c r="P73" s="480"/>
      <c r="Q73" s="818"/>
      <c r="R73" s="214"/>
    </row>
    <row r="74" spans="1:18" s="217" customFormat="1">
      <c r="A74" s="213"/>
      <c r="B74" s="213"/>
      <c r="C74" s="818"/>
      <c r="D74" s="213"/>
      <c r="E74" s="818"/>
      <c r="F74" s="818"/>
      <c r="G74" s="818"/>
      <c r="H74" s="818"/>
      <c r="I74" s="818"/>
      <c r="J74" s="818"/>
      <c r="K74" s="818"/>
      <c r="L74" s="818"/>
      <c r="M74" s="818"/>
      <c r="N74" s="818"/>
      <c r="O74" s="819"/>
      <c r="P74" s="480"/>
      <c r="Q74" s="818"/>
      <c r="R74" s="214"/>
    </row>
    <row r="75" spans="1:18" s="217" customFormat="1">
      <c r="A75" s="213"/>
      <c r="B75" s="213"/>
      <c r="C75" s="818"/>
      <c r="D75" s="213"/>
      <c r="E75" s="818"/>
      <c r="F75" s="818"/>
      <c r="G75" s="818"/>
      <c r="H75" s="818"/>
      <c r="I75" s="818"/>
      <c r="J75" s="818"/>
      <c r="K75" s="818"/>
      <c r="L75" s="818"/>
      <c r="M75" s="818"/>
      <c r="N75" s="818"/>
      <c r="O75" s="819"/>
      <c r="P75" s="480"/>
      <c r="Q75" s="818"/>
      <c r="R75" s="214"/>
    </row>
    <row r="76" spans="1:18" s="217" customFormat="1">
      <c r="A76" s="213"/>
      <c r="B76" s="213"/>
      <c r="C76" s="818"/>
      <c r="D76" s="213"/>
      <c r="E76" s="818"/>
      <c r="F76" s="818"/>
      <c r="G76" s="818"/>
      <c r="H76" s="818"/>
      <c r="I76" s="818"/>
      <c r="J76" s="818"/>
      <c r="K76" s="818"/>
      <c r="L76" s="818"/>
      <c r="M76" s="818"/>
      <c r="N76" s="818"/>
      <c r="O76" s="819"/>
      <c r="P76" s="480"/>
      <c r="Q76" s="818"/>
      <c r="R76" s="214"/>
    </row>
    <row r="77" spans="1:18" s="217" customFormat="1">
      <c r="A77" s="213"/>
      <c r="B77" s="213"/>
      <c r="C77" s="818"/>
      <c r="D77" s="213"/>
      <c r="E77" s="818"/>
      <c r="F77" s="818"/>
      <c r="G77" s="818"/>
      <c r="H77" s="818"/>
      <c r="I77" s="818"/>
      <c r="J77" s="818"/>
      <c r="K77" s="818"/>
      <c r="L77" s="818"/>
      <c r="M77" s="818"/>
      <c r="N77" s="818"/>
      <c r="O77" s="819"/>
      <c r="P77" s="480"/>
      <c r="Q77" s="818"/>
      <c r="R77" s="214"/>
    </row>
    <row r="78" spans="1:18" s="217" customFormat="1">
      <c r="A78" s="213"/>
      <c r="B78" s="213"/>
      <c r="C78" s="818"/>
      <c r="D78" s="213"/>
      <c r="E78" s="818"/>
      <c r="F78" s="818"/>
      <c r="G78" s="818"/>
      <c r="H78" s="818"/>
      <c r="I78" s="818"/>
      <c r="J78" s="818"/>
      <c r="K78" s="818"/>
      <c r="L78" s="818"/>
      <c r="M78" s="818"/>
      <c r="N78" s="818"/>
      <c r="O78" s="819"/>
      <c r="P78" s="480"/>
      <c r="Q78" s="818"/>
      <c r="R78" s="214"/>
    </row>
    <row r="79" spans="1:18" s="217" customFormat="1">
      <c r="A79" s="213"/>
      <c r="B79" s="213"/>
      <c r="C79" s="818"/>
      <c r="D79" s="213"/>
      <c r="E79" s="818"/>
      <c r="F79" s="818"/>
      <c r="G79" s="818"/>
      <c r="H79" s="818"/>
      <c r="I79" s="818"/>
      <c r="J79" s="818"/>
      <c r="K79" s="818"/>
      <c r="L79" s="818"/>
      <c r="M79" s="818"/>
      <c r="N79" s="818"/>
      <c r="O79" s="819"/>
      <c r="P79" s="480"/>
      <c r="Q79" s="818"/>
      <c r="R79" s="214"/>
    </row>
    <row r="80" spans="1:18" s="217" customFormat="1">
      <c r="A80" s="213"/>
      <c r="B80" s="213"/>
      <c r="C80" s="818"/>
      <c r="D80" s="213"/>
      <c r="E80" s="818"/>
      <c r="F80" s="818"/>
      <c r="G80" s="818"/>
      <c r="H80" s="818"/>
      <c r="I80" s="818"/>
      <c r="J80" s="818"/>
      <c r="K80" s="818"/>
      <c r="L80" s="818"/>
      <c r="M80" s="818"/>
      <c r="N80" s="818"/>
      <c r="O80" s="819"/>
      <c r="P80" s="480"/>
      <c r="Q80" s="818"/>
      <c r="R80" s="214"/>
    </row>
    <row r="81" spans="1:18" s="217" customFormat="1">
      <c r="A81" s="213"/>
      <c r="B81" s="213"/>
      <c r="C81" s="818"/>
      <c r="D81" s="213"/>
      <c r="E81" s="818"/>
      <c r="F81" s="818"/>
      <c r="G81" s="818"/>
      <c r="H81" s="818"/>
      <c r="I81" s="818"/>
      <c r="J81" s="818"/>
      <c r="K81" s="818"/>
      <c r="L81" s="818"/>
      <c r="M81" s="818"/>
      <c r="N81" s="818"/>
      <c r="O81" s="819"/>
      <c r="P81" s="480"/>
      <c r="Q81" s="818"/>
      <c r="R81" s="214"/>
    </row>
    <row r="82" spans="1:18" s="217" customFormat="1">
      <c r="A82" s="213"/>
      <c r="B82" s="213"/>
      <c r="C82" s="818"/>
      <c r="D82" s="213"/>
      <c r="E82" s="818"/>
      <c r="F82" s="818"/>
      <c r="G82" s="818"/>
      <c r="H82" s="818"/>
      <c r="I82" s="818"/>
      <c r="J82" s="818"/>
      <c r="K82" s="818"/>
      <c r="L82" s="818"/>
      <c r="M82" s="818"/>
      <c r="N82" s="818"/>
      <c r="O82" s="819"/>
      <c r="P82" s="480"/>
      <c r="Q82" s="818"/>
      <c r="R82" s="214"/>
    </row>
    <row r="83" spans="1:18" s="217" customFormat="1">
      <c r="A83" s="213"/>
      <c r="B83" s="213"/>
      <c r="C83" s="818"/>
      <c r="D83" s="213"/>
      <c r="E83" s="818"/>
      <c r="F83" s="818"/>
      <c r="G83" s="818"/>
      <c r="H83" s="818"/>
      <c r="I83" s="818"/>
      <c r="J83" s="818"/>
      <c r="K83" s="818"/>
      <c r="L83" s="818"/>
      <c r="M83" s="818"/>
      <c r="N83" s="818"/>
      <c r="O83" s="819"/>
      <c r="P83" s="480"/>
      <c r="Q83" s="818"/>
      <c r="R83" s="214"/>
    </row>
    <row r="84" spans="1:18" s="217" customFormat="1">
      <c r="A84" s="213"/>
      <c r="B84" s="213"/>
      <c r="C84" s="818"/>
      <c r="D84" s="213"/>
      <c r="E84" s="818"/>
      <c r="F84" s="818"/>
      <c r="G84" s="818"/>
      <c r="H84" s="818"/>
      <c r="I84" s="818"/>
      <c r="J84" s="818"/>
      <c r="K84" s="818"/>
      <c r="L84" s="818"/>
      <c r="M84" s="818"/>
      <c r="N84" s="818"/>
      <c r="O84" s="819"/>
      <c r="P84" s="480"/>
      <c r="Q84" s="818"/>
      <c r="R84" s="214"/>
    </row>
    <row r="85" spans="1:18" s="217" customFormat="1">
      <c r="A85" s="213"/>
      <c r="B85" s="213"/>
      <c r="C85" s="818"/>
      <c r="D85" s="213"/>
      <c r="E85" s="818"/>
      <c r="F85" s="818"/>
      <c r="G85" s="818"/>
      <c r="H85" s="818"/>
      <c r="I85" s="818"/>
      <c r="J85" s="818"/>
      <c r="K85" s="818"/>
      <c r="L85" s="818"/>
      <c r="M85" s="818"/>
      <c r="N85" s="818"/>
      <c r="O85" s="819"/>
      <c r="P85" s="480"/>
      <c r="Q85" s="818"/>
      <c r="R85" s="214"/>
    </row>
    <row r="86" spans="1:18" s="217" customFormat="1">
      <c r="A86" s="213"/>
      <c r="B86" s="213"/>
      <c r="C86" s="818"/>
      <c r="D86" s="213"/>
      <c r="E86" s="818"/>
      <c r="F86" s="818"/>
      <c r="G86" s="818"/>
      <c r="H86" s="818"/>
      <c r="I86" s="818"/>
      <c r="J86" s="818"/>
      <c r="K86" s="818"/>
      <c r="L86" s="818"/>
      <c r="M86" s="818"/>
      <c r="N86" s="818"/>
      <c r="O86" s="819"/>
      <c r="P86" s="480"/>
      <c r="Q86" s="818"/>
      <c r="R86" s="214"/>
    </row>
    <row r="87" spans="1:18" s="217" customFormat="1">
      <c r="A87" s="213"/>
      <c r="B87" s="213"/>
      <c r="C87" s="818"/>
      <c r="D87" s="213"/>
      <c r="E87" s="818"/>
      <c r="F87" s="818"/>
      <c r="G87" s="818"/>
      <c r="H87" s="818"/>
      <c r="I87" s="818"/>
      <c r="J87" s="818"/>
      <c r="K87" s="818"/>
      <c r="L87" s="818"/>
      <c r="M87" s="818"/>
      <c r="N87" s="818"/>
      <c r="O87" s="819"/>
      <c r="P87" s="480"/>
      <c r="Q87" s="818"/>
      <c r="R87" s="214"/>
    </row>
    <row r="88" spans="1:18" s="217" customFormat="1">
      <c r="A88" s="213"/>
      <c r="B88" s="213"/>
      <c r="C88" s="818"/>
      <c r="D88" s="213"/>
      <c r="E88" s="818"/>
      <c r="F88" s="818"/>
      <c r="G88" s="818"/>
      <c r="H88" s="818"/>
      <c r="I88" s="818"/>
      <c r="J88" s="818"/>
      <c r="K88" s="818"/>
      <c r="L88" s="818"/>
      <c r="M88" s="818"/>
      <c r="N88" s="818"/>
      <c r="O88" s="819"/>
      <c r="P88" s="480"/>
      <c r="Q88" s="818"/>
      <c r="R88" s="214"/>
    </row>
    <row r="89" spans="1:18" s="217" customFormat="1">
      <c r="A89" s="213"/>
      <c r="B89" s="213"/>
      <c r="C89" s="818"/>
      <c r="D89" s="213"/>
      <c r="E89" s="818"/>
      <c r="F89" s="818"/>
      <c r="G89" s="818"/>
      <c r="H89" s="818"/>
      <c r="I89" s="818"/>
      <c r="J89" s="818"/>
      <c r="K89" s="818"/>
      <c r="L89" s="818"/>
      <c r="M89" s="818"/>
      <c r="N89" s="818"/>
      <c r="O89" s="819"/>
      <c r="P89" s="480"/>
      <c r="Q89" s="818"/>
      <c r="R89" s="214"/>
    </row>
    <row r="90" spans="1:18" s="217" customFormat="1">
      <c r="A90" s="213"/>
      <c r="B90" s="213"/>
      <c r="C90" s="818"/>
      <c r="D90" s="213"/>
      <c r="E90" s="818"/>
      <c r="F90" s="818"/>
      <c r="G90" s="818"/>
      <c r="H90" s="818"/>
      <c r="I90" s="818"/>
      <c r="J90" s="818"/>
      <c r="K90" s="818"/>
      <c r="L90" s="818"/>
      <c r="M90" s="818"/>
      <c r="N90" s="818"/>
      <c r="O90" s="819"/>
      <c r="P90" s="480"/>
      <c r="Q90" s="818"/>
      <c r="R90" s="214"/>
    </row>
    <row r="91" spans="1:18" s="217" customFormat="1">
      <c r="A91" s="213"/>
      <c r="B91" s="213"/>
      <c r="C91" s="818"/>
      <c r="D91" s="213"/>
      <c r="E91" s="818"/>
      <c r="F91" s="818"/>
      <c r="G91" s="818"/>
      <c r="H91" s="818"/>
      <c r="I91" s="818"/>
      <c r="J91" s="818"/>
      <c r="K91" s="818"/>
      <c r="L91" s="818"/>
      <c r="M91" s="818"/>
      <c r="N91" s="818"/>
      <c r="O91" s="819"/>
      <c r="P91" s="480"/>
      <c r="Q91" s="818"/>
      <c r="R91" s="214"/>
    </row>
    <row r="92" spans="1:18" s="217" customFormat="1">
      <c r="A92" s="213"/>
      <c r="B92" s="213"/>
      <c r="C92" s="818"/>
      <c r="D92" s="213"/>
      <c r="E92" s="818"/>
      <c r="F92" s="818"/>
      <c r="G92" s="818"/>
      <c r="H92" s="818"/>
      <c r="I92" s="818"/>
      <c r="J92" s="818"/>
      <c r="K92" s="818"/>
      <c r="L92" s="818"/>
      <c r="M92" s="818"/>
      <c r="N92" s="818"/>
      <c r="O92" s="819"/>
      <c r="P92" s="480"/>
      <c r="Q92" s="818"/>
      <c r="R92" s="214"/>
    </row>
    <row r="93" spans="1:18" s="217" customFormat="1">
      <c r="A93" s="213"/>
      <c r="B93" s="213"/>
      <c r="C93" s="818"/>
      <c r="D93" s="213"/>
      <c r="E93" s="818"/>
      <c r="F93" s="818"/>
      <c r="G93" s="818"/>
      <c r="H93" s="818"/>
      <c r="I93" s="818"/>
      <c r="J93" s="818"/>
      <c r="K93" s="818"/>
      <c r="L93" s="818"/>
      <c r="M93" s="818"/>
      <c r="N93" s="818"/>
      <c r="O93" s="819"/>
      <c r="P93" s="480"/>
      <c r="Q93" s="818"/>
      <c r="R93" s="214"/>
    </row>
    <row r="94" spans="1:18" s="217" customFormat="1">
      <c r="A94" s="213"/>
      <c r="B94" s="213"/>
      <c r="C94" s="818"/>
      <c r="D94" s="213"/>
      <c r="E94" s="818"/>
      <c r="F94" s="818"/>
      <c r="G94" s="818"/>
      <c r="H94" s="818"/>
      <c r="I94" s="818"/>
      <c r="J94" s="818"/>
      <c r="K94" s="818"/>
      <c r="L94" s="818"/>
      <c r="M94" s="818"/>
      <c r="N94" s="818"/>
      <c r="O94" s="819"/>
      <c r="P94" s="480"/>
      <c r="Q94" s="818"/>
      <c r="R94" s="214"/>
    </row>
    <row r="95" spans="1:18" s="217" customFormat="1">
      <c r="A95" s="213"/>
      <c r="B95" s="213"/>
      <c r="C95" s="818"/>
      <c r="D95" s="213"/>
      <c r="E95" s="818"/>
      <c r="F95" s="818"/>
      <c r="G95" s="818"/>
      <c r="H95" s="818"/>
      <c r="I95" s="818"/>
      <c r="J95" s="818"/>
      <c r="K95" s="818"/>
      <c r="L95" s="818"/>
      <c r="M95" s="818"/>
      <c r="N95" s="818"/>
      <c r="O95" s="819"/>
      <c r="P95" s="480"/>
      <c r="Q95" s="818"/>
      <c r="R95" s="214"/>
    </row>
    <row r="96" spans="1:18" s="217" customFormat="1">
      <c r="A96" s="213"/>
      <c r="B96" s="213"/>
      <c r="C96" s="818"/>
      <c r="D96" s="213"/>
      <c r="E96" s="818"/>
      <c r="F96" s="818"/>
      <c r="G96" s="818"/>
      <c r="H96" s="818"/>
      <c r="I96" s="818"/>
      <c r="J96" s="818"/>
      <c r="K96" s="818"/>
      <c r="L96" s="818"/>
      <c r="M96" s="818"/>
      <c r="N96" s="818"/>
      <c r="O96" s="819"/>
      <c r="P96" s="480"/>
      <c r="Q96" s="818"/>
      <c r="R96" s="214"/>
    </row>
    <row r="97" spans="1:18" s="217" customFormat="1">
      <c r="A97" s="213"/>
      <c r="B97" s="213"/>
      <c r="C97" s="818"/>
      <c r="D97" s="213"/>
      <c r="E97" s="818"/>
      <c r="F97" s="818"/>
      <c r="G97" s="818"/>
      <c r="H97" s="818"/>
      <c r="I97" s="818"/>
      <c r="J97" s="818"/>
      <c r="K97" s="818"/>
      <c r="L97" s="818"/>
      <c r="M97" s="818"/>
      <c r="N97" s="818"/>
      <c r="O97" s="819"/>
      <c r="P97" s="480"/>
      <c r="Q97" s="818"/>
      <c r="R97" s="214"/>
    </row>
  </sheetData>
  <sheetProtection selectLockedCells="1"/>
  <mergeCells count="39">
    <mergeCell ref="A3:I3"/>
    <mergeCell ref="A4:I4"/>
    <mergeCell ref="A5:I5"/>
    <mergeCell ref="J3:R3"/>
    <mergeCell ref="I11:I12"/>
    <mergeCell ref="C8:C12"/>
    <mergeCell ref="D8:F8"/>
    <mergeCell ref="J14:K14"/>
    <mergeCell ref="J15:K15"/>
    <mergeCell ref="J16:K16"/>
    <mergeCell ref="A18:B18"/>
    <mergeCell ref="H9:I10"/>
    <mergeCell ref="A8:B12"/>
    <mergeCell ref="H11:H12"/>
    <mergeCell ref="A17:B17"/>
    <mergeCell ref="F11:F12"/>
    <mergeCell ref="A15:B15"/>
    <mergeCell ref="A14:B14"/>
    <mergeCell ref="A13:B13"/>
    <mergeCell ref="D9:F10"/>
    <mergeCell ref="D11:D12"/>
    <mergeCell ref="E11:E12"/>
    <mergeCell ref="G8:I8"/>
    <mergeCell ref="A16:B16"/>
    <mergeCell ref="G11:G12"/>
    <mergeCell ref="J17:K17"/>
    <mergeCell ref="J8:K12"/>
    <mergeCell ref="J4:R4"/>
    <mergeCell ref="J5:R5"/>
    <mergeCell ref="L9:N10"/>
    <mergeCell ref="L11:L12"/>
    <mergeCell ref="P8:P12"/>
    <mergeCell ref="J13:K13"/>
    <mergeCell ref="N11:N12"/>
    <mergeCell ref="R11:R12"/>
    <mergeCell ref="Q8:R10"/>
    <mergeCell ref="O8:O12"/>
    <mergeCell ref="M11:M12"/>
    <mergeCell ref="L8:N8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G20:G41 O19:O41 Q19:Q41 L19:L41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showZeros="0" view="pageBreakPreview" zoomScaleNormal="100" zoomScaleSheetLayoutView="100" workbookViewId="0">
      <selection activeCell="K39" sqref="K39"/>
    </sheetView>
  </sheetViews>
  <sheetFormatPr defaultRowHeight="11.25"/>
  <cols>
    <col min="1" max="1" width="8.875" style="591" customWidth="1"/>
    <col min="2" max="2" width="12.625" style="591" customWidth="1"/>
    <col min="3" max="3" width="20.125" style="591" customWidth="1"/>
    <col min="4" max="5" width="20.125" style="826" customWidth="1"/>
    <col min="6" max="16384" width="9" style="544"/>
  </cols>
  <sheetData>
    <row r="1" spans="1:5" s="217" customFormat="1" ht="14.1" customHeight="1">
      <c r="A1" s="1046"/>
      <c r="B1" s="213"/>
      <c r="C1" s="213"/>
      <c r="D1" s="818"/>
      <c r="E1" s="1013" t="s">
        <v>1689</v>
      </c>
    </row>
    <row r="2" spans="1:5" s="217" customFormat="1" ht="14.1" customHeight="1">
      <c r="A2" s="213"/>
      <c r="B2" s="213"/>
      <c r="C2" s="213"/>
      <c r="D2" s="818"/>
      <c r="E2" s="818"/>
    </row>
    <row r="3" spans="1:5" s="229" customFormat="1" ht="20.100000000000001" customHeight="1">
      <c r="A3" s="1229" t="s">
        <v>1789</v>
      </c>
      <c r="B3" s="1229"/>
      <c r="C3" s="1229"/>
      <c r="D3" s="1229"/>
      <c r="E3" s="1229"/>
    </row>
    <row r="4" spans="1:5" s="230" customFormat="1" ht="24" customHeight="1">
      <c r="A4" s="1229" t="s">
        <v>1790</v>
      </c>
      <c r="B4" s="1229"/>
      <c r="C4" s="1229"/>
      <c r="D4" s="1229"/>
      <c r="E4" s="1229"/>
    </row>
    <row r="5" spans="1:5" s="230" customFormat="1" ht="16.5" customHeight="1">
      <c r="A5" s="1191" t="s">
        <v>1668</v>
      </c>
      <c r="B5" s="1191"/>
      <c r="C5" s="1191"/>
      <c r="D5" s="1191"/>
      <c r="E5" s="1191"/>
    </row>
    <row r="6" spans="1:5" s="959" customFormat="1" ht="23.25" customHeight="1" thickBot="1">
      <c r="A6" s="957" t="s">
        <v>517</v>
      </c>
      <c r="B6" s="957"/>
      <c r="D6" s="958"/>
      <c r="E6" s="960" t="s">
        <v>494</v>
      </c>
    </row>
    <row r="7" spans="1:5" s="217" customFormat="1" ht="21.6" customHeight="1">
      <c r="A7" s="1145" t="s">
        <v>1177</v>
      </c>
      <c r="B7" s="1211"/>
      <c r="C7" s="1227" t="s">
        <v>1550</v>
      </c>
      <c r="D7" s="1206"/>
      <c r="E7" s="1206"/>
    </row>
    <row r="8" spans="1:5" s="217" customFormat="1" ht="12" customHeight="1">
      <c r="A8" s="1147"/>
      <c r="B8" s="1212"/>
      <c r="C8" s="1154" t="s">
        <v>1549</v>
      </c>
      <c r="D8" s="1172"/>
      <c r="E8" s="1172"/>
    </row>
    <row r="9" spans="1:5" s="217" customFormat="1" ht="12" customHeight="1">
      <c r="A9" s="1147"/>
      <c r="B9" s="1212"/>
      <c r="C9" s="1146"/>
      <c r="D9" s="1147"/>
      <c r="E9" s="1147"/>
    </row>
    <row r="10" spans="1:5" s="217" customFormat="1" ht="12" customHeight="1">
      <c r="A10" s="1147"/>
      <c r="B10" s="1212"/>
      <c r="C10" s="1217"/>
      <c r="D10" s="1202" t="s">
        <v>523</v>
      </c>
      <c r="E10" s="1172" t="s">
        <v>524</v>
      </c>
    </row>
    <row r="11" spans="1:5" s="217" customFormat="1" ht="12" customHeight="1">
      <c r="A11" s="1173"/>
      <c r="B11" s="1213"/>
      <c r="C11" s="1218"/>
      <c r="D11" s="1150"/>
      <c r="E11" s="1173"/>
    </row>
    <row r="12" spans="1:5" s="217" customFormat="1" ht="16.5" customHeight="1">
      <c r="A12" s="1184" t="s">
        <v>304</v>
      </c>
      <c r="B12" s="1185"/>
      <c r="C12" s="146" t="s">
        <v>861</v>
      </c>
      <c r="D12" s="146" t="s">
        <v>861</v>
      </c>
      <c r="E12" s="146" t="s">
        <v>861</v>
      </c>
    </row>
    <row r="13" spans="1:5" s="217" customFormat="1" ht="16.5" customHeight="1">
      <c r="A13" s="1184" t="s">
        <v>515</v>
      </c>
      <c r="B13" s="1185"/>
      <c r="C13" s="146" t="s">
        <v>861</v>
      </c>
      <c r="D13" s="146" t="s">
        <v>861</v>
      </c>
      <c r="E13" s="146" t="s">
        <v>861</v>
      </c>
    </row>
    <row r="14" spans="1:5" s="217" customFormat="1" ht="16.5" customHeight="1">
      <c r="A14" s="1184" t="s">
        <v>844</v>
      </c>
      <c r="B14" s="1185"/>
      <c r="C14" s="146" t="s">
        <v>861</v>
      </c>
      <c r="D14" s="146" t="s">
        <v>861</v>
      </c>
      <c r="E14" s="146" t="s">
        <v>861</v>
      </c>
    </row>
    <row r="15" spans="1:5" s="217" customFormat="1" ht="16.5" customHeight="1">
      <c r="A15" s="1184" t="s">
        <v>1242</v>
      </c>
      <c r="B15" s="1185"/>
      <c r="C15" s="146" t="s">
        <v>861</v>
      </c>
      <c r="D15" s="146" t="s">
        <v>861</v>
      </c>
      <c r="E15" s="146" t="s">
        <v>861</v>
      </c>
    </row>
    <row r="16" spans="1:5" s="309" customFormat="1" ht="16.5" customHeight="1">
      <c r="A16" s="1188" t="s">
        <v>1548</v>
      </c>
      <c r="B16" s="1216"/>
      <c r="C16" s="144">
        <f>SUM(C18:C40)</f>
        <v>3907</v>
      </c>
      <c r="D16" s="144">
        <f>SUM(D18:D40)</f>
        <v>2319</v>
      </c>
      <c r="E16" s="144">
        <f>SUM(E18:E40)</f>
        <v>1588</v>
      </c>
    </row>
    <row r="17" spans="1:5" s="217" customFormat="1" ht="16.5" customHeight="1">
      <c r="A17" s="1208"/>
      <c r="B17" s="1228"/>
      <c r="C17" s="146"/>
      <c r="D17" s="146"/>
      <c r="E17" s="146"/>
    </row>
    <row r="18" spans="1:5" s="217" customFormat="1" ht="16.350000000000001" customHeight="1">
      <c r="A18" s="1012" t="s">
        <v>175</v>
      </c>
      <c r="B18" s="961" t="s">
        <v>199</v>
      </c>
      <c r="C18" s="146">
        <f>D18+E18</f>
        <v>518</v>
      </c>
      <c r="D18" s="147">
        <v>287</v>
      </c>
      <c r="E18" s="147">
        <v>231</v>
      </c>
    </row>
    <row r="19" spans="1:5" s="217" customFormat="1" ht="16.350000000000001" customHeight="1">
      <c r="A19" s="1012" t="s">
        <v>176</v>
      </c>
      <c r="B19" s="961" t="s">
        <v>218</v>
      </c>
      <c r="C19" s="146">
        <f t="shared" ref="C19:C40" si="0">D19+E19</f>
        <v>1052</v>
      </c>
      <c r="D19" s="147">
        <v>652</v>
      </c>
      <c r="E19" s="147">
        <v>400</v>
      </c>
    </row>
    <row r="20" spans="1:5" s="217" customFormat="1" ht="16.350000000000001" customHeight="1">
      <c r="A20" s="1012" t="s">
        <v>177</v>
      </c>
      <c r="B20" s="961" t="s">
        <v>200</v>
      </c>
      <c r="C20" s="146">
        <f t="shared" si="0"/>
        <v>138</v>
      </c>
      <c r="D20" s="147">
        <v>73</v>
      </c>
      <c r="E20" s="147">
        <v>65</v>
      </c>
    </row>
    <row r="21" spans="1:5" s="217" customFormat="1" ht="16.350000000000001" customHeight="1">
      <c r="A21" s="1012" t="s">
        <v>178</v>
      </c>
      <c r="B21" s="961" t="s">
        <v>201</v>
      </c>
      <c r="C21" s="146">
        <f t="shared" si="0"/>
        <v>94</v>
      </c>
      <c r="D21" s="147">
        <v>45</v>
      </c>
      <c r="E21" s="147">
        <v>49</v>
      </c>
    </row>
    <row r="22" spans="1:5" s="217" customFormat="1" ht="16.350000000000001" customHeight="1">
      <c r="A22" s="1012" t="s">
        <v>179</v>
      </c>
      <c r="B22" s="961" t="s">
        <v>202</v>
      </c>
      <c r="C22" s="146">
        <f t="shared" si="0"/>
        <v>523</v>
      </c>
      <c r="D22" s="147">
        <v>293</v>
      </c>
      <c r="E22" s="147">
        <v>230</v>
      </c>
    </row>
    <row r="23" spans="1:5" s="217" customFormat="1" ht="16.350000000000001" customHeight="1">
      <c r="A23" s="1012" t="s">
        <v>180</v>
      </c>
      <c r="B23" s="961" t="s">
        <v>203</v>
      </c>
      <c r="C23" s="146">
        <f t="shared" si="0"/>
        <v>54</v>
      </c>
      <c r="D23" s="147">
        <v>28</v>
      </c>
      <c r="E23" s="147">
        <v>26</v>
      </c>
    </row>
    <row r="24" spans="1:5" s="217" customFormat="1" ht="16.350000000000001" customHeight="1">
      <c r="A24" s="1012" t="s">
        <v>181</v>
      </c>
      <c r="B24" s="961" t="s">
        <v>204</v>
      </c>
      <c r="C24" s="146">
        <f t="shared" si="0"/>
        <v>195</v>
      </c>
      <c r="D24" s="147">
        <v>139</v>
      </c>
      <c r="E24" s="147">
        <v>56</v>
      </c>
    </row>
    <row r="25" spans="1:5" s="217" customFormat="1" ht="16.350000000000001" customHeight="1">
      <c r="A25" s="1012" t="s">
        <v>182</v>
      </c>
      <c r="B25" s="961" t="s">
        <v>205</v>
      </c>
      <c r="C25" s="146">
        <f t="shared" si="0"/>
        <v>69</v>
      </c>
      <c r="D25" s="147">
        <v>40</v>
      </c>
      <c r="E25" s="147">
        <v>29</v>
      </c>
    </row>
    <row r="26" spans="1:5" s="217" customFormat="1" ht="16.350000000000001" customHeight="1">
      <c r="A26" s="1012" t="s">
        <v>183</v>
      </c>
      <c r="B26" s="961" t="s">
        <v>219</v>
      </c>
      <c r="C26" s="146">
        <f t="shared" si="0"/>
        <v>112</v>
      </c>
      <c r="D26" s="147">
        <v>61</v>
      </c>
      <c r="E26" s="147">
        <v>51</v>
      </c>
    </row>
    <row r="27" spans="1:5" s="217" customFormat="1" ht="16.350000000000001" customHeight="1">
      <c r="A27" s="1012" t="s">
        <v>184</v>
      </c>
      <c r="B27" s="961" t="s">
        <v>206</v>
      </c>
      <c r="C27" s="146">
        <f t="shared" si="0"/>
        <v>449</v>
      </c>
      <c r="D27" s="147">
        <v>265</v>
      </c>
      <c r="E27" s="147">
        <v>184</v>
      </c>
    </row>
    <row r="28" spans="1:5" s="217" customFormat="1" ht="16.350000000000001" customHeight="1">
      <c r="A28" s="1012" t="s">
        <v>185</v>
      </c>
      <c r="B28" s="961" t="s">
        <v>207</v>
      </c>
      <c r="C28" s="146">
        <f t="shared" si="0"/>
        <v>29</v>
      </c>
      <c r="D28" s="147">
        <v>21</v>
      </c>
      <c r="E28" s="147">
        <v>8</v>
      </c>
    </row>
    <row r="29" spans="1:5" s="217" customFormat="1" ht="16.350000000000001" customHeight="1">
      <c r="A29" s="1012" t="s">
        <v>186</v>
      </c>
      <c r="B29" s="961" t="s">
        <v>208</v>
      </c>
      <c r="C29" s="146">
        <f t="shared" si="0"/>
        <v>38</v>
      </c>
      <c r="D29" s="147">
        <v>25</v>
      </c>
      <c r="E29" s="147">
        <v>13</v>
      </c>
    </row>
    <row r="30" spans="1:5" s="217" customFormat="1" ht="16.350000000000001" customHeight="1">
      <c r="A30" s="1012" t="s">
        <v>187</v>
      </c>
      <c r="B30" s="961" t="s">
        <v>209</v>
      </c>
      <c r="C30" s="146">
        <f t="shared" si="0"/>
        <v>14</v>
      </c>
      <c r="D30" s="147">
        <v>7</v>
      </c>
      <c r="E30" s="147">
        <v>7</v>
      </c>
    </row>
    <row r="31" spans="1:5" s="217" customFormat="1" ht="16.350000000000001" customHeight="1">
      <c r="A31" s="1012" t="s">
        <v>188</v>
      </c>
      <c r="B31" s="961" t="s">
        <v>210</v>
      </c>
      <c r="C31" s="146">
        <f t="shared" si="0"/>
        <v>8</v>
      </c>
      <c r="D31" s="147">
        <v>3</v>
      </c>
      <c r="E31" s="147">
        <v>5</v>
      </c>
    </row>
    <row r="32" spans="1:5" s="217" customFormat="1" ht="16.350000000000001" customHeight="1">
      <c r="A32" s="1012" t="s">
        <v>963</v>
      </c>
      <c r="B32" s="961" t="s">
        <v>211</v>
      </c>
      <c r="C32" s="146">
        <f t="shared" si="0"/>
        <v>27</v>
      </c>
      <c r="D32" s="147">
        <v>13</v>
      </c>
      <c r="E32" s="147">
        <v>14</v>
      </c>
    </row>
    <row r="33" spans="1:5" s="217" customFormat="1" ht="16.350000000000001" customHeight="1">
      <c r="A33" s="1012" t="s">
        <v>190</v>
      </c>
      <c r="B33" s="961" t="s">
        <v>220</v>
      </c>
      <c r="C33" s="146">
        <f t="shared" si="0"/>
        <v>50</v>
      </c>
      <c r="D33" s="147">
        <v>29</v>
      </c>
      <c r="E33" s="147">
        <v>21</v>
      </c>
    </row>
    <row r="34" spans="1:5" s="217" customFormat="1" ht="16.350000000000001" customHeight="1">
      <c r="A34" s="1012" t="s">
        <v>191</v>
      </c>
      <c r="B34" s="961" t="s">
        <v>221</v>
      </c>
      <c r="C34" s="146">
        <f t="shared" si="0"/>
        <v>121</v>
      </c>
      <c r="D34" s="147">
        <v>95</v>
      </c>
      <c r="E34" s="147">
        <v>26</v>
      </c>
    </row>
    <row r="35" spans="1:5" s="217" customFormat="1" ht="16.350000000000001" customHeight="1">
      <c r="A35" s="1012" t="s">
        <v>192</v>
      </c>
      <c r="B35" s="961" t="s">
        <v>212</v>
      </c>
      <c r="C35" s="146">
        <f t="shared" si="0"/>
        <v>67</v>
      </c>
      <c r="D35" s="147">
        <v>43</v>
      </c>
      <c r="E35" s="147">
        <v>24</v>
      </c>
    </row>
    <row r="36" spans="1:5" s="217" customFormat="1" ht="16.350000000000001" customHeight="1">
      <c r="A36" s="1012" t="s">
        <v>193</v>
      </c>
      <c r="B36" s="961" t="s">
        <v>222</v>
      </c>
      <c r="C36" s="146">
        <f t="shared" si="0"/>
        <v>255</v>
      </c>
      <c r="D36" s="147">
        <v>154</v>
      </c>
      <c r="E36" s="147">
        <v>101</v>
      </c>
    </row>
    <row r="37" spans="1:5" s="217" customFormat="1" ht="16.350000000000001" customHeight="1">
      <c r="A37" s="1012" t="s">
        <v>194</v>
      </c>
      <c r="B37" s="961" t="s">
        <v>213</v>
      </c>
      <c r="C37" s="146">
        <f t="shared" si="0"/>
        <v>27</v>
      </c>
      <c r="D37" s="147">
        <v>13</v>
      </c>
      <c r="E37" s="147">
        <v>14</v>
      </c>
    </row>
    <row r="38" spans="1:5" s="217" customFormat="1" ht="16.350000000000001" customHeight="1">
      <c r="A38" s="1012" t="s">
        <v>195</v>
      </c>
      <c r="B38" s="961" t="s">
        <v>223</v>
      </c>
      <c r="C38" s="146">
        <f t="shared" si="0"/>
        <v>24</v>
      </c>
      <c r="D38" s="147">
        <v>14</v>
      </c>
      <c r="E38" s="147">
        <v>10</v>
      </c>
    </row>
    <row r="39" spans="1:5" s="217" customFormat="1" ht="16.350000000000001" customHeight="1">
      <c r="A39" s="1012" t="s">
        <v>196</v>
      </c>
      <c r="B39" s="961" t="s">
        <v>214</v>
      </c>
      <c r="C39" s="146">
        <f t="shared" si="0"/>
        <v>29</v>
      </c>
      <c r="D39" s="147">
        <v>12</v>
      </c>
      <c r="E39" s="147">
        <v>17</v>
      </c>
    </row>
    <row r="40" spans="1:5" s="217" customFormat="1" ht="16.350000000000001" customHeight="1" thickBot="1">
      <c r="A40" s="1023" t="s">
        <v>197</v>
      </c>
      <c r="B40" s="1024" t="s">
        <v>224</v>
      </c>
      <c r="C40" s="146">
        <f t="shared" si="0"/>
        <v>14</v>
      </c>
      <c r="D40" s="147">
        <v>7</v>
      </c>
      <c r="E40" s="147">
        <v>7</v>
      </c>
    </row>
    <row r="41" spans="1:5" s="475" customFormat="1" ht="11.1" customHeight="1">
      <c r="A41" s="1025" t="s">
        <v>1669</v>
      </c>
      <c r="B41" s="567"/>
      <c r="C41" s="1026"/>
      <c r="D41" s="1027"/>
      <c r="E41" s="1028" t="s">
        <v>1670</v>
      </c>
    </row>
    <row r="42" spans="1:5" s="475" customFormat="1" ht="11.1" customHeight="1">
      <c r="A42" s="1029" t="s">
        <v>1671</v>
      </c>
      <c r="B42" s="1030"/>
      <c r="C42" s="1031"/>
      <c r="D42" s="1032"/>
      <c r="E42" s="1033"/>
    </row>
    <row r="43" spans="1:5" s="475" customFormat="1" ht="11.1" customHeight="1">
      <c r="A43" s="1029" t="s">
        <v>1551</v>
      </c>
      <c r="B43" s="1030"/>
      <c r="C43" s="1031"/>
      <c r="D43" s="1032"/>
      <c r="E43" s="1034" t="s">
        <v>1672</v>
      </c>
    </row>
    <row r="44" spans="1:5" s="287" customFormat="1" ht="10.5">
      <c r="A44" s="700"/>
      <c r="C44" s="700"/>
      <c r="D44" s="822"/>
      <c r="E44" s="1011"/>
    </row>
    <row r="45" spans="1:5" s="217" customFormat="1">
      <c r="D45" s="823"/>
      <c r="E45" s="823"/>
    </row>
    <row r="46" spans="1:5" s="217" customFormat="1">
      <c r="B46" s="874"/>
      <c r="D46" s="823"/>
      <c r="E46" s="823"/>
    </row>
    <row r="47" spans="1:5" s="217" customFormat="1">
      <c r="A47" s="213"/>
      <c r="B47" s="875"/>
      <c r="C47" s="213"/>
      <c r="D47" s="818"/>
      <c r="E47" s="818"/>
    </row>
    <row r="48" spans="1:5" s="217" customFormat="1">
      <c r="A48" s="213"/>
      <c r="B48" s="213"/>
      <c r="C48" s="213"/>
      <c r="D48" s="818"/>
      <c r="E48" s="818"/>
    </row>
    <row r="49" spans="1:5" s="217" customFormat="1">
      <c r="A49" s="213"/>
      <c r="B49" s="213"/>
      <c r="C49" s="213"/>
      <c r="D49" s="818"/>
      <c r="E49" s="818"/>
    </row>
    <row r="50" spans="1:5" s="217" customFormat="1">
      <c r="A50" s="213"/>
      <c r="B50" s="213"/>
      <c r="C50" s="213"/>
      <c r="D50" s="818"/>
      <c r="E50" s="818"/>
    </row>
    <row r="51" spans="1:5" s="217" customFormat="1">
      <c r="A51" s="213"/>
      <c r="B51" s="213"/>
      <c r="C51" s="213"/>
      <c r="D51" s="818"/>
      <c r="E51" s="818"/>
    </row>
    <row r="52" spans="1:5" s="217" customFormat="1">
      <c r="A52" s="213"/>
      <c r="B52" s="213"/>
      <c r="C52" s="213"/>
      <c r="D52" s="818"/>
      <c r="E52" s="818"/>
    </row>
    <row r="53" spans="1:5" s="217" customFormat="1">
      <c r="A53" s="213"/>
      <c r="B53" s="213"/>
      <c r="C53" s="213"/>
      <c r="D53" s="818"/>
      <c r="E53" s="818"/>
    </row>
    <row r="54" spans="1:5" s="217" customFormat="1">
      <c r="A54" s="213"/>
      <c r="B54" s="213"/>
      <c r="C54" s="213"/>
      <c r="D54" s="818"/>
      <c r="E54" s="818"/>
    </row>
    <row r="55" spans="1:5" s="217" customFormat="1">
      <c r="A55" s="213"/>
      <c r="B55" s="213"/>
      <c r="C55" s="213"/>
      <c r="D55" s="818"/>
      <c r="E55" s="818"/>
    </row>
    <row r="56" spans="1:5" s="217" customFormat="1">
      <c r="A56" s="213"/>
      <c r="B56" s="213"/>
      <c r="C56" s="213"/>
      <c r="D56" s="818"/>
      <c r="E56" s="818"/>
    </row>
    <row r="57" spans="1:5" s="217" customFormat="1">
      <c r="A57" s="213"/>
      <c r="B57" s="213"/>
      <c r="C57" s="213"/>
      <c r="D57" s="818"/>
      <c r="E57" s="818"/>
    </row>
    <row r="58" spans="1:5" s="217" customFormat="1">
      <c r="A58" s="213"/>
      <c r="B58" s="213"/>
      <c r="C58" s="213"/>
      <c r="D58" s="818"/>
      <c r="E58" s="818"/>
    </row>
    <row r="59" spans="1:5" s="217" customFormat="1">
      <c r="A59" s="213"/>
      <c r="B59" s="213"/>
      <c r="C59" s="213"/>
      <c r="D59" s="818"/>
      <c r="E59" s="818"/>
    </row>
    <row r="60" spans="1:5" s="217" customFormat="1">
      <c r="A60" s="213"/>
      <c r="B60" s="213"/>
      <c r="C60" s="213"/>
      <c r="D60" s="818"/>
      <c r="E60" s="818"/>
    </row>
    <row r="61" spans="1:5" s="217" customFormat="1">
      <c r="A61" s="213"/>
      <c r="B61" s="213"/>
      <c r="C61" s="213"/>
      <c r="D61" s="818"/>
      <c r="E61" s="818"/>
    </row>
    <row r="62" spans="1:5" s="217" customFormat="1">
      <c r="A62" s="213"/>
      <c r="B62" s="213"/>
      <c r="C62" s="213"/>
      <c r="D62" s="818"/>
      <c r="E62" s="818"/>
    </row>
    <row r="63" spans="1:5" s="217" customFormat="1">
      <c r="A63" s="213"/>
      <c r="B63" s="213"/>
      <c r="C63" s="213"/>
      <c r="D63" s="818"/>
      <c r="E63" s="818"/>
    </row>
    <row r="64" spans="1:5" s="217" customFormat="1">
      <c r="A64" s="213"/>
      <c r="B64" s="213"/>
      <c r="C64" s="213"/>
      <c r="D64" s="818"/>
      <c r="E64" s="818"/>
    </row>
    <row r="65" spans="1:5" s="217" customFormat="1">
      <c r="A65" s="213"/>
      <c r="B65" s="213"/>
      <c r="C65" s="213"/>
      <c r="D65" s="818"/>
      <c r="E65" s="818"/>
    </row>
    <row r="66" spans="1:5" s="217" customFormat="1">
      <c r="A66" s="213"/>
      <c r="B66" s="213"/>
      <c r="C66" s="213"/>
      <c r="D66" s="818"/>
      <c r="E66" s="818"/>
    </row>
    <row r="67" spans="1:5" s="217" customFormat="1">
      <c r="A67" s="213"/>
      <c r="B67" s="213"/>
      <c r="C67" s="213"/>
      <c r="D67" s="818"/>
      <c r="E67" s="818"/>
    </row>
    <row r="68" spans="1:5" s="217" customFormat="1">
      <c r="A68" s="213"/>
      <c r="B68" s="213"/>
      <c r="C68" s="213"/>
      <c r="D68" s="818"/>
      <c r="E68" s="818"/>
    </row>
    <row r="69" spans="1:5" s="217" customFormat="1">
      <c r="A69" s="213"/>
      <c r="B69" s="213"/>
      <c r="C69" s="213"/>
      <c r="D69" s="818"/>
      <c r="E69" s="818"/>
    </row>
    <row r="70" spans="1:5" s="217" customFormat="1">
      <c r="A70" s="213"/>
      <c r="B70" s="213"/>
      <c r="C70" s="213"/>
      <c r="D70" s="818"/>
      <c r="E70" s="818"/>
    </row>
    <row r="71" spans="1:5" s="217" customFormat="1">
      <c r="A71" s="213"/>
      <c r="B71" s="213"/>
      <c r="C71" s="213"/>
      <c r="D71" s="818"/>
      <c r="E71" s="818"/>
    </row>
    <row r="72" spans="1:5" s="217" customFormat="1">
      <c r="A72" s="213"/>
      <c r="B72" s="213"/>
      <c r="C72" s="213"/>
      <c r="D72" s="818"/>
      <c r="E72" s="818"/>
    </row>
    <row r="73" spans="1:5" s="217" customFormat="1">
      <c r="A73" s="213"/>
      <c r="B73" s="213"/>
      <c r="C73" s="213"/>
      <c r="D73" s="818"/>
      <c r="E73" s="818"/>
    </row>
    <row r="74" spans="1:5" s="217" customFormat="1">
      <c r="A74" s="213"/>
      <c r="B74" s="213"/>
      <c r="C74" s="213"/>
      <c r="D74" s="818"/>
      <c r="E74" s="818"/>
    </row>
    <row r="75" spans="1:5" s="217" customFormat="1">
      <c r="A75" s="213"/>
      <c r="B75" s="213"/>
      <c r="C75" s="213"/>
      <c r="D75" s="818"/>
      <c r="E75" s="818"/>
    </row>
    <row r="76" spans="1:5" s="217" customFormat="1">
      <c r="A76" s="213"/>
      <c r="B76" s="213"/>
      <c r="C76" s="213"/>
      <c r="D76" s="818"/>
      <c r="E76" s="818"/>
    </row>
    <row r="77" spans="1:5" s="217" customFormat="1">
      <c r="A77" s="213"/>
      <c r="B77" s="213"/>
      <c r="C77" s="213"/>
      <c r="D77" s="818"/>
      <c r="E77" s="818"/>
    </row>
    <row r="78" spans="1:5" s="217" customFormat="1">
      <c r="A78" s="213"/>
      <c r="B78" s="213"/>
      <c r="C78" s="213"/>
      <c r="D78" s="818"/>
      <c r="E78" s="818"/>
    </row>
    <row r="79" spans="1:5" s="217" customFormat="1">
      <c r="A79" s="213"/>
      <c r="B79" s="213"/>
      <c r="C79" s="213"/>
      <c r="D79" s="818"/>
      <c r="E79" s="818"/>
    </row>
    <row r="80" spans="1:5" s="217" customFormat="1">
      <c r="A80" s="213"/>
      <c r="B80" s="213"/>
      <c r="C80" s="213"/>
      <c r="D80" s="818"/>
      <c r="E80" s="818"/>
    </row>
    <row r="81" spans="1:5" s="217" customFormat="1">
      <c r="A81" s="213"/>
      <c r="B81" s="213"/>
      <c r="C81" s="213"/>
      <c r="D81" s="818"/>
      <c r="E81" s="818"/>
    </row>
    <row r="82" spans="1:5" s="217" customFormat="1">
      <c r="A82" s="213"/>
      <c r="B82" s="213"/>
      <c r="C82" s="213"/>
      <c r="D82" s="818"/>
      <c r="E82" s="818"/>
    </row>
    <row r="83" spans="1:5" s="217" customFormat="1">
      <c r="A83" s="213"/>
      <c r="B83" s="213"/>
      <c r="C83" s="213"/>
      <c r="D83" s="818"/>
      <c r="E83" s="818"/>
    </row>
    <row r="84" spans="1:5" s="217" customFormat="1">
      <c r="A84" s="213"/>
      <c r="B84" s="213"/>
      <c r="C84" s="213"/>
      <c r="D84" s="818"/>
      <c r="E84" s="818"/>
    </row>
    <row r="85" spans="1:5" s="217" customFormat="1">
      <c r="A85" s="213"/>
      <c r="B85" s="213"/>
      <c r="C85" s="213"/>
      <c r="D85" s="818"/>
      <c r="E85" s="818"/>
    </row>
    <row r="86" spans="1:5" s="217" customFormat="1">
      <c r="A86" s="213"/>
      <c r="B86" s="213"/>
      <c r="C86" s="213"/>
      <c r="D86" s="818"/>
      <c r="E86" s="818"/>
    </row>
    <row r="87" spans="1:5" s="217" customFormat="1">
      <c r="A87" s="213"/>
      <c r="B87" s="213"/>
      <c r="C87" s="213"/>
      <c r="D87" s="818"/>
      <c r="E87" s="818"/>
    </row>
    <row r="88" spans="1:5" s="217" customFormat="1">
      <c r="A88" s="213"/>
      <c r="B88" s="213"/>
      <c r="C88" s="213"/>
      <c r="D88" s="818"/>
      <c r="E88" s="818"/>
    </row>
    <row r="89" spans="1:5" s="217" customFormat="1">
      <c r="A89" s="213"/>
      <c r="B89" s="213"/>
      <c r="C89" s="213"/>
      <c r="D89" s="818"/>
      <c r="E89" s="818"/>
    </row>
    <row r="90" spans="1:5" s="217" customFormat="1">
      <c r="A90" s="213"/>
      <c r="B90" s="213"/>
      <c r="C90" s="213"/>
      <c r="D90" s="818"/>
      <c r="E90" s="818"/>
    </row>
    <row r="91" spans="1:5" s="217" customFormat="1">
      <c r="A91" s="213"/>
      <c r="B91" s="213"/>
      <c r="C91" s="213"/>
      <c r="D91" s="818"/>
      <c r="E91" s="818"/>
    </row>
    <row r="92" spans="1:5" s="217" customFormat="1">
      <c r="A92" s="213"/>
      <c r="B92" s="213"/>
      <c r="C92" s="213"/>
      <c r="D92" s="818"/>
      <c r="E92" s="818"/>
    </row>
    <row r="93" spans="1:5" s="217" customFormat="1">
      <c r="A93" s="213"/>
      <c r="B93" s="213"/>
      <c r="C93" s="213"/>
      <c r="D93" s="818"/>
      <c r="E93" s="818"/>
    </row>
    <row r="94" spans="1:5" s="217" customFormat="1">
      <c r="A94" s="213"/>
      <c r="B94" s="213"/>
      <c r="C94" s="213"/>
      <c r="D94" s="818"/>
      <c r="E94" s="818"/>
    </row>
    <row r="95" spans="1:5" s="217" customFormat="1">
      <c r="A95" s="213"/>
      <c r="B95" s="213"/>
      <c r="C95" s="213"/>
      <c r="D95" s="818"/>
      <c r="E95" s="818"/>
    </row>
    <row r="96" spans="1:5" s="217" customFormat="1">
      <c r="A96" s="213"/>
      <c r="B96" s="213"/>
      <c r="C96" s="213"/>
      <c r="D96" s="818"/>
      <c r="E96" s="818"/>
    </row>
    <row r="97" spans="1:5" s="217" customFormat="1">
      <c r="A97" s="213"/>
      <c r="B97" s="213"/>
      <c r="C97" s="213"/>
      <c r="D97" s="818"/>
      <c r="E97" s="818"/>
    </row>
  </sheetData>
  <sheetProtection selectLockedCells="1"/>
  <mergeCells count="15">
    <mergeCell ref="A17:B17"/>
    <mergeCell ref="A3:E3"/>
    <mergeCell ref="A5:E5"/>
    <mergeCell ref="A7:B11"/>
    <mergeCell ref="C7:E7"/>
    <mergeCell ref="C8:E9"/>
    <mergeCell ref="C10:C11"/>
    <mergeCell ref="D10:D11"/>
    <mergeCell ref="E10:E11"/>
    <mergeCell ref="A12:B12"/>
    <mergeCell ref="A13:B13"/>
    <mergeCell ref="A14:B14"/>
    <mergeCell ref="A15:B15"/>
    <mergeCell ref="A16:B16"/>
    <mergeCell ref="A4:E4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540"/>
  <sheetViews>
    <sheetView view="pageBreakPreview" topLeftCell="A13" zoomScale="90" zoomScaleNormal="100" zoomScaleSheetLayoutView="90" workbookViewId="0">
      <selection activeCell="H10" sqref="H10"/>
    </sheetView>
  </sheetViews>
  <sheetFormatPr defaultRowHeight="14.25"/>
  <cols>
    <col min="1" max="1" width="15.375" style="812" customWidth="1"/>
    <col min="2" max="2" width="13.375" style="813" customWidth="1"/>
    <col min="3" max="3" width="13.375" style="814" customWidth="1"/>
    <col min="4" max="6" width="13.375" style="815" customWidth="1"/>
    <col min="7" max="7" width="11.875" style="815" customWidth="1"/>
    <col min="8" max="8" width="11.625" style="815" customWidth="1"/>
    <col min="9" max="11" width="10.875" style="815" customWidth="1"/>
    <col min="12" max="12" width="12.625" style="816" customWidth="1"/>
    <col min="13" max="13" width="13.625" style="817" customWidth="1"/>
    <col min="14" max="16384" width="9" style="815"/>
  </cols>
  <sheetData>
    <row r="1" spans="1:14" s="725" customFormat="1" ht="14.1" customHeight="1">
      <c r="A1" s="722" t="s">
        <v>1690</v>
      </c>
      <c r="B1" s="723"/>
      <c r="C1" s="724"/>
      <c r="L1" s="724"/>
      <c r="M1" s="892" t="s">
        <v>1691</v>
      </c>
    </row>
    <row r="2" spans="1:14" s="725" customFormat="1" ht="14.1" customHeight="1">
      <c r="A2" s="722"/>
      <c r="B2" s="723"/>
      <c r="C2" s="724"/>
      <c r="L2" s="724"/>
      <c r="M2" s="892"/>
    </row>
    <row r="3" spans="1:14" s="726" customFormat="1" ht="20.100000000000001" customHeight="1">
      <c r="A3" s="1236" t="s">
        <v>21</v>
      </c>
      <c r="B3" s="1236"/>
      <c r="C3" s="1236"/>
      <c r="D3" s="1236"/>
      <c r="E3" s="1236"/>
      <c r="F3" s="1236"/>
      <c r="G3" s="1256" t="s">
        <v>46</v>
      </c>
      <c r="H3" s="1256"/>
      <c r="I3" s="1256"/>
      <c r="J3" s="1256"/>
      <c r="K3" s="1256"/>
      <c r="L3" s="1256"/>
      <c r="M3" s="1256"/>
    </row>
    <row r="4" spans="1:14" s="728" customFormat="1" ht="24" customHeight="1">
      <c r="A4" s="727"/>
      <c r="B4" s="890"/>
      <c r="C4" s="890"/>
      <c r="D4" s="727"/>
      <c r="E4" s="727"/>
      <c r="F4" s="890"/>
      <c r="G4" s="1251"/>
      <c r="H4" s="1251"/>
      <c r="I4" s="1251"/>
      <c r="J4" s="1251"/>
      <c r="K4" s="1251"/>
      <c r="L4" s="1251"/>
      <c r="M4" s="1251"/>
    </row>
    <row r="5" spans="1:14" s="546" customFormat="1" ht="18" customHeight="1" thickBot="1">
      <c r="A5" s="545" t="s">
        <v>529</v>
      </c>
      <c r="B5" s="729"/>
      <c r="D5" s="729"/>
      <c r="E5" s="729"/>
      <c r="F5" s="729"/>
      <c r="G5" s="729"/>
      <c r="H5" s="729"/>
      <c r="I5" s="729"/>
      <c r="J5" s="729"/>
      <c r="K5" s="730"/>
      <c r="M5" s="730" t="s">
        <v>494</v>
      </c>
      <c r="N5" s="730"/>
    </row>
    <row r="6" spans="1:14" s="932" customFormat="1" ht="16.5" customHeight="1">
      <c r="A6" s="1244" t="s">
        <v>834</v>
      </c>
      <c r="B6" s="1247" t="s">
        <v>530</v>
      </c>
      <c r="C6" s="1253" t="s">
        <v>835</v>
      </c>
      <c r="D6" s="1254"/>
      <c r="E6" s="1254"/>
      <c r="F6" s="1254"/>
      <c r="G6" s="1258" t="s">
        <v>835</v>
      </c>
      <c r="H6" s="1258"/>
      <c r="I6" s="1258"/>
      <c r="J6" s="1258"/>
      <c r="K6" s="1259"/>
      <c r="L6" s="1240" t="s">
        <v>836</v>
      </c>
      <c r="M6" s="1237" t="s">
        <v>837</v>
      </c>
    </row>
    <row r="7" spans="1:14" s="932" customFormat="1" ht="16.5" customHeight="1">
      <c r="A7" s="1245"/>
      <c r="B7" s="1248"/>
      <c r="C7" s="1230" t="s">
        <v>838</v>
      </c>
      <c r="D7" s="1232" t="s">
        <v>76</v>
      </c>
      <c r="E7" s="1233"/>
      <c r="F7" s="1230" t="s">
        <v>839</v>
      </c>
      <c r="G7" s="1232" t="s">
        <v>76</v>
      </c>
      <c r="H7" s="1233"/>
      <c r="I7" s="1230" t="s">
        <v>840</v>
      </c>
      <c r="J7" s="1232" t="s">
        <v>76</v>
      </c>
      <c r="K7" s="1233"/>
      <c r="L7" s="1241"/>
      <c r="M7" s="1238"/>
    </row>
    <row r="8" spans="1:14" s="932" customFormat="1" ht="26.45" customHeight="1">
      <c r="A8" s="1246"/>
      <c r="B8" s="1249"/>
      <c r="C8" s="1231"/>
      <c r="D8" s="731" t="s">
        <v>531</v>
      </c>
      <c r="E8" s="731" t="s">
        <v>532</v>
      </c>
      <c r="F8" s="1234"/>
      <c r="G8" s="732" t="s">
        <v>531</v>
      </c>
      <c r="H8" s="731" t="s">
        <v>532</v>
      </c>
      <c r="I8" s="1234"/>
      <c r="J8" s="731" t="s">
        <v>531</v>
      </c>
      <c r="K8" s="731" t="s">
        <v>532</v>
      </c>
      <c r="L8" s="1242"/>
      <c r="M8" s="1239"/>
    </row>
    <row r="9" spans="1:14" s="932" customFormat="1" ht="16.7" customHeight="1">
      <c r="A9" s="733" t="s">
        <v>304</v>
      </c>
      <c r="B9" s="180">
        <v>1073367</v>
      </c>
      <c r="C9" s="180">
        <v>2705226</v>
      </c>
      <c r="D9" s="180">
        <v>1361969</v>
      </c>
      <c r="E9" s="180">
        <v>1343257</v>
      </c>
      <c r="F9" s="180">
        <v>2669876</v>
      </c>
      <c r="G9" s="180">
        <v>1340977</v>
      </c>
      <c r="H9" s="180">
        <v>1328899</v>
      </c>
      <c r="I9" s="180">
        <v>35350</v>
      </c>
      <c r="J9" s="180">
        <v>20992</v>
      </c>
      <c r="K9" s="180">
        <v>14358</v>
      </c>
      <c r="L9" s="734">
        <v>412228</v>
      </c>
      <c r="M9" s="735" t="s">
        <v>304</v>
      </c>
    </row>
    <row r="10" spans="1:14" s="932" customFormat="1" ht="16.7" customHeight="1">
      <c r="A10" s="733" t="s">
        <v>515</v>
      </c>
      <c r="B10" s="180">
        <v>1101486</v>
      </c>
      <c r="C10" s="180">
        <v>2726815</v>
      </c>
      <c r="D10" s="180">
        <v>1373272</v>
      </c>
      <c r="E10" s="180">
        <v>1353543</v>
      </c>
      <c r="F10" s="180">
        <v>2689920</v>
      </c>
      <c r="G10" s="180">
        <v>1351202</v>
      </c>
      <c r="H10" s="180">
        <v>1338718</v>
      </c>
      <c r="I10" s="180">
        <v>36895</v>
      </c>
      <c r="J10" s="180">
        <v>22070</v>
      </c>
      <c r="K10" s="180">
        <v>14825</v>
      </c>
      <c r="L10" s="734">
        <v>418833</v>
      </c>
      <c r="M10" s="735" t="s">
        <v>515</v>
      </c>
    </row>
    <row r="11" spans="1:14" s="932" customFormat="1" ht="16.7" customHeight="1">
      <c r="A11" s="733" t="s">
        <v>844</v>
      </c>
      <c r="B11" s="180">
        <v>1114901</v>
      </c>
      <c r="C11" s="180">
        <v>2739179</v>
      </c>
      <c r="D11" s="180">
        <v>1380367</v>
      </c>
      <c r="E11" s="180">
        <v>1358812</v>
      </c>
      <c r="F11" s="180">
        <v>2699195</v>
      </c>
      <c r="G11" s="180">
        <v>1355727</v>
      </c>
      <c r="H11" s="180">
        <v>1343468</v>
      </c>
      <c r="I11" s="180">
        <v>39984</v>
      </c>
      <c r="J11" s="180">
        <v>24640</v>
      </c>
      <c r="K11" s="180">
        <v>15344</v>
      </c>
      <c r="L11" s="734">
        <v>424386</v>
      </c>
      <c r="M11" s="735" t="s">
        <v>844</v>
      </c>
    </row>
    <row r="12" spans="1:14" s="932" customFormat="1" ht="16.7" customHeight="1">
      <c r="A12" s="733" t="s">
        <v>1242</v>
      </c>
      <c r="B12" s="180">
        <v>1125195</v>
      </c>
      <c r="C12" s="180">
        <v>2738420</v>
      </c>
      <c r="D12" s="180">
        <v>1379825</v>
      </c>
      <c r="E12" s="180">
        <v>1358595</v>
      </c>
      <c r="F12" s="180">
        <v>2698353</v>
      </c>
      <c r="G12" s="180">
        <v>1355294</v>
      </c>
      <c r="H12" s="180">
        <v>1343059</v>
      </c>
      <c r="I12" s="180">
        <v>40067</v>
      </c>
      <c r="J12" s="180">
        <v>24531</v>
      </c>
      <c r="K12" s="180">
        <v>15536</v>
      </c>
      <c r="L12" s="734">
        <v>437519</v>
      </c>
      <c r="M12" s="735" t="s">
        <v>1242</v>
      </c>
    </row>
    <row r="13" spans="1:14" s="930" customFormat="1" ht="16.7" customHeight="1">
      <c r="A13" s="736" t="s">
        <v>1552</v>
      </c>
      <c r="B13" s="737">
        <f t="shared" ref="B13:L13" si="0">SUM(B15,B58,B92,B116,B153,B192,B222,B241,B277,B294,B321,B332,B362,B373,B382,B403,B415,B426,B448,B459,B474,B496,B509)</f>
        <v>1139387</v>
      </c>
      <c r="C13" s="434">
        <f t="shared" si="0"/>
        <v>2742939</v>
      </c>
      <c r="D13" s="434">
        <f t="shared" si="0"/>
        <v>1382922</v>
      </c>
      <c r="E13" s="434">
        <f t="shared" si="0"/>
        <v>1360017</v>
      </c>
      <c r="F13" s="434">
        <f t="shared" si="0"/>
        <v>2699440</v>
      </c>
      <c r="G13" s="434">
        <f t="shared" si="0"/>
        <v>1355951</v>
      </c>
      <c r="H13" s="434">
        <f t="shared" si="0"/>
        <v>1343489</v>
      </c>
      <c r="I13" s="434">
        <f t="shared" si="0"/>
        <v>43499</v>
      </c>
      <c r="J13" s="434">
        <f t="shared" si="0"/>
        <v>26971</v>
      </c>
      <c r="K13" s="434">
        <f t="shared" si="0"/>
        <v>16528</v>
      </c>
      <c r="L13" s="738">
        <f t="shared" si="0"/>
        <v>452417</v>
      </c>
      <c r="M13" s="739" t="s">
        <v>1552</v>
      </c>
    </row>
    <row r="14" spans="1:14" s="932" customFormat="1" ht="13.7" customHeight="1">
      <c r="A14" s="740"/>
      <c r="B14" s="437"/>
      <c r="C14" s="180"/>
      <c r="D14" s="180"/>
      <c r="E14" s="180"/>
      <c r="F14" s="180"/>
      <c r="G14" s="180"/>
      <c r="H14" s="180"/>
      <c r="I14" s="180"/>
      <c r="J14" s="180"/>
      <c r="K14" s="180"/>
      <c r="L14" s="738" t="s">
        <v>76</v>
      </c>
      <c r="M14" s="741"/>
    </row>
    <row r="15" spans="1:14" s="930" customFormat="1" ht="16.5" customHeight="1">
      <c r="A15" s="742" t="s">
        <v>175</v>
      </c>
      <c r="B15" s="743">
        <f>B17+B32</f>
        <v>204857</v>
      </c>
      <c r="C15" s="434">
        <f>D15+E15</f>
        <v>524093</v>
      </c>
      <c r="D15" s="434">
        <f>G15+J15</f>
        <v>266136</v>
      </c>
      <c r="E15" s="434">
        <f>H15+K15</f>
        <v>257957</v>
      </c>
      <c r="F15" s="434">
        <f>G15+H15</f>
        <v>519467</v>
      </c>
      <c r="G15" s="434">
        <f>+G17+G32</f>
        <v>263461</v>
      </c>
      <c r="H15" s="434">
        <f>+H17+H32</f>
        <v>256006</v>
      </c>
      <c r="I15" s="434">
        <f>J15+K15</f>
        <v>4626</v>
      </c>
      <c r="J15" s="434">
        <f>+J17+J32</f>
        <v>2675</v>
      </c>
      <c r="K15" s="434">
        <f>+K17+K32</f>
        <v>1951</v>
      </c>
      <c r="L15" s="738">
        <f>L17+L32</f>
        <v>58746</v>
      </c>
      <c r="M15" s="744" t="s">
        <v>199</v>
      </c>
    </row>
    <row r="16" spans="1:14" s="932" customFormat="1" ht="13.7" customHeight="1">
      <c r="A16" s="183"/>
      <c r="B16" s="745"/>
      <c r="C16" s="180"/>
      <c r="D16" s="180"/>
      <c r="E16" s="180"/>
      <c r="F16" s="180"/>
      <c r="G16" s="180"/>
      <c r="H16" s="180"/>
      <c r="I16" s="746"/>
      <c r="J16" s="746"/>
      <c r="K16" s="746"/>
      <c r="L16" s="738"/>
      <c r="M16" s="439"/>
    </row>
    <row r="17" spans="1:13" s="932" customFormat="1" ht="16.7" customHeight="1">
      <c r="A17" s="747" t="s">
        <v>1256</v>
      </c>
      <c r="B17" s="743">
        <f>SUM(B18:B31)</f>
        <v>100431</v>
      </c>
      <c r="C17" s="748">
        <f>SUM(C18:C31)</f>
        <v>252538</v>
      </c>
      <c r="D17" s="748">
        <f t="shared" ref="D17:K17" si="1">SUM(D18:D31)</f>
        <v>130469</v>
      </c>
      <c r="E17" s="748">
        <f t="shared" si="1"/>
        <v>122069</v>
      </c>
      <c r="F17" s="748">
        <f t="shared" si="1"/>
        <v>249709</v>
      </c>
      <c r="G17" s="748">
        <f t="shared" si="1"/>
        <v>128687</v>
      </c>
      <c r="H17" s="748">
        <f t="shared" si="1"/>
        <v>121022</v>
      </c>
      <c r="I17" s="748">
        <f t="shared" si="1"/>
        <v>2829</v>
      </c>
      <c r="J17" s="748">
        <f t="shared" si="1"/>
        <v>1782</v>
      </c>
      <c r="K17" s="748">
        <f t="shared" si="1"/>
        <v>1047</v>
      </c>
      <c r="L17" s="738">
        <f>SUM(L18:L31)</f>
        <v>27212</v>
      </c>
      <c r="M17" s="744" t="s">
        <v>965</v>
      </c>
    </row>
    <row r="18" spans="1:13" s="932" customFormat="1" ht="16.7" customHeight="1">
      <c r="A18" s="749" t="s">
        <v>1257</v>
      </c>
      <c r="B18" s="750">
        <v>4964</v>
      </c>
      <c r="C18" s="180">
        <v>10114</v>
      </c>
      <c r="D18" s="180">
        <v>5388</v>
      </c>
      <c r="E18" s="180">
        <v>4726</v>
      </c>
      <c r="F18" s="751">
        <v>9607</v>
      </c>
      <c r="G18" s="752">
        <v>4928</v>
      </c>
      <c r="H18" s="752">
        <v>4679</v>
      </c>
      <c r="I18" s="751">
        <v>507</v>
      </c>
      <c r="J18" s="436">
        <v>460</v>
      </c>
      <c r="K18" s="436">
        <v>47</v>
      </c>
      <c r="L18" s="734">
        <v>2688</v>
      </c>
      <c r="M18" s="439" t="s">
        <v>533</v>
      </c>
    </row>
    <row r="19" spans="1:13" s="932" customFormat="1" ht="16.7" customHeight="1">
      <c r="A19" s="749" t="s">
        <v>534</v>
      </c>
      <c r="B19" s="750">
        <v>12081</v>
      </c>
      <c r="C19" s="180">
        <v>35061</v>
      </c>
      <c r="D19" s="180">
        <v>17934</v>
      </c>
      <c r="E19" s="180">
        <v>17127</v>
      </c>
      <c r="F19" s="751">
        <v>34871</v>
      </c>
      <c r="G19" s="752">
        <v>17852</v>
      </c>
      <c r="H19" s="752">
        <v>17019</v>
      </c>
      <c r="I19" s="751">
        <v>190</v>
      </c>
      <c r="J19" s="436">
        <v>82</v>
      </c>
      <c r="K19" s="436">
        <v>108</v>
      </c>
      <c r="L19" s="734">
        <v>2622</v>
      </c>
      <c r="M19" s="439" t="s">
        <v>535</v>
      </c>
    </row>
    <row r="20" spans="1:13" s="932" customFormat="1" ht="16.7" customHeight="1">
      <c r="A20" s="749" t="s">
        <v>536</v>
      </c>
      <c r="B20" s="750">
        <v>20091</v>
      </c>
      <c r="C20" s="180">
        <v>51206</v>
      </c>
      <c r="D20" s="180">
        <v>26898</v>
      </c>
      <c r="E20" s="180">
        <v>24308</v>
      </c>
      <c r="F20" s="751">
        <v>50805</v>
      </c>
      <c r="G20" s="752">
        <v>26728</v>
      </c>
      <c r="H20" s="752">
        <v>24077</v>
      </c>
      <c r="I20" s="751">
        <v>401</v>
      </c>
      <c r="J20" s="436">
        <v>170</v>
      </c>
      <c r="K20" s="436">
        <v>231</v>
      </c>
      <c r="L20" s="734">
        <v>3828</v>
      </c>
      <c r="M20" s="439" t="s">
        <v>537</v>
      </c>
    </row>
    <row r="21" spans="1:13" s="932" customFormat="1" ht="16.7" customHeight="1">
      <c r="A21" s="749" t="s">
        <v>538</v>
      </c>
      <c r="B21" s="750">
        <v>2228</v>
      </c>
      <c r="C21" s="180">
        <v>5138</v>
      </c>
      <c r="D21" s="180">
        <v>2806</v>
      </c>
      <c r="E21" s="180">
        <v>2332</v>
      </c>
      <c r="F21" s="751">
        <v>4868</v>
      </c>
      <c r="G21" s="752">
        <v>2571</v>
      </c>
      <c r="H21" s="752">
        <v>2297</v>
      </c>
      <c r="I21" s="751">
        <v>270</v>
      </c>
      <c r="J21" s="436">
        <v>235</v>
      </c>
      <c r="K21" s="436">
        <v>35</v>
      </c>
      <c r="L21" s="734">
        <v>974</v>
      </c>
      <c r="M21" s="439" t="s">
        <v>539</v>
      </c>
    </row>
    <row r="22" spans="1:13" s="932" customFormat="1" ht="16.7" customHeight="1">
      <c r="A22" s="749" t="s">
        <v>540</v>
      </c>
      <c r="B22" s="750">
        <v>4569</v>
      </c>
      <c r="C22" s="180">
        <v>11115</v>
      </c>
      <c r="D22" s="180">
        <v>5660</v>
      </c>
      <c r="E22" s="180">
        <v>5455</v>
      </c>
      <c r="F22" s="751">
        <v>11029</v>
      </c>
      <c r="G22" s="752">
        <v>5621</v>
      </c>
      <c r="H22" s="752">
        <v>5408</v>
      </c>
      <c r="I22" s="751">
        <v>86</v>
      </c>
      <c r="J22" s="436">
        <v>39</v>
      </c>
      <c r="K22" s="436">
        <v>47</v>
      </c>
      <c r="L22" s="734">
        <v>1907</v>
      </c>
      <c r="M22" s="439" t="s">
        <v>541</v>
      </c>
    </row>
    <row r="23" spans="1:13" s="932" customFormat="1" ht="16.7" customHeight="1">
      <c r="A23" s="749" t="s">
        <v>542</v>
      </c>
      <c r="B23" s="750">
        <v>2596</v>
      </c>
      <c r="C23" s="180">
        <v>5229</v>
      </c>
      <c r="D23" s="180">
        <v>2579</v>
      </c>
      <c r="E23" s="180">
        <v>2650</v>
      </c>
      <c r="F23" s="751">
        <v>5051</v>
      </c>
      <c r="G23" s="752">
        <v>2437</v>
      </c>
      <c r="H23" s="752">
        <v>2614</v>
      </c>
      <c r="I23" s="751">
        <v>178</v>
      </c>
      <c r="J23" s="436">
        <v>142</v>
      </c>
      <c r="K23" s="436">
        <v>36</v>
      </c>
      <c r="L23" s="734">
        <v>1943</v>
      </c>
      <c r="M23" s="439" t="s">
        <v>543</v>
      </c>
    </row>
    <row r="24" spans="1:13" s="932" customFormat="1" ht="16.7" customHeight="1">
      <c r="A24" s="749" t="s">
        <v>1258</v>
      </c>
      <c r="B24" s="750">
        <v>1221</v>
      </c>
      <c r="C24" s="180">
        <v>2416</v>
      </c>
      <c r="D24" s="180">
        <v>1200</v>
      </c>
      <c r="E24" s="180">
        <v>1216</v>
      </c>
      <c r="F24" s="751">
        <v>2353</v>
      </c>
      <c r="G24" s="752">
        <v>1146</v>
      </c>
      <c r="H24" s="752">
        <v>1207</v>
      </c>
      <c r="I24" s="751">
        <v>63</v>
      </c>
      <c r="J24" s="436">
        <v>54</v>
      </c>
      <c r="K24" s="436">
        <v>9</v>
      </c>
      <c r="L24" s="734">
        <v>791</v>
      </c>
      <c r="M24" s="439" t="s">
        <v>544</v>
      </c>
    </row>
    <row r="25" spans="1:13" s="932" customFormat="1" ht="16.7" customHeight="1">
      <c r="A25" s="749" t="s">
        <v>1259</v>
      </c>
      <c r="B25" s="750">
        <v>12697</v>
      </c>
      <c r="C25" s="180">
        <v>28398</v>
      </c>
      <c r="D25" s="180">
        <v>14692</v>
      </c>
      <c r="E25" s="180">
        <v>13706</v>
      </c>
      <c r="F25" s="751">
        <v>28239</v>
      </c>
      <c r="G25" s="752">
        <v>14657</v>
      </c>
      <c r="H25" s="752">
        <v>13582</v>
      </c>
      <c r="I25" s="751">
        <v>159</v>
      </c>
      <c r="J25" s="436">
        <v>35</v>
      </c>
      <c r="K25" s="436">
        <v>124</v>
      </c>
      <c r="L25" s="734">
        <v>3105</v>
      </c>
      <c r="M25" s="439" t="s">
        <v>966</v>
      </c>
    </row>
    <row r="26" spans="1:13" s="932" customFormat="1" ht="16.7" customHeight="1">
      <c r="A26" s="749" t="s">
        <v>1260</v>
      </c>
      <c r="B26" s="750">
        <v>10315</v>
      </c>
      <c r="C26" s="180">
        <v>21631</v>
      </c>
      <c r="D26" s="180">
        <v>11035</v>
      </c>
      <c r="E26" s="180">
        <v>10596</v>
      </c>
      <c r="F26" s="751">
        <v>21512</v>
      </c>
      <c r="G26" s="752">
        <v>10995</v>
      </c>
      <c r="H26" s="752">
        <v>10517</v>
      </c>
      <c r="I26" s="751">
        <v>119</v>
      </c>
      <c r="J26" s="436">
        <v>40</v>
      </c>
      <c r="K26" s="436">
        <v>79</v>
      </c>
      <c r="L26" s="734">
        <v>2845</v>
      </c>
      <c r="M26" s="439" t="s">
        <v>967</v>
      </c>
    </row>
    <row r="27" spans="1:13" s="932" customFormat="1" ht="16.7" customHeight="1">
      <c r="A27" s="749" t="s">
        <v>545</v>
      </c>
      <c r="B27" s="750">
        <v>7453</v>
      </c>
      <c r="C27" s="180">
        <v>16848</v>
      </c>
      <c r="D27" s="180">
        <v>8687</v>
      </c>
      <c r="E27" s="180">
        <v>8161</v>
      </c>
      <c r="F27" s="751">
        <v>16757</v>
      </c>
      <c r="G27" s="752">
        <v>8649</v>
      </c>
      <c r="H27" s="752">
        <v>8108</v>
      </c>
      <c r="I27" s="751">
        <v>91</v>
      </c>
      <c r="J27" s="436">
        <v>38</v>
      </c>
      <c r="K27" s="436">
        <v>53</v>
      </c>
      <c r="L27" s="734">
        <v>2537</v>
      </c>
      <c r="M27" s="439" t="s">
        <v>546</v>
      </c>
    </row>
    <row r="28" spans="1:13" s="932" customFormat="1" ht="16.7" customHeight="1">
      <c r="A28" s="749" t="s">
        <v>547</v>
      </c>
      <c r="B28" s="750">
        <v>2951</v>
      </c>
      <c r="C28" s="180">
        <v>6777</v>
      </c>
      <c r="D28" s="180">
        <v>3564</v>
      </c>
      <c r="E28" s="180">
        <v>3213</v>
      </c>
      <c r="F28" s="751">
        <v>6721</v>
      </c>
      <c r="G28" s="752">
        <v>3540</v>
      </c>
      <c r="H28" s="752">
        <v>3181</v>
      </c>
      <c r="I28" s="751">
        <v>56</v>
      </c>
      <c r="J28" s="436">
        <v>24</v>
      </c>
      <c r="K28" s="436">
        <v>32</v>
      </c>
      <c r="L28" s="734">
        <v>911</v>
      </c>
      <c r="M28" s="439" t="s">
        <v>548</v>
      </c>
    </row>
    <row r="29" spans="1:13" s="932" customFormat="1" ht="16.7" customHeight="1">
      <c r="A29" s="749" t="s">
        <v>549</v>
      </c>
      <c r="B29" s="750">
        <v>1501</v>
      </c>
      <c r="C29" s="180">
        <v>3526</v>
      </c>
      <c r="D29" s="180">
        <v>1980</v>
      </c>
      <c r="E29" s="180">
        <v>1546</v>
      </c>
      <c r="F29" s="751">
        <v>3404</v>
      </c>
      <c r="G29" s="752">
        <v>1874</v>
      </c>
      <c r="H29" s="752">
        <v>1530</v>
      </c>
      <c r="I29" s="751">
        <v>122</v>
      </c>
      <c r="J29" s="436">
        <v>106</v>
      </c>
      <c r="K29" s="436">
        <v>16</v>
      </c>
      <c r="L29" s="734">
        <v>309</v>
      </c>
      <c r="M29" s="439" t="s">
        <v>550</v>
      </c>
    </row>
    <row r="30" spans="1:13" s="932" customFormat="1" ht="16.7" customHeight="1">
      <c r="A30" s="749" t="s">
        <v>551</v>
      </c>
      <c r="B30" s="750">
        <v>10245</v>
      </c>
      <c r="C30" s="180">
        <v>32767</v>
      </c>
      <c r="D30" s="180">
        <v>16860</v>
      </c>
      <c r="E30" s="180">
        <v>15907</v>
      </c>
      <c r="F30" s="751">
        <v>32348</v>
      </c>
      <c r="G30" s="752">
        <v>16591</v>
      </c>
      <c r="H30" s="752">
        <v>15757</v>
      </c>
      <c r="I30" s="751">
        <v>419</v>
      </c>
      <c r="J30" s="436">
        <v>269</v>
      </c>
      <c r="K30" s="436">
        <v>150</v>
      </c>
      <c r="L30" s="734">
        <v>1349</v>
      </c>
      <c r="M30" s="439" t="s">
        <v>552</v>
      </c>
    </row>
    <row r="31" spans="1:13" s="932" customFormat="1" ht="16.7" customHeight="1">
      <c r="A31" s="749" t="s">
        <v>553</v>
      </c>
      <c r="B31" s="750">
        <v>7519</v>
      </c>
      <c r="C31" s="180">
        <v>22312</v>
      </c>
      <c r="D31" s="180">
        <v>11186</v>
      </c>
      <c r="E31" s="180">
        <v>11126</v>
      </c>
      <c r="F31" s="751">
        <v>22144</v>
      </c>
      <c r="G31" s="752">
        <v>11098</v>
      </c>
      <c r="H31" s="752">
        <v>11046</v>
      </c>
      <c r="I31" s="751">
        <v>168</v>
      </c>
      <c r="J31" s="436">
        <v>88</v>
      </c>
      <c r="K31" s="436">
        <v>80</v>
      </c>
      <c r="L31" s="734">
        <v>1403</v>
      </c>
      <c r="M31" s="439" t="s">
        <v>554</v>
      </c>
    </row>
    <row r="32" spans="1:13" s="932" customFormat="1" ht="16.7" customHeight="1">
      <c r="A32" s="747" t="s">
        <v>1261</v>
      </c>
      <c r="B32" s="753">
        <f>SUM(B33:B40,B50:B56)</f>
        <v>104426</v>
      </c>
      <c r="C32" s="738">
        <f>SUM(C33:C40,C50:C56)</f>
        <v>271555</v>
      </c>
      <c r="D32" s="738">
        <f t="shared" ref="D32:K32" si="2">SUM(D33:D40,D50:D56)</f>
        <v>135667</v>
      </c>
      <c r="E32" s="738">
        <f t="shared" si="2"/>
        <v>135888</v>
      </c>
      <c r="F32" s="738">
        <f t="shared" si="2"/>
        <v>269758</v>
      </c>
      <c r="G32" s="738">
        <f t="shared" si="2"/>
        <v>134774</v>
      </c>
      <c r="H32" s="738">
        <f t="shared" si="2"/>
        <v>134984</v>
      </c>
      <c r="I32" s="738">
        <f t="shared" si="2"/>
        <v>1797</v>
      </c>
      <c r="J32" s="738">
        <f t="shared" si="2"/>
        <v>893</v>
      </c>
      <c r="K32" s="738">
        <f t="shared" si="2"/>
        <v>904</v>
      </c>
      <c r="L32" s="738">
        <f>SUM(L33:L40,L50:L56)</f>
        <v>31534</v>
      </c>
      <c r="M32" s="744" t="s">
        <v>968</v>
      </c>
    </row>
    <row r="33" spans="1:13" s="932" customFormat="1" ht="16.7" customHeight="1">
      <c r="A33" s="749" t="s">
        <v>555</v>
      </c>
      <c r="B33" s="750">
        <v>13998</v>
      </c>
      <c r="C33" s="180">
        <v>35501</v>
      </c>
      <c r="D33" s="180">
        <v>17828</v>
      </c>
      <c r="E33" s="180">
        <v>17673</v>
      </c>
      <c r="F33" s="751">
        <v>34974</v>
      </c>
      <c r="G33" s="752">
        <v>17567</v>
      </c>
      <c r="H33" s="752">
        <v>17407</v>
      </c>
      <c r="I33" s="751">
        <v>527</v>
      </c>
      <c r="J33" s="751">
        <v>261</v>
      </c>
      <c r="K33" s="751">
        <v>266</v>
      </c>
      <c r="L33" s="734">
        <v>5059</v>
      </c>
      <c r="M33" s="439" t="s">
        <v>556</v>
      </c>
    </row>
    <row r="34" spans="1:13" s="932" customFormat="1" ht="16.7" customHeight="1">
      <c r="A34" s="749" t="s">
        <v>557</v>
      </c>
      <c r="B34" s="750">
        <v>1534</v>
      </c>
      <c r="C34" s="180">
        <v>3092</v>
      </c>
      <c r="D34" s="180">
        <v>1547</v>
      </c>
      <c r="E34" s="180">
        <v>1545</v>
      </c>
      <c r="F34" s="751">
        <v>3070</v>
      </c>
      <c r="G34" s="752">
        <v>1539</v>
      </c>
      <c r="H34" s="752">
        <v>1531</v>
      </c>
      <c r="I34" s="751">
        <v>22</v>
      </c>
      <c r="J34" s="751">
        <v>8</v>
      </c>
      <c r="K34" s="751">
        <v>14</v>
      </c>
      <c r="L34" s="734">
        <v>1153</v>
      </c>
      <c r="M34" s="439" t="s">
        <v>558</v>
      </c>
    </row>
    <row r="35" spans="1:13" s="932" customFormat="1" ht="16.7" customHeight="1">
      <c r="A35" s="749" t="s">
        <v>559</v>
      </c>
      <c r="B35" s="750">
        <v>2746</v>
      </c>
      <c r="C35" s="180">
        <v>5512</v>
      </c>
      <c r="D35" s="180">
        <v>2720</v>
      </c>
      <c r="E35" s="180">
        <v>2792</v>
      </c>
      <c r="F35" s="751">
        <v>5408</v>
      </c>
      <c r="G35" s="752">
        <v>2650</v>
      </c>
      <c r="H35" s="752">
        <v>2758</v>
      </c>
      <c r="I35" s="751">
        <v>104</v>
      </c>
      <c r="J35" s="751">
        <v>70</v>
      </c>
      <c r="K35" s="751">
        <v>34</v>
      </c>
      <c r="L35" s="734">
        <v>1768</v>
      </c>
      <c r="M35" s="439" t="s">
        <v>560</v>
      </c>
    </row>
    <row r="36" spans="1:13" s="932" customFormat="1" ht="16.7" customHeight="1">
      <c r="A36" s="749" t="s">
        <v>561</v>
      </c>
      <c r="B36" s="750">
        <v>1515</v>
      </c>
      <c r="C36" s="180">
        <v>2948</v>
      </c>
      <c r="D36" s="180">
        <v>1442</v>
      </c>
      <c r="E36" s="180">
        <v>1506</v>
      </c>
      <c r="F36" s="751">
        <v>2907</v>
      </c>
      <c r="G36" s="752">
        <v>1411</v>
      </c>
      <c r="H36" s="752">
        <v>1496</v>
      </c>
      <c r="I36" s="751">
        <v>41</v>
      </c>
      <c r="J36" s="751">
        <v>31</v>
      </c>
      <c r="K36" s="751">
        <v>10</v>
      </c>
      <c r="L36" s="734">
        <v>976</v>
      </c>
      <c r="M36" s="439" t="s">
        <v>562</v>
      </c>
    </row>
    <row r="37" spans="1:13" s="932" customFormat="1" ht="16.7" customHeight="1">
      <c r="A37" s="749" t="s">
        <v>563</v>
      </c>
      <c r="B37" s="750">
        <v>2632</v>
      </c>
      <c r="C37" s="180">
        <v>5565</v>
      </c>
      <c r="D37" s="180">
        <v>2696</v>
      </c>
      <c r="E37" s="180">
        <v>2869</v>
      </c>
      <c r="F37" s="751">
        <v>5516</v>
      </c>
      <c r="G37" s="752">
        <v>2672</v>
      </c>
      <c r="H37" s="752">
        <v>2844</v>
      </c>
      <c r="I37" s="751">
        <v>49</v>
      </c>
      <c r="J37" s="751">
        <v>24</v>
      </c>
      <c r="K37" s="751">
        <v>25</v>
      </c>
      <c r="L37" s="734">
        <v>1909</v>
      </c>
      <c r="M37" s="439" t="s">
        <v>564</v>
      </c>
    </row>
    <row r="38" spans="1:13" s="932" customFormat="1" ht="16.7" customHeight="1">
      <c r="A38" s="749" t="s">
        <v>565</v>
      </c>
      <c r="B38" s="750">
        <v>1543</v>
      </c>
      <c r="C38" s="180">
        <v>2896</v>
      </c>
      <c r="D38" s="180">
        <v>1407</v>
      </c>
      <c r="E38" s="180">
        <v>1489</v>
      </c>
      <c r="F38" s="751">
        <v>2874</v>
      </c>
      <c r="G38" s="752">
        <v>1404</v>
      </c>
      <c r="H38" s="752">
        <v>1470</v>
      </c>
      <c r="I38" s="751">
        <v>22</v>
      </c>
      <c r="J38" s="751">
        <v>3</v>
      </c>
      <c r="K38" s="751">
        <v>19</v>
      </c>
      <c r="L38" s="734">
        <v>1131</v>
      </c>
      <c r="M38" s="439" t="s">
        <v>566</v>
      </c>
    </row>
    <row r="39" spans="1:13" s="932" customFormat="1" ht="16.7" customHeight="1">
      <c r="A39" s="749" t="s">
        <v>567</v>
      </c>
      <c r="B39" s="750">
        <v>678</v>
      </c>
      <c r="C39" s="180">
        <v>1304</v>
      </c>
      <c r="D39" s="180">
        <v>632</v>
      </c>
      <c r="E39" s="180">
        <v>672</v>
      </c>
      <c r="F39" s="751">
        <v>1288</v>
      </c>
      <c r="G39" s="752">
        <v>630</v>
      </c>
      <c r="H39" s="752">
        <v>658</v>
      </c>
      <c r="I39" s="751">
        <v>16</v>
      </c>
      <c r="J39" s="751">
        <v>2</v>
      </c>
      <c r="K39" s="751">
        <v>14</v>
      </c>
      <c r="L39" s="734">
        <v>550</v>
      </c>
      <c r="M39" s="439" t="s">
        <v>568</v>
      </c>
    </row>
    <row r="40" spans="1:13" s="932" customFormat="1" ht="16.7" customHeight="1" thickBot="1">
      <c r="A40" s="754" t="s">
        <v>569</v>
      </c>
      <c r="B40" s="755">
        <v>8767</v>
      </c>
      <c r="C40" s="184">
        <v>18445</v>
      </c>
      <c r="D40" s="184">
        <v>9027</v>
      </c>
      <c r="E40" s="184">
        <v>9418</v>
      </c>
      <c r="F40" s="756">
        <v>18264</v>
      </c>
      <c r="G40" s="757">
        <v>8912</v>
      </c>
      <c r="H40" s="757">
        <v>9352</v>
      </c>
      <c r="I40" s="756">
        <v>181</v>
      </c>
      <c r="J40" s="756">
        <v>115</v>
      </c>
      <c r="K40" s="756">
        <v>66</v>
      </c>
      <c r="L40" s="758">
        <v>3296</v>
      </c>
      <c r="M40" s="451" t="s">
        <v>570</v>
      </c>
    </row>
    <row r="41" spans="1:13" s="760" customFormat="1" ht="11.1" customHeight="1">
      <c r="A41" s="573" t="s">
        <v>841</v>
      </c>
      <c r="B41" s="759"/>
      <c r="C41" s="759"/>
      <c r="D41" s="759"/>
      <c r="E41" s="759"/>
      <c r="F41" s="759"/>
      <c r="G41" s="1261" t="s">
        <v>969</v>
      </c>
      <c r="H41" s="1261"/>
      <c r="I41" s="1261"/>
      <c r="J41" s="1261"/>
      <c r="K41" s="1261"/>
      <c r="L41" s="1261"/>
      <c r="M41" s="1261"/>
    </row>
    <row r="42" spans="1:13" s="760" customFormat="1" ht="14.1" customHeight="1">
      <c r="A42" s="722" t="s">
        <v>1692</v>
      </c>
      <c r="B42" s="761"/>
      <c r="C42" s="761"/>
      <c r="D42" s="761"/>
      <c r="E42" s="761"/>
      <c r="F42" s="761"/>
      <c r="G42" s="761"/>
      <c r="H42" s="761"/>
      <c r="I42" s="761"/>
      <c r="J42" s="761"/>
      <c r="K42" s="761"/>
      <c r="L42" s="1250" t="s">
        <v>1693</v>
      </c>
      <c r="M42" s="1250"/>
    </row>
    <row r="43" spans="1:13" s="762" customFormat="1" ht="14.1" customHeight="1">
      <c r="A43" s="722"/>
      <c r="B43" s="761"/>
      <c r="C43" s="761"/>
      <c r="D43" s="761"/>
      <c r="E43" s="761"/>
      <c r="F43" s="761"/>
      <c r="G43" s="761"/>
      <c r="H43" s="761"/>
      <c r="I43" s="761"/>
      <c r="J43" s="761"/>
      <c r="K43" s="761"/>
      <c r="L43" s="892"/>
      <c r="M43" s="892"/>
    </row>
    <row r="44" spans="1:13" s="762" customFormat="1" ht="20.100000000000001" customHeight="1">
      <c r="A44" s="1236" t="s">
        <v>22</v>
      </c>
      <c r="B44" s="1236"/>
      <c r="C44" s="1236"/>
      <c r="D44" s="1236"/>
      <c r="E44" s="1236"/>
      <c r="F44" s="1236"/>
      <c r="G44" s="1260" t="s">
        <v>43</v>
      </c>
      <c r="H44" s="1260"/>
      <c r="I44" s="1260"/>
      <c r="J44" s="1260"/>
      <c r="K44" s="1260"/>
      <c r="L44" s="1260"/>
      <c r="M44" s="1260"/>
    </row>
    <row r="45" spans="1:13" s="726" customFormat="1" ht="24" customHeight="1">
      <c r="A45" s="763"/>
      <c r="B45" s="891"/>
      <c r="C45" s="891"/>
      <c r="D45" s="763"/>
      <c r="E45" s="763"/>
      <c r="F45" s="891"/>
      <c r="G45" s="1255"/>
      <c r="H45" s="1255"/>
      <c r="I45" s="1255"/>
      <c r="J45" s="1255"/>
      <c r="K45" s="1255"/>
      <c r="L45" s="1255"/>
      <c r="M45" s="1255"/>
    </row>
    <row r="46" spans="1:13" s="728" customFormat="1" ht="18" customHeight="1" thickBot="1">
      <c r="A46" s="545" t="s">
        <v>529</v>
      </c>
      <c r="B46" s="764"/>
      <c r="C46" s="765"/>
      <c r="D46" s="765"/>
      <c r="E46" s="765"/>
      <c r="F46" s="765"/>
      <c r="G46" s="765"/>
      <c r="H46" s="765"/>
      <c r="I46" s="765"/>
      <c r="J46" s="765"/>
      <c r="K46" s="765"/>
      <c r="L46" s="1252" t="s">
        <v>571</v>
      </c>
      <c r="M46" s="1252"/>
    </row>
    <row r="47" spans="1:13" s="546" customFormat="1" ht="16.5" customHeight="1">
      <c r="A47" s="1244" t="s">
        <v>970</v>
      </c>
      <c r="B47" s="1247" t="s">
        <v>530</v>
      </c>
      <c r="C47" s="1253" t="s">
        <v>572</v>
      </c>
      <c r="D47" s="1254"/>
      <c r="E47" s="1254"/>
      <c r="F47" s="1254"/>
      <c r="G47" s="1254" t="s">
        <v>572</v>
      </c>
      <c r="H47" s="1254"/>
      <c r="I47" s="1254"/>
      <c r="J47" s="1254"/>
      <c r="K47" s="766"/>
      <c r="L47" s="1240" t="s">
        <v>971</v>
      </c>
      <c r="M47" s="1237" t="s">
        <v>972</v>
      </c>
    </row>
    <row r="48" spans="1:13" s="932" customFormat="1" ht="16.5" customHeight="1">
      <c r="A48" s="1245"/>
      <c r="B48" s="1248"/>
      <c r="C48" s="1230" t="s">
        <v>973</v>
      </c>
      <c r="D48" s="1232" t="s">
        <v>974</v>
      </c>
      <c r="E48" s="1233"/>
      <c r="F48" s="1230" t="s">
        <v>975</v>
      </c>
      <c r="G48" s="1232" t="s">
        <v>974</v>
      </c>
      <c r="H48" s="1233"/>
      <c r="I48" s="1230" t="s">
        <v>976</v>
      </c>
      <c r="J48" s="1232" t="s">
        <v>974</v>
      </c>
      <c r="K48" s="1233"/>
      <c r="L48" s="1241"/>
      <c r="M48" s="1238"/>
    </row>
    <row r="49" spans="1:13" s="932" customFormat="1" ht="26.45" customHeight="1">
      <c r="A49" s="1246"/>
      <c r="B49" s="1249"/>
      <c r="C49" s="1231"/>
      <c r="D49" s="731" t="s">
        <v>531</v>
      </c>
      <c r="E49" s="731" t="s">
        <v>532</v>
      </c>
      <c r="F49" s="1234"/>
      <c r="G49" s="732" t="s">
        <v>531</v>
      </c>
      <c r="H49" s="731" t="s">
        <v>532</v>
      </c>
      <c r="I49" s="1234"/>
      <c r="J49" s="731" t="s">
        <v>531</v>
      </c>
      <c r="K49" s="731" t="s">
        <v>532</v>
      </c>
      <c r="L49" s="1242"/>
      <c r="M49" s="1239"/>
    </row>
    <row r="50" spans="1:13" s="932" customFormat="1" ht="15.95" customHeight="1">
      <c r="A50" s="767" t="s">
        <v>573</v>
      </c>
      <c r="B50" s="768">
        <v>6906</v>
      </c>
      <c r="C50" s="769">
        <v>19696</v>
      </c>
      <c r="D50" s="769">
        <v>9982</v>
      </c>
      <c r="E50" s="769">
        <v>9714</v>
      </c>
      <c r="F50" s="770">
        <v>19629</v>
      </c>
      <c r="G50" s="771">
        <v>9957</v>
      </c>
      <c r="H50" s="771">
        <v>9672</v>
      </c>
      <c r="I50" s="770">
        <v>67</v>
      </c>
      <c r="J50" s="770">
        <v>25</v>
      </c>
      <c r="K50" s="770">
        <v>42</v>
      </c>
      <c r="L50" s="746">
        <v>1419</v>
      </c>
      <c r="M50" s="772" t="s">
        <v>574</v>
      </c>
    </row>
    <row r="51" spans="1:13" s="932" customFormat="1" ht="15.95" customHeight="1">
      <c r="A51" s="749" t="s">
        <v>1262</v>
      </c>
      <c r="B51" s="750">
        <v>10382</v>
      </c>
      <c r="C51" s="180">
        <v>22099</v>
      </c>
      <c r="D51" s="180">
        <v>10971</v>
      </c>
      <c r="E51" s="180">
        <v>11128</v>
      </c>
      <c r="F51" s="751">
        <v>21963</v>
      </c>
      <c r="G51" s="752">
        <v>10923</v>
      </c>
      <c r="H51" s="752">
        <v>11040</v>
      </c>
      <c r="I51" s="751">
        <v>136</v>
      </c>
      <c r="J51" s="751">
        <v>48</v>
      </c>
      <c r="K51" s="751">
        <v>88</v>
      </c>
      <c r="L51" s="746">
        <v>3214</v>
      </c>
      <c r="M51" s="439" t="s">
        <v>977</v>
      </c>
    </row>
    <row r="52" spans="1:13" s="932" customFormat="1" ht="15.95" customHeight="1">
      <c r="A52" s="749" t="s">
        <v>575</v>
      </c>
      <c r="B52" s="750">
        <v>9445</v>
      </c>
      <c r="C52" s="180">
        <v>25435</v>
      </c>
      <c r="D52" s="180">
        <v>12749</v>
      </c>
      <c r="E52" s="180">
        <v>12686</v>
      </c>
      <c r="F52" s="751">
        <v>25332</v>
      </c>
      <c r="G52" s="752">
        <v>12708</v>
      </c>
      <c r="H52" s="752">
        <v>12624</v>
      </c>
      <c r="I52" s="751">
        <v>103</v>
      </c>
      <c r="J52" s="751">
        <v>41</v>
      </c>
      <c r="K52" s="751">
        <v>62</v>
      </c>
      <c r="L52" s="746">
        <v>2846</v>
      </c>
      <c r="M52" s="439" t="s">
        <v>576</v>
      </c>
    </row>
    <row r="53" spans="1:13" s="932" customFormat="1" ht="15.95" customHeight="1">
      <c r="A53" s="749" t="s">
        <v>577</v>
      </c>
      <c r="B53" s="750">
        <v>10567</v>
      </c>
      <c r="C53" s="180">
        <v>29261</v>
      </c>
      <c r="D53" s="180">
        <v>14454</v>
      </c>
      <c r="E53" s="180">
        <v>14807</v>
      </c>
      <c r="F53" s="751">
        <v>29172</v>
      </c>
      <c r="G53" s="752">
        <v>14418</v>
      </c>
      <c r="H53" s="752">
        <v>14754</v>
      </c>
      <c r="I53" s="751">
        <v>89</v>
      </c>
      <c r="J53" s="751">
        <v>36</v>
      </c>
      <c r="K53" s="751">
        <v>53</v>
      </c>
      <c r="L53" s="746">
        <v>2230</v>
      </c>
      <c r="M53" s="439" t="s">
        <v>578</v>
      </c>
    </row>
    <row r="54" spans="1:13" s="932" customFormat="1" ht="15.95" customHeight="1">
      <c r="A54" s="749" t="s">
        <v>579</v>
      </c>
      <c r="B54" s="750">
        <v>8672</v>
      </c>
      <c r="C54" s="180">
        <v>25813</v>
      </c>
      <c r="D54" s="180">
        <v>12921</v>
      </c>
      <c r="E54" s="180">
        <v>12892</v>
      </c>
      <c r="F54" s="751">
        <v>25689</v>
      </c>
      <c r="G54" s="752">
        <v>12851</v>
      </c>
      <c r="H54" s="752">
        <v>12838</v>
      </c>
      <c r="I54" s="751">
        <v>124</v>
      </c>
      <c r="J54" s="751">
        <v>70</v>
      </c>
      <c r="K54" s="751">
        <v>54</v>
      </c>
      <c r="L54" s="746">
        <v>2106</v>
      </c>
      <c r="M54" s="439" t="s">
        <v>580</v>
      </c>
    </row>
    <row r="55" spans="1:13" s="932" customFormat="1" ht="15.95" customHeight="1">
      <c r="A55" s="749" t="s">
        <v>581</v>
      </c>
      <c r="B55" s="750">
        <v>20987</v>
      </c>
      <c r="C55" s="180">
        <v>62304</v>
      </c>
      <c r="D55" s="180">
        <v>31422</v>
      </c>
      <c r="E55" s="180">
        <v>30882</v>
      </c>
      <c r="F55" s="751">
        <v>62031</v>
      </c>
      <c r="G55" s="752">
        <v>31280</v>
      </c>
      <c r="H55" s="752">
        <v>30751</v>
      </c>
      <c r="I55" s="751">
        <v>273</v>
      </c>
      <c r="J55" s="751">
        <v>142</v>
      </c>
      <c r="K55" s="751">
        <v>131</v>
      </c>
      <c r="L55" s="746">
        <v>3021</v>
      </c>
      <c r="M55" s="439" t="s">
        <v>582</v>
      </c>
    </row>
    <row r="56" spans="1:13" s="932" customFormat="1" ht="15.95" customHeight="1">
      <c r="A56" s="749" t="s">
        <v>583</v>
      </c>
      <c r="B56" s="750">
        <v>4054</v>
      </c>
      <c r="C56" s="180">
        <v>11684</v>
      </c>
      <c r="D56" s="180">
        <v>5869</v>
      </c>
      <c r="E56" s="180">
        <v>5815</v>
      </c>
      <c r="F56" s="751">
        <v>11641</v>
      </c>
      <c r="G56" s="752">
        <v>5852</v>
      </c>
      <c r="H56" s="752">
        <v>5789</v>
      </c>
      <c r="I56" s="751">
        <v>43</v>
      </c>
      <c r="J56" s="751">
        <v>17</v>
      </c>
      <c r="K56" s="751">
        <v>26</v>
      </c>
      <c r="L56" s="746">
        <v>856</v>
      </c>
      <c r="M56" s="439" t="s">
        <v>584</v>
      </c>
    </row>
    <row r="57" spans="1:13" s="930" customFormat="1" ht="15.75" customHeight="1">
      <c r="A57" s="749"/>
      <c r="B57" s="745"/>
      <c r="C57" s="180"/>
      <c r="D57" s="180"/>
      <c r="E57" s="180"/>
      <c r="F57" s="773"/>
      <c r="G57" s="773"/>
      <c r="H57" s="773"/>
      <c r="I57" s="774"/>
      <c r="J57" s="746"/>
      <c r="K57" s="746"/>
      <c r="L57" s="748"/>
      <c r="M57" s="439"/>
    </row>
    <row r="58" spans="1:13" s="932" customFormat="1" ht="15.95" customHeight="1">
      <c r="A58" s="747" t="s">
        <v>176</v>
      </c>
      <c r="B58" s="743">
        <f t="shared" ref="B58:L58" si="3">SUM(B60:B82)</f>
        <v>111053</v>
      </c>
      <c r="C58" s="748">
        <f t="shared" si="3"/>
        <v>270493</v>
      </c>
      <c r="D58" s="748">
        <f t="shared" si="3"/>
        <v>136839</v>
      </c>
      <c r="E58" s="748">
        <f t="shared" si="3"/>
        <v>133654</v>
      </c>
      <c r="F58" s="748">
        <f t="shared" si="3"/>
        <v>263283</v>
      </c>
      <c r="G58" s="748">
        <f t="shared" si="3"/>
        <v>131725</v>
      </c>
      <c r="H58" s="748">
        <f t="shared" si="3"/>
        <v>131558</v>
      </c>
      <c r="I58" s="748">
        <f t="shared" si="3"/>
        <v>7210</v>
      </c>
      <c r="J58" s="748">
        <f t="shared" si="3"/>
        <v>5114</v>
      </c>
      <c r="K58" s="748">
        <f t="shared" si="3"/>
        <v>2096</v>
      </c>
      <c r="L58" s="748">
        <f t="shared" si="3"/>
        <v>44500</v>
      </c>
      <c r="M58" s="744" t="s">
        <v>218</v>
      </c>
    </row>
    <row r="59" spans="1:13" s="932" customFormat="1" ht="15.75" customHeight="1">
      <c r="A59" s="749"/>
      <c r="B59" s="745"/>
      <c r="C59" s="180"/>
      <c r="D59" s="180"/>
      <c r="E59" s="180"/>
      <c r="F59" s="773"/>
      <c r="G59" s="773"/>
      <c r="H59" s="773"/>
      <c r="I59" s="774"/>
      <c r="J59" s="746"/>
      <c r="K59" s="746"/>
      <c r="L59" s="748"/>
      <c r="M59" s="439"/>
    </row>
    <row r="60" spans="1:13" s="932" customFormat="1" ht="15.95" customHeight="1">
      <c r="A60" s="749" t="s">
        <v>1607</v>
      </c>
      <c r="B60" s="750">
        <v>3149</v>
      </c>
      <c r="C60" s="180">
        <v>6654</v>
      </c>
      <c r="D60" s="180">
        <v>3474</v>
      </c>
      <c r="E60" s="180">
        <v>3180</v>
      </c>
      <c r="F60" s="751">
        <v>6306</v>
      </c>
      <c r="G60" s="752">
        <v>3150</v>
      </c>
      <c r="H60" s="752">
        <v>3156</v>
      </c>
      <c r="I60" s="751">
        <v>348</v>
      </c>
      <c r="J60" s="751">
        <v>324</v>
      </c>
      <c r="K60" s="751">
        <v>24</v>
      </c>
      <c r="L60" s="746">
        <v>1828</v>
      </c>
      <c r="M60" s="439" t="s">
        <v>585</v>
      </c>
    </row>
    <row r="61" spans="1:13" s="932" customFormat="1" ht="15.95" customHeight="1">
      <c r="A61" s="749" t="s">
        <v>586</v>
      </c>
      <c r="B61" s="750">
        <v>12506</v>
      </c>
      <c r="C61" s="180">
        <v>30429</v>
      </c>
      <c r="D61" s="180">
        <v>15236</v>
      </c>
      <c r="E61" s="180">
        <v>15193</v>
      </c>
      <c r="F61" s="751">
        <v>30132</v>
      </c>
      <c r="G61" s="752">
        <v>15099</v>
      </c>
      <c r="H61" s="752">
        <v>15033</v>
      </c>
      <c r="I61" s="751">
        <v>297</v>
      </c>
      <c r="J61" s="751">
        <v>137</v>
      </c>
      <c r="K61" s="751">
        <v>160</v>
      </c>
      <c r="L61" s="746">
        <v>5324</v>
      </c>
      <c r="M61" s="439" t="s">
        <v>587</v>
      </c>
    </row>
    <row r="62" spans="1:13" s="932" customFormat="1" ht="15.95" customHeight="1">
      <c r="A62" s="749" t="s">
        <v>588</v>
      </c>
      <c r="B62" s="750">
        <v>5165</v>
      </c>
      <c r="C62" s="180">
        <v>11260</v>
      </c>
      <c r="D62" s="180">
        <v>5791</v>
      </c>
      <c r="E62" s="180">
        <v>5469</v>
      </c>
      <c r="F62" s="751">
        <v>11022</v>
      </c>
      <c r="G62" s="752">
        <v>5612</v>
      </c>
      <c r="H62" s="752">
        <v>5410</v>
      </c>
      <c r="I62" s="751">
        <v>238</v>
      </c>
      <c r="J62" s="751">
        <v>179</v>
      </c>
      <c r="K62" s="751">
        <v>59</v>
      </c>
      <c r="L62" s="746">
        <v>2769</v>
      </c>
      <c r="M62" s="439" t="s">
        <v>589</v>
      </c>
    </row>
    <row r="63" spans="1:13" s="932" customFormat="1" ht="15.95" customHeight="1">
      <c r="A63" s="749" t="s">
        <v>590</v>
      </c>
      <c r="B63" s="750">
        <v>7817</v>
      </c>
      <c r="C63" s="180">
        <v>19440</v>
      </c>
      <c r="D63" s="180">
        <v>10956</v>
      </c>
      <c r="E63" s="180">
        <v>8484</v>
      </c>
      <c r="F63" s="751">
        <v>16707</v>
      </c>
      <c r="G63" s="752">
        <v>8624</v>
      </c>
      <c r="H63" s="752">
        <v>8083</v>
      </c>
      <c r="I63" s="751">
        <v>2733</v>
      </c>
      <c r="J63" s="751">
        <v>2332</v>
      </c>
      <c r="K63" s="751">
        <v>401</v>
      </c>
      <c r="L63" s="746">
        <v>3483</v>
      </c>
      <c r="M63" s="439" t="s">
        <v>591</v>
      </c>
    </row>
    <row r="64" spans="1:13" s="932" customFormat="1" ht="15.95" customHeight="1">
      <c r="A64" s="749" t="s">
        <v>1608</v>
      </c>
      <c r="B64" s="750">
        <v>1998</v>
      </c>
      <c r="C64" s="180">
        <v>4263</v>
      </c>
      <c r="D64" s="180">
        <v>2240</v>
      </c>
      <c r="E64" s="180">
        <v>2023</v>
      </c>
      <c r="F64" s="751">
        <v>4119</v>
      </c>
      <c r="G64" s="752">
        <v>2118</v>
      </c>
      <c r="H64" s="752">
        <v>2001</v>
      </c>
      <c r="I64" s="751">
        <v>144</v>
      </c>
      <c r="J64" s="751">
        <v>122</v>
      </c>
      <c r="K64" s="751">
        <v>22</v>
      </c>
      <c r="L64" s="746">
        <v>1361</v>
      </c>
      <c r="M64" s="439" t="s">
        <v>592</v>
      </c>
    </row>
    <row r="65" spans="1:13" s="932" customFormat="1" ht="15.95" customHeight="1">
      <c r="A65" s="749" t="s">
        <v>1609</v>
      </c>
      <c r="B65" s="750">
        <v>3219</v>
      </c>
      <c r="C65" s="180">
        <v>6956</v>
      </c>
      <c r="D65" s="180">
        <v>3613</v>
      </c>
      <c r="E65" s="180">
        <v>3343</v>
      </c>
      <c r="F65" s="751">
        <v>6883</v>
      </c>
      <c r="G65" s="752">
        <v>3581</v>
      </c>
      <c r="H65" s="752">
        <v>3302</v>
      </c>
      <c r="I65" s="751">
        <v>73</v>
      </c>
      <c r="J65" s="751">
        <v>32</v>
      </c>
      <c r="K65" s="751">
        <v>41</v>
      </c>
      <c r="L65" s="746">
        <v>1383</v>
      </c>
      <c r="M65" s="439" t="s">
        <v>593</v>
      </c>
    </row>
    <row r="66" spans="1:13" s="932" customFormat="1" ht="15.95" customHeight="1">
      <c r="A66" s="749" t="s">
        <v>1610</v>
      </c>
      <c r="B66" s="750">
        <v>2506</v>
      </c>
      <c r="C66" s="180">
        <v>5569</v>
      </c>
      <c r="D66" s="180">
        <v>2845</v>
      </c>
      <c r="E66" s="180">
        <v>2724</v>
      </c>
      <c r="F66" s="751">
        <v>5286</v>
      </c>
      <c r="G66" s="752">
        <v>2606</v>
      </c>
      <c r="H66" s="752">
        <v>2680</v>
      </c>
      <c r="I66" s="751">
        <v>283</v>
      </c>
      <c r="J66" s="751">
        <v>239</v>
      </c>
      <c r="K66" s="751">
        <v>44</v>
      </c>
      <c r="L66" s="746">
        <v>1696</v>
      </c>
      <c r="M66" s="439" t="s">
        <v>594</v>
      </c>
    </row>
    <row r="67" spans="1:13" s="932" customFormat="1" ht="15.95" customHeight="1">
      <c r="A67" s="749" t="s">
        <v>1611</v>
      </c>
      <c r="B67" s="750">
        <v>1882</v>
      </c>
      <c r="C67" s="180">
        <v>3390</v>
      </c>
      <c r="D67" s="180">
        <v>1705</v>
      </c>
      <c r="E67" s="180">
        <v>1685</v>
      </c>
      <c r="F67" s="751">
        <v>3360</v>
      </c>
      <c r="G67" s="752">
        <v>1691</v>
      </c>
      <c r="H67" s="752">
        <v>1669</v>
      </c>
      <c r="I67" s="751">
        <v>30</v>
      </c>
      <c r="J67" s="751">
        <v>14</v>
      </c>
      <c r="K67" s="751">
        <v>16</v>
      </c>
      <c r="L67" s="746">
        <v>1253</v>
      </c>
      <c r="M67" s="439" t="s">
        <v>595</v>
      </c>
    </row>
    <row r="68" spans="1:13" s="932" customFormat="1" ht="15.95" customHeight="1">
      <c r="A68" s="749" t="s">
        <v>1612</v>
      </c>
      <c r="B68" s="750">
        <v>1891</v>
      </c>
      <c r="C68" s="180">
        <v>3829</v>
      </c>
      <c r="D68" s="180">
        <v>1959</v>
      </c>
      <c r="E68" s="180">
        <v>1870</v>
      </c>
      <c r="F68" s="751">
        <v>3698</v>
      </c>
      <c r="G68" s="752">
        <v>1868</v>
      </c>
      <c r="H68" s="752">
        <v>1830</v>
      </c>
      <c r="I68" s="751">
        <v>131</v>
      </c>
      <c r="J68" s="751">
        <v>91</v>
      </c>
      <c r="K68" s="751">
        <v>40</v>
      </c>
      <c r="L68" s="746">
        <v>1264</v>
      </c>
      <c r="M68" s="439" t="s">
        <v>596</v>
      </c>
    </row>
    <row r="69" spans="1:13" s="932" customFormat="1" ht="15.95" customHeight="1">
      <c r="A69" s="749" t="s">
        <v>1613</v>
      </c>
      <c r="B69" s="750">
        <v>5767</v>
      </c>
      <c r="C69" s="180">
        <v>16602</v>
      </c>
      <c r="D69" s="180">
        <v>8147</v>
      </c>
      <c r="E69" s="180">
        <v>8455</v>
      </c>
      <c r="F69" s="751">
        <v>16418</v>
      </c>
      <c r="G69" s="752">
        <v>8008</v>
      </c>
      <c r="H69" s="752">
        <v>8410</v>
      </c>
      <c r="I69" s="751">
        <v>184</v>
      </c>
      <c r="J69" s="751">
        <v>139</v>
      </c>
      <c r="K69" s="751">
        <v>45</v>
      </c>
      <c r="L69" s="746">
        <v>1916</v>
      </c>
      <c r="M69" s="439" t="s">
        <v>597</v>
      </c>
    </row>
    <row r="70" spans="1:13" s="932" customFormat="1" ht="15.95" customHeight="1">
      <c r="A70" s="749" t="s">
        <v>1614</v>
      </c>
      <c r="B70" s="750">
        <v>3581</v>
      </c>
      <c r="C70" s="180">
        <v>7763</v>
      </c>
      <c r="D70" s="180">
        <v>4006</v>
      </c>
      <c r="E70" s="180">
        <v>3757</v>
      </c>
      <c r="F70" s="751">
        <v>7424</v>
      </c>
      <c r="G70" s="752">
        <v>3773</v>
      </c>
      <c r="H70" s="752">
        <v>3651</v>
      </c>
      <c r="I70" s="751">
        <v>339</v>
      </c>
      <c r="J70" s="751">
        <v>233</v>
      </c>
      <c r="K70" s="751">
        <v>106</v>
      </c>
      <c r="L70" s="746">
        <v>1773</v>
      </c>
      <c r="M70" s="439" t="s">
        <v>598</v>
      </c>
    </row>
    <row r="71" spans="1:13" s="932" customFormat="1" ht="15.95" customHeight="1">
      <c r="A71" s="749" t="s">
        <v>1615</v>
      </c>
      <c r="B71" s="750">
        <v>2375</v>
      </c>
      <c r="C71" s="180">
        <v>5667</v>
      </c>
      <c r="D71" s="180">
        <v>3029</v>
      </c>
      <c r="E71" s="180">
        <v>2638</v>
      </c>
      <c r="F71" s="751">
        <v>5409</v>
      </c>
      <c r="G71" s="752">
        <v>2813</v>
      </c>
      <c r="H71" s="752">
        <v>2596</v>
      </c>
      <c r="I71" s="751">
        <v>258</v>
      </c>
      <c r="J71" s="751">
        <v>216</v>
      </c>
      <c r="K71" s="751">
        <v>42</v>
      </c>
      <c r="L71" s="746">
        <v>1373</v>
      </c>
      <c r="M71" s="439" t="s">
        <v>599</v>
      </c>
    </row>
    <row r="72" spans="1:13" s="932" customFormat="1" ht="15.95" customHeight="1">
      <c r="A72" s="749" t="s">
        <v>1616</v>
      </c>
      <c r="B72" s="750">
        <v>3044</v>
      </c>
      <c r="C72" s="180">
        <v>6348</v>
      </c>
      <c r="D72" s="180">
        <v>3162</v>
      </c>
      <c r="E72" s="180">
        <v>3186</v>
      </c>
      <c r="F72" s="751">
        <v>6214</v>
      </c>
      <c r="G72" s="752">
        <v>3101</v>
      </c>
      <c r="H72" s="752">
        <v>3113</v>
      </c>
      <c r="I72" s="751">
        <v>134</v>
      </c>
      <c r="J72" s="751">
        <v>61</v>
      </c>
      <c r="K72" s="751">
        <v>73</v>
      </c>
      <c r="L72" s="746">
        <v>1289</v>
      </c>
      <c r="M72" s="439" t="s">
        <v>600</v>
      </c>
    </row>
    <row r="73" spans="1:13" s="932" customFormat="1" ht="15.95" customHeight="1">
      <c r="A73" s="749" t="s">
        <v>1617</v>
      </c>
      <c r="B73" s="750">
        <v>4016</v>
      </c>
      <c r="C73" s="180">
        <v>8462</v>
      </c>
      <c r="D73" s="180">
        <v>4225</v>
      </c>
      <c r="E73" s="180">
        <v>4237</v>
      </c>
      <c r="F73" s="751">
        <v>8354</v>
      </c>
      <c r="G73" s="752">
        <v>4170</v>
      </c>
      <c r="H73" s="752">
        <v>4184</v>
      </c>
      <c r="I73" s="751">
        <v>108</v>
      </c>
      <c r="J73" s="751">
        <v>55</v>
      </c>
      <c r="K73" s="751">
        <v>53</v>
      </c>
      <c r="L73" s="746">
        <v>1792</v>
      </c>
      <c r="M73" s="439" t="s">
        <v>601</v>
      </c>
    </row>
    <row r="74" spans="1:13" s="932" customFormat="1" ht="15.95" customHeight="1">
      <c r="A74" s="749" t="s">
        <v>1618</v>
      </c>
      <c r="B74" s="750">
        <v>8294</v>
      </c>
      <c r="C74" s="180">
        <v>18415</v>
      </c>
      <c r="D74" s="180">
        <v>9214</v>
      </c>
      <c r="E74" s="180">
        <v>9201</v>
      </c>
      <c r="F74" s="751">
        <v>17526</v>
      </c>
      <c r="G74" s="752">
        <v>8769</v>
      </c>
      <c r="H74" s="752">
        <v>8757</v>
      </c>
      <c r="I74" s="751">
        <v>889</v>
      </c>
      <c r="J74" s="751">
        <v>445</v>
      </c>
      <c r="K74" s="751">
        <v>444</v>
      </c>
      <c r="L74" s="746">
        <v>2680</v>
      </c>
      <c r="M74" s="439" t="s">
        <v>602</v>
      </c>
    </row>
    <row r="75" spans="1:13" s="932" customFormat="1" ht="15.95" customHeight="1">
      <c r="A75" s="749" t="s">
        <v>1619</v>
      </c>
      <c r="B75" s="750">
        <v>3508</v>
      </c>
      <c r="C75" s="180">
        <v>7128</v>
      </c>
      <c r="D75" s="180">
        <v>3528</v>
      </c>
      <c r="E75" s="180">
        <v>3600</v>
      </c>
      <c r="F75" s="751">
        <v>7056</v>
      </c>
      <c r="G75" s="752">
        <v>3502</v>
      </c>
      <c r="H75" s="752">
        <v>3554</v>
      </c>
      <c r="I75" s="751">
        <v>72</v>
      </c>
      <c r="J75" s="751">
        <v>26</v>
      </c>
      <c r="K75" s="751">
        <v>46</v>
      </c>
      <c r="L75" s="746">
        <v>1906</v>
      </c>
      <c r="M75" s="439" t="s">
        <v>603</v>
      </c>
    </row>
    <row r="76" spans="1:13" s="932" customFormat="1" ht="15.95" customHeight="1">
      <c r="A76" s="749" t="s">
        <v>1620</v>
      </c>
      <c r="B76" s="750">
        <v>5659</v>
      </c>
      <c r="C76" s="180">
        <v>15379</v>
      </c>
      <c r="D76" s="180">
        <v>7678</v>
      </c>
      <c r="E76" s="180">
        <v>7701</v>
      </c>
      <c r="F76" s="751">
        <v>15104</v>
      </c>
      <c r="G76" s="752">
        <v>7542</v>
      </c>
      <c r="H76" s="752">
        <v>7562</v>
      </c>
      <c r="I76" s="751">
        <v>275</v>
      </c>
      <c r="J76" s="751">
        <v>136</v>
      </c>
      <c r="K76" s="751">
        <v>139</v>
      </c>
      <c r="L76" s="746">
        <v>1638</v>
      </c>
      <c r="M76" s="439" t="s">
        <v>604</v>
      </c>
    </row>
    <row r="77" spans="1:13" s="932" customFormat="1" ht="15.95" customHeight="1">
      <c r="A77" s="749" t="s">
        <v>1621</v>
      </c>
      <c r="B77" s="750">
        <v>3117</v>
      </c>
      <c r="C77" s="180">
        <v>6840</v>
      </c>
      <c r="D77" s="180">
        <v>3403</v>
      </c>
      <c r="E77" s="180">
        <v>3437</v>
      </c>
      <c r="F77" s="751">
        <v>6805</v>
      </c>
      <c r="G77" s="752">
        <v>3389</v>
      </c>
      <c r="H77" s="752">
        <v>3416</v>
      </c>
      <c r="I77" s="751">
        <v>35</v>
      </c>
      <c r="J77" s="751">
        <v>14</v>
      </c>
      <c r="K77" s="751">
        <v>21</v>
      </c>
      <c r="L77" s="746">
        <v>1583</v>
      </c>
      <c r="M77" s="439" t="s">
        <v>605</v>
      </c>
    </row>
    <row r="78" spans="1:13" s="932" customFormat="1" ht="15.95" customHeight="1">
      <c r="A78" s="749" t="s">
        <v>1622</v>
      </c>
      <c r="B78" s="750">
        <v>6500</v>
      </c>
      <c r="C78" s="180">
        <v>18691</v>
      </c>
      <c r="D78" s="180">
        <v>9223</v>
      </c>
      <c r="E78" s="180">
        <v>9468</v>
      </c>
      <c r="F78" s="751">
        <v>18544</v>
      </c>
      <c r="G78" s="752">
        <v>9146</v>
      </c>
      <c r="H78" s="752">
        <v>9398</v>
      </c>
      <c r="I78" s="751">
        <v>147</v>
      </c>
      <c r="J78" s="751">
        <v>77</v>
      </c>
      <c r="K78" s="751">
        <v>70</v>
      </c>
      <c r="L78" s="746">
        <v>1325</v>
      </c>
      <c r="M78" s="439" t="s">
        <v>606</v>
      </c>
    </row>
    <row r="79" spans="1:13" s="932" customFormat="1" ht="15.95" customHeight="1">
      <c r="A79" s="749" t="s">
        <v>1623</v>
      </c>
      <c r="B79" s="750">
        <v>9709</v>
      </c>
      <c r="C79" s="180">
        <v>29140</v>
      </c>
      <c r="D79" s="180">
        <v>14358</v>
      </c>
      <c r="E79" s="180">
        <v>14782</v>
      </c>
      <c r="F79" s="751">
        <v>28994</v>
      </c>
      <c r="G79" s="752">
        <v>14283</v>
      </c>
      <c r="H79" s="752">
        <v>14711</v>
      </c>
      <c r="I79" s="751">
        <v>146</v>
      </c>
      <c r="J79" s="751">
        <v>75</v>
      </c>
      <c r="K79" s="751">
        <v>71</v>
      </c>
      <c r="L79" s="746">
        <v>1969</v>
      </c>
      <c r="M79" s="439" t="s">
        <v>607</v>
      </c>
    </row>
    <row r="80" spans="1:13" s="932" customFormat="1" ht="15.95" customHeight="1">
      <c r="A80" s="749" t="s">
        <v>1624</v>
      </c>
      <c r="B80" s="750">
        <v>10128</v>
      </c>
      <c r="C80" s="180">
        <v>26881</v>
      </c>
      <c r="D80" s="180">
        <v>13371</v>
      </c>
      <c r="E80" s="180">
        <v>13510</v>
      </c>
      <c r="F80" s="751">
        <v>26720</v>
      </c>
      <c r="G80" s="752">
        <v>13301</v>
      </c>
      <c r="H80" s="752">
        <v>13419</v>
      </c>
      <c r="I80" s="751">
        <v>161</v>
      </c>
      <c r="J80" s="751">
        <v>70</v>
      </c>
      <c r="K80" s="751">
        <v>91</v>
      </c>
      <c r="L80" s="746">
        <v>2524</v>
      </c>
      <c r="M80" s="439" t="s">
        <v>608</v>
      </c>
    </row>
    <row r="81" spans="1:13" s="932" customFormat="1" ht="15.95" customHeight="1">
      <c r="A81" s="749" t="s">
        <v>1625</v>
      </c>
      <c r="B81" s="750">
        <v>4165</v>
      </c>
      <c r="C81" s="180">
        <v>9158</v>
      </c>
      <c r="D81" s="180">
        <v>4517</v>
      </c>
      <c r="E81" s="180">
        <v>4641</v>
      </c>
      <c r="F81" s="751">
        <v>9052</v>
      </c>
      <c r="G81" s="752">
        <v>4477</v>
      </c>
      <c r="H81" s="752">
        <v>4575</v>
      </c>
      <c r="I81" s="751">
        <v>106</v>
      </c>
      <c r="J81" s="751">
        <v>40</v>
      </c>
      <c r="K81" s="751">
        <v>66</v>
      </c>
      <c r="L81" s="746">
        <v>1874</v>
      </c>
      <c r="M81" s="439" t="s">
        <v>609</v>
      </c>
    </row>
    <row r="82" spans="1:13" s="932" customFormat="1" ht="15.95" customHeight="1" thickBot="1">
      <c r="A82" s="754" t="s">
        <v>1626</v>
      </c>
      <c r="B82" s="755">
        <v>1057</v>
      </c>
      <c r="C82" s="184">
        <v>2229</v>
      </c>
      <c r="D82" s="184">
        <v>1159</v>
      </c>
      <c r="E82" s="184">
        <v>1070</v>
      </c>
      <c r="F82" s="756">
        <v>2150</v>
      </c>
      <c r="G82" s="757">
        <v>1102</v>
      </c>
      <c r="H82" s="757">
        <v>1048</v>
      </c>
      <c r="I82" s="756">
        <v>79</v>
      </c>
      <c r="J82" s="756">
        <v>57</v>
      </c>
      <c r="K82" s="756">
        <v>22</v>
      </c>
      <c r="L82" s="746">
        <v>497</v>
      </c>
      <c r="M82" s="451" t="s">
        <v>978</v>
      </c>
    </row>
    <row r="83" spans="1:13" s="760" customFormat="1" ht="11.1" customHeight="1">
      <c r="A83" s="573" t="s">
        <v>841</v>
      </c>
      <c r="G83" s="1261" t="s">
        <v>969</v>
      </c>
      <c r="H83" s="1261"/>
      <c r="I83" s="1261"/>
      <c r="J83" s="1261"/>
      <c r="K83" s="1261"/>
      <c r="L83" s="1235"/>
      <c r="M83" s="1235"/>
    </row>
    <row r="84" spans="1:13" s="760" customFormat="1" ht="14.1" customHeight="1">
      <c r="A84" s="722" t="s">
        <v>1694</v>
      </c>
      <c r="B84" s="762"/>
      <c r="C84" s="762"/>
      <c r="D84" s="762"/>
      <c r="E84" s="762"/>
      <c r="F84" s="762"/>
      <c r="G84" s="762"/>
      <c r="H84" s="762"/>
      <c r="I84" s="762"/>
      <c r="J84" s="762"/>
      <c r="K84" s="762"/>
      <c r="L84" s="724"/>
      <c r="M84" s="892" t="s">
        <v>1695</v>
      </c>
    </row>
    <row r="85" spans="1:13" s="762" customFormat="1" ht="14.1" customHeight="1">
      <c r="A85" s="722"/>
      <c r="L85" s="724"/>
      <c r="M85" s="892"/>
    </row>
    <row r="86" spans="1:13" s="762" customFormat="1" ht="20.100000000000001" customHeight="1">
      <c r="A86" s="1236" t="s">
        <v>22</v>
      </c>
      <c r="B86" s="1236"/>
      <c r="C86" s="1236"/>
      <c r="D86" s="1236"/>
      <c r="E86" s="1236"/>
      <c r="F86" s="1236"/>
      <c r="G86" s="1256" t="s">
        <v>43</v>
      </c>
      <c r="H86" s="1256"/>
      <c r="I86" s="1256"/>
      <c r="J86" s="1256"/>
      <c r="K86" s="1256"/>
      <c r="L86" s="1256"/>
      <c r="M86" s="1256"/>
    </row>
    <row r="87" spans="1:13" s="726" customFormat="1" ht="24" customHeight="1">
      <c r="A87" s="727"/>
      <c r="B87" s="890"/>
      <c r="C87" s="890"/>
      <c r="D87" s="727"/>
      <c r="E87" s="728"/>
      <c r="F87" s="890"/>
      <c r="G87" s="1251"/>
      <c r="H87" s="1251"/>
      <c r="I87" s="1251"/>
      <c r="J87" s="1251"/>
      <c r="K87" s="1251"/>
      <c r="L87" s="1251"/>
      <c r="M87" s="1251"/>
    </row>
    <row r="88" spans="1:13" s="728" customFormat="1" ht="18" customHeight="1" thickBot="1">
      <c r="A88" s="545" t="s">
        <v>529</v>
      </c>
      <c r="B88" s="764"/>
      <c r="C88" s="765"/>
      <c r="D88" s="765"/>
      <c r="E88" s="765"/>
      <c r="F88" s="765"/>
      <c r="G88" s="765"/>
      <c r="H88" s="765"/>
      <c r="I88" s="765"/>
      <c r="J88" s="765"/>
      <c r="K88" s="765"/>
      <c r="L88" s="1252" t="s">
        <v>571</v>
      </c>
      <c r="M88" s="1252"/>
    </row>
    <row r="89" spans="1:13" s="546" customFormat="1" ht="16.5" customHeight="1">
      <c r="A89" s="1244" t="s">
        <v>834</v>
      </c>
      <c r="B89" s="1247" t="s">
        <v>530</v>
      </c>
      <c r="C89" s="1253" t="s">
        <v>843</v>
      </c>
      <c r="D89" s="1254"/>
      <c r="E89" s="1254"/>
      <c r="F89" s="1254"/>
      <c r="G89" s="1254" t="s">
        <v>572</v>
      </c>
      <c r="H89" s="1254"/>
      <c r="I89" s="1254"/>
      <c r="J89" s="1254"/>
      <c r="K89" s="1257"/>
      <c r="L89" s="1240" t="s">
        <v>842</v>
      </c>
      <c r="M89" s="1237" t="s">
        <v>837</v>
      </c>
    </row>
    <row r="90" spans="1:13" s="932" customFormat="1" ht="16.5" customHeight="1">
      <c r="A90" s="1245"/>
      <c r="B90" s="1248"/>
      <c r="C90" s="1230" t="s">
        <v>838</v>
      </c>
      <c r="D90" s="1232" t="s">
        <v>76</v>
      </c>
      <c r="E90" s="1233"/>
      <c r="F90" s="1230" t="s">
        <v>839</v>
      </c>
      <c r="G90" s="1232" t="s">
        <v>76</v>
      </c>
      <c r="H90" s="1233"/>
      <c r="I90" s="1230" t="s">
        <v>840</v>
      </c>
      <c r="J90" s="1232" t="s">
        <v>76</v>
      </c>
      <c r="K90" s="1233"/>
      <c r="L90" s="1241"/>
      <c r="M90" s="1238"/>
    </row>
    <row r="91" spans="1:13" s="932" customFormat="1" ht="26.45" customHeight="1">
      <c r="A91" s="1246"/>
      <c r="B91" s="1249"/>
      <c r="C91" s="1231"/>
      <c r="D91" s="731" t="s">
        <v>531</v>
      </c>
      <c r="E91" s="731" t="s">
        <v>532</v>
      </c>
      <c r="F91" s="1234"/>
      <c r="G91" s="732" t="s">
        <v>531</v>
      </c>
      <c r="H91" s="731" t="s">
        <v>532</v>
      </c>
      <c r="I91" s="1234"/>
      <c r="J91" s="731" t="s">
        <v>531</v>
      </c>
      <c r="K91" s="731" t="s">
        <v>532</v>
      </c>
      <c r="L91" s="1242"/>
      <c r="M91" s="1239"/>
    </row>
    <row r="92" spans="1:13" s="932" customFormat="1" ht="16.5" customHeight="1">
      <c r="A92" s="747" t="s">
        <v>177</v>
      </c>
      <c r="B92" s="748">
        <f>SUM(B94:B114)</f>
        <v>56681</v>
      </c>
      <c r="C92" s="434">
        <f>D92+E92</f>
        <v>136858</v>
      </c>
      <c r="D92" s="434">
        <f>G92+J92</f>
        <v>68096</v>
      </c>
      <c r="E92" s="434">
        <f>H92+K92</f>
        <v>68762</v>
      </c>
      <c r="F92" s="775">
        <f>SUM(G92:H92)</f>
        <v>135259</v>
      </c>
      <c r="G92" s="775">
        <f>SUM(G94:G114)</f>
        <v>67222</v>
      </c>
      <c r="H92" s="775">
        <f>SUM(H94:H114)</f>
        <v>68037</v>
      </c>
      <c r="I92" s="776">
        <f>SUM(J92:K92)</f>
        <v>1599</v>
      </c>
      <c r="J92" s="748">
        <f>SUM(J94:J114)</f>
        <v>874</v>
      </c>
      <c r="K92" s="748">
        <f>SUM(K94:K114)</f>
        <v>725</v>
      </c>
      <c r="L92" s="777">
        <f>SUM(L94:L114)</f>
        <v>26385</v>
      </c>
      <c r="M92" s="778" t="s">
        <v>979</v>
      </c>
    </row>
    <row r="93" spans="1:13" s="932" customFormat="1" ht="16.149999999999999" customHeight="1">
      <c r="A93" s="749"/>
      <c r="B93" s="746"/>
      <c r="C93" s="180"/>
      <c r="D93" s="180"/>
      <c r="E93" s="180"/>
      <c r="F93" s="773"/>
      <c r="G93" s="773"/>
      <c r="H93" s="773"/>
      <c r="I93" s="774"/>
      <c r="J93" s="746"/>
      <c r="K93" s="746"/>
      <c r="L93" s="779"/>
      <c r="M93" s="439"/>
    </row>
    <row r="94" spans="1:13" s="932" customFormat="1" ht="16.5" customHeight="1">
      <c r="A94" s="749" t="s">
        <v>1264</v>
      </c>
      <c r="B94" s="750">
        <v>3689</v>
      </c>
      <c r="C94" s="180">
        <v>8699</v>
      </c>
      <c r="D94" s="180">
        <v>4396</v>
      </c>
      <c r="E94" s="180">
        <v>4303</v>
      </c>
      <c r="F94" s="751">
        <v>8563</v>
      </c>
      <c r="G94" s="751">
        <v>4316</v>
      </c>
      <c r="H94" s="751">
        <v>4247</v>
      </c>
      <c r="I94" s="751">
        <v>136</v>
      </c>
      <c r="J94" s="751">
        <v>80</v>
      </c>
      <c r="K94" s="751">
        <v>56</v>
      </c>
      <c r="L94" s="746">
        <v>1743</v>
      </c>
      <c r="M94" s="439" t="s">
        <v>610</v>
      </c>
    </row>
    <row r="95" spans="1:13" s="932" customFormat="1" ht="16.5" customHeight="1">
      <c r="A95" s="749" t="s">
        <v>1265</v>
      </c>
      <c r="B95" s="750">
        <v>1434</v>
      </c>
      <c r="C95" s="180">
        <v>3389</v>
      </c>
      <c r="D95" s="180">
        <v>1710</v>
      </c>
      <c r="E95" s="180">
        <v>1679</v>
      </c>
      <c r="F95" s="751">
        <v>3358</v>
      </c>
      <c r="G95" s="751">
        <v>1695</v>
      </c>
      <c r="H95" s="751">
        <v>1663</v>
      </c>
      <c r="I95" s="751">
        <v>31</v>
      </c>
      <c r="J95" s="751">
        <v>15</v>
      </c>
      <c r="K95" s="751">
        <v>16</v>
      </c>
      <c r="L95" s="746">
        <v>964</v>
      </c>
      <c r="M95" s="439" t="s">
        <v>611</v>
      </c>
    </row>
    <row r="96" spans="1:13" s="932" customFormat="1" ht="16.5" customHeight="1">
      <c r="A96" s="749" t="s">
        <v>1266</v>
      </c>
      <c r="B96" s="750">
        <v>1860</v>
      </c>
      <c r="C96" s="180">
        <v>4146</v>
      </c>
      <c r="D96" s="180">
        <v>2083</v>
      </c>
      <c r="E96" s="180">
        <v>2063</v>
      </c>
      <c r="F96" s="751">
        <v>4069</v>
      </c>
      <c r="G96" s="751">
        <v>2022</v>
      </c>
      <c r="H96" s="751">
        <v>2047</v>
      </c>
      <c r="I96" s="751">
        <v>77</v>
      </c>
      <c r="J96" s="751">
        <v>61</v>
      </c>
      <c r="K96" s="751">
        <v>16</v>
      </c>
      <c r="L96" s="746">
        <v>1118</v>
      </c>
      <c r="M96" s="439" t="s">
        <v>612</v>
      </c>
    </row>
    <row r="97" spans="1:13" s="932" customFormat="1" ht="16.5" customHeight="1">
      <c r="A97" s="749" t="s">
        <v>1267</v>
      </c>
      <c r="B97" s="750">
        <v>1245</v>
      </c>
      <c r="C97" s="180">
        <v>3030</v>
      </c>
      <c r="D97" s="180">
        <v>1554</v>
      </c>
      <c r="E97" s="180">
        <v>1476</v>
      </c>
      <c r="F97" s="751">
        <v>2969</v>
      </c>
      <c r="G97" s="751">
        <v>1507</v>
      </c>
      <c r="H97" s="751">
        <v>1462</v>
      </c>
      <c r="I97" s="751">
        <v>61</v>
      </c>
      <c r="J97" s="751">
        <v>47</v>
      </c>
      <c r="K97" s="751">
        <v>14</v>
      </c>
      <c r="L97" s="746">
        <v>800</v>
      </c>
      <c r="M97" s="439" t="s">
        <v>613</v>
      </c>
    </row>
    <row r="98" spans="1:13" s="932" customFormat="1" ht="16.5" customHeight="1">
      <c r="A98" s="749" t="s">
        <v>1268</v>
      </c>
      <c r="B98" s="750">
        <v>1833</v>
      </c>
      <c r="C98" s="180">
        <v>3944</v>
      </c>
      <c r="D98" s="180">
        <v>1953</v>
      </c>
      <c r="E98" s="180">
        <v>1991</v>
      </c>
      <c r="F98" s="751">
        <v>3875</v>
      </c>
      <c r="G98" s="751">
        <v>1903</v>
      </c>
      <c r="H98" s="751">
        <v>1972</v>
      </c>
      <c r="I98" s="751">
        <v>69</v>
      </c>
      <c r="J98" s="751">
        <v>50</v>
      </c>
      <c r="K98" s="751">
        <v>19</v>
      </c>
      <c r="L98" s="746">
        <v>1408</v>
      </c>
      <c r="M98" s="439" t="s">
        <v>614</v>
      </c>
    </row>
    <row r="99" spans="1:13" s="932" customFormat="1" ht="16.5" customHeight="1">
      <c r="A99" s="749" t="s">
        <v>1269</v>
      </c>
      <c r="B99" s="750">
        <v>2267</v>
      </c>
      <c r="C99" s="180">
        <v>5027</v>
      </c>
      <c r="D99" s="180">
        <v>2529</v>
      </c>
      <c r="E99" s="180">
        <v>2498</v>
      </c>
      <c r="F99" s="751">
        <v>4984</v>
      </c>
      <c r="G99" s="751">
        <v>2507</v>
      </c>
      <c r="H99" s="751">
        <v>2477</v>
      </c>
      <c r="I99" s="751">
        <v>43</v>
      </c>
      <c r="J99" s="751">
        <v>22</v>
      </c>
      <c r="K99" s="751">
        <v>21</v>
      </c>
      <c r="L99" s="746">
        <v>1453</v>
      </c>
      <c r="M99" s="439" t="s">
        <v>615</v>
      </c>
    </row>
    <row r="100" spans="1:13" s="932" customFormat="1" ht="16.5" customHeight="1">
      <c r="A100" s="749" t="s">
        <v>1270</v>
      </c>
      <c r="B100" s="750">
        <v>1581</v>
      </c>
      <c r="C100" s="180">
        <v>3667</v>
      </c>
      <c r="D100" s="180">
        <v>1859</v>
      </c>
      <c r="E100" s="180">
        <v>1808</v>
      </c>
      <c r="F100" s="751">
        <v>3615</v>
      </c>
      <c r="G100" s="751">
        <v>1827</v>
      </c>
      <c r="H100" s="751">
        <v>1788</v>
      </c>
      <c r="I100" s="751">
        <v>52</v>
      </c>
      <c r="J100" s="751">
        <v>32</v>
      </c>
      <c r="K100" s="751">
        <v>20</v>
      </c>
      <c r="L100" s="746">
        <v>934</v>
      </c>
      <c r="M100" s="439" t="s">
        <v>616</v>
      </c>
    </row>
    <row r="101" spans="1:13" s="932" customFormat="1" ht="16.5" customHeight="1">
      <c r="A101" s="749" t="s">
        <v>1271</v>
      </c>
      <c r="B101" s="750">
        <v>1768</v>
      </c>
      <c r="C101" s="180">
        <v>4242</v>
      </c>
      <c r="D101" s="180">
        <v>2147</v>
      </c>
      <c r="E101" s="180">
        <v>2095</v>
      </c>
      <c r="F101" s="751">
        <v>4223</v>
      </c>
      <c r="G101" s="751">
        <v>2147</v>
      </c>
      <c r="H101" s="751">
        <v>2076</v>
      </c>
      <c r="I101" s="751">
        <v>19</v>
      </c>
      <c r="J101" s="751">
        <v>0</v>
      </c>
      <c r="K101" s="751">
        <v>19</v>
      </c>
      <c r="L101" s="746">
        <v>1078</v>
      </c>
      <c r="M101" s="439" t="s">
        <v>617</v>
      </c>
    </row>
    <row r="102" spans="1:13" s="932" customFormat="1" ht="16.5" customHeight="1">
      <c r="A102" s="749" t="s">
        <v>1272</v>
      </c>
      <c r="B102" s="750">
        <v>943</v>
      </c>
      <c r="C102" s="180">
        <v>2325</v>
      </c>
      <c r="D102" s="180">
        <v>1186</v>
      </c>
      <c r="E102" s="180">
        <v>1139</v>
      </c>
      <c r="F102" s="751">
        <v>2287</v>
      </c>
      <c r="G102" s="751">
        <v>1159</v>
      </c>
      <c r="H102" s="751">
        <v>1128</v>
      </c>
      <c r="I102" s="751">
        <v>38</v>
      </c>
      <c r="J102" s="751">
        <v>27</v>
      </c>
      <c r="K102" s="751">
        <v>11</v>
      </c>
      <c r="L102" s="746">
        <v>667</v>
      </c>
      <c r="M102" s="439" t="s">
        <v>618</v>
      </c>
    </row>
    <row r="103" spans="1:13" s="932" customFormat="1" ht="16.5" customHeight="1">
      <c r="A103" s="749" t="s">
        <v>1273</v>
      </c>
      <c r="B103" s="750">
        <v>1159</v>
      </c>
      <c r="C103" s="180">
        <v>2674</v>
      </c>
      <c r="D103" s="180">
        <v>1348</v>
      </c>
      <c r="E103" s="180">
        <v>1326</v>
      </c>
      <c r="F103" s="751">
        <v>2623</v>
      </c>
      <c r="G103" s="751">
        <v>1321</v>
      </c>
      <c r="H103" s="751">
        <v>1302</v>
      </c>
      <c r="I103" s="751">
        <v>51</v>
      </c>
      <c r="J103" s="751">
        <v>27</v>
      </c>
      <c r="K103" s="751">
        <v>24</v>
      </c>
      <c r="L103" s="746">
        <v>824</v>
      </c>
      <c r="M103" s="439" t="s">
        <v>619</v>
      </c>
    </row>
    <row r="104" spans="1:13" s="932" customFormat="1" ht="16.5" customHeight="1">
      <c r="A104" s="749" t="s">
        <v>1274</v>
      </c>
      <c r="B104" s="750">
        <v>1673</v>
      </c>
      <c r="C104" s="180">
        <v>3322</v>
      </c>
      <c r="D104" s="180">
        <v>1632</v>
      </c>
      <c r="E104" s="180">
        <v>1690</v>
      </c>
      <c r="F104" s="751">
        <v>3286</v>
      </c>
      <c r="G104" s="751">
        <v>1615</v>
      </c>
      <c r="H104" s="751">
        <v>1671</v>
      </c>
      <c r="I104" s="751">
        <v>36</v>
      </c>
      <c r="J104" s="751">
        <v>17</v>
      </c>
      <c r="K104" s="751">
        <v>19</v>
      </c>
      <c r="L104" s="746">
        <v>1217</v>
      </c>
      <c r="M104" s="439" t="s">
        <v>620</v>
      </c>
    </row>
    <row r="105" spans="1:13" s="932" customFormat="1" ht="16.5" customHeight="1">
      <c r="A105" s="749" t="s">
        <v>1275</v>
      </c>
      <c r="B105" s="750">
        <v>961</v>
      </c>
      <c r="C105" s="180">
        <v>1932</v>
      </c>
      <c r="D105" s="180">
        <v>979</v>
      </c>
      <c r="E105" s="180">
        <v>953</v>
      </c>
      <c r="F105" s="751">
        <v>1872</v>
      </c>
      <c r="G105" s="751">
        <v>934</v>
      </c>
      <c r="H105" s="751">
        <v>938</v>
      </c>
      <c r="I105" s="751">
        <v>60</v>
      </c>
      <c r="J105" s="751">
        <v>45</v>
      </c>
      <c r="K105" s="751">
        <v>15</v>
      </c>
      <c r="L105" s="746">
        <v>723</v>
      </c>
      <c r="M105" s="439" t="s">
        <v>621</v>
      </c>
    </row>
    <row r="106" spans="1:13" s="932" customFormat="1" ht="16.5" customHeight="1">
      <c r="A106" s="749" t="s">
        <v>1276</v>
      </c>
      <c r="B106" s="750">
        <v>699</v>
      </c>
      <c r="C106" s="180">
        <v>1431</v>
      </c>
      <c r="D106" s="180">
        <v>706</v>
      </c>
      <c r="E106" s="180">
        <v>725</v>
      </c>
      <c r="F106" s="751">
        <v>1419</v>
      </c>
      <c r="G106" s="751">
        <v>705</v>
      </c>
      <c r="H106" s="751">
        <v>714</v>
      </c>
      <c r="I106" s="751">
        <v>12</v>
      </c>
      <c r="J106" s="751">
        <v>1</v>
      </c>
      <c r="K106" s="751">
        <v>11</v>
      </c>
      <c r="L106" s="746">
        <v>561</v>
      </c>
      <c r="M106" s="439" t="s">
        <v>622</v>
      </c>
    </row>
    <row r="107" spans="1:13" s="932" customFormat="1" ht="16.5" customHeight="1">
      <c r="A107" s="749" t="s">
        <v>1277</v>
      </c>
      <c r="B107" s="750">
        <v>1206</v>
      </c>
      <c r="C107" s="180">
        <v>2461</v>
      </c>
      <c r="D107" s="180">
        <v>1177</v>
      </c>
      <c r="E107" s="180">
        <v>1284</v>
      </c>
      <c r="F107" s="751">
        <v>2449</v>
      </c>
      <c r="G107" s="751">
        <v>1175</v>
      </c>
      <c r="H107" s="751">
        <v>1274</v>
      </c>
      <c r="I107" s="751">
        <v>12</v>
      </c>
      <c r="J107" s="751">
        <v>2</v>
      </c>
      <c r="K107" s="751">
        <v>10</v>
      </c>
      <c r="L107" s="746">
        <v>886</v>
      </c>
      <c r="M107" s="439" t="s">
        <v>623</v>
      </c>
    </row>
    <row r="108" spans="1:13" s="932" customFormat="1" ht="16.5" customHeight="1">
      <c r="A108" s="749" t="s">
        <v>1278</v>
      </c>
      <c r="B108" s="750">
        <v>626</v>
      </c>
      <c r="C108" s="180">
        <v>1274</v>
      </c>
      <c r="D108" s="180">
        <v>589</v>
      </c>
      <c r="E108" s="180">
        <v>685</v>
      </c>
      <c r="F108" s="751">
        <v>1269</v>
      </c>
      <c r="G108" s="751">
        <v>589</v>
      </c>
      <c r="H108" s="751">
        <v>680</v>
      </c>
      <c r="I108" s="751">
        <v>5</v>
      </c>
      <c r="J108" s="751">
        <v>0</v>
      </c>
      <c r="K108" s="751">
        <v>5</v>
      </c>
      <c r="L108" s="746">
        <v>459</v>
      </c>
      <c r="M108" s="439" t="s">
        <v>624</v>
      </c>
    </row>
    <row r="109" spans="1:13" s="932" customFormat="1" ht="16.5" customHeight="1">
      <c r="A109" s="749" t="s">
        <v>1279</v>
      </c>
      <c r="B109" s="750">
        <v>4033</v>
      </c>
      <c r="C109" s="180">
        <v>9053</v>
      </c>
      <c r="D109" s="180">
        <v>4553</v>
      </c>
      <c r="E109" s="180">
        <v>4500</v>
      </c>
      <c r="F109" s="751">
        <v>8990</v>
      </c>
      <c r="G109" s="751">
        <v>4535</v>
      </c>
      <c r="H109" s="751">
        <v>4455</v>
      </c>
      <c r="I109" s="751">
        <v>63</v>
      </c>
      <c r="J109" s="751">
        <v>18</v>
      </c>
      <c r="K109" s="751">
        <v>45</v>
      </c>
      <c r="L109" s="746">
        <v>1759</v>
      </c>
      <c r="M109" s="439" t="s">
        <v>980</v>
      </c>
    </row>
    <row r="110" spans="1:13" s="932" customFormat="1" ht="16.5" customHeight="1">
      <c r="A110" s="749" t="s">
        <v>1280</v>
      </c>
      <c r="B110" s="750">
        <v>4758</v>
      </c>
      <c r="C110" s="180">
        <v>10454</v>
      </c>
      <c r="D110" s="180">
        <v>5177</v>
      </c>
      <c r="E110" s="180">
        <v>5277</v>
      </c>
      <c r="F110" s="751">
        <v>10377</v>
      </c>
      <c r="G110" s="751">
        <v>5158</v>
      </c>
      <c r="H110" s="751">
        <v>5219</v>
      </c>
      <c r="I110" s="751">
        <v>77</v>
      </c>
      <c r="J110" s="751">
        <v>19</v>
      </c>
      <c r="K110" s="751">
        <v>58</v>
      </c>
      <c r="L110" s="746">
        <v>1996</v>
      </c>
      <c r="M110" s="439" t="s">
        <v>981</v>
      </c>
    </row>
    <row r="111" spans="1:13" s="932" customFormat="1" ht="16.5" customHeight="1">
      <c r="A111" s="749" t="s">
        <v>1281</v>
      </c>
      <c r="B111" s="750">
        <v>2288</v>
      </c>
      <c r="C111" s="180">
        <v>5265</v>
      </c>
      <c r="D111" s="180">
        <v>2625</v>
      </c>
      <c r="E111" s="180">
        <v>2640</v>
      </c>
      <c r="F111" s="751">
        <v>5229</v>
      </c>
      <c r="G111" s="751">
        <v>2612</v>
      </c>
      <c r="H111" s="751">
        <v>2617</v>
      </c>
      <c r="I111" s="751">
        <v>36</v>
      </c>
      <c r="J111" s="751">
        <v>13</v>
      </c>
      <c r="K111" s="751">
        <v>23</v>
      </c>
      <c r="L111" s="746">
        <v>1233</v>
      </c>
      <c r="M111" s="439" t="s">
        <v>625</v>
      </c>
    </row>
    <row r="112" spans="1:13" s="932" customFormat="1" ht="16.5" customHeight="1">
      <c r="A112" s="749" t="s">
        <v>1282</v>
      </c>
      <c r="B112" s="750">
        <v>9525</v>
      </c>
      <c r="C112" s="180">
        <v>26402</v>
      </c>
      <c r="D112" s="180">
        <v>13087</v>
      </c>
      <c r="E112" s="180">
        <v>13315</v>
      </c>
      <c r="F112" s="751">
        <v>25847</v>
      </c>
      <c r="G112" s="751">
        <v>12743</v>
      </c>
      <c r="H112" s="751">
        <v>13104</v>
      </c>
      <c r="I112" s="751">
        <v>555</v>
      </c>
      <c r="J112" s="751">
        <v>344</v>
      </c>
      <c r="K112" s="751">
        <v>211</v>
      </c>
      <c r="L112" s="746">
        <v>2559</v>
      </c>
      <c r="M112" s="439" t="s">
        <v>626</v>
      </c>
    </row>
    <row r="113" spans="1:13" s="932" customFormat="1" ht="16.5" customHeight="1">
      <c r="A113" s="749" t="s">
        <v>1283</v>
      </c>
      <c r="B113" s="750">
        <v>8964</v>
      </c>
      <c r="C113" s="180">
        <v>23023</v>
      </c>
      <c r="D113" s="180">
        <v>11251</v>
      </c>
      <c r="E113" s="180">
        <v>11772</v>
      </c>
      <c r="F113" s="751">
        <v>22919</v>
      </c>
      <c r="G113" s="751">
        <v>11217</v>
      </c>
      <c r="H113" s="751">
        <v>11702</v>
      </c>
      <c r="I113" s="751">
        <v>104</v>
      </c>
      <c r="J113" s="751">
        <v>34</v>
      </c>
      <c r="K113" s="751">
        <v>70</v>
      </c>
      <c r="L113" s="746">
        <v>2823</v>
      </c>
      <c r="M113" s="439" t="s">
        <v>627</v>
      </c>
    </row>
    <row r="114" spans="1:13" s="932" customFormat="1" ht="16.5" customHeight="1">
      <c r="A114" s="749" t="s">
        <v>1284</v>
      </c>
      <c r="B114" s="750">
        <v>4169</v>
      </c>
      <c r="C114" s="180">
        <v>11098</v>
      </c>
      <c r="D114" s="180">
        <v>5555</v>
      </c>
      <c r="E114" s="180">
        <v>5543</v>
      </c>
      <c r="F114" s="751">
        <v>11036</v>
      </c>
      <c r="G114" s="751">
        <v>5535</v>
      </c>
      <c r="H114" s="751">
        <v>5501</v>
      </c>
      <c r="I114" s="751">
        <v>62</v>
      </c>
      <c r="J114" s="751">
        <v>20</v>
      </c>
      <c r="K114" s="751">
        <v>42</v>
      </c>
      <c r="L114" s="746">
        <v>1180</v>
      </c>
      <c r="M114" s="439" t="s">
        <v>628</v>
      </c>
    </row>
    <row r="115" spans="1:13" s="932" customFormat="1" ht="15.95" customHeight="1">
      <c r="A115" s="749"/>
      <c r="B115" s="746"/>
      <c r="C115" s="180"/>
      <c r="D115" s="180"/>
      <c r="E115" s="180"/>
      <c r="F115" s="773"/>
      <c r="G115" s="773"/>
      <c r="H115" s="773"/>
      <c r="I115" s="774"/>
      <c r="J115" s="746"/>
      <c r="K115" s="746"/>
      <c r="L115" s="779"/>
      <c r="M115" s="780"/>
    </row>
    <row r="116" spans="1:13" s="932" customFormat="1" ht="16.5" customHeight="1">
      <c r="A116" s="747" t="s">
        <v>178</v>
      </c>
      <c r="B116" s="748">
        <f>SUM(B118:B123)+SUM(B134:B151)</f>
        <v>70674</v>
      </c>
      <c r="C116" s="434">
        <f>D116+E116</f>
        <v>169904</v>
      </c>
      <c r="D116" s="434">
        <f>G116+J116</f>
        <v>83853</v>
      </c>
      <c r="E116" s="434">
        <f>H116+K116</f>
        <v>86051</v>
      </c>
      <c r="F116" s="775">
        <f>SUM(G116:H116)</f>
        <v>168461</v>
      </c>
      <c r="G116" s="775">
        <f>SUM(G118:G123)+SUM(G134:G151)</f>
        <v>83229</v>
      </c>
      <c r="H116" s="775">
        <f>SUM(H118:H123)+SUM(H134:H151)</f>
        <v>85232</v>
      </c>
      <c r="I116" s="776">
        <f>SUM(J116:K116)</f>
        <v>1443</v>
      </c>
      <c r="J116" s="748">
        <f>SUM(J118:J123)+SUM(J134:J151)</f>
        <v>624</v>
      </c>
      <c r="K116" s="748">
        <f>SUM(K118:K123)+SUM(K134:K151)</f>
        <v>819</v>
      </c>
      <c r="L116" s="748">
        <f>SUM(L118:L123)+SUM(L134:L151)</f>
        <v>32558</v>
      </c>
      <c r="M116" s="744" t="s">
        <v>201</v>
      </c>
    </row>
    <row r="117" spans="1:13" s="932" customFormat="1" ht="15.95" customHeight="1">
      <c r="A117" s="749"/>
      <c r="B117" s="746"/>
      <c r="C117" s="180"/>
      <c r="D117" s="180"/>
      <c r="E117" s="180"/>
      <c r="F117" s="773"/>
      <c r="G117" s="773"/>
      <c r="H117" s="773"/>
      <c r="I117" s="774"/>
      <c r="J117" s="746"/>
      <c r="K117" s="746"/>
      <c r="L117" s="779"/>
      <c r="M117" s="439"/>
    </row>
    <row r="118" spans="1:13" s="932" customFormat="1" ht="16.5" customHeight="1">
      <c r="A118" s="749" t="s">
        <v>1285</v>
      </c>
      <c r="B118" s="751">
        <v>3500</v>
      </c>
      <c r="C118" s="180">
        <v>7479</v>
      </c>
      <c r="D118" s="180">
        <v>3719</v>
      </c>
      <c r="E118" s="180">
        <v>3760</v>
      </c>
      <c r="F118" s="751">
        <v>7374</v>
      </c>
      <c r="G118" s="752">
        <v>3653</v>
      </c>
      <c r="H118" s="752">
        <v>3721</v>
      </c>
      <c r="I118" s="751">
        <v>105</v>
      </c>
      <c r="J118" s="751">
        <v>66</v>
      </c>
      <c r="K118" s="751">
        <v>39</v>
      </c>
      <c r="L118" s="746">
        <v>2415</v>
      </c>
      <c r="M118" s="439" t="s">
        <v>629</v>
      </c>
    </row>
    <row r="119" spans="1:13" s="932" customFormat="1" ht="16.5" customHeight="1">
      <c r="A119" s="749" t="s">
        <v>1286</v>
      </c>
      <c r="B119" s="751">
        <v>2130</v>
      </c>
      <c r="C119" s="180">
        <v>4614</v>
      </c>
      <c r="D119" s="180">
        <v>2352</v>
      </c>
      <c r="E119" s="180">
        <v>2262</v>
      </c>
      <c r="F119" s="751">
        <v>4572</v>
      </c>
      <c r="G119" s="752">
        <v>2338</v>
      </c>
      <c r="H119" s="752">
        <v>2234</v>
      </c>
      <c r="I119" s="751">
        <v>42</v>
      </c>
      <c r="J119" s="751">
        <v>14</v>
      </c>
      <c r="K119" s="751">
        <v>28</v>
      </c>
      <c r="L119" s="746">
        <v>1648</v>
      </c>
      <c r="M119" s="439" t="s">
        <v>630</v>
      </c>
    </row>
    <row r="120" spans="1:13" s="932" customFormat="1" ht="16.5" customHeight="1">
      <c r="A120" s="749" t="s">
        <v>1287</v>
      </c>
      <c r="B120" s="751">
        <v>1578</v>
      </c>
      <c r="C120" s="180">
        <v>3653</v>
      </c>
      <c r="D120" s="180">
        <v>1844</v>
      </c>
      <c r="E120" s="180">
        <v>1809</v>
      </c>
      <c r="F120" s="751">
        <v>3610</v>
      </c>
      <c r="G120" s="752">
        <v>1831</v>
      </c>
      <c r="H120" s="752">
        <v>1779</v>
      </c>
      <c r="I120" s="751">
        <v>43</v>
      </c>
      <c r="J120" s="751">
        <v>13</v>
      </c>
      <c r="K120" s="751">
        <v>30</v>
      </c>
      <c r="L120" s="746">
        <v>1309</v>
      </c>
      <c r="M120" s="439" t="s">
        <v>631</v>
      </c>
    </row>
    <row r="121" spans="1:13" s="932" customFormat="1" ht="16.5" customHeight="1">
      <c r="A121" s="749" t="s">
        <v>1288</v>
      </c>
      <c r="B121" s="751">
        <v>1936</v>
      </c>
      <c r="C121" s="180">
        <v>4128</v>
      </c>
      <c r="D121" s="180">
        <v>2116</v>
      </c>
      <c r="E121" s="180">
        <v>2012</v>
      </c>
      <c r="F121" s="751">
        <v>4070</v>
      </c>
      <c r="G121" s="752">
        <v>2090</v>
      </c>
      <c r="H121" s="752">
        <v>1980</v>
      </c>
      <c r="I121" s="751">
        <v>58</v>
      </c>
      <c r="J121" s="751">
        <v>26</v>
      </c>
      <c r="K121" s="751">
        <v>32</v>
      </c>
      <c r="L121" s="746">
        <v>1216</v>
      </c>
      <c r="M121" s="439" t="s">
        <v>632</v>
      </c>
    </row>
    <row r="122" spans="1:13" s="932" customFormat="1" ht="16.5" customHeight="1">
      <c r="A122" s="749" t="s">
        <v>1289</v>
      </c>
      <c r="B122" s="751">
        <v>2083</v>
      </c>
      <c r="C122" s="180">
        <v>4311</v>
      </c>
      <c r="D122" s="180">
        <v>2150</v>
      </c>
      <c r="E122" s="180">
        <v>2161</v>
      </c>
      <c r="F122" s="751">
        <v>4258</v>
      </c>
      <c r="G122" s="752">
        <v>2126</v>
      </c>
      <c r="H122" s="752">
        <v>2132</v>
      </c>
      <c r="I122" s="751">
        <v>53</v>
      </c>
      <c r="J122" s="751">
        <v>24</v>
      </c>
      <c r="K122" s="751">
        <v>29</v>
      </c>
      <c r="L122" s="746">
        <v>1477</v>
      </c>
      <c r="M122" s="439" t="s">
        <v>633</v>
      </c>
    </row>
    <row r="123" spans="1:13" s="932" customFormat="1" ht="16.5" customHeight="1" thickBot="1">
      <c r="A123" s="754" t="s">
        <v>1290</v>
      </c>
      <c r="B123" s="751">
        <v>1623</v>
      </c>
      <c r="C123" s="180">
        <v>3361</v>
      </c>
      <c r="D123" s="180">
        <v>1606</v>
      </c>
      <c r="E123" s="180">
        <v>1755</v>
      </c>
      <c r="F123" s="751">
        <v>3315</v>
      </c>
      <c r="G123" s="752">
        <v>1584</v>
      </c>
      <c r="H123" s="752">
        <v>1731</v>
      </c>
      <c r="I123" s="751">
        <v>46</v>
      </c>
      <c r="J123" s="751">
        <v>22</v>
      </c>
      <c r="K123" s="756">
        <v>24</v>
      </c>
      <c r="L123" s="746">
        <v>1240</v>
      </c>
      <c r="M123" s="451" t="s">
        <v>634</v>
      </c>
    </row>
    <row r="124" spans="1:13" s="760" customFormat="1" ht="11.1" customHeight="1">
      <c r="A124" s="781" t="s">
        <v>841</v>
      </c>
      <c r="B124" s="782"/>
      <c r="C124" s="783"/>
      <c r="D124" s="783"/>
      <c r="E124" s="783"/>
      <c r="F124" s="784"/>
      <c r="G124" s="784"/>
      <c r="H124" s="784"/>
      <c r="I124" s="785"/>
      <c r="J124" s="782"/>
      <c r="K124" s="782"/>
      <c r="L124" s="786"/>
      <c r="M124" s="783" t="s">
        <v>635</v>
      </c>
    </row>
    <row r="125" spans="1:13" s="932" customFormat="1" ht="15" hidden="1" customHeight="1" thickBot="1">
      <c r="A125" s="787" t="s">
        <v>841</v>
      </c>
      <c r="B125" s="760"/>
      <c r="C125" s="760"/>
      <c r="D125" s="760"/>
      <c r="E125" s="760"/>
      <c r="F125" s="760"/>
      <c r="G125" s="1261" t="s">
        <v>526</v>
      </c>
      <c r="H125" s="1261"/>
      <c r="I125" s="1261"/>
      <c r="J125" s="1261"/>
      <c r="K125" s="1261"/>
      <c r="L125" s="1261"/>
      <c r="M125" s="1261"/>
    </row>
    <row r="126" spans="1:13" s="788" customFormat="1" ht="14.1" customHeight="1">
      <c r="A126" s="722" t="s">
        <v>1696</v>
      </c>
      <c r="B126" s="762"/>
      <c r="C126" s="762"/>
      <c r="D126" s="762"/>
      <c r="E126" s="762"/>
      <c r="F126" s="762"/>
      <c r="G126" s="762"/>
      <c r="H126" s="762"/>
      <c r="I126" s="762"/>
      <c r="J126" s="762"/>
      <c r="K126" s="762"/>
      <c r="L126" s="724"/>
      <c r="M126" s="892" t="s">
        <v>124</v>
      </c>
    </row>
    <row r="127" spans="1:13" s="762" customFormat="1" ht="14.1" customHeight="1">
      <c r="A127" s="722"/>
      <c r="L127" s="724"/>
      <c r="M127" s="892"/>
    </row>
    <row r="128" spans="1:13" s="762" customFormat="1" ht="20.100000000000001" customHeight="1">
      <c r="A128" s="1236" t="s">
        <v>22</v>
      </c>
      <c r="B128" s="1236"/>
      <c r="C128" s="1236"/>
      <c r="D128" s="1236"/>
      <c r="E128" s="1236"/>
      <c r="F128" s="1236"/>
      <c r="G128" s="1256" t="s">
        <v>43</v>
      </c>
      <c r="H128" s="1256"/>
      <c r="I128" s="1256"/>
      <c r="J128" s="1256"/>
      <c r="K128" s="1256"/>
      <c r="L128" s="1256"/>
      <c r="M128" s="1256"/>
    </row>
    <row r="129" spans="1:13" s="726" customFormat="1" ht="24" customHeight="1">
      <c r="A129" s="727"/>
      <c r="B129" s="890"/>
      <c r="C129" s="890"/>
      <c r="D129" s="727"/>
      <c r="E129" s="727"/>
      <c r="F129" s="890"/>
      <c r="G129" s="1251"/>
      <c r="H129" s="1251"/>
      <c r="I129" s="1251"/>
      <c r="J129" s="1251"/>
      <c r="K129" s="1251"/>
      <c r="L129" s="1251"/>
      <c r="M129" s="1251"/>
    </row>
    <row r="130" spans="1:13" s="728" customFormat="1" ht="18" customHeight="1" thickBot="1">
      <c r="A130" s="545" t="s">
        <v>529</v>
      </c>
      <c r="B130" s="764"/>
      <c r="C130" s="765"/>
      <c r="D130" s="765"/>
      <c r="E130" s="765"/>
      <c r="F130" s="765"/>
      <c r="G130" s="765"/>
      <c r="H130" s="765"/>
      <c r="I130" s="765"/>
      <c r="J130" s="765"/>
      <c r="K130" s="765"/>
      <c r="L130" s="1252" t="s">
        <v>571</v>
      </c>
      <c r="M130" s="1252"/>
    </row>
    <row r="131" spans="1:13" s="546" customFormat="1" ht="16.5" customHeight="1">
      <c r="A131" s="1244" t="s">
        <v>834</v>
      </c>
      <c r="B131" s="1247" t="s">
        <v>530</v>
      </c>
      <c r="C131" s="1253" t="s">
        <v>572</v>
      </c>
      <c r="D131" s="1254"/>
      <c r="E131" s="1254"/>
      <c r="F131" s="1254"/>
      <c r="G131" s="1254" t="s">
        <v>572</v>
      </c>
      <c r="H131" s="1254"/>
      <c r="I131" s="1254"/>
      <c r="J131" s="1254"/>
      <c r="K131" s="1257"/>
      <c r="L131" s="1240" t="s">
        <v>842</v>
      </c>
      <c r="M131" s="1237" t="s">
        <v>837</v>
      </c>
    </row>
    <row r="132" spans="1:13" s="932" customFormat="1" ht="16.5" customHeight="1">
      <c r="A132" s="1245"/>
      <c r="B132" s="1248"/>
      <c r="C132" s="1230" t="s">
        <v>838</v>
      </c>
      <c r="D132" s="1232" t="s">
        <v>76</v>
      </c>
      <c r="E132" s="1233"/>
      <c r="F132" s="1230" t="s">
        <v>839</v>
      </c>
      <c r="G132" s="1232" t="s">
        <v>76</v>
      </c>
      <c r="H132" s="1233"/>
      <c r="I132" s="1230" t="s">
        <v>840</v>
      </c>
      <c r="J132" s="1232" t="s">
        <v>76</v>
      </c>
      <c r="K132" s="1233"/>
      <c r="L132" s="1241"/>
      <c r="M132" s="1238"/>
    </row>
    <row r="133" spans="1:13" s="932" customFormat="1" ht="26.45" customHeight="1">
      <c r="A133" s="1246"/>
      <c r="B133" s="1249"/>
      <c r="C133" s="1231"/>
      <c r="D133" s="731" t="s">
        <v>531</v>
      </c>
      <c r="E133" s="731" t="s">
        <v>532</v>
      </c>
      <c r="F133" s="1234"/>
      <c r="G133" s="732" t="s">
        <v>531</v>
      </c>
      <c r="H133" s="731" t="s">
        <v>532</v>
      </c>
      <c r="I133" s="1234"/>
      <c r="J133" s="731" t="s">
        <v>531</v>
      </c>
      <c r="K133" s="731" t="s">
        <v>532</v>
      </c>
      <c r="L133" s="1242"/>
      <c r="M133" s="1239"/>
    </row>
    <row r="134" spans="1:13" s="932" customFormat="1" ht="15" customHeight="1">
      <c r="A134" s="767" t="s">
        <v>1291</v>
      </c>
      <c r="B134" s="768">
        <v>1069</v>
      </c>
      <c r="C134" s="769">
        <v>2192</v>
      </c>
      <c r="D134" s="769">
        <v>1112</v>
      </c>
      <c r="E134" s="769">
        <v>1080</v>
      </c>
      <c r="F134" s="770">
        <v>2137</v>
      </c>
      <c r="G134" s="771">
        <v>1059</v>
      </c>
      <c r="H134" s="771">
        <v>1078</v>
      </c>
      <c r="I134" s="770">
        <v>55</v>
      </c>
      <c r="J134" s="770">
        <v>53</v>
      </c>
      <c r="K134" s="770">
        <v>2</v>
      </c>
      <c r="L134" s="789">
        <v>861</v>
      </c>
      <c r="M134" s="772" t="s">
        <v>636</v>
      </c>
    </row>
    <row r="135" spans="1:13" s="932" customFormat="1" ht="15" customHeight="1">
      <c r="A135" s="749" t="s">
        <v>1292</v>
      </c>
      <c r="B135" s="750">
        <v>1155</v>
      </c>
      <c r="C135" s="180">
        <v>2531</v>
      </c>
      <c r="D135" s="180">
        <v>1257</v>
      </c>
      <c r="E135" s="180">
        <v>1274</v>
      </c>
      <c r="F135" s="751">
        <v>2508</v>
      </c>
      <c r="G135" s="752">
        <v>1246</v>
      </c>
      <c r="H135" s="752">
        <v>1262</v>
      </c>
      <c r="I135" s="751">
        <v>23</v>
      </c>
      <c r="J135" s="751">
        <v>11</v>
      </c>
      <c r="K135" s="751">
        <v>12</v>
      </c>
      <c r="L135" s="789">
        <v>748</v>
      </c>
      <c r="M135" s="439" t="s">
        <v>637</v>
      </c>
    </row>
    <row r="136" spans="1:13" s="932" customFormat="1" ht="15" customHeight="1">
      <c r="A136" s="749" t="s">
        <v>1293</v>
      </c>
      <c r="B136" s="750">
        <v>1418</v>
      </c>
      <c r="C136" s="180">
        <v>3462</v>
      </c>
      <c r="D136" s="180">
        <v>1819</v>
      </c>
      <c r="E136" s="180">
        <v>1643</v>
      </c>
      <c r="F136" s="751">
        <v>3388</v>
      </c>
      <c r="G136" s="752">
        <v>1778</v>
      </c>
      <c r="H136" s="752">
        <v>1610</v>
      </c>
      <c r="I136" s="751">
        <v>74</v>
      </c>
      <c r="J136" s="751">
        <v>41</v>
      </c>
      <c r="K136" s="751">
        <v>33</v>
      </c>
      <c r="L136" s="789">
        <v>1087</v>
      </c>
      <c r="M136" s="439" t="s">
        <v>638</v>
      </c>
    </row>
    <row r="137" spans="1:13" s="932" customFormat="1" ht="15" customHeight="1">
      <c r="A137" s="749" t="s">
        <v>1294</v>
      </c>
      <c r="B137" s="750">
        <v>1636</v>
      </c>
      <c r="C137" s="180">
        <v>3220</v>
      </c>
      <c r="D137" s="180">
        <v>1604</v>
      </c>
      <c r="E137" s="180">
        <v>1616</v>
      </c>
      <c r="F137" s="751">
        <v>3197</v>
      </c>
      <c r="G137" s="752">
        <v>1598</v>
      </c>
      <c r="H137" s="752">
        <v>1599</v>
      </c>
      <c r="I137" s="751">
        <v>23</v>
      </c>
      <c r="J137" s="751">
        <v>6</v>
      </c>
      <c r="K137" s="751">
        <v>17</v>
      </c>
      <c r="L137" s="789">
        <v>1204</v>
      </c>
      <c r="M137" s="439" t="s">
        <v>639</v>
      </c>
    </row>
    <row r="138" spans="1:13" s="932" customFormat="1" ht="15" customHeight="1">
      <c r="A138" s="749" t="s">
        <v>1295</v>
      </c>
      <c r="B138" s="750">
        <v>1095</v>
      </c>
      <c r="C138" s="180">
        <v>2141</v>
      </c>
      <c r="D138" s="180">
        <v>1092</v>
      </c>
      <c r="E138" s="180">
        <v>1049</v>
      </c>
      <c r="F138" s="751">
        <v>2113</v>
      </c>
      <c r="G138" s="752">
        <v>1085</v>
      </c>
      <c r="H138" s="752">
        <v>1028</v>
      </c>
      <c r="I138" s="751">
        <v>28</v>
      </c>
      <c r="J138" s="751">
        <v>7</v>
      </c>
      <c r="K138" s="751">
        <v>21</v>
      </c>
      <c r="L138" s="789">
        <v>794</v>
      </c>
      <c r="M138" s="439" t="s">
        <v>640</v>
      </c>
    </row>
    <row r="139" spans="1:13" s="932" customFormat="1" ht="15" customHeight="1">
      <c r="A139" s="749" t="s">
        <v>1296</v>
      </c>
      <c r="B139" s="750">
        <v>1058</v>
      </c>
      <c r="C139" s="180">
        <v>2114</v>
      </c>
      <c r="D139" s="180">
        <v>1084</v>
      </c>
      <c r="E139" s="180">
        <v>1030</v>
      </c>
      <c r="F139" s="751">
        <v>2104</v>
      </c>
      <c r="G139" s="752">
        <v>1082</v>
      </c>
      <c r="H139" s="752">
        <v>1022</v>
      </c>
      <c r="I139" s="751">
        <v>10</v>
      </c>
      <c r="J139" s="751">
        <v>2</v>
      </c>
      <c r="K139" s="751">
        <v>8</v>
      </c>
      <c r="L139" s="789">
        <v>765</v>
      </c>
      <c r="M139" s="439" t="s">
        <v>641</v>
      </c>
    </row>
    <row r="140" spans="1:13" s="932" customFormat="1" ht="15" customHeight="1">
      <c r="A140" s="749" t="s">
        <v>1297</v>
      </c>
      <c r="B140" s="750">
        <v>1004</v>
      </c>
      <c r="C140" s="180">
        <v>1970</v>
      </c>
      <c r="D140" s="180">
        <v>1033</v>
      </c>
      <c r="E140" s="180">
        <v>937</v>
      </c>
      <c r="F140" s="751">
        <v>1957</v>
      </c>
      <c r="G140" s="752">
        <v>1030</v>
      </c>
      <c r="H140" s="752">
        <v>927</v>
      </c>
      <c r="I140" s="751">
        <v>13</v>
      </c>
      <c r="J140" s="751">
        <v>3</v>
      </c>
      <c r="K140" s="751">
        <v>10</v>
      </c>
      <c r="L140" s="789">
        <v>716</v>
      </c>
      <c r="M140" s="439" t="s">
        <v>642</v>
      </c>
    </row>
    <row r="141" spans="1:13" s="932" customFormat="1" ht="15" customHeight="1">
      <c r="A141" s="749" t="s">
        <v>1298</v>
      </c>
      <c r="B141" s="750">
        <v>993</v>
      </c>
      <c r="C141" s="180">
        <v>2052</v>
      </c>
      <c r="D141" s="180">
        <v>1020</v>
      </c>
      <c r="E141" s="180">
        <v>1032</v>
      </c>
      <c r="F141" s="751">
        <v>2021</v>
      </c>
      <c r="G141" s="752">
        <v>1005</v>
      </c>
      <c r="H141" s="752">
        <v>1016</v>
      </c>
      <c r="I141" s="751">
        <v>31</v>
      </c>
      <c r="J141" s="751">
        <v>15</v>
      </c>
      <c r="K141" s="751">
        <v>16</v>
      </c>
      <c r="L141" s="789">
        <v>758</v>
      </c>
      <c r="M141" s="439" t="s">
        <v>643</v>
      </c>
    </row>
    <row r="142" spans="1:13" s="932" customFormat="1" ht="15" customHeight="1">
      <c r="A142" s="749" t="s">
        <v>1299</v>
      </c>
      <c r="B142" s="750">
        <v>2816</v>
      </c>
      <c r="C142" s="180">
        <v>5640</v>
      </c>
      <c r="D142" s="180">
        <v>2776</v>
      </c>
      <c r="E142" s="180">
        <v>2864</v>
      </c>
      <c r="F142" s="751">
        <v>5560</v>
      </c>
      <c r="G142" s="752">
        <v>2743</v>
      </c>
      <c r="H142" s="752">
        <v>2817</v>
      </c>
      <c r="I142" s="751">
        <v>80</v>
      </c>
      <c r="J142" s="751">
        <v>33</v>
      </c>
      <c r="K142" s="751">
        <v>47</v>
      </c>
      <c r="L142" s="789">
        <v>1187</v>
      </c>
      <c r="M142" s="439" t="s">
        <v>644</v>
      </c>
    </row>
    <row r="143" spans="1:13" s="932" customFormat="1" ht="15" customHeight="1">
      <c r="A143" s="749" t="s">
        <v>1300</v>
      </c>
      <c r="B143" s="750">
        <v>2466</v>
      </c>
      <c r="C143" s="180">
        <v>6179</v>
      </c>
      <c r="D143" s="180">
        <v>3036</v>
      </c>
      <c r="E143" s="180">
        <v>3143</v>
      </c>
      <c r="F143" s="751">
        <v>6161</v>
      </c>
      <c r="G143" s="752">
        <v>3031</v>
      </c>
      <c r="H143" s="752">
        <v>3130</v>
      </c>
      <c r="I143" s="751">
        <v>18</v>
      </c>
      <c r="J143" s="751">
        <v>5</v>
      </c>
      <c r="K143" s="751">
        <v>13</v>
      </c>
      <c r="L143" s="789">
        <v>996</v>
      </c>
      <c r="M143" s="439" t="s">
        <v>645</v>
      </c>
    </row>
    <row r="144" spans="1:13" s="932" customFormat="1" ht="15" customHeight="1">
      <c r="A144" s="749" t="s">
        <v>1301</v>
      </c>
      <c r="B144" s="750">
        <v>9399</v>
      </c>
      <c r="C144" s="180">
        <v>24012</v>
      </c>
      <c r="D144" s="180">
        <v>11805</v>
      </c>
      <c r="E144" s="180">
        <v>12207</v>
      </c>
      <c r="F144" s="751">
        <v>23667</v>
      </c>
      <c r="G144" s="752">
        <v>11645</v>
      </c>
      <c r="H144" s="752">
        <v>12022</v>
      </c>
      <c r="I144" s="751">
        <v>345</v>
      </c>
      <c r="J144" s="751">
        <v>160</v>
      </c>
      <c r="K144" s="751">
        <v>185</v>
      </c>
      <c r="L144" s="789">
        <v>2992</v>
      </c>
      <c r="M144" s="439" t="s">
        <v>646</v>
      </c>
    </row>
    <row r="145" spans="1:13" s="932" customFormat="1" ht="15" customHeight="1">
      <c r="A145" s="749" t="s">
        <v>1302</v>
      </c>
      <c r="B145" s="750">
        <v>3884</v>
      </c>
      <c r="C145" s="180">
        <v>8337</v>
      </c>
      <c r="D145" s="180">
        <v>4029</v>
      </c>
      <c r="E145" s="180">
        <v>4308</v>
      </c>
      <c r="F145" s="751">
        <v>8288</v>
      </c>
      <c r="G145" s="752">
        <v>4019</v>
      </c>
      <c r="H145" s="752">
        <v>4269</v>
      </c>
      <c r="I145" s="751">
        <v>49</v>
      </c>
      <c r="J145" s="751">
        <v>10</v>
      </c>
      <c r="K145" s="751">
        <v>39</v>
      </c>
      <c r="L145" s="789">
        <v>1804</v>
      </c>
      <c r="M145" s="439" t="s">
        <v>647</v>
      </c>
    </row>
    <row r="146" spans="1:13" s="932" customFormat="1" ht="15" customHeight="1">
      <c r="A146" s="749" t="s">
        <v>1303</v>
      </c>
      <c r="B146" s="750">
        <v>6179</v>
      </c>
      <c r="C146" s="180">
        <v>14188</v>
      </c>
      <c r="D146" s="180">
        <v>7124</v>
      </c>
      <c r="E146" s="180">
        <v>7064</v>
      </c>
      <c r="F146" s="751">
        <v>14129</v>
      </c>
      <c r="G146" s="752">
        <v>7112</v>
      </c>
      <c r="H146" s="752">
        <v>7017</v>
      </c>
      <c r="I146" s="751">
        <v>59</v>
      </c>
      <c r="J146" s="751">
        <v>12</v>
      </c>
      <c r="K146" s="751">
        <v>47</v>
      </c>
      <c r="L146" s="789">
        <v>2432</v>
      </c>
      <c r="M146" s="439" t="s">
        <v>648</v>
      </c>
    </row>
    <row r="147" spans="1:13" s="932" customFormat="1" ht="15" customHeight="1">
      <c r="A147" s="749" t="s">
        <v>1304</v>
      </c>
      <c r="B147" s="750">
        <v>3171</v>
      </c>
      <c r="C147" s="180">
        <v>8041</v>
      </c>
      <c r="D147" s="180">
        <v>3957</v>
      </c>
      <c r="E147" s="180">
        <v>4084</v>
      </c>
      <c r="F147" s="751">
        <v>8019</v>
      </c>
      <c r="G147" s="752">
        <v>3950</v>
      </c>
      <c r="H147" s="752">
        <v>4069</v>
      </c>
      <c r="I147" s="751">
        <v>22</v>
      </c>
      <c r="J147" s="751">
        <v>7</v>
      </c>
      <c r="K147" s="751">
        <v>15</v>
      </c>
      <c r="L147" s="789">
        <v>1307</v>
      </c>
      <c r="M147" s="439" t="s">
        <v>649</v>
      </c>
    </row>
    <row r="148" spans="1:13" s="932" customFormat="1" ht="15" customHeight="1">
      <c r="A148" s="749" t="s">
        <v>1305</v>
      </c>
      <c r="B148" s="750">
        <v>2969</v>
      </c>
      <c r="C148" s="180">
        <v>7984</v>
      </c>
      <c r="D148" s="180">
        <v>3921</v>
      </c>
      <c r="E148" s="180">
        <v>4063</v>
      </c>
      <c r="F148" s="751">
        <v>7962</v>
      </c>
      <c r="G148" s="752">
        <v>3918</v>
      </c>
      <c r="H148" s="752">
        <v>4044</v>
      </c>
      <c r="I148" s="751">
        <v>22</v>
      </c>
      <c r="J148" s="751">
        <v>3</v>
      </c>
      <c r="K148" s="751">
        <v>19</v>
      </c>
      <c r="L148" s="789">
        <v>1058</v>
      </c>
      <c r="M148" s="439" t="s">
        <v>650</v>
      </c>
    </row>
    <row r="149" spans="1:13" s="932" customFormat="1" ht="15" customHeight="1">
      <c r="A149" s="749" t="s">
        <v>1306</v>
      </c>
      <c r="B149" s="750">
        <v>8361</v>
      </c>
      <c r="C149" s="180">
        <v>22723</v>
      </c>
      <c r="D149" s="180">
        <v>10852</v>
      </c>
      <c r="E149" s="180">
        <v>11871</v>
      </c>
      <c r="F149" s="751">
        <v>22602</v>
      </c>
      <c r="G149" s="752">
        <v>10810</v>
      </c>
      <c r="H149" s="752">
        <v>11792</v>
      </c>
      <c r="I149" s="751">
        <v>121</v>
      </c>
      <c r="J149" s="751">
        <v>42</v>
      </c>
      <c r="K149" s="751">
        <v>79</v>
      </c>
      <c r="L149" s="789">
        <v>2120</v>
      </c>
      <c r="M149" s="439" t="s">
        <v>651</v>
      </c>
    </row>
    <row r="150" spans="1:13" s="932" customFormat="1" ht="15" customHeight="1">
      <c r="A150" s="749" t="s">
        <v>1307</v>
      </c>
      <c r="B150" s="750">
        <v>5519</v>
      </c>
      <c r="C150" s="180">
        <v>14941</v>
      </c>
      <c r="D150" s="180">
        <v>7292</v>
      </c>
      <c r="E150" s="180">
        <v>7649</v>
      </c>
      <c r="F150" s="751">
        <v>14865</v>
      </c>
      <c r="G150" s="752">
        <v>7272</v>
      </c>
      <c r="H150" s="752">
        <v>7593</v>
      </c>
      <c r="I150" s="751">
        <v>76</v>
      </c>
      <c r="J150" s="751">
        <v>20</v>
      </c>
      <c r="K150" s="751">
        <v>56</v>
      </c>
      <c r="L150" s="789">
        <v>1490</v>
      </c>
      <c r="M150" s="439" t="s">
        <v>652</v>
      </c>
    </row>
    <row r="151" spans="1:13" s="932" customFormat="1" ht="15" customHeight="1">
      <c r="A151" s="749" t="s">
        <v>1308</v>
      </c>
      <c r="B151" s="750">
        <v>3632</v>
      </c>
      <c r="C151" s="180">
        <v>10631</v>
      </c>
      <c r="D151" s="180">
        <v>5253</v>
      </c>
      <c r="E151" s="180">
        <v>5378</v>
      </c>
      <c r="F151" s="751">
        <v>10584</v>
      </c>
      <c r="G151" s="752">
        <v>5224</v>
      </c>
      <c r="H151" s="752">
        <v>5360</v>
      </c>
      <c r="I151" s="751">
        <v>47</v>
      </c>
      <c r="J151" s="751">
        <v>29</v>
      </c>
      <c r="K151" s="751">
        <v>18</v>
      </c>
      <c r="L151" s="789">
        <v>934</v>
      </c>
      <c r="M151" s="439" t="s">
        <v>982</v>
      </c>
    </row>
    <row r="152" spans="1:13" s="930" customFormat="1" ht="14.45" customHeight="1">
      <c r="A152" s="749"/>
      <c r="B152" s="745"/>
      <c r="C152" s="180"/>
      <c r="D152" s="180"/>
      <c r="E152" s="180"/>
      <c r="F152" s="773"/>
      <c r="G152" s="773"/>
      <c r="H152" s="773"/>
      <c r="I152" s="774"/>
      <c r="J152" s="746"/>
      <c r="K152" s="746"/>
      <c r="L152" s="779"/>
      <c r="M152" s="780"/>
    </row>
    <row r="153" spans="1:13" s="932" customFormat="1" ht="15" customHeight="1">
      <c r="A153" s="747" t="s">
        <v>179</v>
      </c>
      <c r="B153" s="743">
        <f>SUM(B155:B168)+SUM(B178:B190)</f>
        <v>165018</v>
      </c>
      <c r="C153" s="434">
        <f>D153+E153</f>
        <v>425388</v>
      </c>
      <c r="D153" s="434">
        <f>G153+J153</f>
        <v>217195</v>
      </c>
      <c r="E153" s="434">
        <f>H153+K153</f>
        <v>208193</v>
      </c>
      <c r="F153" s="775">
        <f>SUM(G153:H153)</f>
        <v>419428</v>
      </c>
      <c r="G153" s="775">
        <f>SUM(G155:G168)+SUM(G178:G190)</f>
        <v>213652</v>
      </c>
      <c r="H153" s="775">
        <f>SUM(H155:H168)+SUM(H178:H190)</f>
        <v>205776</v>
      </c>
      <c r="I153" s="776">
        <f>SUM(J153:K153)</f>
        <v>5960</v>
      </c>
      <c r="J153" s="748">
        <f>SUM(J155:J168)+SUM(J178:J190)</f>
        <v>3543</v>
      </c>
      <c r="K153" s="748">
        <f>SUM(K155:K168)+SUM(K178:K190)</f>
        <v>2417</v>
      </c>
      <c r="L153" s="790">
        <f>SUM(L155:L168)+SUM(L178:L190)</f>
        <v>28038</v>
      </c>
      <c r="M153" s="744" t="s">
        <v>202</v>
      </c>
    </row>
    <row r="154" spans="1:13" s="932" customFormat="1" ht="14.45" customHeight="1">
      <c r="A154" s="749"/>
      <c r="B154" s="745"/>
      <c r="C154" s="180"/>
      <c r="D154" s="180"/>
      <c r="E154" s="180"/>
      <c r="F154" s="773"/>
      <c r="G154" s="773"/>
      <c r="H154" s="773"/>
      <c r="I154" s="774"/>
      <c r="J154" s="746"/>
      <c r="K154" s="746"/>
      <c r="L154" s="779"/>
      <c r="M154" s="439"/>
    </row>
    <row r="155" spans="1:13" s="932" customFormat="1" ht="15" customHeight="1">
      <c r="A155" s="749" t="s">
        <v>1309</v>
      </c>
      <c r="B155" s="750">
        <v>5955</v>
      </c>
      <c r="C155" s="180">
        <v>15244</v>
      </c>
      <c r="D155" s="180">
        <v>7635</v>
      </c>
      <c r="E155" s="180">
        <v>7609</v>
      </c>
      <c r="F155" s="751">
        <v>15118</v>
      </c>
      <c r="G155" s="752">
        <v>7586</v>
      </c>
      <c r="H155" s="752">
        <v>7532</v>
      </c>
      <c r="I155" s="751">
        <v>126</v>
      </c>
      <c r="J155" s="751">
        <v>49</v>
      </c>
      <c r="K155" s="751">
        <v>77</v>
      </c>
      <c r="L155" s="789">
        <v>2852</v>
      </c>
      <c r="M155" s="439" t="s">
        <v>653</v>
      </c>
    </row>
    <row r="156" spans="1:13" s="932" customFormat="1" ht="15" customHeight="1">
      <c r="A156" s="749" t="s">
        <v>1310</v>
      </c>
      <c r="B156" s="745">
        <v>11136</v>
      </c>
      <c r="C156" s="180">
        <v>33531</v>
      </c>
      <c r="D156" s="180">
        <v>17106</v>
      </c>
      <c r="E156" s="180">
        <v>16425</v>
      </c>
      <c r="F156" s="746">
        <v>33265</v>
      </c>
      <c r="G156" s="774">
        <v>16924</v>
      </c>
      <c r="H156" s="774">
        <v>16341</v>
      </c>
      <c r="I156" s="746">
        <v>266</v>
      </c>
      <c r="J156" s="746">
        <v>182</v>
      </c>
      <c r="K156" s="746">
        <v>84</v>
      </c>
      <c r="L156" s="789">
        <v>2986</v>
      </c>
      <c r="M156" s="439" t="s">
        <v>654</v>
      </c>
    </row>
    <row r="157" spans="1:13" s="932" customFormat="1" ht="15" customHeight="1">
      <c r="A157" s="749" t="s">
        <v>1311</v>
      </c>
      <c r="B157" s="750">
        <v>1034</v>
      </c>
      <c r="C157" s="180">
        <v>2214</v>
      </c>
      <c r="D157" s="180">
        <v>1105</v>
      </c>
      <c r="E157" s="180">
        <v>1109</v>
      </c>
      <c r="F157" s="751">
        <v>2186</v>
      </c>
      <c r="G157" s="752">
        <v>1095</v>
      </c>
      <c r="H157" s="752">
        <v>1091</v>
      </c>
      <c r="I157" s="751">
        <v>28</v>
      </c>
      <c r="J157" s="751">
        <v>10</v>
      </c>
      <c r="K157" s="751">
        <v>18</v>
      </c>
      <c r="L157" s="789">
        <v>759</v>
      </c>
      <c r="M157" s="439" t="s">
        <v>655</v>
      </c>
    </row>
    <row r="158" spans="1:13" s="932" customFormat="1" ht="15" customHeight="1">
      <c r="A158" s="749" t="s">
        <v>1312</v>
      </c>
      <c r="B158" s="750">
        <v>936</v>
      </c>
      <c r="C158" s="180">
        <v>2077</v>
      </c>
      <c r="D158" s="180">
        <v>1072</v>
      </c>
      <c r="E158" s="180">
        <v>1005</v>
      </c>
      <c r="F158" s="751">
        <v>2023</v>
      </c>
      <c r="G158" s="752">
        <v>1028</v>
      </c>
      <c r="H158" s="752">
        <v>995</v>
      </c>
      <c r="I158" s="751">
        <v>54</v>
      </c>
      <c r="J158" s="751">
        <v>44</v>
      </c>
      <c r="K158" s="751">
        <v>10</v>
      </c>
      <c r="L158" s="789">
        <v>683</v>
      </c>
      <c r="M158" s="439" t="s">
        <v>656</v>
      </c>
    </row>
    <row r="159" spans="1:13" s="932" customFormat="1" ht="15" customHeight="1">
      <c r="A159" s="749" t="s">
        <v>1313</v>
      </c>
      <c r="B159" s="750">
        <v>1182</v>
      </c>
      <c r="C159" s="180">
        <v>2582</v>
      </c>
      <c r="D159" s="180">
        <v>1284</v>
      </c>
      <c r="E159" s="180">
        <v>1298</v>
      </c>
      <c r="F159" s="751">
        <v>2561</v>
      </c>
      <c r="G159" s="752">
        <v>1270</v>
      </c>
      <c r="H159" s="752">
        <v>1291</v>
      </c>
      <c r="I159" s="751">
        <v>21</v>
      </c>
      <c r="J159" s="751">
        <v>14</v>
      </c>
      <c r="K159" s="751">
        <v>7</v>
      </c>
      <c r="L159" s="789">
        <v>855</v>
      </c>
      <c r="M159" s="439" t="s">
        <v>657</v>
      </c>
    </row>
    <row r="160" spans="1:13" s="932" customFormat="1" ht="15" customHeight="1">
      <c r="A160" s="749" t="s">
        <v>1314</v>
      </c>
      <c r="B160" s="750">
        <v>2428</v>
      </c>
      <c r="C160" s="180">
        <v>5518</v>
      </c>
      <c r="D160" s="180">
        <v>2855</v>
      </c>
      <c r="E160" s="180">
        <v>2663</v>
      </c>
      <c r="F160" s="751">
        <v>5426</v>
      </c>
      <c r="G160" s="752">
        <v>2792</v>
      </c>
      <c r="H160" s="752">
        <v>2634</v>
      </c>
      <c r="I160" s="751">
        <v>92</v>
      </c>
      <c r="J160" s="751">
        <v>63</v>
      </c>
      <c r="K160" s="751">
        <v>29</v>
      </c>
      <c r="L160" s="789">
        <v>1568</v>
      </c>
      <c r="M160" s="439" t="s">
        <v>658</v>
      </c>
    </row>
    <row r="161" spans="1:13" s="932" customFormat="1" ht="15" customHeight="1">
      <c r="A161" s="749" t="s">
        <v>1315</v>
      </c>
      <c r="B161" s="750">
        <v>1932</v>
      </c>
      <c r="C161" s="180">
        <v>4430</v>
      </c>
      <c r="D161" s="180">
        <v>2668</v>
      </c>
      <c r="E161" s="180">
        <v>1762</v>
      </c>
      <c r="F161" s="751">
        <v>3747</v>
      </c>
      <c r="G161" s="752">
        <v>2095</v>
      </c>
      <c r="H161" s="752">
        <v>1652</v>
      </c>
      <c r="I161" s="751">
        <v>683</v>
      </c>
      <c r="J161" s="751">
        <v>573</v>
      </c>
      <c r="K161" s="751">
        <v>110</v>
      </c>
      <c r="L161" s="789">
        <v>784</v>
      </c>
      <c r="M161" s="439" t="s">
        <v>659</v>
      </c>
    </row>
    <row r="162" spans="1:13" s="932" customFormat="1" ht="15" customHeight="1">
      <c r="A162" s="749" t="s">
        <v>1316</v>
      </c>
      <c r="B162" s="750">
        <v>1630</v>
      </c>
      <c r="C162" s="180">
        <v>3879</v>
      </c>
      <c r="D162" s="180">
        <v>2040</v>
      </c>
      <c r="E162" s="180">
        <v>1839</v>
      </c>
      <c r="F162" s="751">
        <v>3724</v>
      </c>
      <c r="G162" s="752">
        <v>1904</v>
      </c>
      <c r="H162" s="752">
        <v>1820</v>
      </c>
      <c r="I162" s="751">
        <v>155</v>
      </c>
      <c r="J162" s="751">
        <v>136</v>
      </c>
      <c r="K162" s="751">
        <v>19</v>
      </c>
      <c r="L162" s="789">
        <v>949</v>
      </c>
      <c r="M162" s="439" t="s">
        <v>660</v>
      </c>
    </row>
    <row r="163" spans="1:13" s="932" customFormat="1" ht="15" customHeight="1">
      <c r="A163" s="749" t="s">
        <v>1317</v>
      </c>
      <c r="B163" s="750">
        <v>7684</v>
      </c>
      <c r="C163" s="180">
        <v>19742</v>
      </c>
      <c r="D163" s="180">
        <v>9710</v>
      </c>
      <c r="E163" s="180">
        <v>10032</v>
      </c>
      <c r="F163" s="751">
        <v>19619</v>
      </c>
      <c r="G163" s="752">
        <v>9670</v>
      </c>
      <c r="H163" s="752">
        <v>9949</v>
      </c>
      <c r="I163" s="751">
        <v>123</v>
      </c>
      <c r="J163" s="751">
        <v>40</v>
      </c>
      <c r="K163" s="751">
        <v>83</v>
      </c>
      <c r="L163" s="789">
        <v>1246</v>
      </c>
      <c r="M163" s="439" t="s">
        <v>983</v>
      </c>
    </row>
    <row r="164" spans="1:13" s="932" customFormat="1" ht="15" customHeight="1">
      <c r="A164" s="749" t="s">
        <v>1318</v>
      </c>
      <c r="B164" s="750">
        <v>2961</v>
      </c>
      <c r="C164" s="180">
        <v>4979</v>
      </c>
      <c r="D164" s="180">
        <v>2579</v>
      </c>
      <c r="E164" s="180">
        <v>2400</v>
      </c>
      <c r="F164" s="751">
        <v>4916</v>
      </c>
      <c r="G164" s="752">
        <v>2563</v>
      </c>
      <c r="H164" s="752">
        <v>2353</v>
      </c>
      <c r="I164" s="751">
        <v>63</v>
      </c>
      <c r="J164" s="751">
        <v>16</v>
      </c>
      <c r="K164" s="751">
        <v>47</v>
      </c>
      <c r="L164" s="789">
        <v>553</v>
      </c>
      <c r="M164" s="439" t="s">
        <v>984</v>
      </c>
    </row>
    <row r="165" spans="1:13" s="932" customFormat="1" ht="15" customHeight="1">
      <c r="A165" s="749" t="s">
        <v>1319</v>
      </c>
      <c r="B165" s="750">
        <v>2386</v>
      </c>
      <c r="C165" s="180">
        <v>4656</v>
      </c>
      <c r="D165" s="180">
        <v>2411</v>
      </c>
      <c r="E165" s="180">
        <v>2245</v>
      </c>
      <c r="F165" s="751">
        <v>4625</v>
      </c>
      <c r="G165" s="752">
        <v>2401</v>
      </c>
      <c r="H165" s="752">
        <v>2224</v>
      </c>
      <c r="I165" s="751">
        <v>31</v>
      </c>
      <c r="J165" s="751">
        <v>10</v>
      </c>
      <c r="K165" s="751">
        <v>21</v>
      </c>
      <c r="L165" s="789">
        <v>808</v>
      </c>
      <c r="M165" s="439" t="s">
        <v>985</v>
      </c>
    </row>
    <row r="166" spans="1:13" s="932" customFormat="1" ht="15" customHeight="1">
      <c r="A166" s="749" t="s">
        <v>1320</v>
      </c>
      <c r="B166" s="750">
        <v>11343</v>
      </c>
      <c r="C166" s="180">
        <v>33131</v>
      </c>
      <c r="D166" s="180">
        <v>16473</v>
      </c>
      <c r="E166" s="180">
        <v>16658</v>
      </c>
      <c r="F166" s="751">
        <v>33029</v>
      </c>
      <c r="G166" s="752">
        <v>16443</v>
      </c>
      <c r="H166" s="752">
        <v>16586</v>
      </c>
      <c r="I166" s="751">
        <v>102</v>
      </c>
      <c r="J166" s="751">
        <v>30</v>
      </c>
      <c r="K166" s="751">
        <v>72</v>
      </c>
      <c r="L166" s="789">
        <v>1814</v>
      </c>
      <c r="M166" s="439" t="s">
        <v>986</v>
      </c>
    </row>
    <row r="167" spans="1:13" s="932" customFormat="1" ht="15" customHeight="1">
      <c r="A167" s="749" t="s">
        <v>1321</v>
      </c>
      <c r="B167" s="750">
        <v>1258</v>
      </c>
      <c r="C167" s="180">
        <v>3098</v>
      </c>
      <c r="D167" s="180">
        <v>1663</v>
      </c>
      <c r="E167" s="180">
        <v>1435</v>
      </c>
      <c r="F167" s="751">
        <v>3032</v>
      </c>
      <c r="G167" s="752">
        <v>1619</v>
      </c>
      <c r="H167" s="752">
        <v>1413</v>
      </c>
      <c r="I167" s="751">
        <v>66</v>
      </c>
      <c r="J167" s="751">
        <v>44</v>
      </c>
      <c r="K167" s="751">
        <v>22</v>
      </c>
      <c r="L167" s="789">
        <v>422</v>
      </c>
      <c r="M167" s="439" t="s">
        <v>987</v>
      </c>
    </row>
    <row r="168" spans="1:13" s="932" customFormat="1" ht="15" customHeight="1" thickBot="1">
      <c r="A168" s="754" t="s">
        <v>1322</v>
      </c>
      <c r="B168" s="755">
        <v>16169</v>
      </c>
      <c r="C168" s="184">
        <v>46937</v>
      </c>
      <c r="D168" s="184">
        <v>23844</v>
      </c>
      <c r="E168" s="184">
        <v>23093</v>
      </c>
      <c r="F168" s="756">
        <v>46615</v>
      </c>
      <c r="G168" s="757">
        <v>23698</v>
      </c>
      <c r="H168" s="757">
        <v>22917</v>
      </c>
      <c r="I168" s="756">
        <v>322</v>
      </c>
      <c r="J168" s="756">
        <v>146</v>
      </c>
      <c r="K168" s="756">
        <v>176</v>
      </c>
      <c r="L168" s="789">
        <v>2165</v>
      </c>
      <c r="M168" s="451" t="s">
        <v>988</v>
      </c>
    </row>
    <row r="169" spans="1:13" s="760" customFormat="1" ht="11.1" customHeight="1">
      <c r="A169" s="573" t="s">
        <v>841</v>
      </c>
      <c r="B169" s="791"/>
      <c r="C169" s="791"/>
      <c r="D169" s="791"/>
      <c r="E169" s="791"/>
      <c r="F169" s="791"/>
      <c r="G169" s="1235" t="s">
        <v>969</v>
      </c>
      <c r="H169" s="1235"/>
      <c r="I169" s="1235"/>
      <c r="J169" s="1235"/>
      <c r="K169" s="1235"/>
      <c r="L169" s="1235"/>
      <c r="M169" s="1235"/>
    </row>
    <row r="170" spans="1:13" s="788" customFormat="1" ht="14.1" customHeight="1">
      <c r="A170" s="722" t="s">
        <v>1697</v>
      </c>
      <c r="B170" s="892"/>
      <c r="C170" s="892"/>
      <c r="D170" s="892"/>
      <c r="E170" s="892"/>
      <c r="F170" s="892"/>
      <c r="G170" s="892"/>
      <c r="H170" s="892"/>
      <c r="I170" s="892"/>
      <c r="J170" s="892"/>
      <c r="K170" s="892"/>
      <c r="L170" s="724"/>
      <c r="M170" s="892" t="s">
        <v>1698</v>
      </c>
    </row>
    <row r="171" spans="1:13" s="762" customFormat="1" ht="14.1" customHeight="1">
      <c r="A171" s="722"/>
      <c r="B171" s="892"/>
      <c r="C171" s="892"/>
      <c r="D171" s="892"/>
      <c r="E171" s="892"/>
      <c r="F171" s="892"/>
      <c r="G171" s="892"/>
      <c r="H171" s="892"/>
      <c r="I171" s="892"/>
      <c r="J171" s="892"/>
      <c r="K171" s="892"/>
      <c r="L171" s="724"/>
      <c r="M171" s="892"/>
    </row>
    <row r="172" spans="1:13" s="762" customFormat="1" ht="20.100000000000001" customHeight="1">
      <c r="A172" s="1236" t="s">
        <v>22</v>
      </c>
      <c r="B172" s="1236"/>
      <c r="C172" s="1236"/>
      <c r="D172" s="1236"/>
      <c r="E172" s="1236"/>
      <c r="F172" s="1236"/>
      <c r="G172" s="1256" t="s">
        <v>43</v>
      </c>
      <c r="H172" s="1256"/>
      <c r="I172" s="1256"/>
      <c r="J172" s="1256"/>
      <c r="K172" s="1256"/>
      <c r="L172" s="1256"/>
      <c r="M172" s="1256"/>
    </row>
    <row r="173" spans="1:13" s="726" customFormat="1" ht="24" customHeight="1">
      <c r="A173" s="727"/>
      <c r="B173" s="890"/>
      <c r="C173" s="890"/>
      <c r="D173" s="727"/>
      <c r="E173" s="727"/>
      <c r="F173" s="890"/>
      <c r="G173" s="1251"/>
      <c r="H173" s="1251"/>
      <c r="I173" s="1251"/>
      <c r="J173" s="1251"/>
      <c r="K173" s="1251"/>
      <c r="L173" s="1251"/>
      <c r="M173" s="1251"/>
    </row>
    <row r="174" spans="1:13" s="728" customFormat="1" ht="18" customHeight="1" thickBot="1">
      <c r="A174" s="545" t="s">
        <v>529</v>
      </c>
      <c r="B174" s="764"/>
      <c r="C174" s="765"/>
      <c r="D174" s="765"/>
      <c r="E174" s="765"/>
      <c r="F174" s="765"/>
      <c r="G174" s="765"/>
      <c r="H174" s="765"/>
      <c r="I174" s="765"/>
      <c r="J174" s="765"/>
      <c r="K174" s="765"/>
      <c r="L174" s="1252" t="s">
        <v>571</v>
      </c>
      <c r="M174" s="1252"/>
    </row>
    <row r="175" spans="1:13" s="546" customFormat="1" ht="16.5" customHeight="1">
      <c r="A175" s="1244" t="s">
        <v>834</v>
      </c>
      <c r="B175" s="1247" t="s">
        <v>530</v>
      </c>
      <c r="C175" s="1253" t="s">
        <v>572</v>
      </c>
      <c r="D175" s="1254"/>
      <c r="E175" s="1254"/>
      <c r="F175" s="1254"/>
      <c r="G175" s="1254" t="s">
        <v>572</v>
      </c>
      <c r="H175" s="1254"/>
      <c r="I175" s="1254"/>
      <c r="J175" s="1254"/>
      <c r="K175" s="1257"/>
      <c r="L175" s="1240" t="s">
        <v>0</v>
      </c>
      <c r="M175" s="1237" t="s">
        <v>837</v>
      </c>
    </row>
    <row r="176" spans="1:13" s="932" customFormat="1" ht="16.5" customHeight="1">
      <c r="A176" s="1245"/>
      <c r="B176" s="1248"/>
      <c r="C176" s="1230" t="s">
        <v>838</v>
      </c>
      <c r="D176" s="1232" t="s">
        <v>76</v>
      </c>
      <c r="E176" s="1233"/>
      <c r="F176" s="1230" t="s">
        <v>839</v>
      </c>
      <c r="G176" s="1232" t="s">
        <v>76</v>
      </c>
      <c r="H176" s="1233"/>
      <c r="I176" s="1230" t="s">
        <v>840</v>
      </c>
      <c r="J176" s="1232" t="s">
        <v>76</v>
      </c>
      <c r="K176" s="1233"/>
      <c r="L176" s="1241"/>
      <c r="M176" s="1238"/>
    </row>
    <row r="177" spans="1:13" s="932" customFormat="1" ht="26.45" customHeight="1">
      <c r="A177" s="1246"/>
      <c r="B177" s="1249"/>
      <c r="C177" s="1231"/>
      <c r="D177" s="731" t="s">
        <v>531</v>
      </c>
      <c r="E177" s="731" t="s">
        <v>532</v>
      </c>
      <c r="F177" s="1234"/>
      <c r="G177" s="732" t="s">
        <v>531</v>
      </c>
      <c r="H177" s="731" t="s">
        <v>532</v>
      </c>
      <c r="I177" s="1234"/>
      <c r="J177" s="731" t="s">
        <v>531</v>
      </c>
      <c r="K177" s="731" t="s">
        <v>532</v>
      </c>
      <c r="L177" s="1242"/>
      <c r="M177" s="1239"/>
    </row>
    <row r="178" spans="1:13" s="932" customFormat="1" ht="15" customHeight="1">
      <c r="A178" s="767" t="s">
        <v>1323</v>
      </c>
      <c r="B178" s="768">
        <v>5649</v>
      </c>
      <c r="C178" s="769">
        <v>16422</v>
      </c>
      <c r="D178" s="769">
        <v>8129</v>
      </c>
      <c r="E178" s="769">
        <v>8293</v>
      </c>
      <c r="F178" s="770">
        <v>16340</v>
      </c>
      <c r="G178" s="771">
        <v>8106</v>
      </c>
      <c r="H178" s="771">
        <v>8234</v>
      </c>
      <c r="I178" s="770">
        <v>82</v>
      </c>
      <c r="J178" s="770">
        <v>23</v>
      </c>
      <c r="K178" s="770">
        <v>59</v>
      </c>
      <c r="L178" s="751">
        <v>910</v>
      </c>
      <c r="M178" s="772" t="s">
        <v>1</v>
      </c>
    </row>
    <row r="179" spans="1:13" s="932" customFormat="1" ht="15" customHeight="1">
      <c r="A179" s="749" t="s">
        <v>1324</v>
      </c>
      <c r="B179" s="750">
        <v>7570</v>
      </c>
      <c r="C179" s="180">
        <v>22299</v>
      </c>
      <c r="D179" s="180">
        <v>11193</v>
      </c>
      <c r="E179" s="180">
        <v>11106</v>
      </c>
      <c r="F179" s="751">
        <v>22257</v>
      </c>
      <c r="G179" s="752">
        <v>11185</v>
      </c>
      <c r="H179" s="752">
        <v>11072</v>
      </c>
      <c r="I179" s="751">
        <v>42</v>
      </c>
      <c r="J179" s="751">
        <v>8</v>
      </c>
      <c r="K179" s="751">
        <v>34</v>
      </c>
      <c r="L179" s="751">
        <v>1007</v>
      </c>
      <c r="M179" s="439" t="s">
        <v>2</v>
      </c>
    </row>
    <row r="180" spans="1:13" s="932" customFormat="1" ht="15" customHeight="1">
      <c r="A180" s="749" t="s">
        <v>1325</v>
      </c>
      <c r="B180" s="750">
        <v>2474</v>
      </c>
      <c r="C180" s="180">
        <v>5046</v>
      </c>
      <c r="D180" s="180">
        <v>2720</v>
      </c>
      <c r="E180" s="180">
        <v>2326</v>
      </c>
      <c r="F180" s="751">
        <v>4965</v>
      </c>
      <c r="G180" s="752">
        <v>2691</v>
      </c>
      <c r="H180" s="752">
        <v>2274</v>
      </c>
      <c r="I180" s="751">
        <v>81</v>
      </c>
      <c r="J180" s="751">
        <v>29</v>
      </c>
      <c r="K180" s="751">
        <v>52</v>
      </c>
      <c r="L180" s="751">
        <v>422</v>
      </c>
      <c r="M180" s="439" t="s">
        <v>3</v>
      </c>
    </row>
    <row r="181" spans="1:13" s="932" customFormat="1" ht="15" customHeight="1">
      <c r="A181" s="749" t="s">
        <v>1326</v>
      </c>
      <c r="B181" s="750">
        <v>1485</v>
      </c>
      <c r="C181" s="180">
        <v>3648</v>
      </c>
      <c r="D181" s="180">
        <v>1981</v>
      </c>
      <c r="E181" s="180">
        <v>1667</v>
      </c>
      <c r="F181" s="751">
        <v>3344</v>
      </c>
      <c r="G181" s="752">
        <v>1790</v>
      </c>
      <c r="H181" s="752">
        <v>1554</v>
      </c>
      <c r="I181" s="751">
        <v>304</v>
      </c>
      <c r="J181" s="751">
        <v>191</v>
      </c>
      <c r="K181" s="751">
        <v>113</v>
      </c>
      <c r="L181" s="751">
        <v>336</v>
      </c>
      <c r="M181" s="439" t="s">
        <v>4</v>
      </c>
    </row>
    <row r="182" spans="1:13" s="932" customFormat="1" ht="15" customHeight="1">
      <c r="A182" s="749" t="s">
        <v>1327</v>
      </c>
      <c r="B182" s="750">
        <v>1858</v>
      </c>
      <c r="C182" s="180">
        <v>4862</v>
      </c>
      <c r="D182" s="180">
        <v>2650</v>
      </c>
      <c r="E182" s="180">
        <v>2212</v>
      </c>
      <c r="F182" s="751">
        <v>4797</v>
      </c>
      <c r="G182" s="752">
        <v>2608</v>
      </c>
      <c r="H182" s="752">
        <v>2189</v>
      </c>
      <c r="I182" s="751">
        <v>65</v>
      </c>
      <c r="J182" s="751">
        <v>42</v>
      </c>
      <c r="K182" s="751">
        <v>23</v>
      </c>
      <c r="L182" s="751">
        <v>219</v>
      </c>
      <c r="M182" s="439" t="s">
        <v>989</v>
      </c>
    </row>
    <row r="183" spans="1:13" s="932" customFormat="1" ht="15" customHeight="1">
      <c r="A183" s="749" t="s">
        <v>1328</v>
      </c>
      <c r="B183" s="750">
        <v>2412</v>
      </c>
      <c r="C183" s="180">
        <v>6717</v>
      </c>
      <c r="D183" s="180">
        <v>3568</v>
      </c>
      <c r="E183" s="180">
        <v>3149</v>
      </c>
      <c r="F183" s="751">
        <v>6321</v>
      </c>
      <c r="G183" s="752">
        <v>3275</v>
      </c>
      <c r="H183" s="752">
        <v>3046</v>
      </c>
      <c r="I183" s="751">
        <v>396</v>
      </c>
      <c r="J183" s="751">
        <v>293</v>
      </c>
      <c r="K183" s="751">
        <v>103</v>
      </c>
      <c r="L183" s="751">
        <v>259</v>
      </c>
      <c r="M183" s="439" t="s">
        <v>990</v>
      </c>
    </row>
    <row r="184" spans="1:13" s="932" customFormat="1" ht="15" customHeight="1">
      <c r="A184" s="749" t="s">
        <v>1329</v>
      </c>
      <c r="B184" s="750">
        <v>2136</v>
      </c>
      <c r="C184" s="180">
        <v>5475</v>
      </c>
      <c r="D184" s="180">
        <v>3087</v>
      </c>
      <c r="E184" s="180">
        <v>2388</v>
      </c>
      <c r="F184" s="751">
        <v>4795</v>
      </c>
      <c r="G184" s="752">
        <v>2615</v>
      </c>
      <c r="H184" s="752">
        <v>2180</v>
      </c>
      <c r="I184" s="751">
        <v>680</v>
      </c>
      <c r="J184" s="751">
        <v>472</v>
      </c>
      <c r="K184" s="751">
        <v>208</v>
      </c>
      <c r="L184" s="751">
        <v>126</v>
      </c>
      <c r="M184" s="439" t="s">
        <v>991</v>
      </c>
    </row>
    <row r="185" spans="1:13" s="932" customFormat="1" ht="15" customHeight="1">
      <c r="A185" s="749" t="s">
        <v>1330</v>
      </c>
      <c r="B185" s="750">
        <v>1889</v>
      </c>
      <c r="C185" s="180">
        <v>4826</v>
      </c>
      <c r="D185" s="180">
        <v>2527</v>
      </c>
      <c r="E185" s="180">
        <v>2299</v>
      </c>
      <c r="F185" s="751">
        <v>4804</v>
      </c>
      <c r="G185" s="752">
        <v>2516</v>
      </c>
      <c r="H185" s="752">
        <v>2288</v>
      </c>
      <c r="I185" s="751">
        <v>22</v>
      </c>
      <c r="J185" s="751">
        <v>11</v>
      </c>
      <c r="K185" s="751">
        <v>11</v>
      </c>
      <c r="L185" s="751">
        <v>359</v>
      </c>
      <c r="M185" s="439" t="s">
        <v>661</v>
      </c>
    </row>
    <row r="186" spans="1:13" s="932" customFormat="1" ht="15" customHeight="1">
      <c r="A186" s="749" t="s">
        <v>1331</v>
      </c>
      <c r="B186" s="750">
        <v>11416</v>
      </c>
      <c r="C186" s="180">
        <v>30915</v>
      </c>
      <c r="D186" s="180">
        <v>15808</v>
      </c>
      <c r="E186" s="180">
        <v>15107</v>
      </c>
      <c r="F186" s="751">
        <v>30517</v>
      </c>
      <c r="G186" s="752">
        <v>15639</v>
      </c>
      <c r="H186" s="752">
        <v>14878</v>
      </c>
      <c r="I186" s="751">
        <v>398</v>
      </c>
      <c r="J186" s="751">
        <v>169</v>
      </c>
      <c r="K186" s="751">
        <v>229</v>
      </c>
      <c r="L186" s="751">
        <v>1207</v>
      </c>
      <c r="M186" s="439" t="s">
        <v>992</v>
      </c>
    </row>
    <row r="187" spans="1:13" s="932" customFormat="1" ht="15" customHeight="1">
      <c r="A187" s="749" t="s">
        <v>1332</v>
      </c>
      <c r="B187" s="750">
        <v>6136</v>
      </c>
      <c r="C187" s="180">
        <v>18495</v>
      </c>
      <c r="D187" s="180">
        <v>9656</v>
      </c>
      <c r="E187" s="180">
        <v>8839</v>
      </c>
      <c r="F187" s="751">
        <v>18380</v>
      </c>
      <c r="G187" s="752">
        <v>9612</v>
      </c>
      <c r="H187" s="752">
        <v>8768</v>
      </c>
      <c r="I187" s="751">
        <v>115</v>
      </c>
      <c r="J187" s="751">
        <v>44</v>
      </c>
      <c r="K187" s="751">
        <v>71</v>
      </c>
      <c r="L187" s="751">
        <v>682</v>
      </c>
      <c r="M187" s="439" t="s">
        <v>662</v>
      </c>
    </row>
    <row r="188" spans="1:13" s="932" customFormat="1" ht="15" customHeight="1">
      <c r="A188" s="749" t="s">
        <v>1333</v>
      </c>
      <c r="B188" s="750">
        <v>23088</v>
      </c>
      <c r="C188" s="180">
        <v>56765</v>
      </c>
      <c r="D188" s="180">
        <v>28821</v>
      </c>
      <c r="E188" s="180">
        <v>27944</v>
      </c>
      <c r="F188" s="751">
        <v>56268</v>
      </c>
      <c r="G188" s="752">
        <v>28610</v>
      </c>
      <c r="H188" s="752">
        <v>27658</v>
      </c>
      <c r="I188" s="751">
        <v>497</v>
      </c>
      <c r="J188" s="751">
        <v>211</v>
      </c>
      <c r="K188" s="751">
        <v>286</v>
      </c>
      <c r="L188" s="751">
        <v>2198</v>
      </c>
      <c r="M188" s="439" t="s">
        <v>663</v>
      </c>
    </row>
    <row r="189" spans="1:13" s="932" customFormat="1" ht="15" customHeight="1">
      <c r="A189" s="749" t="s">
        <v>1334</v>
      </c>
      <c r="B189" s="750">
        <v>14978</v>
      </c>
      <c r="C189" s="180">
        <v>23346</v>
      </c>
      <c r="D189" s="180">
        <v>11527</v>
      </c>
      <c r="E189" s="180">
        <v>11819</v>
      </c>
      <c r="F189" s="751">
        <v>22840</v>
      </c>
      <c r="G189" s="752">
        <v>11218</v>
      </c>
      <c r="H189" s="752">
        <v>11622</v>
      </c>
      <c r="I189" s="751">
        <v>506</v>
      </c>
      <c r="J189" s="751">
        <v>309</v>
      </c>
      <c r="K189" s="751">
        <v>197</v>
      </c>
      <c r="L189" s="751">
        <v>545</v>
      </c>
      <c r="M189" s="439" t="s">
        <v>664</v>
      </c>
    </row>
    <row r="190" spans="1:13" s="932" customFormat="1" ht="15" customHeight="1">
      <c r="A190" s="749" t="s">
        <v>1335</v>
      </c>
      <c r="B190" s="750">
        <v>15893</v>
      </c>
      <c r="C190" s="180">
        <v>44554</v>
      </c>
      <c r="D190" s="180">
        <v>23083</v>
      </c>
      <c r="E190" s="180">
        <v>21471</v>
      </c>
      <c r="F190" s="751">
        <v>43914</v>
      </c>
      <c r="G190" s="752">
        <v>22699</v>
      </c>
      <c r="H190" s="752">
        <v>21215</v>
      </c>
      <c r="I190" s="751">
        <v>640</v>
      </c>
      <c r="J190" s="751">
        <v>384</v>
      </c>
      <c r="K190" s="751">
        <v>256</v>
      </c>
      <c r="L190" s="751">
        <v>1324</v>
      </c>
      <c r="M190" s="439" t="s">
        <v>665</v>
      </c>
    </row>
    <row r="191" spans="1:13" s="930" customFormat="1" ht="15.2" customHeight="1">
      <c r="A191" s="749"/>
      <c r="B191" s="745"/>
      <c r="C191" s="180"/>
      <c r="D191" s="180"/>
      <c r="E191" s="180"/>
      <c r="F191" s="773"/>
      <c r="G191" s="773"/>
      <c r="H191" s="773"/>
      <c r="I191" s="774"/>
      <c r="J191" s="746"/>
      <c r="K191" s="746"/>
      <c r="L191" s="779"/>
      <c r="M191" s="780"/>
    </row>
    <row r="192" spans="1:13" s="932" customFormat="1" ht="15" customHeight="1">
      <c r="A192" s="747" t="s">
        <v>180</v>
      </c>
      <c r="B192" s="743">
        <f>SUM(B194:B212)</f>
        <v>48324</v>
      </c>
      <c r="C192" s="434">
        <f>D192+E192</f>
        <v>113417</v>
      </c>
      <c r="D192" s="434">
        <f>G192+J192</f>
        <v>56400</v>
      </c>
      <c r="E192" s="434">
        <f>H192+K192</f>
        <v>57017</v>
      </c>
      <c r="F192" s="775">
        <f>SUM(G192:H192)</f>
        <v>112625</v>
      </c>
      <c r="G192" s="775">
        <f>SUM(G194:G212)</f>
        <v>56102</v>
      </c>
      <c r="H192" s="775">
        <f>SUM(H194:H212)</f>
        <v>56523</v>
      </c>
      <c r="I192" s="776">
        <f>SUM(J192:K192)</f>
        <v>792</v>
      </c>
      <c r="J192" s="748">
        <f>SUM(J194:J212)</f>
        <v>298</v>
      </c>
      <c r="K192" s="748">
        <f>SUM(K194:K212)</f>
        <v>494</v>
      </c>
      <c r="L192" s="790">
        <f>SUM(L194:L212)</f>
        <v>22790</v>
      </c>
      <c r="M192" s="778" t="s">
        <v>203</v>
      </c>
    </row>
    <row r="193" spans="1:13" s="932" customFormat="1" ht="15.2" customHeight="1">
      <c r="A193" s="749"/>
      <c r="B193" s="745"/>
      <c r="C193" s="180"/>
      <c r="D193" s="180"/>
      <c r="E193" s="180"/>
      <c r="F193" s="773"/>
      <c r="G193" s="773"/>
      <c r="H193" s="773"/>
      <c r="I193" s="774"/>
      <c r="J193" s="746"/>
      <c r="K193" s="746"/>
      <c r="L193" s="779"/>
      <c r="M193" s="439"/>
    </row>
    <row r="194" spans="1:13" s="932" customFormat="1" ht="15" customHeight="1">
      <c r="A194" s="749" t="s">
        <v>1336</v>
      </c>
      <c r="B194" s="750">
        <v>5834</v>
      </c>
      <c r="C194" s="180">
        <v>12724</v>
      </c>
      <c r="D194" s="180">
        <v>6410</v>
      </c>
      <c r="E194" s="180">
        <v>6314</v>
      </c>
      <c r="F194" s="751">
        <v>12529</v>
      </c>
      <c r="G194" s="752">
        <v>6323</v>
      </c>
      <c r="H194" s="752">
        <v>6206</v>
      </c>
      <c r="I194" s="751">
        <v>195</v>
      </c>
      <c r="J194" s="751">
        <v>87</v>
      </c>
      <c r="K194" s="751">
        <v>108</v>
      </c>
      <c r="L194" s="751">
        <v>2710</v>
      </c>
      <c r="M194" s="439" t="s">
        <v>666</v>
      </c>
    </row>
    <row r="195" spans="1:13" s="932" customFormat="1" ht="15" customHeight="1">
      <c r="A195" s="749" t="s">
        <v>1337</v>
      </c>
      <c r="B195" s="750">
        <v>1255</v>
      </c>
      <c r="C195" s="180">
        <v>2913</v>
      </c>
      <c r="D195" s="180">
        <v>1478</v>
      </c>
      <c r="E195" s="180">
        <v>1435</v>
      </c>
      <c r="F195" s="751">
        <v>2891</v>
      </c>
      <c r="G195" s="752">
        <v>1472</v>
      </c>
      <c r="H195" s="752">
        <v>1419</v>
      </c>
      <c r="I195" s="751">
        <v>22</v>
      </c>
      <c r="J195" s="751">
        <v>6</v>
      </c>
      <c r="K195" s="751">
        <v>16</v>
      </c>
      <c r="L195" s="751">
        <v>889</v>
      </c>
      <c r="M195" s="439" t="s">
        <v>667</v>
      </c>
    </row>
    <row r="196" spans="1:13" s="932" customFormat="1" ht="15" customHeight="1">
      <c r="A196" s="749" t="s">
        <v>1338</v>
      </c>
      <c r="B196" s="750">
        <v>843</v>
      </c>
      <c r="C196" s="180">
        <v>1772</v>
      </c>
      <c r="D196" s="180">
        <v>904</v>
      </c>
      <c r="E196" s="180">
        <v>868</v>
      </c>
      <c r="F196" s="751">
        <v>1747</v>
      </c>
      <c r="G196" s="752">
        <v>883</v>
      </c>
      <c r="H196" s="752">
        <v>864</v>
      </c>
      <c r="I196" s="751">
        <v>25</v>
      </c>
      <c r="J196" s="751">
        <v>21</v>
      </c>
      <c r="K196" s="751">
        <v>4</v>
      </c>
      <c r="L196" s="751">
        <v>654</v>
      </c>
      <c r="M196" s="439" t="s">
        <v>668</v>
      </c>
    </row>
    <row r="197" spans="1:13" s="932" customFormat="1" ht="15" customHeight="1">
      <c r="A197" s="749" t="s">
        <v>1339</v>
      </c>
      <c r="B197" s="750">
        <v>1047</v>
      </c>
      <c r="C197" s="180">
        <v>2214</v>
      </c>
      <c r="D197" s="180">
        <v>1109</v>
      </c>
      <c r="E197" s="180">
        <v>1105</v>
      </c>
      <c r="F197" s="751">
        <v>2193</v>
      </c>
      <c r="G197" s="752">
        <v>1100</v>
      </c>
      <c r="H197" s="752">
        <v>1093</v>
      </c>
      <c r="I197" s="751">
        <v>21</v>
      </c>
      <c r="J197" s="751">
        <v>9</v>
      </c>
      <c r="K197" s="751">
        <v>12</v>
      </c>
      <c r="L197" s="751">
        <v>749</v>
      </c>
      <c r="M197" s="439" t="s">
        <v>669</v>
      </c>
    </row>
    <row r="198" spans="1:13" s="932" customFormat="1" ht="15" customHeight="1">
      <c r="A198" s="749" t="s">
        <v>1340</v>
      </c>
      <c r="B198" s="750">
        <v>1180</v>
      </c>
      <c r="C198" s="180">
        <v>2559</v>
      </c>
      <c r="D198" s="180">
        <v>1329</v>
      </c>
      <c r="E198" s="180">
        <v>1230</v>
      </c>
      <c r="F198" s="751">
        <v>2508</v>
      </c>
      <c r="G198" s="752">
        <v>1299</v>
      </c>
      <c r="H198" s="752">
        <v>1209</v>
      </c>
      <c r="I198" s="751">
        <v>51</v>
      </c>
      <c r="J198" s="751">
        <v>30</v>
      </c>
      <c r="K198" s="751">
        <v>21</v>
      </c>
      <c r="L198" s="751">
        <v>858</v>
      </c>
      <c r="M198" s="439" t="s">
        <v>670</v>
      </c>
    </row>
    <row r="199" spans="1:13" s="932" customFormat="1" ht="15" customHeight="1">
      <c r="A199" s="749" t="s">
        <v>1341</v>
      </c>
      <c r="B199" s="750">
        <v>1602</v>
      </c>
      <c r="C199" s="180">
        <v>3480</v>
      </c>
      <c r="D199" s="180">
        <v>1746</v>
      </c>
      <c r="E199" s="180">
        <v>1734</v>
      </c>
      <c r="F199" s="751">
        <v>3453</v>
      </c>
      <c r="G199" s="752">
        <v>1739</v>
      </c>
      <c r="H199" s="752">
        <v>1714</v>
      </c>
      <c r="I199" s="751">
        <v>27</v>
      </c>
      <c r="J199" s="751">
        <v>7</v>
      </c>
      <c r="K199" s="751">
        <v>20</v>
      </c>
      <c r="L199" s="751">
        <v>1138</v>
      </c>
      <c r="M199" s="439" t="s">
        <v>671</v>
      </c>
    </row>
    <row r="200" spans="1:13" s="932" customFormat="1" ht="15" customHeight="1">
      <c r="A200" s="749" t="s">
        <v>1342</v>
      </c>
      <c r="B200" s="750">
        <v>1442</v>
      </c>
      <c r="C200" s="180">
        <v>3188</v>
      </c>
      <c r="D200" s="180">
        <v>1612</v>
      </c>
      <c r="E200" s="180">
        <v>1576</v>
      </c>
      <c r="F200" s="751">
        <v>3174</v>
      </c>
      <c r="G200" s="752">
        <v>1610</v>
      </c>
      <c r="H200" s="752">
        <v>1564</v>
      </c>
      <c r="I200" s="751">
        <v>14</v>
      </c>
      <c r="J200" s="751">
        <v>2</v>
      </c>
      <c r="K200" s="751">
        <v>12</v>
      </c>
      <c r="L200" s="751">
        <v>910</v>
      </c>
      <c r="M200" s="439" t="s">
        <v>672</v>
      </c>
    </row>
    <row r="201" spans="1:13" s="932" customFormat="1" ht="15" customHeight="1">
      <c r="A201" s="749" t="s">
        <v>1343</v>
      </c>
      <c r="B201" s="750">
        <v>1104</v>
      </c>
      <c r="C201" s="180">
        <v>2407</v>
      </c>
      <c r="D201" s="180">
        <v>1203</v>
      </c>
      <c r="E201" s="180">
        <v>1204</v>
      </c>
      <c r="F201" s="751">
        <v>2395</v>
      </c>
      <c r="G201" s="752">
        <v>1198</v>
      </c>
      <c r="H201" s="752">
        <v>1197</v>
      </c>
      <c r="I201" s="751">
        <v>12</v>
      </c>
      <c r="J201" s="751">
        <v>5</v>
      </c>
      <c r="K201" s="751">
        <v>7</v>
      </c>
      <c r="L201" s="751">
        <v>746</v>
      </c>
      <c r="M201" s="439" t="s">
        <v>673</v>
      </c>
    </row>
    <row r="202" spans="1:13" s="932" customFormat="1" ht="15" customHeight="1">
      <c r="A202" s="749" t="s">
        <v>1344</v>
      </c>
      <c r="B202" s="750">
        <v>1095</v>
      </c>
      <c r="C202" s="180">
        <v>2211</v>
      </c>
      <c r="D202" s="180">
        <v>1083</v>
      </c>
      <c r="E202" s="180">
        <v>1128</v>
      </c>
      <c r="F202" s="751">
        <v>2207</v>
      </c>
      <c r="G202" s="752">
        <v>1082</v>
      </c>
      <c r="H202" s="752">
        <v>1125</v>
      </c>
      <c r="I202" s="751">
        <v>4</v>
      </c>
      <c r="J202" s="751">
        <v>1</v>
      </c>
      <c r="K202" s="751">
        <v>3</v>
      </c>
      <c r="L202" s="751">
        <v>791</v>
      </c>
      <c r="M202" s="439" t="s">
        <v>674</v>
      </c>
    </row>
    <row r="203" spans="1:13" s="932" customFormat="1" ht="15" customHeight="1">
      <c r="A203" s="749" t="s">
        <v>1345</v>
      </c>
      <c r="B203" s="750">
        <v>1744</v>
      </c>
      <c r="C203" s="180">
        <v>3578</v>
      </c>
      <c r="D203" s="180">
        <v>1789</v>
      </c>
      <c r="E203" s="180">
        <v>1789</v>
      </c>
      <c r="F203" s="751">
        <v>3558</v>
      </c>
      <c r="G203" s="752">
        <v>1787</v>
      </c>
      <c r="H203" s="752">
        <v>1771</v>
      </c>
      <c r="I203" s="751">
        <v>20</v>
      </c>
      <c r="J203" s="751">
        <v>2</v>
      </c>
      <c r="K203" s="751">
        <v>18</v>
      </c>
      <c r="L203" s="751">
        <v>1222</v>
      </c>
      <c r="M203" s="439" t="s">
        <v>675</v>
      </c>
    </row>
    <row r="204" spans="1:13" s="932" customFormat="1" ht="15" customHeight="1">
      <c r="A204" s="749" t="s">
        <v>1346</v>
      </c>
      <c r="B204" s="750">
        <v>3719</v>
      </c>
      <c r="C204" s="180">
        <v>9402</v>
      </c>
      <c r="D204" s="180">
        <v>4666</v>
      </c>
      <c r="E204" s="180">
        <v>4736</v>
      </c>
      <c r="F204" s="751">
        <v>9357</v>
      </c>
      <c r="G204" s="752">
        <v>4652</v>
      </c>
      <c r="H204" s="752">
        <v>4705</v>
      </c>
      <c r="I204" s="751">
        <v>45</v>
      </c>
      <c r="J204" s="751">
        <v>14</v>
      </c>
      <c r="K204" s="751">
        <v>31</v>
      </c>
      <c r="L204" s="751">
        <v>1470</v>
      </c>
      <c r="M204" s="439" t="s">
        <v>676</v>
      </c>
    </row>
    <row r="205" spans="1:13" s="932" customFormat="1" ht="15" customHeight="1">
      <c r="A205" s="749" t="s">
        <v>1347</v>
      </c>
      <c r="B205" s="750">
        <v>3144</v>
      </c>
      <c r="C205" s="180">
        <v>7733</v>
      </c>
      <c r="D205" s="180">
        <v>3748</v>
      </c>
      <c r="E205" s="180">
        <v>3985</v>
      </c>
      <c r="F205" s="751">
        <v>7694</v>
      </c>
      <c r="G205" s="752">
        <v>3739</v>
      </c>
      <c r="H205" s="752">
        <v>3955</v>
      </c>
      <c r="I205" s="751">
        <v>39</v>
      </c>
      <c r="J205" s="751">
        <v>9</v>
      </c>
      <c r="K205" s="751">
        <v>30</v>
      </c>
      <c r="L205" s="751">
        <v>1345</v>
      </c>
      <c r="M205" s="439" t="s">
        <v>677</v>
      </c>
    </row>
    <row r="206" spans="1:13" s="932" customFormat="1" ht="15" customHeight="1">
      <c r="A206" s="749" t="s">
        <v>1348</v>
      </c>
      <c r="B206" s="750">
        <v>2609</v>
      </c>
      <c r="C206" s="180">
        <v>5271</v>
      </c>
      <c r="D206" s="180">
        <v>2528</v>
      </c>
      <c r="E206" s="180">
        <v>2743</v>
      </c>
      <c r="F206" s="751">
        <v>5244</v>
      </c>
      <c r="G206" s="752">
        <v>2523</v>
      </c>
      <c r="H206" s="752">
        <v>2721</v>
      </c>
      <c r="I206" s="751">
        <v>27</v>
      </c>
      <c r="J206" s="751">
        <v>5</v>
      </c>
      <c r="K206" s="751">
        <v>22</v>
      </c>
      <c r="L206" s="751">
        <v>1250</v>
      </c>
      <c r="M206" s="439" t="s">
        <v>993</v>
      </c>
    </row>
    <row r="207" spans="1:13" s="932" customFormat="1" ht="15" customHeight="1">
      <c r="A207" s="749" t="s">
        <v>1349</v>
      </c>
      <c r="B207" s="750">
        <v>2043</v>
      </c>
      <c r="C207" s="180">
        <v>4720</v>
      </c>
      <c r="D207" s="180">
        <v>2288</v>
      </c>
      <c r="E207" s="180">
        <v>2432</v>
      </c>
      <c r="F207" s="751">
        <v>4700</v>
      </c>
      <c r="G207" s="752">
        <v>2284</v>
      </c>
      <c r="H207" s="752">
        <v>2416</v>
      </c>
      <c r="I207" s="751">
        <v>20</v>
      </c>
      <c r="J207" s="751">
        <v>4</v>
      </c>
      <c r="K207" s="751">
        <v>16</v>
      </c>
      <c r="L207" s="751">
        <v>891</v>
      </c>
      <c r="M207" s="439" t="s">
        <v>994</v>
      </c>
    </row>
    <row r="208" spans="1:13" s="932" customFormat="1" ht="15" customHeight="1">
      <c r="A208" s="749" t="s">
        <v>1350</v>
      </c>
      <c r="B208" s="750">
        <v>2771</v>
      </c>
      <c r="C208" s="180">
        <v>7698</v>
      </c>
      <c r="D208" s="180">
        <v>3860</v>
      </c>
      <c r="E208" s="180">
        <v>3838</v>
      </c>
      <c r="F208" s="751">
        <v>7637</v>
      </c>
      <c r="G208" s="752">
        <v>3839</v>
      </c>
      <c r="H208" s="752">
        <v>3798</v>
      </c>
      <c r="I208" s="751">
        <v>61</v>
      </c>
      <c r="J208" s="751">
        <v>21</v>
      </c>
      <c r="K208" s="751">
        <v>40</v>
      </c>
      <c r="L208" s="751">
        <v>947</v>
      </c>
      <c r="M208" s="439" t="s">
        <v>995</v>
      </c>
    </row>
    <row r="209" spans="1:13" s="932" customFormat="1" ht="15" customHeight="1">
      <c r="A209" s="749" t="s">
        <v>1351</v>
      </c>
      <c r="B209" s="750">
        <v>4380</v>
      </c>
      <c r="C209" s="180">
        <v>10388</v>
      </c>
      <c r="D209" s="180">
        <v>5175</v>
      </c>
      <c r="E209" s="180">
        <v>5213</v>
      </c>
      <c r="F209" s="751">
        <v>10327</v>
      </c>
      <c r="G209" s="752">
        <v>5142</v>
      </c>
      <c r="H209" s="752">
        <v>5185</v>
      </c>
      <c r="I209" s="751">
        <v>61</v>
      </c>
      <c r="J209" s="751">
        <v>33</v>
      </c>
      <c r="K209" s="751">
        <v>28</v>
      </c>
      <c r="L209" s="751">
        <v>1610</v>
      </c>
      <c r="M209" s="439" t="s">
        <v>996</v>
      </c>
    </row>
    <row r="210" spans="1:13" s="932" customFormat="1" ht="15" customHeight="1">
      <c r="A210" s="749" t="s">
        <v>1352</v>
      </c>
      <c r="B210" s="750">
        <v>3774</v>
      </c>
      <c r="C210" s="180">
        <v>9837</v>
      </c>
      <c r="D210" s="180">
        <v>4858</v>
      </c>
      <c r="E210" s="180">
        <v>4979</v>
      </c>
      <c r="F210" s="751">
        <v>9796</v>
      </c>
      <c r="G210" s="752">
        <v>4839</v>
      </c>
      <c r="H210" s="752">
        <v>4957</v>
      </c>
      <c r="I210" s="751">
        <v>41</v>
      </c>
      <c r="J210" s="751">
        <v>19</v>
      </c>
      <c r="K210" s="751">
        <v>22</v>
      </c>
      <c r="L210" s="751">
        <v>1432</v>
      </c>
      <c r="M210" s="439" t="s">
        <v>997</v>
      </c>
    </row>
    <row r="211" spans="1:13" s="932" customFormat="1" ht="15" customHeight="1">
      <c r="A211" s="749" t="s">
        <v>1353</v>
      </c>
      <c r="B211" s="750">
        <v>5645</v>
      </c>
      <c r="C211" s="180">
        <v>13352</v>
      </c>
      <c r="D211" s="180">
        <v>6678</v>
      </c>
      <c r="E211" s="180">
        <v>6674</v>
      </c>
      <c r="F211" s="751">
        <v>13278</v>
      </c>
      <c r="G211" s="752">
        <v>6663</v>
      </c>
      <c r="H211" s="752">
        <v>6615</v>
      </c>
      <c r="I211" s="751">
        <v>74</v>
      </c>
      <c r="J211" s="751">
        <v>15</v>
      </c>
      <c r="K211" s="751">
        <v>59</v>
      </c>
      <c r="L211" s="751">
        <v>1974</v>
      </c>
      <c r="M211" s="439" t="s">
        <v>998</v>
      </c>
    </row>
    <row r="212" spans="1:13" s="932" customFormat="1" ht="15" customHeight="1" thickBot="1">
      <c r="A212" s="754" t="s">
        <v>1354</v>
      </c>
      <c r="B212" s="755">
        <v>3093</v>
      </c>
      <c r="C212" s="184">
        <v>7970</v>
      </c>
      <c r="D212" s="184">
        <v>3936</v>
      </c>
      <c r="E212" s="184">
        <v>4034</v>
      </c>
      <c r="F212" s="756">
        <v>7937</v>
      </c>
      <c r="G212" s="757">
        <v>3928</v>
      </c>
      <c r="H212" s="757">
        <v>4009</v>
      </c>
      <c r="I212" s="756">
        <v>33</v>
      </c>
      <c r="J212" s="756">
        <v>8</v>
      </c>
      <c r="K212" s="756">
        <v>25</v>
      </c>
      <c r="L212" s="792">
        <v>1204</v>
      </c>
      <c r="M212" s="451" t="s">
        <v>999</v>
      </c>
    </row>
    <row r="213" spans="1:13" s="793" customFormat="1" ht="11.1" customHeight="1">
      <c r="A213" s="573" t="s">
        <v>841</v>
      </c>
      <c r="B213" s="760"/>
      <c r="C213" s="760"/>
      <c r="D213" s="760"/>
      <c r="E213" s="760"/>
      <c r="F213" s="760"/>
      <c r="G213" s="1261" t="s">
        <v>969</v>
      </c>
      <c r="H213" s="1261"/>
      <c r="I213" s="1261"/>
      <c r="J213" s="1261"/>
      <c r="K213" s="1261"/>
      <c r="L213" s="1261"/>
      <c r="M213" s="1235"/>
    </row>
    <row r="214" spans="1:13" s="788" customFormat="1" ht="14.1" customHeight="1">
      <c r="A214" s="722" t="s">
        <v>1699</v>
      </c>
      <c r="B214" s="762"/>
      <c r="C214" s="762"/>
      <c r="D214" s="762"/>
      <c r="E214" s="762"/>
      <c r="F214" s="762"/>
      <c r="G214" s="762"/>
      <c r="H214" s="762"/>
      <c r="I214" s="762"/>
      <c r="J214" s="762"/>
      <c r="K214" s="762"/>
      <c r="L214" s="724"/>
      <c r="M214" s="892" t="s">
        <v>1700</v>
      </c>
    </row>
    <row r="215" spans="1:13" s="762" customFormat="1" ht="14.1" customHeight="1">
      <c r="A215" s="722"/>
      <c r="L215" s="724"/>
      <c r="M215" s="892"/>
    </row>
    <row r="216" spans="1:13" s="762" customFormat="1" ht="20.100000000000001" customHeight="1">
      <c r="A216" s="1236" t="s">
        <v>22</v>
      </c>
      <c r="B216" s="1236"/>
      <c r="C216" s="1236"/>
      <c r="D216" s="1236"/>
      <c r="E216" s="1236"/>
      <c r="F216" s="1236"/>
      <c r="G216" s="1256" t="s">
        <v>43</v>
      </c>
      <c r="H216" s="1256"/>
      <c r="I216" s="1256"/>
      <c r="J216" s="1256"/>
      <c r="K216" s="1256"/>
      <c r="L216" s="1256"/>
      <c r="M216" s="1256"/>
    </row>
    <row r="217" spans="1:13" s="726" customFormat="1" ht="24" customHeight="1">
      <c r="A217" s="727"/>
      <c r="B217" s="890"/>
      <c r="C217" s="890"/>
      <c r="D217" s="727"/>
      <c r="E217" s="727"/>
      <c r="F217" s="890"/>
      <c r="G217" s="1251"/>
      <c r="H217" s="1251"/>
      <c r="I217" s="1251"/>
      <c r="J217" s="1251"/>
      <c r="K217" s="1251"/>
      <c r="L217" s="1251"/>
      <c r="M217" s="1251"/>
    </row>
    <row r="218" spans="1:13" s="728" customFormat="1" ht="18" customHeight="1" thickBot="1">
      <c r="A218" s="545" t="s">
        <v>529</v>
      </c>
      <c r="B218" s="764"/>
      <c r="C218" s="765"/>
      <c r="D218" s="765"/>
      <c r="E218" s="765"/>
      <c r="F218" s="765"/>
      <c r="G218" s="765"/>
      <c r="H218" s="765"/>
      <c r="I218" s="765"/>
      <c r="J218" s="765"/>
      <c r="K218" s="765"/>
      <c r="L218" s="1252" t="s">
        <v>571</v>
      </c>
      <c r="M218" s="1252"/>
    </row>
    <row r="219" spans="1:13" s="546" customFormat="1" ht="16.5" customHeight="1">
      <c r="A219" s="1244" t="s">
        <v>970</v>
      </c>
      <c r="B219" s="1247" t="s">
        <v>530</v>
      </c>
      <c r="C219" s="1253" t="s">
        <v>572</v>
      </c>
      <c r="D219" s="1254"/>
      <c r="E219" s="1254"/>
      <c r="F219" s="1254"/>
      <c r="G219" s="1254" t="s">
        <v>572</v>
      </c>
      <c r="H219" s="1254"/>
      <c r="I219" s="1254"/>
      <c r="J219" s="1254"/>
      <c r="K219" s="1257"/>
      <c r="L219" s="1240" t="s">
        <v>971</v>
      </c>
      <c r="M219" s="1237" t="s">
        <v>972</v>
      </c>
    </row>
    <row r="220" spans="1:13" s="932" customFormat="1" ht="16.5" customHeight="1">
      <c r="A220" s="1245"/>
      <c r="B220" s="1248"/>
      <c r="C220" s="1230" t="s">
        <v>973</v>
      </c>
      <c r="D220" s="1232" t="s">
        <v>974</v>
      </c>
      <c r="E220" s="1233"/>
      <c r="F220" s="1230" t="s">
        <v>975</v>
      </c>
      <c r="G220" s="1232" t="s">
        <v>974</v>
      </c>
      <c r="H220" s="1233"/>
      <c r="I220" s="1230" t="s">
        <v>976</v>
      </c>
      <c r="J220" s="1232" t="s">
        <v>974</v>
      </c>
      <c r="K220" s="1233"/>
      <c r="L220" s="1241"/>
      <c r="M220" s="1238"/>
    </row>
    <row r="221" spans="1:13" s="932" customFormat="1" ht="26.45" customHeight="1">
      <c r="A221" s="1246"/>
      <c r="B221" s="1249"/>
      <c r="C221" s="1231"/>
      <c r="D221" s="731" t="s">
        <v>531</v>
      </c>
      <c r="E221" s="731" t="s">
        <v>532</v>
      </c>
      <c r="F221" s="1234"/>
      <c r="G221" s="732" t="s">
        <v>531</v>
      </c>
      <c r="H221" s="731" t="s">
        <v>532</v>
      </c>
      <c r="I221" s="1234"/>
      <c r="J221" s="731" t="s">
        <v>531</v>
      </c>
      <c r="K221" s="731" t="s">
        <v>532</v>
      </c>
      <c r="L221" s="1242"/>
      <c r="M221" s="1239"/>
    </row>
    <row r="222" spans="1:13" s="932" customFormat="1" ht="15" customHeight="1">
      <c r="A222" s="794" t="s">
        <v>181</v>
      </c>
      <c r="B222" s="795">
        <f>SUM(B224:B239)</f>
        <v>45605</v>
      </c>
      <c r="C222" s="796">
        <f>D222+E222</f>
        <v>103157</v>
      </c>
      <c r="D222" s="796">
        <f>G222+J222</f>
        <v>52462</v>
      </c>
      <c r="E222" s="796">
        <f>H222+K222</f>
        <v>50695</v>
      </c>
      <c r="F222" s="797">
        <f>SUM(G222:H222)</f>
        <v>100778</v>
      </c>
      <c r="G222" s="797">
        <f>SUM(G224:G239)</f>
        <v>50743</v>
      </c>
      <c r="H222" s="797">
        <f>SUM(H224:H239)</f>
        <v>50035</v>
      </c>
      <c r="I222" s="798">
        <f>SUM(J222:K222)</f>
        <v>2379</v>
      </c>
      <c r="J222" s="799">
        <f>SUM(J224:J239)</f>
        <v>1719</v>
      </c>
      <c r="K222" s="799">
        <f>SUM(K224:K239)</f>
        <v>660</v>
      </c>
      <c r="L222" s="800">
        <f>SUM(L224:L239)</f>
        <v>23146</v>
      </c>
      <c r="M222" s="801" t="s">
        <v>204</v>
      </c>
    </row>
    <row r="223" spans="1:13" s="932" customFormat="1" ht="15" customHeight="1">
      <c r="A223" s="749"/>
      <c r="B223" s="745"/>
      <c r="C223" s="180"/>
      <c r="D223" s="180"/>
      <c r="E223" s="180"/>
      <c r="F223" s="773"/>
      <c r="G223" s="773"/>
      <c r="H223" s="773"/>
      <c r="I223" s="774"/>
      <c r="J223" s="746"/>
      <c r="K223" s="746"/>
      <c r="L223" s="779"/>
      <c r="M223" s="439"/>
    </row>
    <row r="224" spans="1:13" s="932" customFormat="1" ht="15" customHeight="1">
      <c r="A224" s="749" t="s">
        <v>1355</v>
      </c>
      <c r="B224" s="750">
        <v>5954</v>
      </c>
      <c r="C224" s="180">
        <v>12388</v>
      </c>
      <c r="D224" s="180">
        <v>6462</v>
      </c>
      <c r="E224" s="180">
        <v>5926</v>
      </c>
      <c r="F224" s="751">
        <v>12013</v>
      </c>
      <c r="G224" s="752">
        <v>6192</v>
      </c>
      <c r="H224" s="752">
        <v>5821</v>
      </c>
      <c r="I224" s="751">
        <v>375</v>
      </c>
      <c r="J224" s="751">
        <v>270</v>
      </c>
      <c r="K224" s="751">
        <v>105</v>
      </c>
      <c r="L224" s="751">
        <v>2857</v>
      </c>
      <c r="M224" s="439" t="s">
        <v>678</v>
      </c>
    </row>
    <row r="225" spans="1:13" s="932" customFormat="1" ht="15" customHeight="1">
      <c r="A225" s="749" t="s">
        <v>1356</v>
      </c>
      <c r="B225" s="750">
        <v>2147</v>
      </c>
      <c r="C225" s="180">
        <v>4704</v>
      </c>
      <c r="D225" s="180">
        <v>2467</v>
      </c>
      <c r="E225" s="180">
        <v>2237</v>
      </c>
      <c r="F225" s="751">
        <v>4555</v>
      </c>
      <c r="G225" s="752">
        <v>2350</v>
      </c>
      <c r="H225" s="752">
        <v>2205</v>
      </c>
      <c r="I225" s="751">
        <v>149</v>
      </c>
      <c r="J225" s="751">
        <v>117</v>
      </c>
      <c r="K225" s="751">
        <v>32</v>
      </c>
      <c r="L225" s="751">
        <v>1323</v>
      </c>
      <c r="M225" s="439" t="s">
        <v>679</v>
      </c>
    </row>
    <row r="226" spans="1:13" s="932" customFormat="1" ht="15" customHeight="1">
      <c r="A226" s="749" t="s">
        <v>1357</v>
      </c>
      <c r="B226" s="750">
        <v>2162</v>
      </c>
      <c r="C226" s="180">
        <v>4440</v>
      </c>
      <c r="D226" s="180">
        <v>2186</v>
      </c>
      <c r="E226" s="180">
        <v>2254</v>
      </c>
      <c r="F226" s="751">
        <v>4339</v>
      </c>
      <c r="G226" s="752">
        <v>2126</v>
      </c>
      <c r="H226" s="752">
        <v>2213</v>
      </c>
      <c r="I226" s="751">
        <v>101</v>
      </c>
      <c r="J226" s="751">
        <v>60</v>
      </c>
      <c r="K226" s="751">
        <v>41</v>
      </c>
      <c r="L226" s="751">
        <v>1423</v>
      </c>
      <c r="M226" s="439" t="s">
        <v>680</v>
      </c>
    </row>
    <row r="227" spans="1:13" s="932" customFormat="1" ht="15" customHeight="1">
      <c r="A227" s="749" t="s">
        <v>1358</v>
      </c>
      <c r="B227" s="750">
        <v>1646</v>
      </c>
      <c r="C227" s="180">
        <v>3504</v>
      </c>
      <c r="D227" s="180">
        <v>1769</v>
      </c>
      <c r="E227" s="180">
        <v>1735</v>
      </c>
      <c r="F227" s="751">
        <v>3443</v>
      </c>
      <c r="G227" s="752">
        <v>1727</v>
      </c>
      <c r="H227" s="752">
        <v>1716</v>
      </c>
      <c r="I227" s="751">
        <v>61</v>
      </c>
      <c r="J227" s="751">
        <v>42</v>
      </c>
      <c r="K227" s="751">
        <v>19</v>
      </c>
      <c r="L227" s="751">
        <v>1275</v>
      </c>
      <c r="M227" s="439" t="s">
        <v>681</v>
      </c>
    </row>
    <row r="228" spans="1:13" s="932" customFormat="1" ht="15" customHeight="1">
      <c r="A228" s="749" t="s">
        <v>1359</v>
      </c>
      <c r="B228" s="750">
        <v>1141</v>
      </c>
      <c r="C228" s="180">
        <v>2235</v>
      </c>
      <c r="D228" s="180">
        <v>1111</v>
      </c>
      <c r="E228" s="180">
        <v>1124</v>
      </c>
      <c r="F228" s="751">
        <v>2211</v>
      </c>
      <c r="G228" s="752">
        <v>1095</v>
      </c>
      <c r="H228" s="752">
        <v>1116</v>
      </c>
      <c r="I228" s="751">
        <v>24</v>
      </c>
      <c r="J228" s="751">
        <v>16</v>
      </c>
      <c r="K228" s="751">
        <v>8</v>
      </c>
      <c r="L228" s="751">
        <v>822</v>
      </c>
      <c r="M228" s="439" t="s">
        <v>682</v>
      </c>
    </row>
    <row r="229" spans="1:13" s="932" customFormat="1" ht="15" customHeight="1">
      <c r="A229" s="749" t="s">
        <v>1360</v>
      </c>
      <c r="B229" s="750">
        <v>1655</v>
      </c>
      <c r="C229" s="180">
        <v>3317</v>
      </c>
      <c r="D229" s="180">
        <v>1682</v>
      </c>
      <c r="E229" s="180">
        <v>1635</v>
      </c>
      <c r="F229" s="751">
        <v>3285</v>
      </c>
      <c r="G229" s="752">
        <v>1661</v>
      </c>
      <c r="H229" s="752">
        <v>1624</v>
      </c>
      <c r="I229" s="751">
        <v>32</v>
      </c>
      <c r="J229" s="751">
        <v>21</v>
      </c>
      <c r="K229" s="751">
        <v>11</v>
      </c>
      <c r="L229" s="751">
        <v>1172</v>
      </c>
      <c r="M229" s="439" t="s">
        <v>683</v>
      </c>
    </row>
    <row r="230" spans="1:13" s="932" customFormat="1" ht="15" customHeight="1">
      <c r="A230" s="749" t="s">
        <v>1361</v>
      </c>
      <c r="B230" s="750">
        <v>641</v>
      </c>
      <c r="C230" s="180">
        <v>1214</v>
      </c>
      <c r="D230" s="180">
        <v>598</v>
      </c>
      <c r="E230" s="180">
        <v>616</v>
      </c>
      <c r="F230" s="751">
        <v>1206</v>
      </c>
      <c r="G230" s="752">
        <v>595</v>
      </c>
      <c r="H230" s="752">
        <v>611</v>
      </c>
      <c r="I230" s="751">
        <v>8</v>
      </c>
      <c r="J230" s="751">
        <v>3</v>
      </c>
      <c r="K230" s="751">
        <v>5</v>
      </c>
      <c r="L230" s="751">
        <v>483</v>
      </c>
      <c r="M230" s="439" t="s">
        <v>684</v>
      </c>
    </row>
    <row r="231" spans="1:13" s="932" customFormat="1" ht="15" customHeight="1">
      <c r="A231" s="749" t="s">
        <v>1362</v>
      </c>
      <c r="B231" s="750">
        <v>2085</v>
      </c>
      <c r="C231" s="180">
        <v>4410</v>
      </c>
      <c r="D231" s="180">
        <v>2235</v>
      </c>
      <c r="E231" s="180">
        <v>2175</v>
      </c>
      <c r="F231" s="751">
        <v>4299</v>
      </c>
      <c r="G231" s="752">
        <v>2152</v>
      </c>
      <c r="H231" s="752">
        <v>2147</v>
      </c>
      <c r="I231" s="751">
        <v>111</v>
      </c>
      <c r="J231" s="751">
        <v>83</v>
      </c>
      <c r="K231" s="751">
        <v>28</v>
      </c>
      <c r="L231" s="751">
        <v>1567</v>
      </c>
      <c r="M231" s="439" t="s">
        <v>685</v>
      </c>
    </row>
    <row r="232" spans="1:13" s="932" customFormat="1" ht="15" customHeight="1">
      <c r="A232" s="749" t="s">
        <v>1363</v>
      </c>
      <c r="B232" s="750">
        <v>2859</v>
      </c>
      <c r="C232" s="180">
        <v>6309</v>
      </c>
      <c r="D232" s="180">
        <v>3364</v>
      </c>
      <c r="E232" s="180">
        <v>2945</v>
      </c>
      <c r="F232" s="751">
        <v>6130</v>
      </c>
      <c r="G232" s="752">
        <v>3220</v>
      </c>
      <c r="H232" s="752">
        <v>2910</v>
      </c>
      <c r="I232" s="751">
        <v>179</v>
      </c>
      <c r="J232" s="751">
        <v>144</v>
      </c>
      <c r="K232" s="751">
        <v>35</v>
      </c>
      <c r="L232" s="751">
        <v>1892</v>
      </c>
      <c r="M232" s="439" t="s">
        <v>686</v>
      </c>
    </row>
    <row r="233" spans="1:13" s="932" customFormat="1" ht="15" customHeight="1">
      <c r="A233" s="749" t="s">
        <v>1364</v>
      </c>
      <c r="B233" s="750">
        <v>2366</v>
      </c>
      <c r="C233" s="180">
        <v>4911</v>
      </c>
      <c r="D233" s="180">
        <v>2499</v>
      </c>
      <c r="E233" s="180">
        <v>2412</v>
      </c>
      <c r="F233" s="751">
        <v>4758</v>
      </c>
      <c r="G233" s="752">
        <v>2378</v>
      </c>
      <c r="H233" s="752">
        <v>2380</v>
      </c>
      <c r="I233" s="751">
        <v>153</v>
      </c>
      <c r="J233" s="751">
        <v>121</v>
      </c>
      <c r="K233" s="751">
        <v>32</v>
      </c>
      <c r="L233" s="751">
        <v>1711</v>
      </c>
      <c r="M233" s="439" t="s">
        <v>687</v>
      </c>
    </row>
    <row r="234" spans="1:13" s="932" customFormat="1" ht="15" customHeight="1">
      <c r="A234" s="749" t="s">
        <v>1365</v>
      </c>
      <c r="B234" s="750">
        <v>1615</v>
      </c>
      <c r="C234" s="180">
        <v>3457</v>
      </c>
      <c r="D234" s="180">
        <v>1911</v>
      </c>
      <c r="E234" s="180">
        <v>1546</v>
      </c>
      <c r="F234" s="751">
        <v>3183</v>
      </c>
      <c r="G234" s="752">
        <v>1671</v>
      </c>
      <c r="H234" s="752">
        <v>1512</v>
      </c>
      <c r="I234" s="751">
        <v>274</v>
      </c>
      <c r="J234" s="751">
        <v>240</v>
      </c>
      <c r="K234" s="751">
        <v>34</v>
      </c>
      <c r="L234" s="751">
        <v>999</v>
      </c>
      <c r="M234" s="439" t="s">
        <v>688</v>
      </c>
    </row>
    <row r="235" spans="1:13" s="932" customFormat="1" ht="15" customHeight="1">
      <c r="A235" s="749" t="s">
        <v>1366</v>
      </c>
      <c r="B235" s="750">
        <v>10497</v>
      </c>
      <c r="C235" s="180">
        <v>27514</v>
      </c>
      <c r="D235" s="180">
        <v>13701</v>
      </c>
      <c r="E235" s="180">
        <v>13813</v>
      </c>
      <c r="F235" s="751">
        <v>27161</v>
      </c>
      <c r="G235" s="752">
        <v>13490</v>
      </c>
      <c r="H235" s="752">
        <v>13671</v>
      </c>
      <c r="I235" s="751">
        <v>353</v>
      </c>
      <c r="J235" s="751">
        <v>211</v>
      </c>
      <c r="K235" s="751">
        <v>142</v>
      </c>
      <c r="L235" s="751">
        <v>2816</v>
      </c>
      <c r="M235" s="439" t="s">
        <v>689</v>
      </c>
    </row>
    <row r="236" spans="1:13" s="932" customFormat="1" ht="15" customHeight="1">
      <c r="A236" s="749" t="s">
        <v>1367</v>
      </c>
      <c r="B236" s="750">
        <v>4077</v>
      </c>
      <c r="C236" s="180">
        <v>10205</v>
      </c>
      <c r="D236" s="180">
        <v>4983</v>
      </c>
      <c r="E236" s="180">
        <v>5222</v>
      </c>
      <c r="F236" s="751">
        <v>10103</v>
      </c>
      <c r="G236" s="752">
        <v>4944</v>
      </c>
      <c r="H236" s="752">
        <v>5159</v>
      </c>
      <c r="I236" s="751">
        <v>102</v>
      </c>
      <c r="J236" s="751">
        <v>39</v>
      </c>
      <c r="K236" s="751">
        <v>63</v>
      </c>
      <c r="L236" s="751">
        <v>1478</v>
      </c>
      <c r="M236" s="439" t="s">
        <v>570</v>
      </c>
    </row>
    <row r="237" spans="1:13" s="932" customFormat="1" ht="15" customHeight="1">
      <c r="A237" s="749" t="s">
        <v>1368</v>
      </c>
      <c r="B237" s="750">
        <v>2612</v>
      </c>
      <c r="C237" s="180">
        <v>5729</v>
      </c>
      <c r="D237" s="180">
        <v>2872</v>
      </c>
      <c r="E237" s="180">
        <v>2857</v>
      </c>
      <c r="F237" s="751">
        <v>5670</v>
      </c>
      <c r="G237" s="752">
        <v>2844</v>
      </c>
      <c r="H237" s="752">
        <v>2826</v>
      </c>
      <c r="I237" s="751">
        <v>59</v>
      </c>
      <c r="J237" s="751">
        <v>28</v>
      </c>
      <c r="K237" s="751">
        <v>31</v>
      </c>
      <c r="L237" s="751">
        <v>1273</v>
      </c>
      <c r="M237" s="439" t="s">
        <v>690</v>
      </c>
    </row>
    <row r="238" spans="1:13" s="932" customFormat="1" ht="15" customHeight="1">
      <c r="A238" s="749" t="s">
        <v>1369</v>
      </c>
      <c r="B238" s="750">
        <v>2248</v>
      </c>
      <c r="C238" s="180">
        <v>4732</v>
      </c>
      <c r="D238" s="180">
        <v>2352</v>
      </c>
      <c r="E238" s="180">
        <v>2380</v>
      </c>
      <c r="F238" s="751">
        <v>4686</v>
      </c>
      <c r="G238" s="752">
        <v>2336</v>
      </c>
      <c r="H238" s="752">
        <v>2350</v>
      </c>
      <c r="I238" s="751">
        <v>46</v>
      </c>
      <c r="J238" s="751">
        <v>16</v>
      </c>
      <c r="K238" s="751">
        <v>30</v>
      </c>
      <c r="L238" s="751">
        <v>1049</v>
      </c>
      <c r="M238" s="439" t="s">
        <v>691</v>
      </c>
    </row>
    <row r="239" spans="1:13" s="932" customFormat="1" ht="15" customHeight="1">
      <c r="A239" s="749" t="s">
        <v>1370</v>
      </c>
      <c r="B239" s="750">
        <v>1900</v>
      </c>
      <c r="C239" s="180">
        <v>4088</v>
      </c>
      <c r="D239" s="180">
        <v>2270</v>
      </c>
      <c r="E239" s="180">
        <v>1818</v>
      </c>
      <c r="F239" s="751">
        <v>3736</v>
      </c>
      <c r="G239" s="752">
        <v>1962</v>
      </c>
      <c r="H239" s="752">
        <v>1774</v>
      </c>
      <c r="I239" s="751">
        <v>352</v>
      </c>
      <c r="J239" s="751">
        <v>308</v>
      </c>
      <c r="K239" s="751">
        <v>44</v>
      </c>
      <c r="L239" s="751">
        <v>1006</v>
      </c>
      <c r="M239" s="439" t="s">
        <v>692</v>
      </c>
    </row>
    <row r="240" spans="1:13" s="930" customFormat="1" ht="15.2" customHeight="1">
      <c r="A240" s="749"/>
      <c r="B240" s="745"/>
      <c r="C240" s="180"/>
      <c r="D240" s="180"/>
      <c r="E240" s="180"/>
      <c r="F240" s="773"/>
      <c r="G240" s="773"/>
      <c r="H240" s="773"/>
      <c r="I240" s="774"/>
      <c r="J240" s="746"/>
      <c r="K240" s="746"/>
      <c r="L240" s="779"/>
      <c r="M240" s="780"/>
    </row>
    <row r="241" spans="1:13" s="932" customFormat="1" ht="15" customHeight="1">
      <c r="A241" s="747" t="s">
        <v>182</v>
      </c>
      <c r="B241" s="743">
        <f>SUM(B243:B256)+SUM(B266:B275)</f>
        <v>45413</v>
      </c>
      <c r="C241" s="434">
        <f>D241+E241</f>
        <v>104170</v>
      </c>
      <c r="D241" s="434">
        <f>G241+J241</f>
        <v>51081</v>
      </c>
      <c r="E241" s="434">
        <f>H241+K241</f>
        <v>53089</v>
      </c>
      <c r="F241" s="775">
        <f>SUM(G241:H241)</f>
        <v>103346</v>
      </c>
      <c r="G241" s="775">
        <f>SUM(G243:G256)+SUM(G266:G275)</f>
        <v>50785</v>
      </c>
      <c r="H241" s="775">
        <f>SUM(H243:H256)+SUM(H266:H275)</f>
        <v>52561</v>
      </c>
      <c r="I241" s="776">
        <f>SUM(J241:K241)</f>
        <v>824</v>
      </c>
      <c r="J241" s="748">
        <f>SUM(J243:J256)+SUM(J266:J275)</f>
        <v>296</v>
      </c>
      <c r="K241" s="748">
        <f>SUM(K243:K256)+SUM(K266:K275)</f>
        <v>528</v>
      </c>
      <c r="L241" s="790">
        <f>SUM(L243:L256)+SUM(L266:L275)</f>
        <v>26429</v>
      </c>
      <c r="M241" s="778" t="s">
        <v>205</v>
      </c>
    </row>
    <row r="242" spans="1:13" s="932" customFormat="1" ht="15.2" customHeight="1">
      <c r="A242" s="749"/>
      <c r="B242" s="745"/>
      <c r="C242" s="180"/>
      <c r="D242" s="180"/>
      <c r="E242" s="180"/>
      <c r="F242" s="773"/>
      <c r="G242" s="773"/>
      <c r="H242" s="773"/>
      <c r="I242" s="774"/>
      <c r="J242" s="746"/>
      <c r="K242" s="746"/>
      <c r="L242" s="779"/>
      <c r="M242" s="439"/>
    </row>
    <row r="243" spans="1:13" s="932" customFormat="1" ht="15" customHeight="1">
      <c r="A243" s="749" t="s">
        <v>1371</v>
      </c>
      <c r="B243" s="750">
        <v>3160</v>
      </c>
      <c r="C243" s="180">
        <v>6886</v>
      </c>
      <c r="D243" s="180">
        <v>3364</v>
      </c>
      <c r="E243" s="180">
        <v>3522</v>
      </c>
      <c r="F243" s="751">
        <v>6841</v>
      </c>
      <c r="G243" s="752">
        <v>3348</v>
      </c>
      <c r="H243" s="752">
        <v>3493</v>
      </c>
      <c r="I243" s="751">
        <v>45</v>
      </c>
      <c r="J243" s="751">
        <v>16</v>
      </c>
      <c r="K243" s="751">
        <v>29</v>
      </c>
      <c r="L243" s="751">
        <v>2105</v>
      </c>
      <c r="M243" s="439" t="s">
        <v>693</v>
      </c>
    </row>
    <row r="244" spans="1:13" s="932" customFormat="1" ht="15" customHeight="1">
      <c r="A244" s="749" t="s">
        <v>1372</v>
      </c>
      <c r="B244" s="750">
        <v>788</v>
      </c>
      <c r="C244" s="180">
        <v>1734</v>
      </c>
      <c r="D244" s="180">
        <v>807</v>
      </c>
      <c r="E244" s="180">
        <v>927</v>
      </c>
      <c r="F244" s="751">
        <v>1715</v>
      </c>
      <c r="G244" s="752">
        <v>802</v>
      </c>
      <c r="H244" s="752">
        <v>913</v>
      </c>
      <c r="I244" s="751">
        <v>19</v>
      </c>
      <c r="J244" s="751">
        <v>5</v>
      </c>
      <c r="K244" s="751">
        <v>14</v>
      </c>
      <c r="L244" s="751">
        <v>639</v>
      </c>
      <c r="M244" s="439" t="s">
        <v>694</v>
      </c>
    </row>
    <row r="245" spans="1:13" s="932" customFormat="1" ht="15" customHeight="1">
      <c r="A245" s="749" t="s">
        <v>1373</v>
      </c>
      <c r="B245" s="750">
        <v>1953</v>
      </c>
      <c r="C245" s="180">
        <v>4301</v>
      </c>
      <c r="D245" s="180">
        <v>2056</v>
      </c>
      <c r="E245" s="180">
        <v>2245</v>
      </c>
      <c r="F245" s="751">
        <v>4282</v>
      </c>
      <c r="G245" s="752">
        <v>2052</v>
      </c>
      <c r="H245" s="752">
        <v>2230</v>
      </c>
      <c r="I245" s="751">
        <v>19</v>
      </c>
      <c r="J245" s="751">
        <v>4</v>
      </c>
      <c r="K245" s="751">
        <v>15</v>
      </c>
      <c r="L245" s="751">
        <v>1573</v>
      </c>
      <c r="M245" s="439" t="s">
        <v>694</v>
      </c>
    </row>
    <row r="246" spans="1:13" s="932" customFormat="1" ht="15" customHeight="1">
      <c r="A246" s="749" t="s">
        <v>1374</v>
      </c>
      <c r="B246" s="750">
        <v>2195</v>
      </c>
      <c r="C246" s="180">
        <v>4629</v>
      </c>
      <c r="D246" s="180">
        <v>2251</v>
      </c>
      <c r="E246" s="180">
        <v>2378</v>
      </c>
      <c r="F246" s="751">
        <v>4602</v>
      </c>
      <c r="G246" s="752">
        <v>2246</v>
      </c>
      <c r="H246" s="752">
        <v>2356</v>
      </c>
      <c r="I246" s="751">
        <v>27</v>
      </c>
      <c r="J246" s="751">
        <v>5</v>
      </c>
      <c r="K246" s="751">
        <v>22</v>
      </c>
      <c r="L246" s="751">
        <v>1716</v>
      </c>
      <c r="M246" s="439" t="s">
        <v>695</v>
      </c>
    </row>
    <row r="247" spans="1:13" s="932" customFormat="1" ht="15" customHeight="1">
      <c r="A247" s="749" t="s">
        <v>1375</v>
      </c>
      <c r="B247" s="750">
        <v>1435</v>
      </c>
      <c r="C247" s="180">
        <v>3163</v>
      </c>
      <c r="D247" s="180">
        <v>1546</v>
      </c>
      <c r="E247" s="180">
        <v>1617</v>
      </c>
      <c r="F247" s="751">
        <v>3145</v>
      </c>
      <c r="G247" s="752">
        <v>1541</v>
      </c>
      <c r="H247" s="752">
        <v>1604</v>
      </c>
      <c r="I247" s="751">
        <v>18</v>
      </c>
      <c r="J247" s="751">
        <v>5</v>
      </c>
      <c r="K247" s="751">
        <v>13</v>
      </c>
      <c r="L247" s="751">
        <v>1147</v>
      </c>
      <c r="M247" s="439" t="s">
        <v>696</v>
      </c>
    </row>
    <row r="248" spans="1:13" s="932" customFormat="1" ht="15" customHeight="1">
      <c r="A248" s="749" t="s">
        <v>1376</v>
      </c>
      <c r="B248" s="750">
        <v>2224</v>
      </c>
      <c r="C248" s="180">
        <v>4708</v>
      </c>
      <c r="D248" s="180">
        <v>2290</v>
      </c>
      <c r="E248" s="180">
        <v>2418</v>
      </c>
      <c r="F248" s="751">
        <v>4646</v>
      </c>
      <c r="G248" s="752">
        <v>2250</v>
      </c>
      <c r="H248" s="752">
        <v>2396</v>
      </c>
      <c r="I248" s="751">
        <v>62</v>
      </c>
      <c r="J248" s="751">
        <v>40</v>
      </c>
      <c r="K248" s="751">
        <v>22</v>
      </c>
      <c r="L248" s="751">
        <v>1624</v>
      </c>
      <c r="M248" s="439" t="s">
        <v>697</v>
      </c>
    </row>
    <row r="249" spans="1:13" s="932" customFormat="1" ht="15" customHeight="1">
      <c r="A249" s="749" t="s">
        <v>1377</v>
      </c>
      <c r="B249" s="750">
        <v>882</v>
      </c>
      <c r="C249" s="180">
        <v>1952</v>
      </c>
      <c r="D249" s="180">
        <v>977</v>
      </c>
      <c r="E249" s="180">
        <v>975</v>
      </c>
      <c r="F249" s="751">
        <v>1937</v>
      </c>
      <c r="G249" s="752">
        <v>976</v>
      </c>
      <c r="H249" s="752">
        <v>961</v>
      </c>
      <c r="I249" s="751">
        <v>15</v>
      </c>
      <c r="J249" s="751">
        <v>1</v>
      </c>
      <c r="K249" s="751">
        <v>14</v>
      </c>
      <c r="L249" s="751">
        <v>711</v>
      </c>
      <c r="M249" s="439" t="s">
        <v>698</v>
      </c>
    </row>
    <row r="250" spans="1:13" s="932" customFormat="1" ht="15" customHeight="1">
      <c r="A250" s="749" t="s">
        <v>1378</v>
      </c>
      <c r="B250" s="750">
        <v>975</v>
      </c>
      <c r="C250" s="180">
        <v>2136</v>
      </c>
      <c r="D250" s="180">
        <v>1053</v>
      </c>
      <c r="E250" s="180">
        <v>1083</v>
      </c>
      <c r="F250" s="751">
        <v>2115</v>
      </c>
      <c r="G250" s="752">
        <v>1048</v>
      </c>
      <c r="H250" s="752">
        <v>1067</v>
      </c>
      <c r="I250" s="751">
        <v>21</v>
      </c>
      <c r="J250" s="751">
        <v>5</v>
      </c>
      <c r="K250" s="751">
        <v>16</v>
      </c>
      <c r="L250" s="751">
        <v>723</v>
      </c>
      <c r="M250" s="439" t="s">
        <v>699</v>
      </c>
    </row>
    <row r="251" spans="1:13" s="932" customFormat="1" ht="15" customHeight="1">
      <c r="A251" s="749" t="s">
        <v>1379</v>
      </c>
      <c r="B251" s="750">
        <v>1294</v>
      </c>
      <c r="C251" s="180">
        <v>2877</v>
      </c>
      <c r="D251" s="180">
        <v>1413</v>
      </c>
      <c r="E251" s="180">
        <v>1464</v>
      </c>
      <c r="F251" s="751">
        <v>2834</v>
      </c>
      <c r="G251" s="752">
        <v>1403</v>
      </c>
      <c r="H251" s="752">
        <v>1431</v>
      </c>
      <c r="I251" s="751">
        <v>43</v>
      </c>
      <c r="J251" s="751">
        <v>10</v>
      </c>
      <c r="K251" s="751">
        <v>33</v>
      </c>
      <c r="L251" s="751">
        <v>806</v>
      </c>
      <c r="M251" s="439" t="s">
        <v>700</v>
      </c>
    </row>
    <row r="252" spans="1:13" s="932" customFormat="1" ht="15" customHeight="1">
      <c r="A252" s="749" t="s">
        <v>1380</v>
      </c>
      <c r="B252" s="750">
        <v>1327</v>
      </c>
      <c r="C252" s="180">
        <v>2806</v>
      </c>
      <c r="D252" s="180">
        <v>1368</v>
      </c>
      <c r="E252" s="180">
        <v>1438</v>
      </c>
      <c r="F252" s="751">
        <v>2766</v>
      </c>
      <c r="G252" s="752">
        <v>1358</v>
      </c>
      <c r="H252" s="752">
        <v>1408</v>
      </c>
      <c r="I252" s="751">
        <v>40</v>
      </c>
      <c r="J252" s="751">
        <v>10</v>
      </c>
      <c r="K252" s="751">
        <v>30</v>
      </c>
      <c r="L252" s="751">
        <v>914</v>
      </c>
      <c r="M252" s="439" t="s">
        <v>701</v>
      </c>
    </row>
    <row r="253" spans="1:13" s="932" customFormat="1" ht="15" customHeight="1">
      <c r="A253" s="749" t="s">
        <v>1381</v>
      </c>
      <c r="B253" s="750">
        <v>1016</v>
      </c>
      <c r="C253" s="180">
        <v>2251</v>
      </c>
      <c r="D253" s="180">
        <v>1123</v>
      </c>
      <c r="E253" s="180">
        <v>1128</v>
      </c>
      <c r="F253" s="751">
        <v>2205</v>
      </c>
      <c r="G253" s="752">
        <v>1102</v>
      </c>
      <c r="H253" s="752">
        <v>1103</v>
      </c>
      <c r="I253" s="751">
        <v>46</v>
      </c>
      <c r="J253" s="751">
        <v>21</v>
      </c>
      <c r="K253" s="751">
        <v>25</v>
      </c>
      <c r="L253" s="751">
        <v>746</v>
      </c>
      <c r="M253" s="439" t="s">
        <v>702</v>
      </c>
    </row>
    <row r="254" spans="1:13" s="932" customFormat="1" ht="15" customHeight="1">
      <c r="A254" s="749" t="s">
        <v>1382</v>
      </c>
      <c r="B254" s="750">
        <v>1358</v>
      </c>
      <c r="C254" s="180">
        <v>2917</v>
      </c>
      <c r="D254" s="180">
        <v>1423</v>
      </c>
      <c r="E254" s="180">
        <v>1494</v>
      </c>
      <c r="F254" s="751">
        <v>2887</v>
      </c>
      <c r="G254" s="752">
        <v>1410</v>
      </c>
      <c r="H254" s="752">
        <v>1477</v>
      </c>
      <c r="I254" s="751">
        <v>30</v>
      </c>
      <c r="J254" s="751">
        <v>13</v>
      </c>
      <c r="K254" s="751">
        <v>17</v>
      </c>
      <c r="L254" s="751">
        <v>957</v>
      </c>
      <c r="M254" s="439" t="s">
        <v>703</v>
      </c>
    </row>
    <row r="255" spans="1:13" s="932" customFormat="1" ht="15" customHeight="1">
      <c r="A255" s="749" t="s">
        <v>1359</v>
      </c>
      <c r="B255" s="750">
        <v>816</v>
      </c>
      <c r="C255" s="180">
        <v>1687</v>
      </c>
      <c r="D255" s="180">
        <v>844</v>
      </c>
      <c r="E255" s="180">
        <v>843</v>
      </c>
      <c r="F255" s="751">
        <v>1684</v>
      </c>
      <c r="G255" s="752">
        <v>844</v>
      </c>
      <c r="H255" s="752">
        <v>840</v>
      </c>
      <c r="I255" s="751">
        <v>3</v>
      </c>
      <c r="J255" s="751">
        <v>0</v>
      </c>
      <c r="K255" s="751">
        <v>3</v>
      </c>
      <c r="L255" s="751">
        <v>533</v>
      </c>
      <c r="M255" s="439" t="s">
        <v>682</v>
      </c>
    </row>
    <row r="256" spans="1:13" s="932" customFormat="1" ht="15" customHeight="1" thickBot="1">
      <c r="A256" s="754" t="s">
        <v>1383</v>
      </c>
      <c r="B256" s="755">
        <v>1438</v>
      </c>
      <c r="C256" s="184">
        <v>2984</v>
      </c>
      <c r="D256" s="184">
        <v>1428</v>
      </c>
      <c r="E256" s="184">
        <v>1556</v>
      </c>
      <c r="F256" s="756">
        <v>2967</v>
      </c>
      <c r="G256" s="757">
        <v>1424</v>
      </c>
      <c r="H256" s="757">
        <v>1543</v>
      </c>
      <c r="I256" s="756">
        <v>17</v>
      </c>
      <c r="J256" s="756">
        <v>4</v>
      </c>
      <c r="K256" s="756">
        <v>13</v>
      </c>
      <c r="L256" s="751">
        <v>1007</v>
      </c>
      <c r="M256" s="451" t="s">
        <v>704</v>
      </c>
    </row>
    <row r="257" spans="1:13" s="760" customFormat="1" ht="11.1" customHeight="1">
      <c r="A257" s="573" t="s">
        <v>841</v>
      </c>
      <c r="B257" s="791"/>
      <c r="C257" s="791"/>
      <c r="D257" s="791"/>
      <c r="E257" s="791"/>
      <c r="F257" s="791"/>
      <c r="G257" s="1235" t="s">
        <v>969</v>
      </c>
      <c r="H257" s="1235"/>
      <c r="I257" s="1235"/>
      <c r="J257" s="1235"/>
      <c r="K257" s="1235"/>
      <c r="L257" s="1235"/>
      <c r="M257" s="1235"/>
    </row>
    <row r="258" spans="1:13" s="788" customFormat="1" ht="14.1" customHeight="1">
      <c r="A258" s="722" t="s">
        <v>1701</v>
      </c>
      <c r="B258" s="892"/>
      <c r="C258" s="892"/>
      <c r="D258" s="892"/>
      <c r="E258" s="892"/>
      <c r="F258" s="892"/>
      <c r="G258" s="892"/>
      <c r="H258" s="892"/>
      <c r="I258" s="892"/>
      <c r="J258" s="892"/>
      <c r="K258" s="892"/>
      <c r="L258" s="724"/>
      <c r="M258" s="892" t="s">
        <v>1702</v>
      </c>
    </row>
    <row r="259" spans="1:13" s="762" customFormat="1" ht="14.1" customHeight="1">
      <c r="A259" s="722"/>
      <c r="B259" s="892"/>
      <c r="C259" s="892"/>
      <c r="D259" s="892"/>
      <c r="E259" s="892"/>
      <c r="F259" s="892"/>
      <c r="G259" s="892"/>
      <c r="H259" s="892"/>
      <c r="I259" s="892"/>
      <c r="J259" s="892"/>
      <c r="K259" s="892"/>
      <c r="L259" s="724"/>
      <c r="M259" s="892"/>
    </row>
    <row r="260" spans="1:13" s="762" customFormat="1" ht="20.100000000000001" customHeight="1">
      <c r="A260" s="1236" t="s">
        <v>22</v>
      </c>
      <c r="B260" s="1236"/>
      <c r="C260" s="1236"/>
      <c r="D260" s="1236"/>
      <c r="E260" s="1236"/>
      <c r="F260" s="1236"/>
      <c r="G260" s="1256" t="s">
        <v>43</v>
      </c>
      <c r="H260" s="1256"/>
      <c r="I260" s="1256"/>
      <c r="J260" s="1256"/>
      <c r="K260" s="1256"/>
      <c r="L260" s="1256"/>
      <c r="M260" s="1256"/>
    </row>
    <row r="261" spans="1:13" s="726" customFormat="1" ht="24" customHeight="1">
      <c r="A261" s="727"/>
      <c r="B261" s="890"/>
      <c r="C261" s="890"/>
      <c r="D261" s="727"/>
      <c r="E261" s="727"/>
      <c r="F261" s="890"/>
      <c r="G261" s="1251"/>
      <c r="H261" s="1251"/>
      <c r="I261" s="1251"/>
      <c r="J261" s="1251"/>
      <c r="K261" s="1251"/>
      <c r="L261" s="1251"/>
      <c r="M261" s="1251"/>
    </row>
    <row r="262" spans="1:13" s="728" customFormat="1" ht="18" customHeight="1" thickBot="1">
      <c r="A262" s="545" t="s">
        <v>529</v>
      </c>
      <c r="B262" s="764"/>
      <c r="C262" s="765"/>
      <c r="D262" s="765"/>
      <c r="E262" s="765"/>
      <c r="F262" s="765"/>
      <c r="G262" s="765"/>
      <c r="H262" s="765"/>
      <c r="I262" s="765"/>
      <c r="J262" s="765"/>
      <c r="K262" s="765"/>
      <c r="L262" s="1252" t="s">
        <v>571</v>
      </c>
      <c r="M262" s="1252"/>
    </row>
    <row r="263" spans="1:13" s="546" customFormat="1" ht="16.5" customHeight="1">
      <c r="A263" s="1244" t="s">
        <v>834</v>
      </c>
      <c r="B263" s="1247" t="s">
        <v>530</v>
      </c>
      <c r="C263" s="1253" t="s">
        <v>572</v>
      </c>
      <c r="D263" s="1254"/>
      <c r="E263" s="1254"/>
      <c r="F263" s="1254"/>
      <c r="G263" s="1254" t="s">
        <v>572</v>
      </c>
      <c r="H263" s="1254"/>
      <c r="I263" s="1254"/>
      <c r="J263" s="1254"/>
      <c r="K263" s="1257"/>
      <c r="L263" s="1240" t="s">
        <v>842</v>
      </c>
      <c r="M263" s="1237" t="s">
        <v>837</v>
      </c>
    </row>
    <row r="264" spans="1:13" s="932" customFormat="1" ht="16.5" customHeight="1">
      <c r="A264" s="1245"/>
      <c r="B264" s="1248"/>
      <c r="C264" s="1230" t="s">
        <v>838</v>
      </c>
      <c r="D264" s="1232" t="s">
        <v>76</v>
      </c>
      <c r="E264" s="1233"/>
      <c r="F264" s="1230" t="s">
        <v>839</v>
      </c>
      <c r="G264" s="1232" t="s">
        <v>76</v>
      </c>
      <c r="H264" s="1233"/>
      <c r="I264" s="1230" t="s">
        <v>840</v>
      </c>
      <c r="J264" s="1232" t="s">
        <v>76</v>
      </c>
      <c r="K264" s="1233"/>
      <c r="L264" s="1241"/>
      <c r="M264" s="1238"/>
    </row>
    <row r="265" spans="1:13" s="932" customFormat="1" ht="26.45" customHeight="1">
      <c r="A265" s="1246"/>
      <c r="B265" s="1249"/>
      <c r="C265" s="1231"/>
      <c r="D265" s="731" t="s">
        <v>531</v>
      </c>
      <c r="E265" s="731" t="s">
        <v>532</v>
      </c>
      <c r="F265" s="1234"/>
      <c r="G265" s="732" t="s">
        <v>531</v>
      </c>
      <c r="H265" s="731" t="s">
        <v>532</v>
      </c>
      <c r="I265" s="1234"/>
      <c r="J265" s="731" t="s">
        <v>531</v>
      </c>
      <c r="K265" s="731" t="s">
        <v>532</v>
      </c>
      <c r="L265" s="1242"/>
      <c r="M265" s="1239"/>
    </row>
    <row r="266" spans="1:13" s="932" customFormat="1" ht="15" customHeight="1">
      <c r="A266" s="767" t="s">
        <v>1384</v>
      </c>
      <c r="B266" s="768">
        <v>886</v>
      </c>
      <c r="C266" s="769">
        <v>1707</v>
      </c>
      <c r="D266" s="769">
        <v>817</v>
      </c>
      <c r="E266" s="769">
        <v>890</v>
      </c>
      <c r="F266" s="770">
        <v>1695</v>
      </c>
      <c r="G266" s="771">
        <v>816</v>
      </c>
      <c r="H266" s="771">
        <v>879</v>
      </c>
      <c r="I266" s="770">
        <v>12</v>
      </c>
      <c r="J266" s="770">
        <v>1</v>
      </c>
      <c r="K266" s="770">
        <v>11</v>
      </c>
      <c r="L266" s="751">
        <v>746</v>
      </c>
      <c r="M266" s="772" t="s">
        <v>705</v>
      </c>
    </row>
    <row r="267" spans="1:13" s="932" customFormat="1" ht="15" customHeight="1">
      <c r="A267" s="749" t="s">
        <v>1385</v>
      </c>
      <c r="B267" s="750">
        <v>1231</v>
      </c>
      <c r="C267" s="180">
        <v>2483</v>
      </c>
      <c r="D267" s="180">
        <v>1177</v>
      </c>
      <c r="E267" s="180">
        <v>1306</v>
      </c>
      <c r="F267" s="751">
        <v>2459</v>
      </c>
      <c r="G267" s="752">
        <v>1166</v>
      </c>
      <c r="H267" s="752">
        <v>1293</v>
      </c>
      <c r="I267" s="751">
        <v>24</v>
      </c>
      <c r="J267" s="751">
        <v>11</v>
      </c>
      <c r="K267" s="751">
        <v>13</v>
      </c>
      <c r="L267" s="751">
        <v>994</v>
      </c>
      <c r="M267" s="439" t="s">
        <v>706</v>
      </c>
    </row>
    <row r="268" spans="1:13" s="932" customFormat="1" ht="15" customHeight="1">
      <c r="A268" s="749" t="s">
        <v>1386</v>
      </c>
      <c r="B268" s="750">
        <v>1135</v>
      </c>
      <c r="C268" s="180">
        <v>2241</v>
      </c>
      <c r="D268" s="180">
        <v>1066</v>
      </c>
      <c r="E268" s="180">
        <v>1175</v>
      </c>
      <c r="F268" s="751">
        <v>2226</v>
      </c>
      <c r="G268" s="752">
        <v>1059</v>
      </c>
      <c r="H268" s="752">
        <v>1167</v>
      </c>
      <c r="I268" s="751">
        <v>15</v>
      </c>
      <c r="J268" s="751">
        <v>7</v>
      </c>
      <c r="K268" s="751">
        <v>8</v>
      </c>
      <c r="L268" s="751">
        <v>973</v>
      </c>
      <c r="M268" s="439" t="s">
        <v>707</v>
      </c>
    </row>
    <row r="269" spans="1:13" s="932" customFormat="1" ht="15" customHeight="1">
      <c r="A269" s="749" t="s">
        <v>1360</v>
      </c>
      <c r="B269" s="750">
        <v>460</v>
      </c>
      <c r="C269" s="180">
        <v>893</v>
      </c>
      <c r="D269" s="180">
        <v>418</v>
      </c>
      <c r="E269" s="180">
        <v>475</v>
      </c>
      <c r="F269" s="751">
        <v>881</v>
      </c>
      <c r="G269" s="752">
        <v>417</v>
      </c>
      <c r="H269" s="752">
        <v>464</v>
      </c>
      <c r="I269" s="751">
        <v>12</v>
      </c>
      <c r="J269" s="751">
        <v>1</v>
      </c>
      <c r="K269" s="751">
        <v>11</v>
      </c>
      <c r="L269" s="751">
        <v>331</v>
      </c>
      <c r="M269" s="439" t="s">
        <v>683</v>
      </c>
    </row>
    <row r="270" spans="1:13" s="932" customFormat="1" ht="15" customHeight="1">
      <c r="A270" s="749" t="s">
        <v>1387</v>
      </c>
      <c r="B270" s="750">
        <v>5073</v>
      </c>
      <c r="C270" s="180">
        <v>12835</v>
      </c>
      <c r="D270" s="180">
        <v>6318</v>
      </c>
      <c r="E270" s="180">
        <v>6517</v>
      </c>
      <c r="F270" s="751">
        <v>12755</v>
      </c>
      <c r="G270" s="752">
        <v>6291</v>
      </c>
      <c r="H270" s="752">
        <v>6464</v>
      </c>
      <c r="I270" s="751">
        <v>80</v>
      </c>
      <c r="J270" s="751">
        <v>27</v>
      </c>
      <c r="K270" s="751">
        <v>53</v>
      </c>
      <c r="L270" s="751">
        <v>1905</v>
      </c>
      <c r="M270" s="439" t="s">
        <v>708</v>
      </c>
    </row>
    <row r="271" spans="1:13" s="932" customFormat="1" ht="15" customHeight="1">
      <c r="A271" s="749" t="s">
        <v>1388</v>
      </c>
      <c r="B271" s="750">
        <v>2732</v>
      </c>
      <c r="C271" s="180">
        <v>6378</v>
      </c>
      <c r="D271" s="180">
        <v>3210</v>
      </c>
      <c r="E271" s="180">
        <v>3168</v>
      </c>
      <c r="F271" s="751">
        <v>6318</v>
      </c>
      <c r="G271" s="752">
        <v>3191</v>
      </c>
      <c r="H271" s="752">
        <v>3127</v>
      </c>
      <c r="I271" s="751">
        <v>60</v>
      </c>
      <c r="J271" s="751">
        <v>19</v>
      </c>
      <c r="K271" s="751">
        <v>41</v>
      </c>
      <c r="L271" s="751">
        <v>1135</v>
      </c>
      <c r="M271" s="439" t="s">
        <v>1000</v>
      </c>
    </row>
    <row r="272" spans="1:13" s="932" customFormat="1" ht="15" customHeight="1">
      <c r="A272" s="749" t="s">
        <v>1389</v>
      </c>
      <c r="B272" s="750">
        <v>3633</v>
      </c>
      <c r="C272" s="180">
        <v>8738</v>
      </c>
      <c r="D272" s="180">
        <v>4224</v>
      </c>
      <c r="E272" s="180">
        <v>4514</v>
      </c>
      <c r="F272" s="751">
        <v>8697</v>
      </c>
      <c r="G272" s="752">
        <v>4212</v>
      </c>
      <c r="H272" s="752">
        <v>4485</v>
      </c>
      <c r="I272" s="751">
        <v>41</v>
      </c>
      <c r="J272" s="751">
        <v>12</v>
      </c>
      <c r="K272" s="751">
        <v>29</v>
      </c>
      <c r="L272" s="751">
        <v>1396</v>
      </c>
      <c r="M272" s="439" t="s">
        <v>709</v>
      </c>
    </row>
    <row r="273" spans="1:13" s="932" customFormat="1" ht="15" customHeight="1">
      <c r="A273" s="749" t="s">
        <v>1390</v>
      </c>
      <c r="B273" s="750">
        <v>3952</v>
      </c>
      <c r="C273" s="180">
        <v>9575</v>
      </c>
      <c r="D273" s="180">
        <v>4780</v>
      </c>
      <c r="E273" s="180">
        <v>4795</v>
      </c>
      <c r="F273" s="751">
        <v>9480</v>
      </c>
      <c r="G273" s="752">
        <v>4726</v>
      </c>
      <c r="H273" s="752">
        <v>4754</v>
      </c>
      <c r="I273" s="751">
        <v>95</v>
      </c>
      <c r="J273" s="751">
        <v>54</v>
      </c>
      <c r="K273" s="751">
        <v>41</v>
      </c>
      <c r="L273" s="751">
        <v>1578</v>
      </c>
      <c r="M273" s="439" t="s">
        <v>710</v>
      </c>
    </row>
    <row r="274" spans="1:13" s="932" customFormat="1" ht="15" customHeight="1">
      <c r="A274" s="749" t="s">
        <v>1391</v>
      </c>
      <c r="B274" s="750">
        <v>1869</v>
      </c>
      <c r="C274" s="180">
        <v>4467</v>
      </c>
      <c r="D274" s="180">
        <v>2189</v>
      </c>
      <c r="E274" s="180">
        <v>2278</v>
      </c>
      <c r="F274" s="751">
        <v>4440</v>
      </c>
      <c r="G274" s="752">
        <v>2186</v>
      </c>
      <c r="H274" s="752">
        <v>2254</v>
      </c>
      <c r="I274" s="751">
        <v>27</v>
      </c>
      <c r="J274" s="751">
        <v>3</v>
      </c>
      <c r="K274" s="751">
        <v>24</v>
      </c>
      <c r="L274" s="751">
        <v>893</v>
      </c>
      <c r="M274" s="439" t="s">
        <v>711</v>
      </c>
    </row>
    <row r="275" spans="1:13" s="932" customFormat="1" ht="15" customHeight="1">
      <c r="A275" s="749" t="s">
        <v>1392</v>
      </c>
      <c r="B275" s="750">
        <v>3581</v>
      </c>
      <c r="C275" s="180">
        <v>9822</v>
      </c>
      <c r="D275" s="180">
        <v>4939</v>
      </c>
      <c r="E275" s="180">
        <v>4883</v>
      </c>
      <c r="F275" s="751">
        <v>9769</v>
      </c>
      <c r="G275" s="752">
        <v>4917</v>
      </c>
      <c r="H275" s="752">
        <v>4852</v>
      </c>
      <c r="I275" s="751">
        <v>53</v>
      </c>
      <c r="J275" s="751">
        <v>22</v>
      </c>
      <c r="K275" s="751">
        <v>31</v>
      </c>
      <c r="L275" s="751">
        <v>1277</v>
      </c>
      <c r="M275" s="439" t="s">
        <v>712</v>
      </c>
    </row>
    <row r="276" spans="1:13" s="930" customFormat="1" ht="15" customHeight="1">
      <c r="A276" s="749"/>
      <c r="B276" s="745"/>
      <c r="C276" s="180"/>
      <c r="D276" s="180"/>
      <c r="E276" s="180"/>
      <c r="F276" s="773"/>
      <c r="G276" s="773"/>
      <c r="H276" s="773"/>
      <c r="I276" s="774"/>
      <c r="J276" s="746"/>
      <c r="K276" s="746"/>
      <c r="L276" s="779"/>
      <c r="M276" s="780"/>
    </row>
    <row r="277" spans="1:13" s="932" customFormat="1" ht="15" customHeight="1">
      <c r="A277" s="747" t="s">
        <v>183</v>
      </c>
      <c r="B277" s="743">
        <f>SUM(B279:B292)</f>
        <v>33674</v>
      </c>
      <c r="C277" s="434">
        <f>D277+E277</f>
        <v>76245</v>
      </c>
      <c r="D277" s="434">
        <f>G277+J277</f>
        <v>37404</v>
      </c>
      <c r="E277" s="434">
        <f>H277+K277</f>
        <v>38841</v>
      </c>
      <c r="F277" s="775">
        <f>SUM(G277:H277)</f>
        <v>75664</v>
      </c>
      <c r="G277" s="775">
        <f>SUM(G279:G292)</f>
        <v>37164</v>
      </c>
      <c r="H277" s="775">
        <f>SUM(H279:H292)</f>
        <v>38500</v>
      </c>
      <c r="I277" s="776">
        <f>SUM(J277:K277)</f>
        <v>581</v>
      </c>
      <c r="J277" s="748">
        <f>SUM(J279:J292)</f>
        <v>240</v>
      </c>
      <c r="K277" s="748">
        <f>SUM(K279:K292)</f>
        <v>341</v>
      </c>
      <c r="L277" s="790">
        <f>SUM(L279:L292)</f>
        <v>18015</v>
      </c>
      <c r="M277" s="778" t="s">
        <v>713</v>
      </c>
    </row>
    <row r="278" spans="1:13" s="932" customFormat="1" ht="15" customHeight="1">
      <c r="A278" s="749"/>
      <c r="B278" s="745"/>
      <c r="C278" s="180"/>
      <c r="D278" s="180"/>
      <c r="E278" s="180"/>
      <c r="F278" s="773"/>
      <c r="G278" s="773"/>
      <c r="H278" s="773"/>
      <c r="I278" s="774"/>
      <c r="J278" s="746"/>
      <c r="K278" s="746"/>
      <c r="L278" s="779"/>
      <c r="M278" s="439"/>
    </row>
    <row r="279" spans="1:13" s="932" customFormat="1" ht="15" customHeight="1">
      <c r="A279" s="749" t="s">
        <v>1393</v>
      </c>
      <c r="B279" s="750">
        <v>3456</v>
      </c>
      <c r="C279" s="180">
        <v>7432</v>
      </c>
      <c r="D279" s="180">
        <v>3572</v>
      </c>
      <c r="E279" s="180">
        <v>3860</v>
      </c>
      <c r="F279" s="751">
        <v>7377</v>
      </c>
      <c r="G279" s="752">
        <v>3562</v>
      </c>
      <c r="H279" s="752">
        <v>3815</v>
      </c>
      <c r="I279" s="751">
        <v>55</v>
      </c>
      <c r="J279" s="751">
        <v>10</v>
      </c>
      <c r="K279" s="751">
        <v>45</v>
      </c>
      <c r="L279" s="751">
        <v>2212</v>
      </c>
      <c r="M279" s="439" t="s">
        <v>219</v>
      </c>
    </row>
    <row r="280" spans="1:13" s="932" customFormat="1" ht="15" customHeight="1">
      <c r="A280" s="749" t="s">
        <v>1394</v>
      </c>
      <c r="B280" s="750">
        <v>2127</v>
      </c>
      <c r="C280" s="180">
        <v>4265</v>
      </c>
      <c r="D280" s="180">
        <v>2068</v>
      </c>
      <c r="E280" s="180">
        <v>2197</v>
      </c>
      <c r="F280" s="751">
        <v>4228</v>
      </c>
      <c r="G280" s="752">
        <v>2057</v>
      </c>
      <c r="H280" s="752">
        <v>2171</v>
      </c>
      <c r="I280" s="751">
        <v>37</v>
      </c>
      <c r="J280" s="751">
        <v>11</v>
      </c>
      <c r="K280" s="751">
        <v>26</v>
      </c>
      <c r="L280" s="751">
        <v>1644</v>
      </c>
      <c r="M280" s="439" t="s">
        <v>714</v>
      </c>
    </row>
    <row r="281" spans="1:13" s="932" customFormat="1" ht="15" customHeight="1">
      <c r="A281" s="749" t="s">
        <v>1395</v>
      </c>
      <c r="B281" s="750">
        <v>1385</v>
      </c>
      <c r="C281" s="180">
        <v>2711</v>
      </c>
      <c r="D281" s="180">
        <v>1397</v>
      </c>
      <c r="E281" s="180">
        <v>1314</v>
      </c>
      <c r="F281" s="751">
        <v>2689</v>
      </c>
      <c r="G281" s="752">
        <v>1388</v>
      </c>
      <c r="H281" s="752">
        <v>1301</v>
      </c>
      <c r="I281" s="751">
        <v>22</v>
      </c>
      <c r="J281" s="751">
        <v>9</v>
      </c>
      <c r="K281" s="751">
        <v>13</v>
      </c>
      <c r="L281" s="751">
        <v>956</v>
      </c>
      <c r="M281" s="439" t="s">
        <v>715</v>
      </c>
    </row>
    <row r="282" spans="1:13" s="932" customFormat="1" ht="15" customHeight="1">
      <c r="A282" s="749" t="s">
        <v>1396</v>
      </c>
      <c r="B282" s="750">
        <v>1669</v>
      </c>
      <c r="C282" s="180">
        <v>3513</v>
      </c>
      <c r="D282" s="180">
        <v>1756</v>
      </c>
      <c r="E282" s="180">
        <v>1757</v>
      </c>
      <c r="F282" s="751">
        <v>3459</v>
      </c>
      <c r="G282" s="752">
        <v>1717</v>
      </c>
      <c r="H282" s="752">
        <v>1742</v>
      </c>
      <c r="I282" s="751">
        <v>54</v>
      </c>
      <c r="J282" s="751">
        <v>39</v>
      </c>
      <c r="K282" s="751">
        <v>15</v>
      </c>
      <c r="L282" s="751">
        <v>1284</v>
      </c>
      <c r="M282" s="439" t="s">
        <v>716</v>
      </c>
    </row>
    <row r="283" spans="1:13" s="932" customFormat="1" ht="15" customHeight="1">
      <c r="A283" s="749" t="s">
        <v>1397</v>
      </c>
      <c r="B283" s="750">
        <v>1454</v>
      </c>
      <c r="C283" s="180">
        <v>2750</v>
      </c>
      <c r="D283" s="180">
        <v>1316</v>
      </c>
      <c r="E283" s="180">
        <v>1434</v>
      </c>
      <c r="F283" s="751">
        <v>2729</v>
      </c>
      <c r="G283" s="752">
        <v>1307</v>
      </c>
      <c r="H283" s="752">
        <v>1422</v>
      </c>
      <c r="I283" s="751">
        <v>21</v>
      </c>
      <c r="J283" s="751">
        <v>9</v>
      </c>
      <c r="K283" s="751">
        <v>12</v>
      </c>
      <c r="L283" s="751">
        <v>830</v>
      </c>
      <c r="M283" s="439" t="s">
        <v>717</v>
      </c>
    </row>
    <row r="284" spans="1:13" s="932" customFormat="1" ht="15" customHeight="1">
      <c r="A284" s="749" t="s">
        <v>1398</v>
      </c>
      <c r="B284" s="750">
        <v>1558</v>
      </c>
      <c r="C284" s="180">
        <v>3053</v>
      </c>
      <c r="D284" s="180">
        <v>1478</v>
      </c>
      <c r="E284" s="180">
        <v>1575</v>
      </c>
      <c r="F284" s="751">
        <v>3029</v>
      </c>
      <c r="G284" s="752">
        <v>1474</v>
      </c>
      <c r="H284" s="752">
        <v>1555</v>
      </c>
      <c r="I284" s="751">
        <v>24</v>
      </c>
      <c r="J284" s="751">
        <v>4</v>
      </c>
      <c r="K284" s="751">
        <v>20</v>
      </c>
      <c r="L284" s="751">
        <v>1224</v>
      </c>
      <c r="M284" s="439" t="s">
        <v>718</v>
      </c>
    </row>
    <row r="285" spans="1:13" s="932" customFormat="1" ht="15" customHeight="1">
      <c r="A285" s="749" t="s">
        <v>1399</v>
      </c>
      <c r="B285" s="750">
        <v>970</v>
      </c>
      <c r="C285" s="180">
        <v>1907</v>
      </c>
      <c r="D285" s="180">
        <v>955</v>
      </c>
      <c r="E285" s="180">
        <v>952</v>
      </c>
      <c r="F285" s="751">
        <v>1884</v>
      </c>
      <c r="G285" s="752">
        <v>951</v>
      </c>
      <c r="H285" s="752">
        <v>933</v>
      </c>
      <c r="I285" s="751">
        <v>23</v>
      </c>
      <c r="J285" s="751">
        <v>4</v>
      </c>
      <c r="K285" s="751">
        <v>19</v>
      </c>
      <c r="L285" s="751">
        <v>671</v>
      </c>
      <c r="M285" s="439" t="s">
        <v>719</v>
      </c>
    </row>
    <row r="286" spans="1:13" s="932" customFormat="1" ht="15" customHeight="1">
      <c r="A286" s="749" t="s">
        <v>1400</v>
      </c>
      <c r="B286" s="750">
        <v>2034</v>
      </c>
      <c r="C286" s="180">
        <v>3966</v>
      </c>
      <c r="D286" s="180">
        <v>1925</v>
      </c>
      <c r="E286" s="180">
        <v>2041</v>
      </c>
      <c r="F286" s="751">
        <v>3901</v>
      </c>
      <c r="G286" s="752">
        <v>1880</v>
      </c>
      <c r="H286" s="752">
        <v>2021</v>
      </c>
      <c r="I286" s="751">
        <v>65</v>
      </c>
      <c r="J286" s="751">
        <v>45</v>
      </c>
      <c r="K286" s="751">
        <v>20</v>
      </c>
      <c r="L286" s="751">
        <v>1452</v>
      </c>
      <c r="M286" s="439" t="s">
        <v>720</v>
      </c>
    </row>
    <row r="287" spans="1:13" s="932" customFormat="1" ht="15" customHeight="1">
      <c r="A287" s="749" t="s">
        <v>1401</v>
      </c>
      <c r="B287" s="750">
        <v>1475</v>
      </c>
      <c r="C287" s="180">
        <v>2807</v>
      </c>
      <c r="D287" s="180">
        <v>1321</v>
      </c>
      <c r="E287" s="180">
        <v>1486</v>
      </c>
      <c r="F287" s="751">
        <v>2785</v>
      </c>
      <c r="G287" s="752">
        <v>1311</v>
      </c>
      <c r="H287" s="752">
        <v>1474</v>
      </c>
      <c r="I287" s="751">
        <v>22</v>
      </c>
      <c r="J287" s="751">
        <v>10</v>
      </c>
      <c r="K287" s="751">
        <v>12</v>
      </c>
      <c r="L287" s="751">
        <v>1043</v>
      </c>
      <c r="M287" s="439" t="s">
        <v>721</v>
      </c>
    </row>
    <row r="288" spans="1:13" s="932" customFormat="1" ht="15" customHeight="1">
      <c r="A288" s="749" t="s">
        <v>1402</v>
      </c>
      <c r="B288" s="750">
        <v>2651</v>
      </c>
      <c r="C288" s="180">
        <v>6142</v>
      </c>
      <c r="D288" s="180">
        <v>3031</v>
      </c>
      <c r="E288" s="180">
        <v>3111</v>
      </c>
      <c r="F288" s="751">
        <v>6108</v>
      </c>
      <c r="G288" s="752">
        <v>3021</v>
      </c>
      <c r="H288" s="752">
        <v>3087</v>
      </c>
      <c r="I288" s="751">
        <v>34</v>
      </c>
      <c r="J288" s="751">
        <v>10</v>
      </c>
      <c r="K288" s="751">
        <v>24</v>
      </c>
      <c r="L288" s="751">
        <v>1213</v>
      </c>
      <c r="M288" s="439" t="s">
        <v>1001</v>
      </c>
    </row>
    <row r="289" spans="1:13" s="932" customFormat="1" ht="15" customHeight="1">
      <c r="A289" s="749" t="s">
        <v>1403</v>
      </c>
      <c r="B289" s="750">
        <v>3632</v>
      </c>
      <c r="C289" s="180">
        <v>8324</v>
      </c>
      <c r="D289" s="180">
        <v>4047</v>
      </c>
      <c r="E289" s="180">
        <v>4277</v>
      </c>
      <c r="F289" s="751">
        <v>8279</v>
      </c>
      <c r="G289" s="752">
        <v>4031</v>
      </c>
      <c r="H289" s="752">
        <v>4248</v>
      </c>
      <c r="I289" s="751">
        <v>45</v>
      </c>
      <c r="J289" s="751">
        <v>16</v>
      </c>
      <c r="K289" s="751">
        <v>29</v>
      </c>
      <c r="L289" s="751">
        <v>1531</v>
      </c>
      <c r="M289" s="439" t="s">
        <v>1002</v>
      </c>
    </row>
    <row r="290" spans="1:13" s="932" customFormat="1" ht="15" customHeight="1">
      <c r="A290" s="749" t="s">
        <v>1404</v>
      </c>
      <c r="B290" s="750">
        <v>4060</v>
      </c>
      <c r="C290" s="180">
        <v>10309</v>
      </c>
      <c r="D290" s="180">
        <v>5133</v>
      </c>
      <c r="E290" s="180">
        <v>5176</v>
      </c>
      <c r="F290" s="751">
        <v>10243</v>
      </c>
      <c r="G290" s="752">
        <v>5111</v>
      </c>
      <c r="H290" s="752">
        <v>5132</v>
      </c>
      <c r="I290" s="751">
        <v>66</v>
      </c>
      <c r="J290" s="751">
        <v>22</v>
      </c>
      <c r="K290" s="751">
        <v>44</v>
      </c>
      <c r="L290" s="751">
        <v>1589</v>
      </c>
      <c r="M290" s="439" t="s">
        <v>1003</v>
      </c>
    </row>
    <row r="291" spans="1:13" s="932" customFormat="1" ht="15" customHeight="1">
      <c r="A291" s="749" t="s">
        <v>1405</v>
      </c>
      <c r="B291" s="750">
        <v>1704</v>
      </c>
      <c r="C291" s="180">
        <v>3597</v>
      </c>
      <c r="D291" s="180">
        <v>1795</v>
      </c>
      <c r="E291" s="180">
        <v>1802</v>
      </c>
      <c r="F291" s="751">
        <v>3554</v>
      </c>
      <c r="G291" s="752">
        <v>1764</v>
      </c>
      <c r="H291" s="752">
        <v>1790</v>
      </c>
      <c r="I291" s="751">
        <v>43</v>
      </c>
      <c r="J291" s="751">
        <v>31</v>
      </c>
      <c r="K291" s="751">
        <v>12</v>
      </c>
      <c r="L291" s="751">
        <v>1012</v>
      </c>
      <c r="M291" s="439" t="s">
        <v>1004</v>
      </c>
    </row>
    <row r="292" spans="1:13" s="932" customFormat="1" ht="15" customHeight="1">
      <c r="A292" s="749" t="s">
        <v>1406</v>
      </c>
      <c r="B292" s="750">
        <v>5499</v>
      </c>
      <c r="C292" s="180">
        <v>15469</v>
      </c>
      <c r="D292" s="180">
        <v>7610</v>
      </c>
      <c r="E292" s="180">
        <v>7859</v>
      </c>
      <c r="F292" s="751">
        <v>15399</v>
      </c>
      <c r="G292" s="752">
        <v>7590</v>
      </c>
      <c r="H292" s="752">
        <v>7809</v>
      </c>
      <c r="I292" s="751">
        <v>70</v>
      </c>
      <c r="J292" s="751">
        <v>20</v>
      </c>
      <c r="K292" s="751">
        <v>50</v>
      </c>
      <c r="L292" s="751">
        <v>1354</v>
      </c>
      <c r="M292" s="439" t="s">
        <v>1005</v>
      </c>
    </row>
    <row r="293" spans="1:13" s="930" customFormat="1" ht="15.2" customHeight="1">
      <c r="A293" s="749"/>
      <c r="B293" s="745"/>
      <c r="C293" s="180"/>
      <c r="D293" s="180"/>
      <c r="E293" s="180"/>
      <c r="F293" s="773"/>
      <c r="G293" s="773"/>
      <c r="H293" s="773"/>
      <c r="I293" s="774"/>
      <c r="J293" s="746"/>
      <c r="K293" s="746"/>
      <c r="L293" s="779"/>
      <c r="M293" s="780"/>
    </row>
    <row r="294" spans="1:13" s="932" customFormat="1" ht="15" customHeight="1">
      <c r="A294" s="747" t="s">
        <v>184</v>
      </c>
      <c r="B294" s="743">
        <f>SUM(B296:B300)+SUM(B310:B319)</f>
        <v>100272</v>
      </c>
      <c r="C294" s="434">
        <f>D294+E294</f>
        <v>255588</v>
      </c>
      <c r="D294" s="434">
        <f>G294+J294</f>
        <v>129571</v>
      </c>
      <c r="E294" s="434">
        <f>H294+K294</f>
        <v>126017</v>
      </c>
      <c r="F294" s="775">
        <f>SUM(G294:H294)</f>
        <v>248805</v>
      </c>
      <c r="G294" s="775">
        <f>SUM(G296:G300)+SUM(G310:G319)</f>
        <v>125454</v>
      </c>
      <c r="H294" s="775">
        <f>SUM(H296:H300)+SUM(H310:H319)</f>
        <v>123351</v>
      </c>
      <c r="I294" s="776">
        <f>SUM(J294:K294)</f>
        <v>6783</v>
      </c>
      <c r="J294" s="748">
        <f>SUM(J296:J300)+SUM(J310:J319)</f>
        <v>4117</v>
      </c>
      <c r="K294" s="748">
        <f>SUM(K296:K300)+SUM(K310:K319)</f>
        <v>2666</v>
      </c>
      <c r="L294" s="790">
        <f>SUM(L296:L300)+SUM(L310:L319)</f>
        <v>31728</v>
      </c>
      <c r="M294" s="778" t="s">
        <v>206</v>
      </c>
    </row>
    <row r="295" spans="1:13" s="932" customFormat="1" ht="15.2" customHeight="1">
      <c r="A295" s="749"/>
      <c r="B295" s="745"/>
      <c r="C295" s="180"/>
      <c r="D295" s="180"/>
      <c r="E295" s="180"/>
      <c r="F295" s="773"/>
      <c r="G295" s="773"/>
      <c r="H295" s="773"/>
      <c r="I295" s="774"/>
      <c r="J295" s="746"/>
      <c r="K295" s="746"/>
      <c r="L295" s="779"/>
      <c r="M295" s="439"/>
    </row>
    <row r="296" spans="1:13" s="932" customFormat="1" ht="15" customHeight="1">
      <c r="A296" s="749" t="s">
        <v>1407</v>
      </c>
      <c r="B296" s="750">
        <v>10510</v>
      </c>
      <c r="C296" s="180">
        <v>27457</v>
      </c>
      <c r="D296" s="180">
        <v>13754</v>
      </c>
      <c r="E296" s="180">
        <v>13703</v>
      </c>
      <c r="F296" s="751">
        <v>26659</v>
      </c>
      <c r="G296" s="752">
        <v>13304</v>
      </c>
      <c r="H296" s="752">
        <v>13355</v>
      </c>
      <c r="I296" s="751">
        <v>798</v>
      </c>
      <c r="J296" s="751">
        <v>450</v>
      </c>
      <c r="K296" s="751">
        <v>348</v>
      </c>
      <c r="L296" s="751">
        <v>3804</v>
      </c>
      <c r="M296" s="439" t="s">
        <v>1006</v>
      </c>
    </row>
    <row r="297" spans="1:13" s="932" customFormat="1" ht="15" customHeight="1">
      <c r="A297" s="749" t="s">
        <v>1408</v>
      </c>
      <c r="B297" s="750">
        <v>15226</v>
      </c>
      <c r="C297" s="180">
        <v>40693</v>
      </c>
      <c r="D297" s="180">
        <v>21266</v>
      </c>
      <c r="E297" s="180">
        <v>19427</v>
      </c>
      <c r="F297" s="751">
        <v>38541</v>
      </c>
      <c r="G297" s="752">
        <v>19827</v>
      </c>
      <c r="H297" s="752">
        <v>18714</v>
      </c>
      <c r="I297" s="751">
        <v>2152</v>
      </c>
      <c r="J297" s="751">
        <v>1439</v>
      </c>
      <c r="K297" s="751">
        <v>713</v>
      </c>
      <c r="L297" s="751">
        <v>4002</v>
      </c>
      <c r="M297" s="439" t="s">
        <v>722</v>
      </c>
    </row>
    <row r="298" spans="1:13" s="932" customFormat="1" ht="15" customHeight="1">
      <c r="A298" s="749" t="s">
        <v>1409</v>
      </c>
      <c r="B298" s="750">
        <v>2721</v>
      </c>
      <c r="C298" s="180">
        <v>6474</v>
      </c>
      <c r="D298" s="180">
        <v>3523</v>
      </c>
      <c r="E298" s="180">
        <v>2951</v>
      </c>
      <c r="F298" s="751">
        <v>6120</v>
      </c>
      <c r="G298" s="752">
        <v>3299</v>
      </c>
      <c r="H298" s="752">
        <v>2821</v>
      </c>
      <c r="I298" s="751">
        <v>354</v>
      </c>
      <c r="J298" s="751">
        <v>224</v>
      </c>
      <c r="K298" s="751">
        <v>130</v>
      </c>
      <c r="L298" s="751">
        <v>1567</v>
      </c>
      <c r="M298" s="439" t="s">
        <v>723</v>
      </c>
    </row>
    <row r="299" spans="1:13" s="932" customFormat="1" ht="15" customHeight="1">
      <c r="A299" s="749" t="s">
        <v>1410</v>
      </c>
      <c r="B299" s="750">
        <v>2870</v>
      </c>
      <c r="C299" s="180">
        <v>6741</v>
      </c>
      <c r="D299" s="180">
        <v>3568</v>
      </c>
      <c r="E299" s="180">
        <v>3173</v>
      </c>
      <c r="F299" s="751">
        <v>6285</v>
      </c>
      <c r="G299" s="752">
        <v>3207</v>
      </c>
      <c r="H299" s="752">
        <v>3078</v>
      </c>
      <c r="I299" s="751">
        <v>456</v>
      </c>
      <c r="J299" s="751">
        <v>361</v>
      </c>
      <c r="K299" s="751">
        <v>95</v>
      </c>
      <c r="L299" s="751">
        <v>1447</v>
      </c>
      <c r="M299" s="439" t="s">
        <v>724</v>
      </c>
    </row>
    <row r="300" spans="1:13" s="932" customFormat="1" ht="15" customHeight="1" thickBot="1">
      <c r="A300" s="754" t="s">
        <v>1411</v>
      </c>
      <c r="B300" s="755">
        <v>1771</v>
      </c>
      <c r="C300" s="184">
        <v>3718</v>
      </c>
      <c r="D300" s="184">
        <v>1913</v>
      </c>
      <c r="E300" s="184">
        <v>1805</v>
      </c>
      <c r="F300" s="756">
        <v>3685</v>
      </c>
      <c r="G300" s="757">
        <v>1897</v>
      </c>
      <c r="H300" s="757">
        <v>1788</v>
      </c>
      <c r="I300" s="756">
        <v>33</v>
      </c>
      <c r="J300" s="756">
        <v>16</v>
      </c>
      <c r="K300" s="756">
        <v>17</v>
      </c>
      <c r="L300" s="751">
        <v>1232</v>
      </c>
      <c r="M300" s="451" t="s">
        <v>725</v>
      </c>
    </row>
    <row r="301" spans="1:13" s="760" customFormat="1" ht="11.1" customHeight="1">
      <c r="A301" s="573" t="s">
        <v>841</v>
      </c>
      <c r="B301" s="791"/>
      <c r="C301" s="791"/>
      <c r="D301" s="791"/>
      <c r="E301" s="791"/>
      <c r="F301" s="791"/>
      <c r="G301" s="1235" t="s">
        <v>969</v>
      </c>
      <c r="H301" s="1235"/>
      <c r="I301" s="1235"/>
      <c r="J301" s="1235"/>
      <c r="K301" s="1235"/>
      <c r="L301" s="1235"/>
      <c r="M301" s="1235"/>
    </row>
    <row r="302" spans="1:13" s="788" customFormat="1" ht="14.1" customHeight="1">
      <c r="A302" s="722" t="s">
        <v>1703</v>
      </c>
      <c r="B302" s="762"/>
      <c r="C302" s="762"/>
      <c r="D302" s="762"/>
      <c r="E302" s="762"/>
      <c r="F302" s="762"/>
      <c r="G302" s="762"/>
      <c r="H302" s="762"/>
      <c r="I302" s="762"/>
      <c r="J302" s="762"/>
      <c r="K302" s="762"/>
      <c r="L302" s="724"/>
      <c r="M302" s="892" t="s">
        <v>1704</v>
      </c>
    </row>
    <row r="303" spans="1:13" s="762" customFormat="1" ht="14.1" customHeight="1">
      <c r="A303" s="722"/>
      <c r="L303" s="724"/>
      <c r="M303" s="892"/>
    </row>
    <row r="304" spans="1:13" s="762" customFormat="1" ht="20.100000000000001" customHeight="1">
      <c r="A304" s="1236" t="s">
        <v>22</v>
      </c>
      <c r="B304" s="1236"/>
      <c r="C304" s="1236"/>
      <c r="D304" s="1236"/>
      <c r="E304" s="1236"/>
      <c r="F304" s="1236"/>
      <c r="G304" s="1256" t="s">
        <v>43</v>
      </c>
      <c r="H304" s="1256"/>
      <c r="I304" s="1256"/>
      <c r="J304" s="1256"/>
      <c r="K304" s="1256"/>
      <c r="L304" s="1256"/>
      <c r="M304" s="1256"/>
    </row>
    <row r="305" spans="1:13" s="726" customFormat="1" ht="24" customHeight="1">
      <c r="A305" s="727"/>
      <c r="B305" s="890"/>
      <c r="C305" s="890"/>
      <c r="D305" s="727"/>
      <c r="E305" s="727"/>
      <c r="F305" s="890"/>
      <c r="G305" s="1251"/>
      <c r="H305" s="1251"/>
      <c r="I305" s="1251"/>
      <c r="J305" s="1251"/>
      <c r="K305" s="1251"/>
      <c r="L305" s="1251"/>
      <c r="M305" s="1251"/>
    </row>
    <row r="306" spans="1:13" s="728" customFormat="1" ht="18" customHeight="1" thickBot="1">
      <c r="A306" s="545" t="s">
        <v>529</v>
      </c>
      <c r="B306" s="764"/>
      <c r="C306" s="765"/>
      <c r="D306" s="765"/>
      <c r="E306" s="765"/>
      <c r="F306" s="765"/>
      <c r="G306" s="765"/>
      <c r="H306" s="765"/>
      <c r="I306" s="765"/>
      <c r="J306" s="765"/>
      <c r="K306" s="765"/>
      <c r="L306" s="1252" t="s">
        <v>571</v>
      </c>
      <c r="M306" s="1252"/>
    </row>
    <row r="307" spans="1:13" s="546" customFormat="1" ht="16.5" customHeight="1">
      <c r="A307" s="1244" t="s">
        <v>834</v>
      </c>
      <c r="B307" s="1247" t="s">
        <v>530</v>
      </c>
      <c r="C307" s="1253" t="s">
        <v>572</v>
      </c>
      <c r="D307" s="1254"/>
      <c r="E307" s="1254"/>
      <c r="F307" s="1254"/>
      <c r="G307" s="1254" t="s">
        <v>572</v>
      </c>
      <c r="H307" s="1254"/>
      <c r="I307" s="1254"/>
      <c r="J307" s="1254"/>
      <c r="K307" s="1257"/>
      <c r="L307" s="1240" t="s">
        <v>842</v>
      </c>
      <c r="M307" s="1237" t="s">
        <v>837</v>
      </c>
    </row>
    <row r="308" spans="1:13" s="932" customFormat="1" ht="16.5" customHeight="1">
      <c r="A308" s="1245"/>
      <c r="B308" s="1248"/>
      <c r="C308" s="1230" t="s">
        <v>838</v>
      </c>
      <c r="D308" s="1232" t="s">
        <v>76</v>
      </c>
      <c r="E308" s="1233"/>
      <c r="F308" s="1230" t="s">
        <v>839</v>
      </c>
      <c r="G308" s="1232" t="s">
        <v>76</v>
      </c>
      <c r="H308" s="1233"/>
      <c r="I308" s="1230" t="s">
        <v>840</v>
      </c>
      <c r="J308" s="1232" t="s">
        <v>76</v>
      </c>
      <c r="K308" s="1233"/>
      <c r="L308" s="1241"/>
      <c r="M308" s="1238"/>
    </row>
    <row r="309" spans="1:13" s="932" customFormat="1" ht="26.45" customHeight="1">
      <c r="A309" s="1246"/>
      <c r="B309" s="1249"/>
      <c r="C309" s="1231"/>
      <c r="D309" s="731" t="s">
        <v>531</v>
      </c>
      <c r="E309" s="731" t="s">
        <v>532</v>
      </c>
      <c r="F309" s="1234"/>
      <c r="G309" s="732" t="s">
        <v>531</v>
      </c>
      <c r="H309" s="731" t="s">
        <v>532</v>
      </c>
      <c r="I309" s="1234"/>
      <c r="J309" s="731" t="s">
        <v>531</v>
      </c>
      <c r="K309" s="731" t="s">
        <v>532</v>
      </c>
      <c r="L309" s="1242"/>
      <c r="M309" s="1239"/>
    </row>
    <row r="310" spans="1:13" s="932" customFormat="1" ht="15" customHeight="1">
      <c r="A310" s="767" t="s">
        <v>1412</v>
      </c>
      <c r="B310" s="768">
        <v>1715</v>
      </c>
      <c r="C310" s="769">
        <v>3985</v>
      </c>
      <c r="D310" s="769">
        <v>2156</v>
      </c>
      <c r="E310" s="769">
        <v>1829</v>
      </c>
      <c r="F310" s="770">
        <v>3785</v>
      </c>
      <c r="G310" s="771">
        <v>1986</v>
      </c>
      <c r="H310" s="771">
        <v>1799</v>
      </c>
      <c r="I310" s="770">
        <v>200</v>
      </c>
      <c r="J310" s="770">
        <v>170</v>
      </c>
      <c r="K310" s="770">
        <v>30</v>
      </c>
      <c r="L310" s="751">
        <v>1124</v>
      </c>
      <c r="M310" s="772" t="s">
        <v>726</v>
      </c>
    </row>
    <row r="311" spans="1:13" s="932" customFormat="1" ht="15" customHeight="1">
      <c r="A311" s="749" t="s">
        <v>1413</v>
      </c>
      <c r="B311" s="750">
        <v>7011</v>
      </c>
      <c r="C311" s="180">
        <v>15700</v>
      </c>
      <c r="D311" s="180">
        <v>8364</v>
      </c>
      <c r="E311" s="180">
        <v>7336</v>
      </c>
      <c r="F311" s="751">
        <v>15256</v>
      </c>
      <c r="G311" s="752">
        <v>8051</v>
      </c>
      <c r="H311" s="752">
        <v>7205</v>
      </c>
      <c r="I311" s="751">
        <v>444</v>
      </c>
      <c r="J311" s="751">
        <v>313</v>
      </c>
      <c r="K311" s="751">
        <v>131</v>
      </c>
      <c r="L311" s="751">
        <v>2018</v>
      </c>
      <c r="M311" s="439" t="s">
        <v>727</v>
      </c>
    </row>
    <row r="312" spans="1:13" s="932" customFormat="1" ht="15" customHeight="1">
      <c r="A312" s="749" t="s">
        <v>1414</v>
      </c>
      <c r="B312" s="750">
        <v>1505</v>
      </c>
      <c r="C312" s="180">
        <v>3617</v>
      </c>
      <c r="D312" s="180">
        <v>1859</v>
      </c>
      <c r="E312" s="180">
        <v>1758</v>
      </c>
      <c r="F312" s="751">
        <v>3451</v>
      </c>
      <c r="G312" s="752">
        <v>1763</v>
      </c>
      <c r="H312" s="752">
        <v>1688</v>
      </c>
      <c r="I312" s="751">
        <v>166</v>
      </c>
      <c r="J312" s="751">
        <v>96</v>
      </c>
      <c r="K312" s="751">
        <v>70</v>
      </c>
      <c r="L312" s="751">
        <v>927</v>
      </c>
      <c r="M312" s="439" t="s">
        <v>728</v>
      </c>
    </row>
    <row r="313" spans="1:13" s="932" customFormat="1" ht="15" customHeight="1">
      <c r="A313" s="749" t="s">
        <v>1415</v>
      </c>
      <c r="B313" s="750">
        <v>4485</v>
      </c>
      <c r="C313" s="180">
        <v>11172</v>
      </c>
      <c r="D313" s="180">
        <v>5458</v>
      </c>
      <c r="E313" s="180">
        <v>5714</v>
      </c>
      <c r="F313" s="751">
        <v>11098</v>
      </c>
      <c r="G313" s="752">
        <v>5432</v>
      </c>
      <c r="H313" s="752">
        <v>5666</v>
      </c>
      <c r="I313" s="751">
        <v>74</v>
      </c>
      <c r="J313" s="751">
        <v>26</v>
      </c>
      <c r="K313" s="751">
        <v>48</v>
      </c>
      <c r="L313" s="751">
        <v>1278</v>
      </c>
      <c r="M313" s="439" t="s">
        <v>729</v>
      </c>
    </row>
    <row r="314" spans="1:13" s="932" customFormat="1" ht="15" customHeight="1">
      <c r="A314" s="749" t="s">
        <v>1367</v>
      </c>
      <c r="B314" s="750">
        <v>3192</v>
      </c>
      <c r="C314" s="180">
        <v>7056</v>
      </c>
      <c r="D314" s="180">
        <v>3535</v>
      </c>
      <c r="E314" s="180">
        <v>3521</v>
      </c>
      <c r="F314" s="751">
        <v>7026</v>
      </c>
      <c r="G314" s="752">
        <v>3523</v>
      </c>
      <c r="H314" s="752">
        <v>3503</v>
      </c>
      <c r="I314" s="751">
        <v>30</v>
      </c>
      <c r="J314" s="751">
        <v>12</v>
      </c>
      <c r="K314" s="751">
        <v>18</v>
      </c>
      <c r="L314" s="751">
        <v>1128</v>
      </c>
      <c r="M314" s="439" t="s">
        <v>570</v>
      </c>
    </row>
    <row r="315" spans="1:13" s="932" customFormat="1" ht="15" customHeight="1">
      <c r="A315" s="749" t="s">
        <v>1370</v>
      </c>
      <c r="B315" s="750">
        <v>6687</v>
      </c>
      <c r="C315" s="180">
        <v>17388</v>
      </c>
      <c r="D315" s="180">
        <v>8583</v>
      </c>
      <c r="E315" s="180">
        <v>8805</v>
      </c>
      <c r="F315" s="751">
        <v>17288</v>
      </c>
      <c r="G315" s="752">
        <v>8537</v>
      </c>
      <c r="H315" s="752">
        <v>8751</v>
      </c>
      <c r="I315" s="751">
        <v>100</v>
      </c>
      <c r="J315" s="751">
        <v>46</v>
      </c>
      <c r="K315" s="751">
        <v>54</v>
      </c>
      <c r="L315" s="751">
        <v>2230</v>
      </c>
      <c r="M315" s="439" t="s">
        <v>692</v>
      </c>
    </row>
    <row r="316" spans="1:13" s="932" customFormat="1" ht="15" customHeight="1">
      <c r="A316" s="749" t="s">
        <v>1416</v>
      </c>
      <c r="B316" s="750">
        <v>14789</v>
      </c>
      <c r="C316" s="180">
        <v>40418</v>
      </c>
      <c r="D316" s="180">
        <v>19687</v>
      </c>
      <c r="E316" s="180">
        <v>20731</v>
      </c>
      <c r="F316" s="751">
        <v>40271</v>
      </c>
      <c r="G316" s="752">
        <v>19634</v>
      </c>
      <c r="H316" s="752">
        <v>20637</v>
      </c>
      <c r="I316" s="751">
        <v>147</v>
      </c>
      <c r="J316" s="751">
        <v>53</v>
      </c>
      <c r="K316" s="751">
        <v>94</v>
      </c>
      <c r="L316" s="751">
        <v>4075</v>
      </c>
      <c r="M316" s="439" t="s">
        <v>1007</v>
      </c>
    </row>
    <row r="317" spans="1:13" s="932" customFormat="1" ht="15" customHeight="1">
      <c r="A317" s="749" t="s">
        <v>1417</v>
      </c>
      <c r="B317" s="750">
        <v>7265</v>
      </c>
      <c r="C317" s="180">
        <v>20499</v>
      </c>
      <c r="D317" s="180">
        <v>10023</v>
      </c>
      <c r="E317" s="180">
        <v>10476</v>
      </c>
      <c r="F317" s="751">
        <v>20431</v>
      </c>
      <c r="G317" s="752">
        <v>9995</v>
      </c>
      <c r="H317" s="752">
        <v>10436</v>
      </c>
      <c r="I317" s="751">
        <v>68</v>
      </c>
      <c r="J317" s="751">
        <v>28</v>
      </c>
      <c r="K317" s="751">
        <v>40</v>
      </c>
      <c r="L317" s="751">
        <v>2370</v>
      </c>
      <c r="M317" s="439" t="s">
        <v>730</v>
      </c>
    </row>
    <row r="318" spans="1:13" s="932" customFormat="1" ht="15" customHeight="1">
      <c r="A318" s="749" t="s">
        <v>1418</v>
      </c>
      <c r="B318" s="750">
        <v>6716</v>
      </c>
      <c r="C318" s="180">
        <v>13889</v>
      </c>
      <c r="D318" s="180">
        <v>7488</v>
      </c>
      <c r="E318" s="180">
        <v>6401</v>
      </c>
      <c r="F318" s="751">
        <v>12642</v>
      </c>
      <c r="G318" s="752">
        <v>6836</v>
      </c>
      <c r="H318" s="752">
        <v>5806</v>
      </c>
      <c r="I318" s="751">
        <v>1247</v>
      </c>
      <c r="J318" s="751">
        <v>652</v>
      </c>
      <c r="K318" s="751">
        <v>595</v>
      </c>
      <c r="L318" s="751">
        <v>1255</v>
      </c>
      <c r="M318" s="439" t="s">
        <v>731</v>
      </c>
    </row>
    <row r="319" spans="1:13" s="930" customFormat="1" ht="15" customHeight="1">
      <c r="A319" s="749" t="s">
        <v>1366</v>
      </c>
      <c r="B319" s="750">
        <v>13809</v>
      </c>
      <c r="C319" s="180">
        <v>36781</v>
      </c>
      <c r="D319" s="180">
        <v>18394</v>
      </c>
      <c r="E319" s="180">
        <v>18387</v>
      </c>
      <c r="F319" s="751">
        <v>36267</v>
      </c>
      <c r="G319" s="752">
        <v>18163</v>
      </c>
      <c r="H319" s="752">
        <v>18104</v>
      </c>
      <c r="I319" s="751">
        <v>514</v>
      </c>
      <c r="J319" s="751">
        <v>231</v>
      </c>
      <c r="K319" s="751">
        <v>283</v>
      </c>
      <c r="L319" s="751">
        <v>3271</v>
      </c>
      <c r="M319" s="439" t="s">
        <v>689</v>
      </c>
    </row>
    <row r="320" spans="1:13" s="932" customFormat="1" ht="15" customHeight="1">
      <c r="A320" s="749"/>
      <c r="B320" s="745"/>
      <c r="C320" s="180"/>
      <c r="D320" s="180"/>
      <c r="E320" s="180"/>
      <c r="F320" s="773"/>
      <c r="G320" s="773"/>
      <c r="H320" s="773"/>
      <c r="I320" s="774"/>
      <c r="J320" s="746"/>
      <c r="K320" s="746"/>
      <c r="L320" s="779"/>
      <c r="M320" s="780"/>
    </row>
    <row r="321" spans="1:13" s="932" customFormat="1" ht="15.2" customHeight="1">
      <c r="A321" s="747" t="s">
        <v>185</v>
      </c>
      <c r="B321" s="743">
        <f>SUM(B323:B330)</f>
        <v>11896</v>
      </c>
      <c r="C321" s="434">
        <f>D321+E321</f>
        <v>24681</v>
      </c>
      <c r="D321" s="434">
        <f>G321+J321</f>
        <v>12450</v>
      </c>
      <c r="E321" s="434">
        <f>H321+K321</f>
        <v>12231</v>
      </c>
      <c r="F321" s="775">
        <f>SUM(G321:H321)</f>
        <v>24172</v>
      </c>
      <c r="G321" s="775">
        <f>SUM(G323:G330)</f>
        <v>12089</v>
      </c>
      <c r="H321" s="775">
        <f>SUM(H323:H330)</f>
        <v>12083</v>
      </c>
      <c r="I321" s="776">
        <f>SUM(J321:K321)</f>
        <v>509</v>
      </c>
      <c r="J321" s="748">
        <f>SUM(J323:J330)</f>
        <v>361</v>
      </c>
      <c r="K321" s="748">
        <f>SUM(K323:K330)</f>
        <v>148</v>
      </c>
      <c r="L321" s="790">
        <f>SUM(L323:L330)</f>
        <v>8174</v>
      </c>
      <c r="M321" s="778" t="s">
        <v>207</v>
      </c>
    </row>
    <row r="322" spans="1:13" s="932" customFormat="1" ht="15" customHeight="1">
      <c r="A322" s="749"/>
      <c r="B322" s="745"/>
      <c r="C322" s="180"/>
      <c r="D322" s="180"/>
      <c r="E322" s="180"/>
      <c r="F322" s="773"/>
      <c r="G322" s="773"/>
      <c r="H322" s="773"/>
      <c r="I322" s="774"/>
      <c r="J322" s="746"/>
      <c r="K322" s="746"/>
      <c r="L322" s="779"/>
      <c r="M322" s="439"/>
    </row>
    <row r="323" spans="1:13" s="932" customFormat="1" ht="15" customHeight="1">
      <c r="A323" s="749" t="s">
        <v>1419</v>
      </c>
      <c r="B323" s="750">
        <v>3630</v>
      </c>
      <c r="C323" s="180">
        <v>8319</v>
      </c>
      <c r="D323" s="180">
        <v>4307</v>
      </c>
      <c r="E323" s="180">
        <v>4012</v>
      </c>
      <c r="F323" s="751">
        <v>8063</v>
      </c>
      <c r="G323" s="752">
        <v>4109</v>
      </c>
      <c r="H323" s="752">
        <v>3954</v>
      </c>
      <c r="I323" s="751">
        <v>256</v>
      </c>
      <c r="J323" s="751">
        <v>198</v>
      </c>
      <c r="K323" s="751">
        <v>58</v>
      </c>
      <c r="L323" s="751">
        <v>1954</v>
      </c>
      <c r="M323" s="439" t="s">
        <v>207</v>
      </c>
    </row>
    <row r="324" spans="1:13" s="932" customFormat="1" ht="15" customHeight="1">
      <c r="A324" s="749" t="s">
        <v>1420</v>
      </c>
      <c r="B324" s="750">
        <v>1286</v>
      </c>
      <c r="C324" s="180">
        <v>2484</v>
      </c>
      <c r="D324" s="180">
        <v>1212</v>
      </c>
      <c r="E324" s="180">
        <v>1272</v>
      </c>
      <c r="F324" s="751">
        <v>2476</v>
      </c>
      <c r="G324" s="752">
        <v>1212</v>
      </c>
      <c r="H324" s="752">
        <v>1264</v>
      </c>
      <c r="I324" s="751">
        <v>8</v>
      </c>
      <c r="J324" s="751">
        <v>0</v>
      </c>
      <c r="K324" s="751">
        <v>8</v>
      </c>
      <c r="L324" s="751">
        <v>1030</v>
      </c>
      <c r="M324" s="439" t="s">
        <v>732</v>
      </c>
    </row>
    <row r="325" spans="1:13" s="932" customFormat="1" ht="15" customHeight="1">
      <c r="A325" s="749" t="s">
        <v>1421</v>
      </c>
      <c r="B325" s="750">
        <v>1944</v>
      </c>
      <c r="C325" s="180">
        <v>4177</v>
      </c>
      <c r="D325" s="180">
        <v>2178</v>
      </c>
      <c r="E325" s="180">
        <v>1999</v>
      </c>
      <c r="F325" s="751">
        <v>3992</v>
      </c>
      <c r="G325" s="752">
        <v>2033</v>
      </c>
      <c r="H325" s="752">
        <v>1959</v>
      </c>
      <c r="I325" s="751">
        <v>185</v>
      </c>
      <c r="J325" s="751">
        <v>145</v>
      </c>
      <c r="K325" s="751">
        <v>40</v>
      </c>
      <c r="L325" s="751">
        <v>1310</v>
      </c>
      <c r="M325" s="439" t="s">
        <v>733</v>
      </c>
    </row>
    <row r="326" spans="1:13" s="932" customFormat="1" ht="15" customHeight="1">
      <c r="A326" s="749" t="s">
        <v>1422</v>
      </c>
      <c r="B326" s="750">
        <v>1045</v>
      </c>
      <c r="C326" s="180">
        <v>2074</v>
      </c>
      <c r="D326" s="180">
        <v>1037</v>
      </c>
      <c r="E326" s="180">
        <v>1037</v>
      </c>
      <c r="F326" s="751">
        <v>2063</v>
      </c>
      <c r="G326" s="752">
        <v>1034</v>
      </c>
      <c r="H326" s="752">
        <v>1029</v>
      </c>
      <c r="I326" s="751">
        <v>11</v>
      </c>
      <c r="J326" s="751">
        <v>3</v>
      </c>
      <c r="K326" s="751">
        <v>8</v>
      </c>
      <c r="L326" s="751">
        <v>791</v>
      </c>
      <c r="M326" s="439" t="s">
        <v>734</v>
      </c>
    </row>
    <row r="327" spans="1:13" s="932" customFormat="1" ht="15" customHeight="1">
      <c r="A327" s="749" t="s">
        <v>1423</v>
      </c>
      <c r="B327" s="750">
        <v>1139</v>
      </c>
      <c r="C327" s="180">
        <v>2183</v>
      </c>
      <c r="D327" s="180">
        <v>1032</v>
      </c>
      <c r="E327" s="180">
        <v>1151</v>
      </c>
      <c r="F327" s="751">
        <v>2173</v>
      </c>
      <c r="G327" s="752">
        <v>1032</v>
      </c>
      <c r="H327" s="752">
        <v>1141</v>
      </c>
      <c r="I327" s="751">
        <v>10</v>
      </c>
      <c r="J327" s="751">
        <v>0</v>
      </c>
      <c r="K327" s="751">
        <v>10</v>
      </c>
      <c r="L327" s="751">
        <v>893</v>
      </c>
      <c r="M327" s="439" t="s">
        <v>735</v>
      </c>
    </row>
    <row r="328" spans="1:13" s="932" customFormat="1" ht="15" customHeight="1">
      <c r="A328" s="749" t="s">
        <v>1424</v>
      </c>
      <c r="B328" s="750">
        <v>1390</v>
      </c>
      <c r="C328" s="180">
        <v>2803</v>
      </c>
      <c r="D328" s="180">
        <v>1362</v>
      </c>
      <c r="E328" s="180">
        <v>1441</v>
      </c>
      <c r="F328" s="751">
        <v>2780</v>
      </c>
      <c r="G328" s="752">
        <v>1350</v>
      </c>
      <c r="H328" s="752">
        <v>1430</v>
      </c>
      <c r="I328" s="751">
        <v>23</v>
      </c>
      <c r="J328" s="751">
        <v>12</v>
      </c>
      <c r="K328" s="751">
        <v>11</v>
      </c>
      <c r="L328" s="751">
        <v>1083</v>
      </c>
      <c r="M328" s="439" t="s">
        <v>736</v>
      </c>
    </row>
    <row r="329" spans="1:13" s="932" customFormat="1" ht="15" customHeight="1">
      <c r="A329" s="749" t="s">
        <v>1425</v>
      </c>
      <c r="B329" s="750">
        <v>719</v>
      </c>
      <c r="C329" s="180">
        <v>1309</v>
      </c>
      <c r="D329" s="180">
        <v>619</v>
      </c>
      <c r="E329" s="180">
        <v>690</v>
      </c>
      <c r="F329" s="751">
        <v>1298</v>
      </c>
      <c r="G329" s="752">
        <v>618</v>
      </c>
      <c r="H329" s="752">
        <v>680</v>
      </c>
      <c r="I329" s="751">
        <v>11</v>
      </c>
      <c r="J329" s="751">
        <v>1</v>
      </c>
      <c r="K329" s="751">
        <v>10</v>
      </c>
      <c r="L329" s="751">
        <v>581</v>
      </c>
      <c r="M329" s="439" t="s">
        <v>737</v>
      </c>
    </row>
    <row r="330" spans="1:13" s="930" customFormat="1" ht="15" customHeight="1">
      <c r="A330" s="749" t="s">
        <v>1426</v>
      </c>
      <c r="B330" s="750">
        <v>743</v>
      </c>
      <c r="C330" s="180">
        <v>1332</v>
      </c>
      <c r="D330" s="180">
        <v>703</v>
      </c>
      <c r="E330" s="180">
        <v>629</v>
      </c>
      <c r="F330" s="751">
        <v>1327</v>
      </c>
      <c r="G330" s="752">
        <v>701</v>
      </c>
      <c r="H330" s="752">
        <v>626</v>
      </c>
      <c r="I330" s="751">
        <v>5</v>
      </c>
      <c r="J330" s="751">
        <v>2</v>
      </c>
      <c r="K330" s="751">
        <v>3</v>
      </c>
      <c r="L330" s="751">
        <v>532</v>
      </c>
      <c r="M330" s="439" t="s">
        <v>738</v>
      </c>
    </row>
    <row r="331" spans="1:13" s="932" customFormat="1" ht="15" customHeight="1">
      <c r="A331" s="749"/>
      <c r="B331" s="745"/>
      <c r="C331" s="180"/>
      <c r="D331" s="180"/>
      <c r="E331" s="180"/>
      <c r="F331" s="773"/>
      <c r="G331" s="773"/>
      <c r="H331" s="773"/>
      <c r="I331" s="774"/>
      <c r="J331" s="746"/>
      <c r="K331" s="746"/>
      <c r="L331" s="779"/>
      <c r="M331" s="780"/>
    </row>
    <row r="332" spans="1:13" s="932" customFormat="1" ht="15.2" customHeight="1">
      <c r="A332" s="747" t="s">
        <v>186</v>
      </c>
      <c r="B332" s="743">
        <f t="shared" ref="B332:H332" si="4">SUM(B334:B344)+SUM(B354:B360)</f>
        <v>27316</v>
      </c>
      <c r="C332" s="748">
        <f t="shared" si="4"/>
        <v>56636</v>
      </c>
      <c r="D332" s="748">
        <f t="shared" si="4"/>
        <v>27698</v>
      </c>
      <c r="E332" s="748">
        <f t="shared" si="4"/>
        <v>28938</v>
      </c>
      <c r="F332" s="748">
        <f t="shared" si="4"/>
        <v>56064</v>
      </c>
      <c r="G332" s="775">
        <f t="shared" si="4"/>
        <v>27399</v>
      </c>
      <c r="H332" s="775">
        <f t="shared" si="4"/>
        <v>28665</v>
      </c>
      <c r="I332" s="776">
        <f>SUM(J332:K332)</f>
        <v>572</v>
      </c>
      <c r="J332" s="748">
        <f>SUM(J334:J344)+SUM(J354:J360)</f>
        <v>299</v>
      </c>
      <c r="K332" s="748">
        <f>SUM(K334:K344)+SUM(K354:K360)</f>
        <v>273</v>
      </c>
      <c r="L332" s="790">
        <f>SUM(L334:L344)+SUM(L354:L360)</f>
        <v>19231</v>
      </c>
      <c r="M332" s="744" t="s">
        <v>1008</v>
      </c>
    </row>
    <row r="333" spans="1:13" s="932" customFormat="1" ht="15" customHeight="1">
      <c r="A333" s="749"/>
      <c r="B333" s="745"/>
      <c r="C333" s="180"/>
      <c r="D333" s="180"/>
      <c r="E333" s="180"/>
      <c r="F333" s="773"/>
      <c r="G333" s="773"/>
      <c r="H333" s="773"/>
      <c r="I333" s="774"/>
      <c r="J333" s="746"/>
      <c r="K333" s="746"/>
      <c r="L333" s="779"/>
      <c r="M333" s="439"/>
    </row>
    <row r="334" spans="1:13" s="932" customFormat="1" ht="15" customHeight="1">
      <c r="A334" s="749" t="s">
        <v>1427</v>
      </c>
      <c r="B334" s="750">
        <v>6392</v>
      </c>
      <c r="C334" s="180">
        <v>14549</v>
      </c>
      <c r="D334" s="180">
        <v>7197</v>
      </c>
      <c r="E334" s="180">
        <v>7352</v>
      </c>
      <c r="F334" s="751">
        <v>14424</v>
      </c>
      <c r="G334" s="752">
        <v>7135</v>
      </c>
      <c r="H334" s="752">
        <v>7289</v>
      </c>
      <c r="I334" s="751">
        <v>125</v>
      </c>
      <c r="J334" s="751">
        <v>62</v>
      </c>
      <c r="K334" s="751">
        <v>63</v>
      </c>
      <c r="L334" s="751">
        <v>3112</v>
      </c>
      <c r="M334" s="439" t="s">
        <v>208</v>
      </c>
    </row>
    <row r="335" spans="1:13" s="932" customFormat="1" ht="15" customHeight="1">
      <c r="A335" s="749" t="s">
        <v>1428</v>
      </c>
      <c r="B335" s="750">
        <v>1097</v>
      </c>
      <c r="C335" s="180">
        <v>2224</v>
      </c>
      <c r="D335" s="180">
        <v>1129</v>
      </c>
      <c r="E335" s="180">
        <v>1095</v>
      </c>
      <c r="F335" s="751">
        <v>2143</v>
      </c>
      <c r="G335" s="752">
        <v>1059</v>
      </c>
      <c r="H335" s="752">
        <v>1084</v>
      </c>
      <c r="I335" s="751">
        <v>81</v>
      </c>
      <c r="J335" s="751">
        <v>70</v>
      </c>
      <c r="K335" s="751">
        <v>11</v>
      </c>
      <c r="L335" s="751">
        <v>839</v>
      </c>
      <c r="M335" s="439" t="s">
        <v>739</v>
      </c>
    </row>
    <row r="336" spans="1:13" s="932" customFormat="1" ht="15" customHeight="1">
      <c r="A336" s="749" t="s">
        <v>1429</v>
      </c>
      <c r="B336" s="750">
        <v>939</v>
      </c>
      <c r="C336" s="180">
        <v>1876</v>
      </c>
      <c r="D336" s="180">
        <v>910</v>
      </c>
      <c r="E336" s="180">
        <v>966</v>
      </c>
      <c r="F336" s="751">
        <v>1869</v>
      </c>
      <c r="G336" s="752">
        <v>909</v>
      </c>
      <c r="H336" s="752">
        <v>960</v>
      </c>
      <c r="I336" s="751">
        <v>7</v>
      </c>
      <c r="J336" s="751">
        <v>1</v>
      </c>
      <c r="K336" s="751">
        <v>6</v>
      </c>
      <c r="L336" s="751">
        <v>776</v>
      </c>
      <c r="M336" s="439" t="s">
        <v>740</v>
      </c>
    </row>
    <row r="337" spans="1:13" s="932" customFormat="1" ht="15" customHeight="1">
      <c r="A337" s="749" t="s">
        <v>1430</v>
      </c>
      <c r="B337" s="750">
        <v>986</v>
      </c>
      <c r="C337" s="180">
        <v>2065</v>
      </c>
      <c r="D337" s="180">
        <v>1005</v>
      </c>
      <c r="E337" s="180">
        <v>1060</v>
      </c>
      <c r="F337" s="751">
        <v>2033</v>
      </c>
      <c r="G337" s="752">
        <v>988</v>
      </c>
      <c r="H337" s="752">
        <v>1045</v>
      </c>
      <c r="I337" s="751">
        <v>32</v>
      </c>
      <c r="J337" s="751">
        <v>17</v>
      </c>
      <c r="K337" s="751">
        <v>15</v>
      </c>
      <c r="L337" s="751">
        <v>738</v>
      </c>
      <c r="M337" s="439" t="s">
        <v>741</v>
      </c>
    </row>
    <row r="338" spans="1:13" s="932" customFormat="1" ht="15" customHeight="1">
      <c r="A338" s="749" t="s">
        <v>1431</v>
      </c>
      <c r="B338" s="750">
        <v>883</v>
      </c>
      <c r="C338" s="180">
        <v>1712</v>
      </c>
      <c r="D338" s="180">
        <v>822</v>
      </c>
      <c r="E338" s="180">
        <v>890</v>
      </c>
      <c r="F338" s="751">
        <v>1691</v>
      </c>
      <c r="G338" s="752">
        <v>810</v>
      </c>
      <c r="H338" s="752">
        <v>881</v>
      </c>
      <c r="I338" s="751">
        <v>21</v>
      </c>
      <c r="J338" s="751">
        <v>12</v>
      </c>
      <c r="K338" s="751">
        <v>9</v>
      </c>
      <c r="L338" s="751">
        <v>740</v>
      </c>
      <c r="M338" s="439" t="s">
        <v>742</v>
      </c>
    </row>
    <row r="339" spans="1:13" s="932" customFormat="1" ht="15" customHeight="1">
      <c r="A339" s="749" t="s">
        <v>1432</v>
      </c>
      <c r="B339" s="750">
        <v>784</v>
      </c>
      <c r="C339" s="180">
        <v>1650</v>
      </c>
      <c r="D339" s="180">
        <v>826</v>
      </c>
      <c r="E339" s="180">
        <v>824</v>
      </c>
      <c r="F339" s="751">
        <v>1630</v>
      </c>
      <c r="G339" s="752">
        <v>823</v>
      </c>
      <c r="H339" s="752">
        <v>807</v>
      </c>
      <c r="I339" s="751">
        <v>20</v>
      </c>
      <c r="J339" s="751">
        <v>3</v>
      </c>
      <c r="K339" s="751">
        <v>17</v>
      </c>
      <c r="L339" s="751">
        <v>577</v>
      </c>
      <c r="M339" s="439" t="s">
        <v>743</v>
      </c>
    </row>
    <row r="340" spans="1:13" s="932" customFormat="1" ht="15" customHeight="1">
      <c r="A340" s="749" t="s">
        <v>1433</v>
      </c>
      <c r="B340" s="750">
        <v>794</v>
      </c>
      <c r="C340" s="180">
        <v>1555</v>
      </c>
      <c r="D340" s="180">
        <v>767</v>
      </c>
      <c r="E340" s="180">
        <v>788</v>
      </c>
      <c r="F340" s="751">
        <v>1543</v>
      </c>
      <c r="G340" s="752">
        <v>766</v>
      </c>
      <c r="H340" s="752">
        <v>777</v>
      </c>
      <c r="I340" s="751">
        <v>12</v>
      </c>
      <c r="J340" s="751">
        <v>1</v>
      </c>
      <c r="K340" s="751">
        <v>11</v>
      </c>
      <c r="L340" s="751">
        <v>604</v>
      </c>
      <c r="M340" s="439" t="s">
        <v>744</v>
      </c>
    </row>
    <row r="341" spans="1:13" s="932" customFormat="1" ht="15" customHeight="1">
      <c r="A341" s="749" t="s">
        <v>1434</v>
      </c>
      <c r="B341" s="750">
        <v>2368</v>
      </c>
      <c r="C341" s="180">
        <v>4738</v>
      </c>
      <c r="D341" s="180">
        <v>2329</v>
      </c>
      <c r="E341" s="180">
        <v>2409</v>
      </c>
      <c r="F341" s="751">
        <v>4707</v>
      </c>
      <c r="G341" s="752">
        <v>2314</v>
      </c>
      <c r="H341" s="752">
        <v>2393</v>
      </c>
      <c r="I341" s="751">
        <v>31</v>
      </c>
      <c r="J341" s="751">
        <v>15</v>
      </c>
      <c r="K341" s="751">
        <v>16</v>
      </c>
      <c r="L341" s="751">
        <v>1824</v>
      </c>
      <c r="M341" s="439" t="s">
        <v>745</v>
      </c>
    </row>
    <row r="342" spans="1:13" s="932" customFormat="1" ht="15" customHeight="1">
      <c r="A342" s="749" t="s">
        <v>1435</v>
      </c>
      <c r="B342" s="750">
        <v>1962</v>
      </c>
      <c r="C342" s="180">
        <v>4115</v>
      </c>
      <c r="D342" s="180">
        <v>2034</v>
      </c>
      <c r="E342" s="180">
        <v>2081</v>
      </c>
      <c r="F342" s="751">
        <v>4031</v>
      </c>
      <c r="G342" s="752">
        <v>1974</v>
      </c>
      <c r="H342" s="752">
        <v>2057</v>
      </c>
      <c r="I342" s="751">
        <v>84</v>
      </c>
      <c r="J342" s="751">
        <v>60</v>
      </c>
      <c r="K342" s="751">
        <v>24</v>
      </c>
      <c r="L342" s="751">
        <v>1339</v>
      </c>
      <c r="M342" s="439" t="s">
        <v>746</v>
      </c>
    </row>
    <row r="343" spans="1:13" s="932" customFormat="1" ht="15" customHeight="1">
      <c r="A343" s="749" t="s">
        <v>1436</v>
      </c>
      <c r="B343" s="750">
        <v>1391</v>
      </c>
      <c r="C343" s="180">
        <v>2621</v>
      </c>
      <c r="D343" s="180">
        <v>1236</v>
      </c>
      <c r="E343" s="180">
        <v>1385</v>
      </c>
      <c r="F343" s="751">
        <v>2610</v>
      </c>
      <c r="G343" s="752">
        <v>1234</v>
      </c>
      <c r="H343" s="752">
        <v>1376</v>
      </c>
      <c r="I343" s="751">
        <v>11</v>
      </c>
      <c r="J343" s="751">
        <v>2</v>
      </c>
      <c r="K343" s="751">
        <v>9</v>
      </c>
      <c r="L343" s="751">
        <v>1109</v>
      </c>
      <c r="M343" s="439" t="s">
        <v>747</v>
      </c>
    </row>
    <row r="344" spans="1:13" s="932" customFormat="1" ht="15" customHeight="1" thickBot="1">
      <c r="A344" s="754" t="s">
        <v>1437</v>
      </c>
      <c r="B344" s="755">
        <v>1007</v>
      </c>
      <c r="C344" s="184">
        <v>1993</v>
      </c>
      <c r="D344" s="184">
        <v>964</v>
      </c>
      <c r="E344" s="184">
        <v>1029</v>
      </c>
      <c r="F344" s="756">
        <v>1979</v>
      </c>
      <c r="G344" s="757">
        <v>962</v>
      </c>
      <c r="H344" s="757">
        <v>1017</v>
      </c>
      <c r="I344" s="756">
        <v>14</v>
      </c>
      <c r="J344" s="756">
        <v>2</v>
      </c>
      <c r="K344" s="756">
        <v>12</v>
      </c>
      <c r="L344" s="751">
        <v>797</v>
      </c>
      <c r="M344" s="451" t="s">
        <v>748</v>
      </c>
    </row>
    <row r="345" spans="1:13" s="760" customFormat="1" ht="11.1" customHeight="1">
      <c r="A345" s="573" t="s">
        <v>841</v>
      </c>
      <c r="B345" s="791"/>
      <c r="C345" s="791"/>
      <c r="D345" s="791"/>
      <c r="E345" s="791"/>
      <c r="F345" s="791"/>
      <c r="G345" s="1235" t="s">
        <v>969</v>
      </c>
      <c r="H345" s="1235"/>
      <c r="I345" s="1235"/>
      <c r="J345" s="1235"/>
      <c r="K345" s="1235"/>
      <c r="L345" s="1235"/>
      <c r="M345" s="1235"/>
    </row>
    <row r="346" spans="1:13" s="788" customFormat="1" ht="14.1" customHeight="1">
      <c r="A346" s="722" t="s">
        <v>1705</v>
      </c>
      <c r="B346" s="762"/>
      <c r="C346" s="762"/>
      <c r="D346" s="762"/>
      <c r="E346" s="762"/>
      <c r="F346" s="762"/>
      <c r="G346" s="762"/>
      <c r="H346" s="762"/>
      <c r="I346" s="762"/>
      <c r="J346" s="762"/>
      <c r="K346" s="762"/>
      <c r="L346" s="724"/>
      <c r="M346" s="892" t="s">
        <v>1706</v>
      </c>
    </row>
    <row r="347" spans="1:13" s="762" customFormat="1" ht="14.1" customHeight="1">
      <c r="A347" s="722"/>
      <c r="L347" s="724"/>
      <c r="M347" s="892"/>
    </row>
    <row r="348" spans="1:13" s="762" customFormat="1" ht="20.100000000000001" customHeight="1">
      <c r="A348" s="1236" t="s">
        <v>22</v>
      </c>
      <c r="B348" s="1236"/>
      <c r="C348" s="1236"/>
      <c r="D348" s="1236"/>
      <c r="E348" s="1236"/>
      <c r="F348" s="1236"/>
      <c r="G348" s="1256" t="s">
        <v>43</v>
      </c>
      <c r="H348" s="1256"/>
      <c r="I348" s="1256"/>
      <c r="J348" s="1256"/>
      <c r="K348" s="1256"/>
      <c r="L348" s="1256"/>
      <c r="M348" s="1256"/>
    </row>
    <row r="349" spans="1:13" s="726" customFormat="1" ht="24" customHeight="1">
      <c r="A349" s="727"/>
      <c r="B349" s="890"/>
      <c r="C349" s="890"/>
      <c r="D349" s="727"/>
      <c r="E349" s="727"/>
      <c r="F349" s="890"/>
      <c r="G349" s="1251"/>
      <c r="H349" s="1251"/>
      <c r="I349" s="1251"/>
      <c r="J349" s="1251"/>
      <c r="K349" s="1251"/>
      <c r="L349" s="1251"/>
      <c r="M349" s="1251"/>
    </row>
    <row r="350" spans="1:13" s="728" customFormat="1" ht="18" customHeight="1" thickBot="1">
      <c r="A350" s="545" t="s">
        <v>529</v>
      </c>
      <c r="B350" s="764"/>
      <c r="C350" s="765"/>
      <c r="D350" s="765"/>
      <c r="E350" s="765"/>
      <c r="F350" s="765"/>
      <c r="G350" s="765"/>
      <c r="H350" s="765"/>
      <c r="I350" s="765"/>
      <c r="J350" s="765"/>
      <c r="K350" s="765"/>
      <c r="L350" s="1252" t="s">
        <v>571</v>
      </c>
      <c r="M350" s="1252"/>
    </row>
    <row r="351" spans="1:13" s="546" customFormat="1" ht="16.5" customHeight="1">
      <c r="A351" s="1244" t="s">
        <v>834</v>
      </c>
      <c r="B351" s="1247" t="s">
        <v>530</v>
      </c>
      <c r="C351" s="1253" t="s">
        <v>572</v>
      </c>
      <c r="D351" s="1254"/>
      <c r="E351" s="1254"/>
      <c r="F351" s="1254"/>
      <c r="G351" s="1254" t="s">
        <v>572</v>
      </c>
      <c r="H351" s="1254"/>
      <c r="I351" s="1254"/>
      <c r="J351" s="1254"/>
      <c r="K351" s="1257"/>
      <c r="L351" s="1240" t="s">
        <v>842</v>
      </c>
      <c r="M351" s="1237" t="s">
        <v>837</v>
      </c>
    </row>
    <row r="352" spans="1:13" s="932" customFormat="1" ht="16.5" customHeight="1">
      <c r="A352" s="1245"/>
      <c r="B352" s="1248"/>
      <c r="C352" s="1230" t="s">
        <v>838</v>
      </c>
      <c r="D352" s="1232" t="s">
        <v>76</v>
      </c>
      <c r="E352" s="1233"/>
      <c r="F352" s="1230" t="s">
        <v>839</v>
      </c>
      <c r="G352" s="1232" t="s">
        <v>76</v>
      </c>
      <c r="H352" s="1233"/>
      <c r="I352" s="1230" t="s">
        <v>840</v>
      </c>
      <c r="J352" s="1232" t="s">
        <v>76</v>
      </c>
      <c r="K352" s="1233"/>
      <c r="L352" s="1241"/>
      <c r="M352" s="1238"/>
    </row>
    <row r="353" spans="1:13" s="932" customFormat="1" ht="26.45" customHeight="1">
      <c r="A353" s="1246"/>
      <c r="B353" s="1249"/>
      <c r="C353" s="1231"/>
      <c r="D353" s="731" t="s">
        <v>531</v>
      </c>
      <c r="E353" s="731" t="s">
        <v>532</v>
      </c>
      <c r="F353" s="1234"/>
      <c r="G353" s="732" t="s">
        <v>531</v>
      </c>
      <c r="H353" s="731" t="s">
        <v>532</v>
      </c>
      <c r="I353" s="1234"/>
      <c r="J353" s="731" t="s">
        <v>531</v>
      </c>
      <c r="K353" s="731" t="s">
        <v>532</v>
      </c>
      <c r="L353" s="1242"/>
      <c r="M353" s="1239"/>
    </row>
    <row r="354" spans="1:13" s="932" customFormat="1" ht="15" customHeight="1">
      <c r="A354" s="767" t="s">
        <v>1438</v>
      </c>
      <c r="B354" s="768">
        <v>1002</v>
      </c>
      <c r="C354" s="769">
        <v>2096</v>
      </c>
      <c r="D354" s="769">
        <v>1023</v>
      </c>
      <c r="E354" s="769">
        <v>1073</v>
      </c>
      <c r="F354" s="770">
        <v>2079</v>
      </c>
      <c r="G354" s="771">
        <v>1016</v>
      </c>
      <c r="H354" s="771">
        <v>1063</v>
      </c>
      <c r="I354" s="770">
        <v>17</v>
      </c>
      <c r="J354" s="770">
        <v>7</v>
      </c>
      <c r="K354" s="770">
        <v>10</v>
      </c>
      <c r="L354" s="751">
        <v>856</v>
      </c>
      <c r="M354" s="772" t="s">
        <v>749</v>
      </c>
    </row>
    <row r="355" spans="1:13" s="932" customFormat="1" ht="15" customHeight="1">
      <c r="A355" s="749" t="s">
        <v>1439</v>
      </c>
      <c r="B355" s="750">
        <v>1023</v>
      </c>
      <c r="C355" s="180">
        <v>2081</v>
      </c>
      <c r="D355" s="180">
        <v>1017</v>
      </c>
      <c r="E355" s="180">
        <v>1064</v>
      </c>
      <c r="F355" s="751">
        <v>2066</v>
      </c>
      <c r="G355" s="752">
        <v>1010</v>
      </c>
      <c r="H355" s="752">
        <v>1056</v>
      </c>
      <c r="I355" s="751">
        <v>15</v>
      </c>
      <c r="J355" s="751">
        <v>7</v>
      </c>
      <c r="K355" s="751">
        <v>8</v>
      </c>
      <c r="L355" s="751">
        <v>806</v>
      </c>
      <c r="M355" s="439" t="s">
        <v>750</v>
      </c>
    </row>
    <row r="356" spans="1:13" s="932" customFormat="1" ht="15" customHeight="1">
      <c r="A356" s="749" t="s">
        <v>1440</v>
      </c>
      <c r="B356" s="750">
        <v>2285</v>
      </c>
      <c r="C356" s="180">
        <v>4918</v>
      </c>
      <c r="D356" s="180">
        <v>2345</v>
      </c>
      <c r="E356" s="180">
        <v>2573</v>
      </c>
      <c r="F356" s="751">
        <v>4892</v>
      </c>
      <c r="G356" s="752">
        <v>2332</v>
      </c>
      <c r="H356" s="752">
        <v>2560</v>
      </c>
      <c r="I356" s="751">
        <v>26</v>
      </c>
      <c r="J356" s="751">
        <v>13</v>
      </c>
      <c r="K356" s="751">
        <v>13</v>
      </c>
      <c r="L356" s="751">
        <v>1487</v>
      </c>
      <c r="M356" s="439" t="s">
        <v>1009</v>
      </c>
    </row>
    <row r="357" spans="1:13" s="932" customFormat="1" ht="15" customHeight="1">
      <c r="A357" s="749" t="s">
        <v>1441</v>
      </c>
      <c r="B357" s="750">
        <v>2158</v>
      </c>
      <c r="C357" s="180">
        <v>4373</v>
      </c>
      <c r="D357" s="180">
        <v>2132</v>
      </c>
      <c r="E357" s="180">
        <v>2241</v>
      </c>
      <c r="F357" s="751">
        <v>4334</v>
      </c>
      <c r="G357" s="752">
        <v>2111</v>
      </c>
      <c r="H357" s="752">
        <v>2223</v>
      </c>
      <c r="I357" s="751">
        <v>39</v>
      </c>
      <c r="J357" s="751">
        <v>21</v>
      </c>
      <c r="K357" s="751">
        <v>18</v>
      </c>
      <c r="L357" s="751">
        <v>1719</v>
      </c>
      <c r="M357" s="439" t="s">
        <v>751</v>
      </c>
    </row>
    <row r="358" spans="1:13" s="932" customFormat="1" ht="15" customHeight="1">
      <c r="A358" s="749" t="s">
        <v>1442</v>
      </c>
      <c r="B358" s="750">
        <v>471</v>
      </c>
      <c r="C358" s="180">
        <v>843</v>
      </c>
      <c r="D358" s="180">
        <v>401</v>
      </c>
      <c r="E358" s="180">
        <v>442</v>
      </c>
      <c r="F358" s="751">
        <v>838</v>
      </c>
      <c r="G358" s="752">
        <v>401</v>
      </c>
      <c r="H358" s="752">
        <v>437</v>
      </c>
      <c r="I358" s="751">
        <v>5</v>
      </c>
      <c r="J358" s="751">
        <v>0</v>
      </c>
      <c r="K358" s="751">
        <v>5</v>
      </c>
      <c r="L358" s="751">
        <v>444</v>
      </c>
      <c r="M358" s="439" t="s">
        <v>752</v>
      </c>
    </row>
    <row r="359" spans="1:13" s="932" customFormat="1" ht="15" customHeight="1">
      <c r="A359" s="749" t="s">
        <v>1443</v>
      </c>
      <c r="B359" s="750">
        <v>1217</v>
      </c>
      <c r="C359" s="180">
        <v>2295</v>
      </c>
      <c r="D359" s="180">
        <v>1125</v>
      </c>
      <c r="E359" s="180">
        <v>1170</v>
      </c>
      <c r="F359" s="751">
        <v>2271</v>
      </c>
      <c r="G359" s="752">
        <v>1120</v>
      </c>
      <c r="H359" s="752">
        <v>1151</v>
      </c>
      <c r="I359" s="751">
        <v>24</v>
      </c>
      <c r="J359" s="751">
        <v>5</v>
      </c>
      <c r="K359" s="751">
        <v>19</v>
      </c>
      <c r="L359" s="751">
        <v>1017</v>
      </c>
      <c r="M359" s="439" t="s">
        <v>753</v>
      </c>
    </row>
    <row r="360" spans="1:13" s="930" customFormat="1" ht="15" customHeight="1">
      <c r="A360" s="749" t="s">
        <v>1444</v>
      </c>
      <c r="B360" s="750">
        <v>557</v>
      </c>
      <c r="C360" s="180">
        <v>932</v>
      </c>
      <c r="D360" s="180">
        <v>436</v>
      </c>
      <c r="E360" s="180">
        <v>496</v>
      </c>
      <c r="F360" s="751">
        <v>924</v>
      </c>
      <c r="G360" s="752">
        <v>435</v>
      </c>
      <c r="H360" s="752">
        <v>489</v>
      </c>
      <c r="I360" s="751">
        <v>8</v>
      </c>
      <c r="J360" s="751">
        <v>1</v>
      </c>
      <c r="K360" s="751">
        <v>7</v>
      </c>
      <c r="L360" s="751">
        <v>447</v>
      </c>
      <c r="M360" s="439" t="s">
        <v>754</v>
      </c>
    </row>
    <row r="361" spans="1:13" s="932" customFormat="1" ht="14.45" customHeight="1">
      <c r="A361" s="749"/>
      <c r="B361" s="745"/>
      <c r="C361" s="180"/>
      <c r="D361" s="180"/>
      <c r="E361" s="180"/>
      <c r="F361" s="773"/>
      <c r="G361" s="773"/>
      <c r="H361" s="773"/>
      <c r="I361" s="774"/>
      <c r="J361" s="746"/>
      <c r="K361" s="746"/>
      <c r="L361" s="779"/>
      <c r="M361" s="780"/>
    </row>
    <row r="362" spans="1:13" s="932" customFormat="1" ht="15.75" customHeight="1">
      <c r="A362" s="747" t="s">
        <v>187</v>
      </c>
      <c r="B362" s="743">
        <f>SUM(B364:B371)</f>
        <v>13023</v>
      </c>
      <c r="C362" s="434">
        <f>D362+E362</f>
        <v>26707</v>
      </c>
      <c r="D362" s="434">
        <f>G362+J362</f>
        <v>13217</v>
      </c>
      <c r="E362" s="434">
        <f>H362+K362</f>
        <v>13490</v>
      </c>
      <c r="F362" s="775">
        <f>SUM(G362:H362)</f>
        <v>26470</v>
      </c>
      <c r="G362" s="775">
        <f>SUM(G364:G371)</f>
        <v>13134</v>
      </c>
      <c r="H362" s="775">
        <f>SUM(H364:H371)</f>
        <v>13336</v>
      </c>
      <c r="I362" s="776">
        <f>SUM(J362:K362)</f>
        <v>237</v>
      </c>
      <c r="J362" s="748">
        <f>SUM(J364:J371)</f>
        <v>83</v>
      </c>
      <c r="K362" s="748">
        <f>SUM(K364:K371)</f>
        <v>154</v>
      </c>
      <c r="L362" s="790">
        <f>SUM(L364:L371)</f>
        <v>8176</v>
      </c>
      <c r="M362" s="778" t="s">
        <v>209</v>
      </c>
    </row>
    <row r="363" spans="1:13" s="932" customFormat="1" ht="14.45" customHeight="1">
      <c r="A363" s="749"/>
      <c r="B363" s="745"/>
      <c r="C363" s="180"/>
      <c r="D363" s="180"/>
      <c r="E363" s="180"/>
      <c r="F363" s="773"/>
      <c r="G363" s="773"/>
      <c r="H363" s="773"/>
      <c r="I363" s="774"/>
      <c r="J363" s="746"/>
      <c r="K363" s="746"/>
      <c r="L363" s="779"/>
      <c r="M363" s="780"/>
    </row>
    <row r="364" spans="1:13" s="932" customFormat="1" ht="15.2" customHeight="1">
      <c r="A364" s="749" t="s">
        <v>1445</v>
      </c>
      <c r="B364" s="750">
        <v>2515</v>
      </c>
      <c r="C364" s="180">
        <v>5570</v>
      </c>
      <c r="D364" s="180">
        <v>2748</v>
      </c>
      <c r="E364" s="180">
        <v>2822</v>
      </c>
      <c r="F364" s="751">
        <v>5536</v>
      </c>
      <c r="G364" s="752">
        <v>2740</v>
      </c>
      <c r="H364" s="752">
        <v>2796</v>
      </c>
      <c r="I364" s="751">
        <v>34</v>
      </c>
      <c r="J364" s="751">
        <v>8</v>
      </c>
      <c r="K364" s="751">
        <v>26</v>
      </c>
      <c r="L364" s="751">
        <v>1281</v>
      </c>
      <c r="M364" s="439" t="s">
        <v>209</v>
      </c>
    </row>
    <row r="365" spans="1:13" s="932" customFormat="1" ht="15.2" customHeight="1">
      <c r="A365" s="749" t="s">
        <v>1446</v>
      </c>
      <c r="B365" s="750">
        <v>1032</v>
      </c>
      <c r="C365" s="180">
        <v>2040</v>
      </c>
      <c r="D365" s="180">
        <v>1003</v>
      </c>
      <c r="E365" s="180">
        <v>1037</v>
      </c>
      <c r="F365" s="751">
        <v>2016</v>
      </c>
      <c r="G365" s="752">
        <v>999</v>
      </c>
      <c r="H365" s="752">
        <v>1017</v>
      </c>
      <c r="I365" s="751">
        <v>24</v>
      </c>
      <c r="J365" s="751">
        <v>4</v>
      </c>
      <c r="K365" s="751">
        <v>20</v>
      </c>
      <c r="L365" s="751">
        <v>696</v>
      </c>
      <c r="M365" s="439" t="s">
        <v>755</v>
      </c>
    </row>
    <row r="366" spans="1:13" s="932" customFormat="1" ht="15.2" customHeight="1">
      <c r="A366" s="749" t="s">
        <v>1447</v>
      </c>
      <c r="B366" s="750">
        <v>1330</v>
      </c>
      <c r="C366" s="180">
        <v>2597</v>
      </c>
      <c r="D366" s="180">
        <v>1266</v>
      </c>
      <c r="E366" s="180">
        <v>1331</v>
      </c>
      <c r="F366" s="751">
        <v>2575</v>
      </c>
      <c r="G366" s="752">
        <v>1264</v>
      </c>
      <c r="H366" s="752">
        <v>1311</v>
      </c>
      <c r="I366" s="751">
        <v>22</v>
      </c>
      <c r="J366" s="751">
        <v>2</v>
      </c>
      <c r="K366" s="751">
        <v>20</v>
      </c>
      <c r="L366" s="751">
        <v>945</v>
      </c>
      <c r="M366" s="439" t="s">
        <v>756</v>
      </c>
    </row>
    <row r="367" spans="1:13" s="932" customFormat="1" ht="15.2" customHeight="1">
      <c r="A367" s="749" t="s">
        <v>1448</v>
      </c>
      <c r="B367" s="750">
        <v>1063</v>
      </c>
      <c r="C367" s="180">
        <v>2224</v>
      </c>
      <c r="D367" s="180">
        <v>1089</v>
      </c>
      <c r="E367" s="180">
        <v>1135</v>
      </c>
      <c r="F367" s="751">
        <v>2215</v>
      </c>
      <c r="G367" s="752">
        <v>1086</v>
      </c>
      <c r="H367" s="752">
        <v>1129</v>
      </c>
      <c r="I367" s="751">
        <v>9</v>
      </c>
      <c r="J367" s="751">
        <v>3</v>
      </c>
      <c r="K367" s="751">
        <v>6</v>
      </c>
      <c r="L367" s="751">
        <v>757</v>
      </c>
      <c r="M367" s="439" t="s">
        <v>757</v>
      </c>
    </row>
    <row r="368" spans="1:13" s="932" customFormat="1" ht="15.2" customHeight="1">
      <c r="A368" s="749" t="s">
        <v>1449</v>
      </c>
      <c r="B368" s="750">
        <v>1328</v>
      </c>
      <c r="C368" s="180">
        <v>2573</v>
      </c>
      <c r="D368" s="180">
        <v>1288</v>
      </c>
      <c r="E368" s="180">
        <v>1285</v>
      </c>
      <c r="F368" s="751">
        <v>2566</v>
      </c>
      <c r="G368" s="752">
        <v>1287</v>
      </c>
      <c r="H368" s="752">
        <v>1279</v>
      </c>
      <c r="I368" s="751">
        <v>7</v>
      </c>
      <c r="J368" s="751">
        <v>1</v>
      </c>
      <c r="K368" s="751">
        <v>6</v>
      </c>
      <c r="L368" s="751">
        <v>878</v>
      </c>
      <c r="M368" s="439" t="s">
        <v>758</v>
      </c>
    </row>
    <row r="369" spans="1:13" s="932" customFormat="1" ht="15.2" customHeight="1">
      <c r="A369" s="749" t="s">
        <v>1450</v>
      </c>
      <c r="B369" s="750">
        <v>1471</v>
      </c>
      <c r="C369" s="180">
        <v>2815</v>
      </c>
      <c r="D369" s="180">
        <v>1345</v>
      </c>
      <c r="E369" s="180">
        <v>1470</v>
      </c>
      <c r="F369" s="751">
        <v>2784</v>
      </c>
      <c r="G369" s="752">
        <v>1335</v>
      </c>
      <c r="H369" s="752">
        <v>1449</v>
      </c>
      <c r="I369" s="751">
        <v>31</v>
      </c>
      <c r="J369" s="751">
        <v>10</v>
      </c>
      <c r="K369" s="751">
        <v>21</v>
      </c>
      <c r="L369" s="751">
        <v>1057</v>
      </c>
      <c r="M369" s="439" t="s">
        <v>759</v>
      </c>
    </row>
    <row r="370" spans="1:13" s="932" customFormat="1" ht="15.2" customHeight="1">
      <c r="A370" s="749" t="s">
        <v>1451</v>
      </c>
      <c r="B370" s="750">
        <v>991</v>
      </c>
      <c r="C370" s="180">
        <v>1947</v>
      </c>
      <c r="D370" s="180">
        <v>972</v>
      </c>
      <c r="E370" s="180">
        <v>975</v>
      </c>
      <c r="F370" s="751">
        <v>1930</v>
      </c>
      <c r="G370" s="752">
        <v>968</v>
      </c>
      <c r="H370" s="752">
        <v>962</v>
      </c>
      <c r="I370" s="751">
        <v>17</v>
      </c>
      <c r="J370" s="751">
        <v>4</v>
      </c>
      <c r="K370" s="751">
        <v>13</v>
      </c>
      <c r="L370" s="751">
        <v>749</v>
      </c>
      <c r="M370" s="439" t="s">
        <v>760</v>
      </c>
    </row>
    <row r="371" spans="1:13" s="930" customFormat="1" ht="15.2" customHeight="1">
      <c r="A371" s="749" t="s">
        <v>1452</v>
      </c>
      <c r="B371" s="750">
        <v>3293</v>
      </c>
      <c r="C371" s="180">
        <v>6941</v>
      </c>
      <c r="D371" s="180">
        <v>3506</v>
      </c>
      <c r="E371" s="180">
        <v>3435</v>
      </c>
      <c r="F371" s="751">
        <v>6848</v>
      </c>
      <c r="G371" s="752">
        <v>3455</v>
      </c>
      <c r="H371" s="752">
        <v>3393</v>
      </c>
      <c r="I371" s="751">
        <v>93</v>
      </c>
      <c r="J371" s="751">
        <v>51</v>
      </c>
      <c r="K371" s="751">
        <v>42</v>
      </c>
      <c r="L371" s="751">
        <v>1813</v>
      </c>
      <c r="M371" s="439" t="s">
        <v>761</v>
      </c>
    </row>
    <row r="372" spans="1:13" s="932" customFormat="1" ht="14.25" customHeight="1">
      <c r="A372" s="749"/>
      <c r="B372" s="745"/>
      <c r="C372" s="180"/>
      <c r="D372" s="180"/>
      <c r="E372" s="180"/>
      <c r="F372" s="773"/>
      <c r="G372" s="773"/>
      <c r="H372" s="773"/>
      <c r="I372" s="774"/>
      <c r="J372" s="746"/>
      <c r="K372" s="746"/>
      <c r="L372" s="751"/>
      <c r="M372" s="780"/>
    </row>
    <row r="373" spans="1:13" s="932" customFormat="1" ht="15.75" customHeight="1">
      <c r="A373" s="747" t="s">
        <v>188</v>
      </c>
      <c r="B373" s="743">
        <f>SUM(B375:B380)</f>
        <v>8825</v>
      </c>
      <c r="C373" s="434">
        <f>D373+E373</f>
        <v>18491</v>
      </c>
      <c r="D373" s="434">
        <f>G373+J373</f>
        <v>9048</v>
      </c>
      <c r="E373" s="434">
        <f>H373+K373</f>
        <v>9443</v>
      </c>
      <c r="F373" s="775">
        <f>SUM(G373:H373)</f>
        <v>18297</v>
      </c>
      <c r="G373" s="775">
        <f>SUM(G375:G380)</f>
        <v>8996</v>
      </c>
      <c r="H373" s="775">
        <f>SUM(H375:H380)</f>
        <v>9301</v>
      </c>
      <c r="I373" s="776">
        <f>SUM(J373:K373)</f>
        <v>194</v>
      </c>
      <c r="J373" s="748">
        <f>SUM(J375:J380)</f>
        <v>52</v>
      </c>
      <c r="K373" s="748">
        <f>SUM(K375:K380)</f>
        <v>142</v>
      </c>
      <c r="L373" s="790">
        <f>SUM(L375:L380)</f>
        <v>5747</v>
      </c>
      <c r="M373" s="778" t="s">
        <v>210</v>
      </c>
    </row>
    <row r="374" spans="1:13" s="932" customFormat="1" ht="14.25" customHeight="1">
      <c r="A374" s="749"/>
      <c r="B374" s="745"/>
      <c r="C374" s="180"/>
      <c r="D374" s="180"/>
      <c r="E374" s="180"/>
      <c r="F374" s="773"/>
      <c r="G374" s="773"/>
      <c r="H374" s="773"/>
      <c r="I374" s="774"/>
      <c r="J374" s="746"/>
      <c r="K374" s="746"/>
      <c r="L374" s="779"/>
      <c r="M374" s="439"/>
    </row>
    <row r="375" spans="1:13" s="932" customFormat="1" ht="15.2" customHeight="1">
      <c r="A375" s="749" t="s">
        <v>1453</v>
      </c>
      <c r="B375" s="750">
        <v>3496</v>
      </c>
      <c r="C375" s="180">
        <v>8016</v>
      </c>
      <c r="D375" s="180">
        <v>3910</v>
      </c>
      <c r="E375" s="180">
        <v>4106</v>
      </c>
      <c r="F375" s="751">
        <v>7958</v>
      </c>
      <c r="G375" s="752">
        <v>3895</v>
      </c>
      <c r="H375" s="752">
        <v>4063</v>
      </c>
      <c r="I375" s="751">
        <v>58</v>
      </c>
      <c r="J375" s="751">
        <v>15</v>
      </c>
      <c r="K375" s="751">
        <v>43</v>
      </c>
      <c r="L375" s="751">
        <v>1841</v>
      </c>
      <c r="M375" s="439" t="s">
        <v>210</v>
      </c>
    </row>
    <row r="376" spans="1:13" s="932" customFormat="1" ht="15.2" customHeight="1">
      <c r="A376" s="749" t="s">
        <v>1454</v>
      </c>
      <c r="B376" s="750">
        <v>1176</v>
      </c>
      <c r="C376" s="180">
        <v>2337</v>
      </c>
      <c r="D376" s="180">
        <v>1137</v>
      </c>
      <c r="E376" s="180">
        <v>1200</v>
      </c>
      <c r="F376" s="751">
        <v>2317</v>
      </c>
      <c r="G376" s="752">
        <v>1133</v>
      </c>
      <c r="H376" s="752">
        <v>1184</v>
      </c>
      <c r="I376" s="751">
        <v>20</v>
      </c>
      <c r="J376" s="751">
        <v>4</v>
      </c>
      <c r="K376" s="751">
        <v>16</v>
      </c>
      <c r="L376" s="751">
        <v>871</v>
      </c>
      <c r="M376" s="439" t="s">
        <v>762</v>
      </c>
    </row>
    <row r="377" spans="1:13" s="932" customFormat="1" ht="15.2" customHeight="1">
      <c r="A377" s="749" t="s">
        <v>1455</v>
      </c>
      <c r="B377" s="750">
        <v>1016</v>
      </c>
      <c r="C377" s="180">
        <v>1917</v>
      </c>
      <c r="D377" s="180">
        <v>931</v>
      </c>
      <c r="E377" s="180">
        <v>986</v>
      </c>
      <c r="F377" s="751">
        <v>1898</v>
      </c>
      <c r="G377" s="752">
        <v>929</v>
      </c>
      <c r="H377" s="752">
        <v>969</v>
      </c>
      <c r="I377" s="751">
        <v>19</v>
      </c>
      <c r="J377" s="751">
        <v>2</v>
      </c>
      <c r="K377" s="751">
        <v>17</v>
      </c>
      <c r="L377" s="751">
        <v>800</v>
      </c>
      <c r="M377" s="439" t="s">
        <v>763</v>
      </c>
    </row>
    <row r="378" spans="1:13" s="932" customFormat="1" ht="15.2" customHeight="1">
      <c r="A378" s="749" t="s">
        <v>1456</v>
      </c>
      <c r="B378" s="750">
        <v>955</v>
      </c>
      <c r="C378" s="180">
        <v>1941</v>
      </c>
      <c r="D378" s="180">
        <v>939</v>
      </c>
      <c r="E378" s="180">
        <v>1002</v>
      </c>
      <c r="F378" s="751">
        <v>1924</v>
      </c>
      <c r="G378" s="752">
        <v>937</v>
      </c>
      <c r="H378" s="752">
        <v>987</v>
      </c>
      <c r="I378" s="751">
        <v>17</v>
      </c>
      <c r="J378" s="751">
        <v>2</v>
      </c>
      <c r="K378" s="751">
        <v>15</v>
      </c>
      <c r="L378" s="751">
        <v>766</v>
      </c>
      <c r="M378" s="439" t="s">
        <v>764</v>
      </c>
    </row>
    <row r="379" spans="1:13" s="932" customFormat="1" ht="15.2" customHeight="1">
      <c r="A379" s="749" t="s">
        <v>1457</v>
      </c>
      <c r="B379" s="750">
        <v>968</v>
      </c>
      <c r="C379" s="180">
        <v>1959</v>
      </c>
      <c r="D379" s="180">
        <v>963</v>
      </c>
      <c r="E379" s="180">
        <v>996</v>
      </c>
      <c r="F379" s="751">
        <v>1926</v>
      </c>
      <c r="G379" s="752">
        <v>954</v>
      </c>
      <c r="H379" s="752">
        <v>972</v>
      </c>
      <c r="I379" s="751">
        <v>33</v>
      </c>
      <c r="J379" s="751">
        <v>9</v>
      </c>
      <c r="K379" s="751">
        <v>24</v>
      </c>
      <c r="L379" s="751">
        <v>648</v>
      </c>
      <c r="M379" s="439" t="s">
        <v>765</v>
      </c>
    </row>
    <row r="380" spans="1:13" s="930" customFormat="1" ht="15.2" customHeight="1">
      <c r="A380" s="749" t="s">
        <v>1458</v>
      </c>
      <c r="B380" s="750">
        <v>1214</v>
      </c>
      <c r="C380" s="180">
        <v>2321</v>
      </c>
      <c r="D380" s="180">
        <v>1168</v>
      </c>
      <c r="E380" s="180">
        <v>1153</v>
      </c>
      <c r="F380" s="751">
        <v>2274</v>
      </c>
      <c r="G380" s="752">
        <v>1148</v>
      </c>
      <c r="H380" s="752">
        <v>1126</v>
      </c>
      <c r="I380" s="751">
        <v>47</v>
      </c>
      <c r="J380" s="751">
        <v>20</v>
      </c>
      <c r="K380" s="751">
        <v>27</v>
      </c>
      <c r="L380" s="751">
        <v>821</v>
      </c>
      <c r="M380" s="439" t="s">
        <v>766</v>
      </c>
    </row>
    <row r="381" spans="1:13" s="932" customFormat="1" ht="14.45" customHeight="1">
      <c r="A381" s="749"/>
      <c r="B381" s="745"/>
      <c r="C381" s="180"/>
      <c r="D381" s="180"/>
      <c r="E381" s="180"/>
      <c r="F381" s="773"/>
      <c r="G381" s="773"/>
      <c r="H381" s="773"/>
      <c r="I381" s="774"/>
      <c r="J381" s="746"/>
      <c r="K381" s="746"/>
      <c r="L381" s="779"/>
      <c r="M381" s="780"/>
    </row>
    <row r="382" spans="1:13" s="932" customFormat="1" ht="15.75" customHeight="1">
      <c r="A382" s="747" t="s">
        <v>189</v>
      </c>
      <c r="B382" s="743">
        <f>SUM(B384:B388)+SUM(B398:B401)</f>
        <v>20076</v>
      </c>
      <c r="C382" s="434">
        <f>D382+E382</f>
        <v>40743</v>
      </c>
      <c r="D382" s="434">
        <f>G382+J382</f>
        <v>19532</v>
      </c>
      <c r="E382" s="434">
        <f>H382+K382</f>
        <v>21211</v>
      </c>
      <c r="F382" s="775">
        <f>SUM(G382:H382)</f>
        <v>40142</v>
      </c>
      <c r="G382" s="775">
        <f>SUM(G384:G388)+SUM(G398:G401)</f>
        <v>19118</v>
      </c>
      <c r="H382" s="775">
        <f>SUM(H384:H388)+SUM(H398:H401)</f>
        <v>21024</v>
      </c>
      <c r="I382" s="776">
        <f>SUM(J382:K382)</f>
        <v>601</v>
      </c>
      <c r="J382" s="748">
        <f>SUM(J384:J388)+SUM(J398:J401)</f>
        <v>414</v>
      </c>
      <c r="K382" s="748">
        <f>SUM(K384:K388)+SUM(K398:K401)</f>
        <v>187</v>
      </c>
      <c r="L382" s="790">
        <f>SUM(L384:L388)+SUM(L398:L401)</f>
        <v>12419</v>
      </c>
      <c r="M382" s="778" t="s">
        <v>211</v>
      </c>
    </row>
    <row r="383" spans="1:13" s="932" customFormat="1" ht="14.45" customHeight="1">
      <c r="A383" s="749"/>
      <c r="B383" s="745"/>
      <c r="C383" s="180"/>
      <c r="D383" s="180"/>
      <c r="E383" s="180"/>
      <c r="F383" s="773"/>
      <c r="G383" s="773"/>
      <c r="H383" s="773"/>
      <c r="I383" s="774"/>
      <c r="J383" s="746"/>
      <c r="K383" s="746"/>
      <c r="L383" s="751"/>
      <c r="M383" s="439"/>
    </row>
    <row r="384" spans="1:13" s="932" customFormat="1" ht="15.2" customHeight="1">
      <c r="A384" s="749" t="s">
        <v>1459</v>
      </c>
      <c r="B384" s="750">
        <v>5160</v>
      </c>
      <c r="C384" s="180">
        <v>11410</v>
      </c>
      <c r="D384" s="180">
        <v>5479</v>
      </c>
      <c r="E384" s="180">
        <v>5931</v>
      </c>
      <c r="F384" s="751">
        <v>11339</v>
      </c>
      <c r="G384" s="752">
        <v>5444</v>
      </c>
      <c r="H384" s="752">
        <v>5895</v>
      </c>
      <c r="I384" s="751">
        <v>71</v>
      </c>
      <c r="J384" s="802">
        <v>35</v>
      </c>
      <c r="K384" s="802">
        <v>36</v>
      </c>
      <c r="L384" s="751">
        <v>2523</v>
      </c>
      <c r="M384" s="439" t="s">
        <v>211</v>
      </c>
    </row>
    <row r="385" spans="1:13" s="932" customFormat="1" ht="15.2" customHeight="1">
      <c r="A385" s="749" t="s">
        <v>1460</v>
      </c>
      <c r="B385" s="750">
        <v>3606</v>
      </c>
      <c r="C385" s="180">
        <v>7423</v>
      </c>
      <c r="D385" s="180">
        <v>3630</v>
      </c>
      <c r="E385" s="180">
        <v>3793</v>
      </c>
      <c r="F385" s="751">
        <v>7215</v>
      </c>
      <c r="G385" s="752">
        <v>3456</v>
      </c>
      <c r="H385" s="752">
        <v>3759</v>
      </c>
      <c r="I385" s="751">
        <v>208</v>
      </c>
      <c r="J385" s="802">
        <v>174</v>
      </c>
      <c r="K385" s="802">
        <v>34</v>
      </c>
      <c r="L385" s="751">
        <v>1971</v>
      </c>
      <c r="M385" s="439" t="s">
        <v>767</v>
      </c>
    </row>
    <row r="386" spans="1:13" s="932" customFormat="1" ht="15.2" customHeight="1">
      <c r="A386" s="749" t="s">
        <v>1461</v>
      </c>
      <c r="B386" s="750">
        <v>1465</v>
      </c>
      <c r="C386" s="180">
        <v>2782</v>
      </c>
      <c r="D386" s="180">
        <v>1335</v>
      </c>
      <c r="E386" s="180">
        <v>1447</v>
      </c>
      <c r="F386" s="751">
        <v>2719</v>
      </c>
      <c r="G386" s="752">
        <v>1284</v>
      </c>
      <c r="H386" s="752">
        <v>1435</v>
      </c>
      <c r="I386" s="751">
        <v>63</v>
      </c>
      <c r="J386" s="802">
        <v>51</v>
      </c>
      <c r="K386" s="802">
        <v>12</v>
      </c>
      <c r="L386" s="751">
        <v>1041</v>
      </c>
      <c r="M386" s="439" t="s">
        <v>768</v>
      </c>
    </row>
    <row r="387" spans="1:13" s="932" customFormat="1" ht="15.2" customHeight="1">
      <c r="A387" s="749" t="s">
        <v>1462</v>
      </c>
      <c r="B387" s="750">
        <v>750</v>
      </c>
      <c r="C387" s="180">
        <v>1404</v>
      </c>
      <c r="D387" s="180">
        <v>642</v>
      </c>
      <c r="E387" s="180">
        <v>762</v>
      </c>
      <c r="F387" s="751">
        <v>1379</v>
      </c>
      <c r="G387" s="752">
        <v>622</v>
      </c>
      <c r="H387" s="752">
        <v>757</v>
      </c>
      <c r="I387" s="751">
        <v>25</v>
      </c>
      <c r="J387" s="802">
        <v>20</v>
      </c>
      <c r="K387" s="802">
        <v>5</v>
      </c>
      <c r="L387" s="751">
        <v>604</v>
      </c>
      <c r="M387" s="439" t="s">
        <v>769</v>
      </c>
    </row>
    <row r="388" spans="1:13" s="932" customFormat="1" ht="15.2" customHeight="1" thickBot="1">
      <c r="A388" s="754" t="s">
        <v>1463</v>
      </c>
      <c r="B388" s="755">
        <v>1236</v>
      </c>
      <c r="C388" s="184">
        <v>2333</v>
      </c>
      <c r="D388" s="184">
        <v>1133</v>
      </c>
      <c r="E388" s="184">
        <v>1200</v>
      </c>
      <c r="F388" s="756">
        <v>2301</v>
      </c>
      <c r="G388" s="757">
        <v>1119</v>
      </c>
      <c r="H388" s="757">
        <v>1182</v>
      </c>
      <c r="I388" s="756">
        <v>32</v>
      </c>
      <c r="J388" s="803">
        <v>14</v>
      </c>
      <c r="K388" s="803">
        <v>18</v>
      </c>
      <c r="L388" s="751">
        <v>971</v>
      </c>
      <c r="M388" s="451" t="s">
        <v>770</v>
      </c>
    </row>
    <row r="389" spans="1:13" s="760" customFormat="1" ht="11.1" customHeight="1">
      <c r="A389" s="573" t="s">
        <v>841</v>
      </c>
      <c r="B389" s="791"/>
      <c r="C389" s="791"/>
      <c r="D389" s="791"/>
      <c r="E389" s="791"/>
      <c r="F389" s="791"/>
      <c r="G389" s="1235" t="s">
        <v>969</v>
      </c>
      <c r="H389" s="1235"/>
      <c r="I389" s="1235"/>
      <c r="J389" s="1235"/>
      <c r="K389" s="1235"/>
      <c r="L389" s="1235"/>
      <c r="M389" s="1235"/>
    </row>
    <row r="390" spans="1:13" s="788" customFormat="1" ht="14.1" customHeight="1">
      <c r="A390" s="722" t="s">
        <v>1707</v>
      </c>
      <c r="B390" s="804"/>
      <c r="C390" s="804"/>
      <c r="D390" s="804"/>
      <c r="E390" s="804"/>
      <c r="F390" s="804"/>
      <c r="G390" s="804"/>
      <c r="H390" s="804"/>
      <c r="I390" s="804"/>
      <c r="J390" s="804"/>
      <c r="K390" s="804"/>
      <c r="L390" s="724"/>
      <c r="M390" s="892" t="s">
        <v>1708</v>
      </c>
    </row>
    <row r="391" spans="1:13" s="762" customFormat="1" ht="14.1" customHeight="1">
      <c r="A391" s="722"/>
      <c r="B391" s="804"/>
      <c r="C391" s="804"/>
      <c r="D391" s="804"/>
      <c r="E391" s="804"/>
      <c r="F391" s="804"/>
      <c r="G391" s="804"/>
      <c r="H391" s="804"/>
      <c r="I391" s="804"/>
      <c r="J391" s="804"/>
      <c r="K391" s="804"/>
      <c r="L391" s="724"/>
      <c r="M391" s="892"/>
    </row>
    <row r="392" spans="1:13" s="762" customFormat="1" ht="20.100000000000001" customHeight="1">
      <c r="A392" s="1236" t="s">
        <v>22</v>
      </c>
      <c r="B392" s="1236"/>
      <c r="C392" s="1236"/>
      <c r="D392" s="1236"/>
      <c r="E392" s="1236"/>
      <c r="F392" s="1236"/>
      <c r="G392" s="1256" t="s">
        <v>43</v>
      </c>
      <c r="H392" s="1256"/>
      <c r="I392" s="1256"/>
      <c r="J392" s="1256"/>
      <c r="K392" s="1256"/>
      <c r="L392" s="1256"/>
      <c r="M392" s="1256"/>
    </row>
    <row r="393" spans="1:13" s="726" customFormat="1" ht="24" customHeight="1">
      <c r="A393" s="727"/>
      <c r="B393" s="890"/>
      <c r="C393" s="890"/>
      <c r="D393" s="727"/>
      <c r="E393" s="727"/>
      <c r="F393" s="890"/>
      <c r="G393" s="1251"/>
      <c r="H393" s="1251"/>
      <c r="I393" s="1251"/>
      <c r="J393" s="1251"/>
      <c r="K393" s="1251"/>
      <c r="L393" s="1251"/>
      <c r="M393" s="1251"/>
    </row>
    <row r="394" spans="1:13" s="728" customFormat="1" ht="18" customHeight="1" thickBot="1">
      <c r="A394" s="545" t="s">
        <v>529</v>
      </c>
      <c r="B394" s="764"/>
      <c r="C394" s="765"/>
      <c r="D394" s="765"/>
      <c r="E394" s="765"/>
      <c r="F394" s="765"/>
      <c r="G394" s="765"/>
      <c r="H394" s="765"/>
      <c r="I394" s="765"/>
      <c r="J394" s="765"/>
      <c r="K394" s="765"/>
      <c r="L394" s="1252" t="s">
        <v>571</v>
      </c>
      <c r="M394" s="1252"/>
    </row>
    <row r="395" spans="1:13" s="546" customFormat="1" ht="16.5" customHeight="1">
      <c r="A395" s="1244" t="s">
        <v>834</v>
      </c>
      <c r="B395" s="1247" t="s">
        <v>530</v>
      </c>
      <c r="C395" s="1253" t="s">
        <v>572</v>
      </c>
      <c r="D395" s="1254"/>
      <c r="E395" s="1254"/>
      <c r="F395" s="1254"/>
      <c r="G395" s="1254" t="s">
        <v>572</v>
      </c>
      <c r="H395" s="1254"/>
      <c r="I395" s="1254"/>
      <c r="J395" s="1254"/>
      <c r="K395" s="1257"/>
      <c r="L395" s="1240" t="s">
        <v>842</v>
      </c>
      <c r="M395" s="1237" t="s">
        <v>837</v>
      </c>
    </row>
    <row r="396" spans="1:13" s="932" customFormat="1" ht="16.5" customHeight="1">
      <c r="A396" s="1245"/>
      <c r="B396" s="1248"/>
      <c r="C396" s="1230" t="s">
        <v>838</v>
      </c>
      <c r="D396" s="1232" t="s">
        <v>76</v>
      </c>
      <c r="E396" s="1233"/>
      <c r="F396" s="1230" t="s">
        <v>839</v>
      </c>
      <c r="G396" s="1232" t="s">
        <v>76</v>
      </c>
      <c r="H396" s="1233"/>
      <c r="I396" s="1230" t="s">
        <v>840</v>
      </c>
      <c r="J396" s="1232" t="s">
        <v>76</v>
      </c>
      <c r="K396" s="1233"/>
      <c r="L396" s="1241"/>
      <c r="M396" s="1238"/>
    </row>
    <row r="397" spans="1:13" s="932" customFormat="1" ht="26.45" customHeight="1">
      <c r="A397" s="1246"/>
      <c r="B397" s="1249"/>
      <c r="C397" s="1231"/>
      <c r="D397" s="731" t="s">
        <v>531</v>
      </c>
      <c r="E397" s="731" t="s">
        <v>532</v>
      </c>
      <c r="F397" s="1234"/>
      <c r="G397" s="732" t="s">
        <v>531</v>
      </c>
      <c r="H397" s="731" t="s">
        <v>532</v>
      </c>
      <c r="I397" s="1234"/>
      <c r="J397" s="731" t="s">
        <v>531</v>
      </c>
      <c r="K397" s="731" t="s">
        <v>532</v>
      </c>
      <c r="L397" s="1242"/>
      <c r="M397" s="1239"/>
    </row>
    <row r="398" spans="1:13" s="932" customFormat="1" ht="15.2" customHeight="1">
      <c r="A398" s="767" t="s">
        <v>1464</v>
      </c>
      <c r="B398" s="768">
        <v>1681</v>
      </c>
      <c r="C398" s="769">
        <v>3238</v>
      </c>
      <c r="D398" s="769">
        <v>1584</v>
      </c>
      <c r="E398" s="769">
        <v>1654</v>
      </c>
      <c r="F398" s="770">
        <v>3132</v>
      </c>
      <c r="G398" s="771">
        <v>1500</v>
      </c>
      <c r="H398" s="771">
        <v>1632</v>
      </c>
      <c r="I398" s="770">
        <v>106</v>
      </c>
      <c r="J398" s="805">
        <v>84</v>
      </c>
      <c r="K398" s="805">
        <v>22</v>
      </c>
      <c r="L398" s="802">
        <v>1103</v>
      </c>
      <c r="M398" s="772" t="s">
        <v>771</v>
      </c>
    </row>
    <row r="399" spans="1:13" s="932" customFormat="1" ht="15.2" customHeight="1">
      <c r="A399" s="749" t="s">
        <v>1465</v>
      </c>
      <c r="B399" s="750">
        <v>3419</v>
      </c>
      <c r="C399" s="180">
        <v>7070</v>
      </c>
      <c r="D399" s="180">
        <v>3322</v>
      </c>
      <c r="E399" s="180">
        <v>3748</v>
      </c>
      <c r="F399" s="751">
        <v>7019</v>
      </c>
      <c r="G399" s="752">
        <v>3302</v>
      </c>
      <c r="H399" s="752">
        <v>3717</v>
      </c>
      <c r="I399" s="751">
        <v>51</v>
      </c>
      <c r="J399" s="802">
        <v>20</v>
      </c>
      <c r="K399" s="802">
        <v>31</v>
      </c>
      <c r="L399" s="802">
        <v>2011</v>
      </c>
      <c r="M399" s="439" t="s">
        <v>772</v>
      </c>
    </row>
    <row r="400" spans="1:13" s="932" customFormat="1" ht="15.2" customHeight="1">
      <c r="A400" s="749" t="s">
        <v>1466</v>
      </c>
      <c r="B400" s="750">
        <v>1693</v>
      </c>
      <c r="C400" s="180">
        <v>3157</v>
      </c>
      <c r="D400" s="180">
        <v>1464</v>
      </c>
      <c r="E400" s="180">
        <v>1693</v>
      </c>
      <c r="F400" s="751">
        <v>3127</v>
      </c>
      <c r="G400" s="752">
        <v>1455</v>
      </c>
      <c r="H400" s="752">
        <v>1672</v>
      </c>
      <c r="I400" s="751">
        <v>30</v>
      </c>
      <c r="J400" s="802">
        <v>9</v>
      </c>
      <c r="K400" s="802">
        <v>21</v>
      </c>
      <c r="L400" s="802">
        <v>1294</v>
      </c>
      <c r="M400" s="439" t="s">
        <v>1010</v>
      </c>
    </row>
    <row r="401" spans="1:14" s="930" customFormat="1" ht="15.2" customHeight="1">
      <c r="A401" s="749" t="s">
        <v>1467</v>
      </c>
      <c r="B401" s="750">
        <v>1066</v>
      </c>
      <c r="C401" s="180">
        <v>1926</v>
      </c>
      <c r="D401" s="180">
        <v>943</v>
      </c>
      <c r="E401" s="180">
        <v>983</v>
      </c>
      <c r="F401" s="751">
        <v>1911</v>
      </c>
      <c r="G401" s="752">
        <v>936</v>
      </c>
      <c r="H401" s="752">
        <v>975</v>
      </c>
      <c r="I401" s="751">
        <v>15</v>
      </c>
      <c r="J401" s="802">
        <v>7</v>
      </c>
      <c r="K401" s="802">
        <v>8</v>
      </c>
      <c r="L401" s="802">
        <v>901</v>
      </c>
      <c r="M401" s="439" t="s">
        <v>773</v>
      </c>
    </row>
    <row r="402" spans="1:14" s="932" customFormat="1" ht="14.85" customHeight="1">
      <c r="A402" s="749"/>
      <c r="B402" s="745"/>
      <c r="C402" s="180"/>
      <c r="D402" s="180"/>
      <c r="E402" s="180"/>
      <c r="F402" s="773"/>
      <c r="G402" s="773"/>
      <c r="H402" s="773"/>
      <c r="I402" s="774"/>
      <c r="J402" s="746"/>
      <c r="K402" s="746"/>
      <c r="L402" s="779"/>
      <c r="M402" s="439"/>
    </row>
    <row r="403" spans="1:14" s="932" customFormat="1" ht="15" customHeight="1">
      <c r="A403" s="747" t="s">
        <v>190</v>
      </c>
      <c r="B403" s="743">
        <f>SUM(B405:B413)</f>
        <v>20830</v>
      </c>
      <c r="C403" s="434">
        <f>D403+E403</f>
        <v>44510</v>
      </c>
      <c r="D403" s="434">
        <f>G403+J403</f>
        <v>21676</v>
      </c>
      <c r="E403" s="434">
        <f>H403+K403</f>
        <v>22834</v>
      </c>
      <c r="F403" s="775">
        <f>SUM(G403:H403)</f>
        <v>43788</v>
      </c>
      <c r="G403" s="775">
        <f>SUM(G405:G413)</f>
        <v>21314</v>
      </c>
      <c r="H403" s="775">
        <f>SUM(H405:H413)</f>
        <v>22474</v>
      </c>
      <c r="I403" s="776">
        <f>SUM(J403:K403)</f>
        <v>722</v>
      </c>
      <c r="J403" s="748">
        <f>SUM(J405:J413)</f>
        <v>362</v>
      </c>
      <c r="K403" s="748">
        <f>SUM(K405:K413)</f>
        <v>360</v>
      </c>
      <c r="L403" s="790">
        <f>SUM(L405:L413)</f>
        <v>13169</v>
      </c>
      <c r="M403" s="744" t="s">
        <v>220</v>
      </c>
    </row>
    <row r="404" spans="1:14" s="932" customFormat="1" ht="14.85" customHeight="1">
      <c r="A404" s="749"/>
      <c r="B404" s="745"/>
      <c r="C404" s="180"/>
      <c r="D404" s="180"/>
      <c r="E404" s="180"/>
      <c r="F404" s="773"/>
      <c r="G404" s="773"/>
      <c r="H404" s="773"/>
      <c r="I404" s="774"/>
      <c r="J404" s="746"/>
      <c r="K404" s="746"/>
      <c r="L404" s="779"/>
      <c r="M404" s="439"/>
    </row>
    <row r="405" spans="1:14" s="932" customFormat="1" ht="15" customHeight="1">
      <c r="A405" s="749" t="s">
        <v>1468</v>
      </c>
      <c r="B405" s="750">
        <v>3400</v>
      </c>
      <c r="C405" s="180">
        <v>7988</v>
      </c>
      <c r="D405" s="180">
        <v>3904</v>
      </c>
      <c r="E405" s="180">
        <v>4084</v>
      </c>
      <c r="F405" s="751">
        <v>7922</v>
      </c>
      <c r="G405" s="752">
        <v>3882</v>
      </c>
      <c r="H405" s="752">
        <v>4040</v>
      </c>
      <c r="I405" s="751">
        <v>66</v>
      </c>
      <c r="J405" s="751">
        <v>22</v>
      </c>
      <c r="K405" s="751">
        <v>44</v>
      </c>
      <c r="L405" s="802">
        <v>1859</v>
      </c>
      <c r="M405" s="439" t="s">
        <v>220</v>
      </c>
      <c r="N405" s="439"/>
    </row>
    <row r="406" spans="1:14" s="932" customFormat="1" ht="15" customHeight="1">
      <c r="A406" s="749" t="s">
        <v>1469</v>
      </c>
      <c r="B406" s="750">
        <v>5681</v>
      </c>
      <c r="C406" s="180">
        <v>12905</v>
      </c>
      <c r="D406" s="180">
        <v>6252</v>
      </c>
      <c r="E406" s="180">
        <v>6653</v>
      </c>
      <c r="F406" s="751">
        <v>12769</v>
      </c>
      <c r="G406" s="752">
        <v>6189</v>
      </c>
      <c r="H406" s="752">
        <v>6580</v>
      </c>
      <c r="I406" s="751">
        <v>136</v>
      </c>
      <c r="J406" s="751">
        <v>63</v>
      </c>
      <c r="K406" s="751">
        <v>73</v>
      </c>
      <c r="L406" s="802">
        <v>3117</v>
      </c>
      <c r="M406" s="439" t="s">
        <v>774</v>
      </c>
      <c r="N406" s="439"/>
    </row>
    <row r="407" spans="1:14" s="932" customFormat="1" ht="15" customHeight="1">
      <c r="A407" s="749" t="s">
        <v>1470</v>
      </c>
      <c r="B407" s="750">
        <v>1148</v>
      </c>
      <c r="C407" s="180">
        <v>2311</v>
      </c>
      <c r="D407" s="180">
        <v>1074</v>
      </c>
      <c r="E407" s="180">
        <v>1237</v>
      </c>
      <c r="F407" s="751">
        <v>2269</v>
      </c>
      <c r="G407" s="752">
        <v>1060</v>
      </c>
      <c r="H407" s="752">
        <v>1209</v>
      </c>
      <c r="I407" s="751">
        <v>42</v>
      </c>
      <c r="J407" s="751">
        <v>14</v>
      </c>
      <c r="K407" s="751">
        <v>28</v>
      </c>
      <c r="L407" s="802">
        <v>850</v>
      </c>
      <c r="M407" s="439" t="s">
        <v>775</v>
      </c>
    </row>
    <row r="408" spans="1:14" s="932" customFormat="1" ht="15" customHeight="1">
      <c r="A408" s="749" t="s">
        <v>1471</v>
      </c>
      <c r="B408" s="750">
        <v>2113</v>
      </c>
      <c r="C408" s="180">
        <v>4305</v>
      </c>
      <c r="D408" s="180">
        <v>2142</v>
      </c>
      <c r="E408" s="180">
        <v>2163</v>
      </c>
      <c r="F408" s="751">
        <v>4096</v>
      </c>
      <c r="G408" s="752">
        <v>2023</v>
      </c>
      <c r="H408" s="752">
        <v>2073</v>
      </c>
      <c r="I408" s="751">
        <v>209</v>
      </c>
      <c r="J408" s="751">
        <v>119</v>
      </c>
      <c r="K408" s="751">
        <v>90</v>
      </c>
      <c r="L408" s="802">
        <v>1367</v>
      </c>
      <c r="M408" s="439" t="s">
        <v>776</v>
      </c>
    </row>
    <row r="409" spans="1:14" s="932" customFormat="1" ht="15" customHeight="1">
      <c r="A409" s="749" t="s">
        <v>1472</v>
      </c>
      <c r="B409" s="750">
        <v>1148</v>
      </c>
      <c r="C409" s="180">
        <v>2237</v>
      </c>
      <c r="D409" s="180">
        <v>1079</v>
      </c>
      <c r="E409" s="180">
        <v>1158</v>
      </c>
      <c r="F409" s="751">
        <v>2210</v>
      </c>
      <c r="G409" s="752">
        <v>1072</v>
      </c>
      <c r="H409" s="752">
        <v>1138</v>
      </c>
      <c r="I409" s="751">
        <v>27</v>
      </c>
      <c r="J409" s="751">
        <v>7</v>
      </c>
      <c r="K409" s="751">
        <v>20</v>
      </c>
      <c r="L409" s="802">
        <v>756</v>
      </c>
      <c r="M409" s="439" t="s">
        <v>777</v>
      </c>
    </row>
    <row r="410" spans="1:14" s="932" customFormat="1" ht="15" customHeight="1">
      <c r="A410" s="749" t="s">
        <v>1473</v>
      </c>
      <c r="B410" s="750">
        <v>2279</v>
      </c>
      <c r="C410" s="180">
        <v>4897</v>
      </c>
      <c r="D410" s="180">
        <v>2446</v>
      </c>
      <c r="E410" s="180">
        <v>2451</v>
      </c>
      <c r="F410" s="751">
        <v>4737</v>
      </c>
      <c r="G410" s="752">
        <v>2349</v>
      </c>
      <c r="H410" s="752">
        <v>2388</v>
      </c>
      <c r="I410" s="751">
        <v>160</v>
      </c>
      <c r="J410" s="751">
        <v>97</v>
      </c>
      <c r="K410" s="751">
        <v>63</v>
      </c>
      <c r="L410" s="802">
        <v>1481</v>
      </c>
      <c r="M410" s="439" t="s">
        <v>778</v>
      </c>
    </row>
    <row r="411" spans="1:14" s="932" customFormat="1" ht="15" customHeight="1">
      <c r="A411" s="749" t="s">
        <v>1474</v>
      </c>
      <c r="B411" s="750">
        <v>1182</v>
      </c>
      <c r="C411" s="180">
        <v>2277</v>
      </c>
      <c r="D411" s="180">
        <v>1073</v>
      </c>
      <c r="E411" s="180">
        <v>1204</v>
      </c>
      <c r="F411" s="751">
        <v>2273</v>
      </c>
      <c r="G411" s="752">
        <v>1072</v>
      </c>
      <c r="H411" s="752">
        <v>1201</v>
      </c>
      <c r="I411" s="751">
        <v>4</v>
      </c>
      <c r="J411" s="751">
        <v>1</v>
      </c>
      <c r="K411" s="751">
        <v>3</v>
      </c>
      <c r="L411" s="802">
        <v>804</v>
      </c>
      <c r="M411" s="439" t="s">
        <v>779</v>
      </c>
    </row>
    <row r="412" spans="1:14" s="932" customFormat="1" ht="15" customHeight="1">
      <c r="A412" s="749" t="s">
        <v>1475</v>
      </c>
      <c r="B412" s="750">
        <v>1826</v>
      </c>
      <c r="C412" s="180">
        <v>3585</v>
      </c>
      <c r="D412" s="180">
        <v>1773</v>
      </c>
      <c r="E412" s="180">
        <v>1812</v>
      </c>
      <c r="F412" s="751">
        <v>3532</v>
      </c>
      <c r="G412" s="752">
        <v>1742</v>
      </c>
      <c r="H412" s="752">
        <v>1790</v>
      </c>
      <c r="I412" s="751">
        <v>53</v>
      </c>
      <c r="J412" s="751">
        <v>31</v>
      </c>
      <c r="K412" s="751">
        <v>22</v>
      </c>
      <c r="L412" s="802">
        <v>1358</v>
      </c>
      <c r="M412" s="439" t="s">
        <v>780</v>
      </c>
    </row>
    <row r="413" spans="1:14" s="930" customFormat="1" ht="15" customHeight="1">
      <c r="A413" s="749" t="s">
        <v>1476</v>
      </c>
      <c r="B413" s="750">
        <v>2053</v>
      </c>
      <c r="C413" s="180">
        <v>4005</v>
      </c>
      <c r="D413" s="180">
        <v>1933</v>
      </c>
      <c r="E413" s="180">
        <v>2072</v>
      </c>
      <c r="F413" s="751">
        <v>3980</v>
      </c>
      <c r="G413" s="752">
        <v>1925</v>
      </c>
      <c r="H413" s="752">
        <v>2055</v>
      </c>
      <c r="I413" s="751">
        <v>25</v>
      </c>
      <c r="J413" s="751">
        <v>8</v>
      </c>
      <c r="K413" s="751">
        <v>17</v>
      </c>
      <c r="L413" s="802">
        <v>1577</v>
      </c>
      <c r="M413" s="439" t="s">
        <v>781</v>
      </c>
    </row>
    <row r="414" spans="1:14" s="932" customFormat="1" ht="14.85" customHeight="1">
      <c r="A414" s="749"/>
      <c r="B414" s="745"/>
      <c r="C414" s="180"/>
      <c r="D414" s="180"/>
      <c r="E414" s="180"/>
      <c r="F414" s="773"/>
      <c r="G414" s="773"/>
      <c r="H414" s="773"/>
      <c r="I414" s="774"/>
      <c r="J414" s="746"/>
      <c r="K414" s="746"/>
      <c r="L414" s="802"/>
      <c r="M414" s="439"/>
    </row>
    <row r="415" spans="1:14" s="932" customFormat="1" ht="15.2" customHeight="1">
      <c r="A415" s="747" t="s">
        <v>191</v>
      </c>
      <c r="B415" s="743">
        <f>SUM(B417:B424)</f>
        <v>16059</v>
      </c>
      <c r="C415" s="434">
        <f>D415+E415</f>
        <v>36776</v>
      </c>
      <c r="D415" s="434">
        <f>G415+J415</f>
        <v>19230</v>
      </c>
      <c r="E415" s="434">
        <f>H415+K415</f>
        <v>17546</v>
      </c>
      <c r="F415" s="775">
        <f>SUM(G415:H415)</f>
        <v>35198</v>
      </c>
      <c r="G415" s="775">
        <f>SUM(G417:G424)</f>
        <v>17988</v>
      </c>
      <c r="H415" s="775">
        <f>SUM(H417:H424)</f>
        <v>17210</v>
      </c>
      <c r="I415" s="776">
        <f>SUM(J415:K415)</f>
        <v>1578</v>
      </c>
      <c r="J415" s="748">
        <f>SUM(J417:J424)</f>
        <v>1242</v>
      </c>
      <c r="K415" s="748">
        <f>SUM(K417:K424)</f>
        <v>336</v>
      </c>
      <c r="L415" s="790">
        <f>SUM(L417:L424)</f>
        <v>8360</v>
      </c>
      <c r="M415" s="744" t="s">
        <v>221</v>
      </c>
    </row>
    <row r="416" spans="1:14" s="932" customFormat="1" ht="14.85" customHeight="1">
      <c r="A416" s="749"/>
      <c r="B416" s="745"/>
      <c r="C416" s="180"/>
      <c r="D416" s="180"/>
      <c r="E416" s="180"/>
      <c r="F416" s="773"/>
      <c r="G416" s="773"/>
      <c r="H416" s="773"/>
      <c r="I416" s="774"/>
      <c r="J416" s="746"/>
      <c r="K416" s="746"/>
      <c r="L416" s="779"/>
      <c r="M416" s="439"/>
    </row>
    <row r="417" spans="1:13" s="932" customFormat="1" ht="15.2" customHeight="1">
      <c r="A417" s="749" t="s">
        <v>1477</v>
      </c>
      <c r="B417" s="750">
        <v>4843</v>
      </c>
      <c r="C417" s="180">
        <v>11147</v>
      </c>
      <c r="D417" s="180">
        <v>5627</v>
      </c>
      <c r="E417" s="180">
        <v>5520</v>
      </c>
      <c r="F417" s="751">
        <v>10959</v>
      </c>
      <c r="G417" s="752">
        <v>5530</v>
      </c>
      <c r="H417" s="752">
        <v>5429</v>
      </c>
      <c r="I417" s="751">
        <v>188</v>
      </c>
      <c r="J417" s="751">
        <v>97</v>
      </c>
      <c r="K417" s="751">
        <v>91</v>
      </c>
      <c r="L417" s="802">
        <v>2006</v>
      </c>
      <c r="M417" s="439" t="s">
        <v>221</v>
      </c>
    </row>
    <row r="418" spans="1:13" s="932" customFormat="1" ht="15.2" customHeight="1">
      <c r="A418" s="749" t="s">
        <v>1478</v>
      </c>
      <c r="B418" s="750">
        <v>745</v>
      </c>
      <c r="C418" s="180">
        <v>1488</v>
      </c>
      <c r="D418" s="180">
        <v>733</v>
      </c>
      <c r="E418" s="180">
        <v>755</v>
      </c>
      <c r="F418" s="751">
        <v>1466</v>
      </c>
      <c r="G418" s="752">
        <v>722</v>
      </c>
      <c r="H418" s="752">
        <v>744</v>
      </c>
      <c r="I418" s="751">
        <v>22</v>
      </c>
      <c r="J418" s="751">
        <v>11</v>
      </c>
      <c r="K418" s="751">
        <v>11</v>
      </c>
      <c r="L418" s="802">
        <v>559</v>
      </c>
      <c r="M418" s="439" t="s">
        <v>782</v>
      </c>
    </row>
    <row r="419" spans="1:13" s="932" customFormat="1" ht="15.2" customHeight="1">
      <c r="A419" s="749" t="s">
        <v>1479</v>
      </c>
      <c r="B419" s="750">
        <v>1074</v>
      </c>
      <c r="C419" s="180">
        <v>2075</v>
      </c>
      <c r="D419" s="180">
        <v>1005</v>
      </c>
      <c r="E419" s="180">
        <v>1070</v>
      </c>
      <c r="F419" s="751">
        <v>2057</v>
      </c>
      <c r="G419" s="752">
        <v>996</v>
      </c>
      <c r="H419" s="752">
        <v>1061</v>
      </c>
      <c r="I419" s="751">
        <v>18</v>
      </c>
      <c r="J419" s="751">
        <v>9</v>
      </c>
      <c r="K419" s="751">
        <v>9</v>
      </c>
      <c r="L419" s="802">
        <v>736</v>
      </c>
      <c r="M419" s="439" t="s">
        <v>783</v>
      </c>
    </row>
    <row r="420" spans="1:13" s="932" customFormat="1" ht="15.2" customHeight="1">
      <c r="A420" s="749" t="s">
        <v>1480</v>
      </c>
      <c r="B420" s="750">
        <v>1357</v>
      </c>
      <c r="C420" s="180">
        <v>3075</v>
      </c>
      <c r="D420" s="180">
        <v>1653</v>
      </c>
      <c r="E420" s="180">
        <v>1422</v>
      </c>
      <c r="F420" s="751">
        <v>2947</v>
      </c>
      <c r="G420" s="752">
        <v>1540</v>
      </c>
      <c r="H420" s="752">
        <v>1407</v>
      </c>
      <c r="I420" s="751">
        <v>128</v>
      </c>
      <c r="J420" s="751">
        <v>113</v>
      </c>
      <c r="K420" s="751">
        <v>15</v>
      </c>
      <c r="L420" s="802">
        <v>797</v>
      </c>
      <c r="M420" s="439" t="s">
        <v>784</v>
      </c>
    </row>
    <row r="421" spans="1:13" s="932" customFormat="1" ht="15.2" customHeight="1">
      <c r="A421" s="749" t="s">
        <v>1481</v>
      </c>
      <c r="B421" s="750">
        <v>4070</v>
      </c>
      <c r="C421" s="180">
        <v>10516</v>
      </c>
      <c r="D421" s="180">
        <v>5779</v>
      </c>
      <c r="E421" s="180">
        <v>4737</v>
      </c>
      <c r="F421" s="751">
        <v>9710</v>
      </c>
      <c r="G421" s="752">
        <v>5054</v>
      </c>
      <c r="H421" s="752">
        <v>4656</v>
      </c>
      <c r="I421" s="751">
        <v>806</v>
      </c>
      <c r="J421" s="751">
        <v>725</v>
      </c>
      <c r="K421" s="751">
        <v>81</v>
      </c>
      <c r="L421" s="802">
        <v>1489</v>
      </c>
      <c r="M421" s="439" t="s">
        <v>785</v>
      </c>
    </row>
    <row r="422" spans="1:13" s="932" customFormat="1" ht="15.2" customHeight="1">
      <c r="A422" s="749" t="s">
        <v>1482</v>
      </c>
      <c r="B422" s="750">
        <v>1177</v>
      </c>
      <c r="C422" s="180">
        <v>2464</v>
      </c>
      <c r="D422" s="180">
        <v>1373</v>
      </c>
      <c r="E422" s="180">
        <v>1091</v>
      </c>
      <c r="F422" s="751">
        <v>2277</v>
      </c>
      <c r="G422" s="752">
        <v>1228</v>
      </c>
      <c r="H422" s="752">
        <v>1049</v>
      </c>
      <c r="I422" s="751">
        <v>187</v>
      </c>
      <c r="J422" s="751">
        <v>145</v>
      </c>
      <c r="K422" s="751">
        <v>42</v>
      </c>
      <c r="L422" s="802">
        <v>724</v>
      </c>
      <c r="M422" s="439" t="s">
        <v>786</v>
      </c>
    </row>
    <row r="423" spans="1:13" s="932" customFormat="1" ht="15.2" customHeight="1">
      <c r="A423" s="749" t="s">
        <v>1483</v>
      </c>
      <c r="B423" s="750">
        <v>906</v>
      </c>
      <c r="C423" s="180">
        <v>1935</v>
      </c>
      <c r="D423" s="180">
        <v>998</v>
      </c>
      <c r="E423" s="180">
        <v>937</v>
      </c>
      <c r="F423" s="751">
        <v>1903</v>
      </c>
      <c r="G423" s="752">
        <v>988</v>
      </c>
      <c r="H423" s="752">
        <v>915</v>
      </c>
      <c r="I423" s="751">
        <v>32</v>
      </c>
      <c r="J423" s="751">
        <v>10</v>
      </c>
      <c r="K423" s="751">
        <v>22</v>
      </c>
      <c r="L423" s="802">
        <v>703</v>
      </c>
      <c r="M423" s="439" t="s">
        <v>787</v>
      </c>
    </row>
    <row r="424" spans="1:13" s="930" customFormat="1" ht="15.2" customHeight="1">
      <c r="A424" s="749" t="s">
        <v>1484</v>
      </c>
      <c r="B424" s="750">
        <v>1887</v>
      </c>
      <c r="C424" s="180">
        <v>4076</v>
      </c>
      <c r="D424" s="180">
        <v>2062</v>
      </c>
      <c r="E424" s="180">
        <v>2014</v>
      </c>
      <c r="F424" s="751">
        <v>3879</v>
      </c>
      <c r="G424" s="752">
        <v>1930</v>
      </c>
      <c r="H424" s="752">
        <v>1949</v>
      </c>
      <c r="I424" s="751">
        <v>197</v>
      </c>
      <c r="J424" s="751">
        <v>132</v>
      </c>
      <c r="K424" s="751">
        <v>65</v>
      </c>
      <c r="L424" s="802">
        <v>1346</v>
      </c>
      <c r="M424" s="439" t="s">
        <v>788</v>
      </c>
    </row>
    <row r="425" spans="1:13" s="932" customFormat="1" ht="14.45" customHeight="1">
      <c r="A425" s="749"/>
      <c r="B425" s="745"/>
      <c r="C425" s="180"/>
      <c r="D425" s="180"/>
      <c r="E425" s="180"/>
      <c r="F425" s="773"/>
      <c r="G425" s="773"/>
      <c r="H425" s="773"/>
      <c r="I425" s="774"/>
      <c r="J425" s="746"/>
      <c r="K425" s="746"/>
      <c r="L425" s="779"/>
      <c r="M425" s="439"/>
    </row>
    <row r="426" spans="1:13" s="932" customFormat="1" ht="15" customHeight="1">
      <c r="A426" s="747" t="s">
        <v>192</v>
      </c>
      <c r="B426" s="743">
        <f>SUM(B428:B432)+SUM(B442:B446)</f>
        <v>20686</v>
      </c>
      <c r="C426" s="434">
        <f>D426+E426</f>
        <v>46421</v>
      </c>
      <c r="D426" s="434">
        <f>G426+J426</f>
        <v>24065</v>
      </c>
      <c r="E426" s="434">
        <f>H426+K426</f>
        <v>22356</v>
      </c>
      <c r="F426" s="775">
        <f>SUM(G426:H426)</f>
        <v>45067</v>
      </c>
      <c r="G426" s="775">
        <f>SUM(G428:G432)+SUM(G442:G446)</f>
        <v>23102</v>
      </c>
      <c r="H426" s="775">
        <f>SUM(H428:H432)+SUM(H442:H446)</f>
        <v>21965</v>
      </c>
      <c r="I426" s="776">
        <f>SUM(J426:K426)</f>
        <v>1354</v>
      </c>
      <c r="J426" s="748">
        <f>SUM(J428:J432)+SUM(J442:J446)</f>
        <v>963</v>
      </c>
      <c r="K426" s="748">
        <f>SUM(K428:K432)+SUM(K442:K446)</f>
        <v>391</v>
      </c>
      <c r="L426" s="790">
        <f>SUM(L428:L432)+SUM(L442:L446)</f>
        <v>11369</v>
      </c>
      <c r="M426" s="744" t="s">
        <v>212</v>
      </c>
    </row>
    <row r="427" spans="1:13" s="932" customFormat="1" ht="14.45" customHeight="1">
      <c r="A427" s="749"/>
      <c r="B427" s="745"/>
      <c r="C427" s="180"/>
      <c r="D427" s="180"/>
      <c r="E427" s="180"/>
      <c r="F427" s="773"/>
      <c r="G427" s="773"/>
      <c r="H427" s="773"/>
      <c r="I427" s="774"/>
      <c r="J427" s="746"/>
      <c r="K427" s="746"/>
      <c r="L427" s="779"/>
      <c r="M427" s="439"/>
    </row>
    <row r="428" spans="1:13" s="932" customFormat="1" ht="15.2" customHeight="1">
      <c r="A428" s="749" t="s">
        <v>1485</v>
      </c>
      <c r="B428" s="750">
        <v>5597</v>
      </c>
      <c r="C428" s="180">
        <v>13810</v>
      </c>
      <c r="D428" s="180">
        <v>6996</v>
      </c>
      <c r="E428" s="180">
        <v>6814</v>
      </c>
      <c r="F428" s="751">
        <v>13558</v>
      </c>
      <c r="G428" s="752">
        <v>6841</v>
      </c>
      <c r="H428" s="752">
        <v>6717</v>
      </c>
      <c r="I428" s="751">
        <v>252</v>
      </c>
      <c r="J428" s="751">
        <v>155</v>
      </c>
      <c r="K428" s="751">
        <v>97</v>
      </c>
      <c r="L428" s="802">
        <v>2277</v>
      </c>
      <c r="M428" s="439" t="s">
        <v>212</v>
      </c>
    </row>
    <row r="429" spans="1:13" s="932" customFormat="1" ht="15.2" customHeight="1">
      <c r="A429" s="749" t="s">
        <v>1486</v>
      </c>
      <c r="B429" s="750">
        <v>3063</v>
      </c>
      <c r="C429" s="180">
        <v>7153</v>
      </c>
      <c r="D429" s="180">
        <v>3938</v>
      </c>
      <c r="E429" s="180">
        <v>3215</v>
      </c>
      <c r="F429" s="751">
        <v>6652</v>
      </c>
      <c r="G429" s="752">
        <v>3525</v>
      </c>
      <c r="H429" s="752">
        <v>3127</v>
      </c>
      <c r="I429" s="751">
        <v>501</v>
      </c>
      <c r="J429" s="751">
        <v>413</v>
      </c>
      <c r="K429" s="751">
        <v>88</v>
      </c>
      <c r="L429" s="802">
        <v>1562</v>
      </c>
      <c r="M429" s="439" t="s">
        <v>789</v>
      </c>
    </row>
    <row r="430" spans="1:13" s="932" customFormat="1" ht="15.2" customHeight="1">
      <c r="A430" s="749" t="s">
        <v>1487</v>
      </c>
      <c r="B430" s="750">
        <v>1887</v>
      </c>
      <c r="C430" s="180">
        <v>4000</v>
      </c>
      <c r="D430" s="180">
        <v>2157</v>
      </c>
      <c r="E430" s="180">
        <v>1843</v>
      </c>
      <c r="F430" s="751">
        <v>3896</v>
      </c>
      <c r="G430" s="752">
        <v>2078</v>
      </c>
      <c r="H430" s="752">
        <v>1818</v>
      </c>
      <c r="I430" s="751">
        <v>104</v>
      </c>
      <c r="J430" s="751">
        <v>79</v>
      </c>
      <c r="K430" s="751">
        <v>25</v>
      </c>
      <c r="L430" s="802">
        <v>1113</v>
      </c>
      <c r="M430" s="439" t="s">
        <v>790</v>
      </c>
    </row>
    <row r="431" spans="1:13" s="932" customFormat="1" ht="15.2" customHeight="1">
      <c r="A431" s="749" t="s">
        <v>1488</v>
      </c>
      <c r="B431" s="750">
        <v>1629</v>
      </c>
      <c r="C431" s="180">
        <v>3233</v>
      </c>
      <c r="D431" s="180">
        <v>1561</v>
      </c>
      <c r="E431" s="180">
        <v>1672</v>
      </c>
      <c r="F431" s="751">
        <v>3188</v>
      </c>
      <c r="G431" s="752">
        <v>1546</v>
      </c>
      <c r="H431" s="752">
        <v>1642</v>
      </c>
      <c r="I431" s="751">
        <v>45</v>
      </c>
      <c r="J431" s="751">
        <v>15</v>
      </c>
      <c r="K431" s="751">
        <v>30</v>
      </c>
      <c r="L431" s="802">
        <v>1154</v>
      </c>
      <c r="M431" s="439" t="s">
        <v>791</v>
      </c>
    </row>
    <row r="432" spans="1:13" s="932" customFormat="1" ht="15.2" customHeight="1" thickBot="1">
      <c r="A432" s="754" t="s">
        <v>1489</v>
      </c>
      <c r="B432" s="755">
        <v>1076</v>
      </c>
      <c r="C432" s="184">
        <v>2058</v>
      </c>
      <c r="D432" s="184">
        <v>1017</v>
      </c>
      <c r="E432" s="184">
        <v>1041</v>
      </c>
      <c r="F432" s="756">
        <v>2046</v>
      </c>
      <c r="G432" s="757">
        <v>1016</v>
      </c>
      <c r="H432" s="757">
        <v>1030</v>
      </c>
      <c r="I432" s="756">
        <v>12</v>
      </c>
      <c r="J432" s="756">
        <v>1</v>
      </c>
      <c r="K432" s="756">
        <v>11</v>
      </c>
      <c r="L432" s="802">
        <v>678</v>
      </c>
      <c r="M432" s="451" t="s">
        <v>792</v>
      </c>
    </row>
    <row r="433" spans="1:13" s="788" customFormat="1" ht="11.1" customHeight="1">
      <c r="A433" s="806" t="s">
        <v>841</v>
      </c>
      <c r="B433" s="807"/>
      <c r="C433" s="807"/>
      <c r="D433" s="807"/>
      <c r="E433" s="807"/>
      <c r="F433" s="807"/>
      <c r="G433" s="1243" t="s">
        <v>969</v>
      </c>
      <c r="H433" s="1243"/>
      <c r="I433" s="1243"/>
      <c r="J433" s="1243"/>
      <c r="K433" s="1243"/>
      <c r="L433" s="1243"/>
      <c r="M433" s="1243"/>
    </row>
    <row r="434" spans="1:13" s="788" customFormat="1" ht="14.1" customHeight="1">
      <c r="A434" s="722" t="s">
        <v>1709</v>
      </c>
      <c r="B434" s="804"/>
      <c r="C434" s="804"/>
      <c r="D434" s="804"/>
      <c r="E434" s="804"/>
      <c r="F434" s="804"/>
      <c r="G434" s="804"/>
      <c r="H434" s="804"/>
      <c r="I434" s="804"/>
      <c r="J434" s="804"/>
      <c r="K434" s="804"/>
      <c r="L434" s="724"/>
      <c r="M434" s="892" t="s">
        <v>1710</v>
      </c>
    </row>
    <row r="435" spans="1:13" s="762" customFormat="1" ht="14.1" customHeight="1">
      <c r="A435" s="722"/>
      <c r="B435" s="804"/>
      <c r="C435" s="804"/>
      <c r="D435" s="804"/>
      <c r="E435" s="804"/>
      <c r="F435" s="804"/>
      <c r="G435" s="804"/>
      <c r="H435" s="804"/>
      <c r="I435" s="804"/>
      <c r="J435" s="804"/>
      <c r="K435" s="804"/>
      <c r="L435" s="724"/>
      <c r="M435" s="892"/>
    </row>
    <row r="436" spans="1:13" s="762" customFormat="1" ht="20.100000000000001" customHeight="1">
      <c r="A436" s="1236" t="s">
        <v>22</v>
      </c>
      <c r="B436" s="1236"/>
      <c r="C436" s="1236"/>
      <c r="D436" s="1236"/>
      <c r="E436" s="1236"/>
      <c r="F436" s="1236"/>
      <c r="G436" s="1256" t="s">
        <v>43</v>
      </c>
      <c r="H436" s="1256"/>
      <c r="I436" s="1256"/>
      <c r="J436" s="1256"/>
      <c r="K436" s="1256"/>
      <c r="L436" s="1256"/>
      <c r="M436" s="1256"/>
    </row>
    <row r="437" spans="1:13" s="726" customFormat="1" ht="24" customHeight="1">
      <c r="A437" s="727"/>
      <c r="B437" s="890"/>
      <c r="C437" s="890"/>
      <c r="D437" s="727"/>
      <c r="E437" s="727"/>
      <c r="F437" s="890"/>
      <c r="G437" s="1251"/>
      <c r="H437" s="1251"/>
      <c r="I437" s="1251"/>
      <c r="J437" s="1251"/>
      <c r="K437" s="1251"/>
      <c r="L437" s="1251"/>
      <c r="M437" s="1251"/>
    </row>
    <row r="438" spans="1:13" s="728" customFormat="1" ht="18" customHeight="1" thickBot="1">
      <c r="A438" s="545" t="s">
        <v>529</v>
      </c>
      <c r="B438" s="764"/>
      <c r="C438" s="765"/>
      <c r="D438" s="765"/>
      <c r="E438" s="765"/>
      <c r="F438" s="765"/>
      <c r="G438" s="765"/>
      <c r="H438" s="765"/>
      <c r="I438" s="765"/>
      <c r="J438" s="765"/>
      <c r="K438" s="765"/>
      <c r="L438" s="1252" t="s">
        <v>571</v>
      </c>
      <c r="M438" s="1252"/>
    </row>
    <row r="439" spans="1:13" s="546" customFormat="1" ht="16.5" customHeight="1">
      <c r="A439" s="1244" t="s">
        <v>834</v>
      </c>
      <c r="B439" s="1247" t="s">
        <v>530</v>
      </c>
      <c r="C439" s="1253" t="s">
        <v>572</v>
      </c>
      <c r="D439" s="1254"/>
      <c r="E439" s="1254"/>
      <c r="F439" s="1254"/>
      <c r="G439" s="1254" t="s">
        <v>572</v>
      </c>
      <c r="H439" s="1254"/>
      <c r="I439" s="1254"/>
      <c r="J439" s="1254"/>
      <c r="K439" s="1257"/>
      <c r="L439" s="1240" t="s">
        <v>842</v>
      </c>
      <c r="M439" s="1237" t="s">
        <v>837</v>
      </c>
    </row>
    <row r="440" spans="1:13" s="932" customFormat="1" ht="16.5" customHeight="1">
      <c r="A440" s="1245"/>
      <c r="B440" s="1248"/>
      <c r="C440" s="1230" t="s">
        <v>838</v>
      </c>
      <c r="D440" s="1232" t="s">
        <v>76</v>
      </c>
      <c r="E440" s="1233"/>
      <c r="F440" s="1230" t="s">
        <v>839</v>
      </c>
      <c r="G440" s="1232" t="s">
        <v>76</v>
      </c>
      <c r="H440" s="1233"/>
      <c r="I440" s="1230" t="s">
        <v>840</v>
      </c>
      <c r="J440" s="1232" t="s">
        <v>76</v>
      </c>
      <c r="K440" s="1233"/>
      <c r="L440" s="1241"/>
      <c r="M440" s="1238"/>
    </row>
    <row r="441" spans="1:13" s="932" customFormat="1" ht="26.45" customHeight="1">
      <c r="A441" s="1246"/>
      <c r="B441" s="1249"/>
      <c r="C441" s="1231"/>
      <c r="D441" s="731" t="s">
        <v>531</v>
      </c>
      <c r="E441" s="731" t="s">
        <v>532</v>
      </c>
      <c r="F441" s="1234"/>
      <c r="G441" s="732" t="s">
        <v>531</v>
      </c>
      <c r="H441" s="731" t="s">
        <v>532</v>
      </c>
      <c r="I441" s="1234"/>
      <c r="J441" s="731" t="s">
        <v>531</v>
      </c>
      <c r="K441" s="731" t="s">
        <v>532</v>
      </c>
      <c r="L441" s="1242"/>
      <c r="M441" s="1239"/>
    </row>
    <row r="442" spans="1:13" s="932" customFormat="1" ht="15.2" customHeight="1">
      <c r="A442" s="767" t="s">
        <v>1490</v>
      </c>
      <c r="B442" s="768">
        <v>682</v>
      </c>
      <c r="C442" s="808">
        <v>1187</v>
      </c>
      <c r="D442" s="808">
        <v>602</v>
      </c>
      <c r="E442" s="808">
        <v>585</v>
      </c>
      <c r="F442" s="770">
        <v>1179</v>
      </c>
      <c r="G442" s="771">
        <v>597</v>
      </c>
      <c r="H442" s="771">
        <v>582</v>
      </c>
      <c r="I442" s="770">
        <v>8</v>
      </c>
      <c r="J442" s="770">
        <v>5</v>
      </c>
      <c r="K442" s="770">
        <v>3</v>
      </c>
      <c r="L442" s="751">
        <v>422</v>
      </c>
      <c r="M442" s="772" t="s">
        <v>793</v>
      </c>
    </row>
    <row r="443" spans="1:13" s="932" customFormat="1" ht="15.2" customHeight="1">
      <c r="A443" s="749" t="s">
        <v>1491</v>
      </c>
      <c r="B443" s="750">
        <v>1187</v>
      </c>
      <c r="C443" s="746">
        <v>2555</v>
      </c>
      <c r="D443" s="746">
        <v>1294</v>
      </c>
      <c r="E443" s="746">
        <v>1261</v>
      </c>
      <c r="F443" s="751">
        <v>2527</v>
      </c>
      <c r="G443" s="752">
        <v>1285</v>
      </c>
      <c r="H443" s="752">
        <v>1242</v>
      </c>
      <c r="I443" s="751">
        <v>28</v>
      </c>
      <c r="J443" s="751">
        <v>9</v>
      </c>
      <c r="K443" s="751">
        <v>19</v>
      </c>
      <c r="L443" s="751">
        <v>828</v>
      </c>
      <c r="M443" s="439" t="s">
        <v>794</v>
      </c>
    </row>
    <row r="444" spans="1:13" s="932" customFormat="1" ht="15.2" customHeight="1">
      <c r="A444" s="749" t="s">
        <v>1492</v>
      </c>
      <c r="B444" s="750">
        <v>1594</v>
      </c>
      <c r="C444" s="746">
        <v>3499</v>
      </c>
      <c r="D444" s="746">
        <v>1807</v>
      </c>
      <c r="E444" s="746">
        <v>1692</v>
      </c>
      <c r="F444" s="751">
        <v>3444</v>
      </c>
      <c r="G444" s="752">
        <v>1776</v>
      </c>
      <c r="H444" s="752">
        <v>1668</v>
      </c>
      <c r="I444" s="751">
        <v>55</v>
      </c>
      <c r="J444" s="751">
        <v>31</v>
      </c>
      <c r="K444" s="751">
        <v>24</v>
      </c>
      <c r="L444" s="751">
        <v>1006</v>
      </c>
      <c r="M444" s="439" t="s">
        <v>1011</v>
      </c>
    </row>
    <row r="445" spans="1:13" s="932" customFormat="1" ht="15.2" customHeight="1">
      <c r="A445" s="749" t="s">
        <v>1493</v>
      </c>
      <c r="B445" s="750">
        <v>2309</v>
      </c>
      <c r="C445" s="746">
        <v>5166</v>
      </c>
      <c r="D445" s="746">
        <v>2681</v>
      </c>
      <c r="E445" s="746">
        <v>2485</v>
      </c>
      <c r="F445" s="751">
        <v>5102</v>
      </c>
      <c r="G445" s="752">
        <v>2648</v>
      </c>
      <c r="H445" s="752">
        <v>2454</v>
      </c>
      <c r="I445" s="751">
        <v>64</v>
      </c>
      <c r="J445" s="751">
        <v>33</v>
      </c>
      <c r="K445" s="751">
        <v>31</v>
      </c>
      <c r="L445" s="751">
        <v>1332</v>
      </c>
      <c r="M445" s="439" t="s">
        <v>795</v>
      </c>
    </row>
    <row r="446" spans="1:13" s="930" customFormat="1" ht="15.2" customHeight="1">
      <c r="A446" s="749" t="s">
        <v>1494</v>
      </c>
      <c r="B446" s="750">
        <v>1662</v>
      </c>
      <c r="C446" s="746">
        <v>3760</v>
      </c>
      <c r="D446" s="746">
        <v>2012</v>
      </c>
      <c r="E446" s="746">
        <v>1748</v>
      </c>
      <c r="F446" s="751">
        <v>3475</v>
      </c>
      <c r="G446" s="752">
        <v>1790</v>
      </c>
      <c r="H446" s="752">
        <v>1685</v>
      </c>
      <c r="I446" s="751">
        <v>285</v>
      </c>
      <c r="J446" s="751">
        <v>222</v>
      </c>
      <c r="K446" s="751">
        <v>63</v>
      </c>
      <c r="L446" s="751">
        <v>997</v>
      </c>
      <c r="M446" s="439" t="s">
        <v>796</v>
      </c>
    </row>
    <row r="447" spans="1:13" s="932" customFormat="1" ht="14.45" customHeight="1">
      <c r="A447" s="749"/>
      <c r="B447" s="745"/>
      <c r="C447" s="180"/>
      <c r="D447" s="180"/>
      <c r="E447" s="180"/>
      <c r="F447" s="773"/>
      <c r="G447" s="773"/>
      <c r="H447" s="773"/>
      <c r="I447" s="774"/>
      <c r="J447" s="746"/>
      <c r="K447" s="746"/>
      <c r="L447" s="779"/>
      <c r="M447" s="439"/>
    </row>
    <row r="448" spans="1:13" s="932" customFormat="1" ht="15" customHeight="1">
      <c r="A448" s="747" t="s">
        <v>193</v>
      </c>
      <c r="B448" s="743">
        <f>SUM(B450:B457)</f>
        <v>52053</v>
      </c>
      <c r="C448" s="434">
        <f>D448+E448</f>
        <v>124830</v>
      </c>
      <c r="D448" s="434">
        <f>G448+J448</f>
        <v>65333</v>
      </c>
      <c r="E448" s="434">
        <f>H448+K448</f>
        <v>59497</v>
      </c>
      <c r="F448" s="775">
        <f>SUM(G448:H448)</f>
        <v>121182</v>
      </c>
      <c r="G448" s="775">
        <f>SUM(G450:G457)</f>
        <v>62805</v>
      </c>
      <c r="H448" s="775">
        <f>SUM(H450:H457)</f>
        <v>58377</v>
      </c>
      <c r="I448" s="776">
        <f>SUM(J448:K448)</f>
        <v>3648</v>
      </c>
      <c r="J448" s="748">
        <f>SUM(J450:J457)</f>
        <v>2528</v>
      </c>
      <c r="K448" s="748">
        <f>SUM(K450:K457)</f>
        <v>1120</v>
      </c>
      <c r="L448" s="790">
        <f>SUM(L450:L457)</f>
        <v>14375</v>
      </c>
      <c r="M448" s="744" t="s">
        <v>222</v>
      </c>
    </row>
    <row r="449" spans="1:13" s="932" customFormat="1" ht="14.45" customHeight="1">
      <c r="A449" s="749"/>
      <c r="B449" s="745"/>
      <c r="C449" s="180"/>
      <c r="D449" s="180"/>
      <c r="E449" s="180"/>
      <c r="F449" s="773"/>
      <c r="G449" s="773"/>
      <c r="H449" s="773"/>
      <c r="I449" s="774"/>
      <c r="J449" s="746"/>
      <c r="K449" s="746"/>
      <c r="L449" s="779"/>
      <c r="M449" s="439"/>
    </row>
    <row r="450" spans="1:13" s="932" customFormat="1" ht="15.2" customHeight="1">
      <c r="A450" s="749" t="s">
        <v>1495</v>
      </c>
      <c r="B450" s="750">
        <v>12949</v>
      </c>
      <c r="C450" s="746">
        <v>34010</v>
      </c>
      <c r="D450" s="746">
        <v>17453</v>
      </c>
      <c r="E450" s="746">
        <v>16557</v>
      </c>
      <c r="F450" s="751">
        <v>32390</v>
      </c>
      <c r="G450" s="752">
        <v>16262</v>
      </c>
      <c r="H450" s="752">
        <v>16128</v>
      </c>
      <c r="I450" s="751">
        <v>1620</v>
      </c>
      <c r="J450" s="751">
        <v>1191</v>
      </c>
      <c r="K450" s="751">
        <v>429</v>
      </c>
      <c r="L450" s="751">
        <v>4571</v>
      </c>
      <c r="M450" s="439" t="s">
        <v>797</v>
      </c>
    </row>
    <row r="451" spans="1:13" s="932" customFormat="1" ht="15.2" customHeight="1">
      <c r="A451" s="749" t="s">
        <v>1496</v>
      </c>
      <c r="B451" s="750">
        <v>9712</v>
      </c>
      <c r="C451" s="746">
        <v>26408</v>
      </c>
      <c r="D451" s="746">
        <v>13626</v>
      </c>
      <c r="E451" s="746">
        <v>12782</v>
      </c>
      <c r="F451" s="751">
        <v>26037</v>
      </c>
      <c r="G451" s="752">
        <v>13463</v>
      </c>
      <c r="H451" s="752">
        <v>12574</v>
      </c>
      <c r="I451" s="751">
        <v>371</v>
      </c>
      <c r="J451" s="751">
        <v>163</v>
      </c>
      <c r="K451" s="751">
        <v>208</v>
      </c>
      <c r="L451" s="751">
        <v>1738</v>
      </c>
      <c r="M451" s="439" t="s">
        <v>798</v>
      </c>
    </row>
    <row r="452" spans="1:13" s="932" customFormat="1" ht="15.2" customHeight="1">
      <c r="A452" s="749" t="s">
        <v>1497</v>
      </c>
      <c r="B452" s="750">
        <v>15286</v>
      </c>
      <c r="C452" s="746">
        <v>31954</v>
      </c>
      <c r="D452" s="746">
        <v>17073</v>
      </c>
      <c r="E452" s="746">
        <v>14881</v>
      </c>
      <c r="F452" s="751">
        <v>31490</v>
      </c>
      <c r="G452" s="752">
        <v>16809</v>
      </c>
      <c r="H452" s="752">
        <v>14681</v>
      </c>
      <c r="I452" s="751">
        <v>464</v>
      </c>
      <c r="J452" s="751">
        <v>264</v>
      </c>
      <c r="K452" s="751">
        <v>200</v>
      </c>
      <c r="L452" s="751">
        <v>1190</v>
      </c>
      <c r="M452" s="439" t="s">
        <v>799</v>
      </c>
    </row>
    <row r="453" spans="1:13" s="932" customFormat="1" ht="15.2" customHeight="1">
      <c r="A453" s="749" t="s">
        <v>1498</v>
      </c>
      <c r="B453" s="750">
        <v>2519</v>
      </c>
      <c r="C453" s="746">
        <v>5225</v>
      </c>
      <c r="D453" s="746">
        <v>2803</v>
      </c>
      <c r="E453" s="746">
        <v>2422</v>
      </c>
      <c r="F453" s="751">
        <v>5033</v>
      </c>
      <c r="G453" s="752">
        <v>2668</v>
      </c>
      <c r="H453" s="752">
        <v>2365</v>
      </c>
      <c r="I453" s="751">
        <v>192</v>
      </c>
      <c r="J453" s="751">
        <v>135</v>
      </c>
      <c r="K453" s="751">
        <v>57</v>
      </c>
      <c r="L453" s="751">
        <v>1509</v>
      </c>
      <c r="M453" s="439" t="s">
        <v>800</v>
      </c>
    </row>
    <row r="454" spans="1:13" s="932" customFormat="1" ht="15" customHeight="1">
      <c r="A454" s="749" t="s">
        <v>1499</v>
      </c>
      <c r="B454" s="750">
        <v>2870</v>
      </c>
      <c r="C454" s="746">
        <v>6098</v>
      </c>
      <c r="D454" s="746">
        <v>3153</v>
      </c>
      <c r="E454" s="746">
        <v>2945</v>
      </c>
      <c r="F454" s="751">
        <v>6021</v>
      </c>
      <c r="G454" s="752">
        <v>3095</v>
      </c>
      <c r="H454" s="752">
        <v>2926</v>
      </c>
      <c r="I454" s="751">
        <v>77</v>
      </c>
      <c r="J454" s="751">
        <v>58</v>
      </c>
      <c r="K454" s="751">
        <v>19</v>
      </c>
      <c r="L454" s="751">
        <v>1543</v>
      </c>
      <c r="M454" s="439" t="s">
        <v>801</v>
      </c>
    </row>
    <row r="455" spans="1:13" s="932" customFormat="1" ht="15.2" customHeight="1">
      <c r="A455" s="749" t="s">
        <v>1500</v>
      </c>
      <c r="B455" s="750">
        <v>1918</v>
      </c>
      <c r="C455" s="746">
        <v>4267</v>
      </c>
      <c r="D455" s="746">
        <v>2386</v>
      </c>
      <c r="E455" s="746">
        <v>1881</v>
      </c>
      <c r="F455" s="751">
        <v>3912</v>
      </c>
      <c r="G455" s="752">
        <v>2079</v>
      </c>
      <c r="H455" s="752">
        <v>1833</v>
      </c>
      <c r="I455" s="751">
        <v>355</v>
      </c>
      <c r="J455" s="751">
        <v>307</v>
      </c>
      <c r="K455" s="751">
        <v>48</v>
      </c>
      <c r="L455" s="751">
        <v>1042</v>
      </c>
      <c r="M455" s="439" t="s">
        <v>802</v>
      </c>
    </row>
    <row r="456" spans="1:13" s="932" customFormat="1" ht="15.2" customHeight="1">
      <c r="A456" s="749" t="s">
        <v>1501</v>
      </c>
      <c r="B456" s="750">
        <v>5162</v>
      </c>
      <c r="C456" s="746">
        <v>13068</v>
      </c>
      <c r="D456" s="746">
        <v>6812</v>
      </c>
      <c r="E456" s="746">
        <v>6256</v>
      </c>
      <c r="F456" s="751">
        <v>12655</v>
      </c>
      <c r="G456" s="752">
        <v>6530</v>
      </c>
      <c r="H456" s="752">
        <v>6125</v>
      </c>
      <c r="I456" s="751">
        <v>413</v>
      </c>
      <c r="J456" s="751">
        <v>282</v>
      </c>
      <c r="K456" s="751">
        <v>131</v>
      </c>
      <c r="L456" s="751">
        <v>1954</v>
      </c>
      <c r="M456" s="439" t="s">
        <v>803</v>
      </c>
    </row>
    <row r="457" spans="1:13" s="930" customFormat="1" ht="15.2" customHeight="1">
      <c r="A457" s="749" t="s">
        <v>1502</v>
      </c>
      <c r="B457" s="750">
        <v>1637</v>
      </c>
      <c r="C457" s="746">
        <v>3800</v>
      </c>
      <c r="D457" s="746">
        <v>2027</v>
      </c>
      <c r="E457" s="746">
        <v>1773</v>
      </c>
      <c r="F457" s="751">
        <v>3644</v>
      </c>
      <c r="G457" s="752">
        <v>1899</v>
      </c>
      <c r="H457" s="752">
        <v>1745</v>
      </c>
      <c r="I457" s="751">
        <v>156</v>
      </c>
      <c r="J457" s="751">
        <v>128</v>
      </c>
      <c r="K457" s="751">
        <v>28</v>
      </c>
      <c r="L457" s="751">
        <v>828</v>
      </c>
      <c r="M457" s="439" t="s">
        <v>804</v>
      </c>
    </row>
    <row r="458" spans="1:13" s="932" customFormat="1" ht="14.25" customHeight="1">
      <c r="A458" s="749"/>
      <c r="B458" s="745"/>
      <c r="C458" s="180"/>
      <c r="D458" s="180"/>
      <c r="E458" s="180"/>
      <c r="F458" s="773"/>
      <c r="G458" s="773"/>
      <c r="H458" s="773"/>
      <c r="I458" s="774"/>
      <c r="J458" s="746"/>
      <c r="K458" s="746"/>
      <c r="L458" s="779"/>
      <c r="M458" s="780"/>
    </row>
    <row r="459" spans="1:13" s="932" customFormat="1" ht="15" customHeight="1">
      <c r="A459" s="747" t="s">
        <v>194</v>
      </c>
      <c r="B459" s="743">
        <f>SUM(B461:B472)</f>
        <v>21385</v>
      </c>
      <c r="C459" s="434">
        <f>D459+E459</f>
        <v>45985</v>
      </c>
      <c r="D459" s="434">
        <f>G459+J459</f>
        <v>22508</v>
      </c>
      <c r="E459" s="434">
        <f>H459+K459</f>
        <v>23477</v>
      </c>
      <c r="F459" s="775">
        <f>SUM(G459:H459)</f>
        <v>45573</v>
      </c>
      <c r="G459" s="775">
        <f>SUM(G461:G472)</f>
        <v>22395</v>
      </c>
      <c r="H459" s="775">
        <f>SUM(H461:H472)</f>
        <v>23178</v>
      </c>
      <c r="I459" s="776">
        <f>SUM(J459:K459)</f>
        <v>412</v>
      </c>
      <c r="J459" s="748">
        <f>SUM(J461:J472)</f>
        <v>113</v>
      </c>
      <c r="K459" s="748">
        <f>SUM(K461:K472)</f>
        <v>299</v>
      </c>
      <c r="L459" s="790">
        <f>SUM(L461:L472)</f>
        <v>14375</v>
      </c>
      <c r="M459" s="778" t="s">
        <v>213</v>
      </c>
    </row>
    <row r="460" spans="1:13" s="932" customFormat="1" ht="14.25" customHeight="1">
      <c r="A460" s="749"/>
      <c r="B460" s="745"/>
      <c r="C460" s="180"/>
      <c r="D460" s="180"/>
      <c r="E460" s="180"/>
      <c r="F460" s="773"/>
      <c r="G460" s="773"/>
      <c r="H460" s="773"/>
      <c r="I460" s="774"/>
      <c r="J460" s="746"/>
      <c r="K460" s="746"/>
      <c r="L460" s="779"/>
      <c r="M460" s="780"/>
    </row>
    <row r="461" spans="1:13" s="932" customFormat="1" ht="15.2" customHeight="1">
      <c r="A461" s="749" t="s">
        <v>1503</v>
      </c>
      <c r="B461" s="750">
        <v>7474</v>
      </c>
      <c r="C461" s="180">
        <v>17659</v>
      </c>
      <c r="D461" s="180">
        <v>8738</v>
      </c>
      <c r="E461" s="180">
        <v>8921</v>
      </c>
      <c r="F461" s="751">
        <v>17518</v>
      </c>
      <c r="G461" s="752">
        <v>8693</v>
      </c>
      <c r="H461" s="752">
        <v>8825</v>
      </c>
      <c r="I461" s="751">
        <v>141</v>
      </c>
      <c r="J461" s="751">
        <v>45</v>
      </c>
      <c r="K461" s="751">
        <v>96</v>
      </c>
      <c r="L461" s="751">
        <v>3497</v>
      </c>
      <c r="M461" s="439" t="s">
        <v>213</v>
      </c>
    </row>
    <row r="462" spans="1:13" s="932" customFormat="1" ht="15.2" customHeight="1">
      <c r="A462" s="749" t="s">
        <v>1504</v>
      </c>
      <c r="B462" s="750">
        <v>1371</v>
      </c>
      <c r="C462" s="180">
        <v>2735</v>
      </c>
      <c r="D462" s="180">
        <v>1359</v>
      </c>
      <c r="E462" s="180">
        <v>1376</v>
      </c>
      <c r="F462" s="751">
        <v>2700</v>
      </c>
      <c r="G462" s="752">
        <v>1353</v>
      </c>
      <c r="H462" s="752">
        <v>1347</v>
      </c>
      <c r="I462" s="751">
        <v>35</v>
      </c>
      <c r="J462" s="751">
        <v>6</v>
      </c>
      <c r="K462" s="751">
        <v>29</v>
      </c>
      <c r="L462" s="751">
        <v>1094</v>
      </c>
      <c r="M462" s="439" t="s">
        <v>805</v>
      </c>
    </row>
    <row r="463" spans="1:13" s="932" customFormat="1" ht="15.2" customHeight="1">
      <c r="A463" s="749" t="s">
        <v>1505</v>
      </c>
      <c r="B463" s="750">
        <v>622</v>
      </c>
      <c r="C463" s="180">
        <v>1266</v>
      </c>
      <c r="D463" s="180">
        <v>605</v>
      </c>
      <c r="E463" s="180">
        <v>661</v>
      </c>
      <c r="F463" s="751">
        <v>1245</v>
      </c>
      <c r="G463" s="752">
        <v>599</v>
      </c>
      <c r="H463" s="752">
        <v>646</v>
      </c>
      <c r="I463" s="751">
        <v>21</v>
      </c>
      <c r="J463" s="751">
        <v>6</v>
      </c>
      <c r="K463" s="751">
        <v>15</v>
      </c>
      <c r="L463" s="751">
        <v>413</v>
      </c>
      <c r="M463" s="439" t="s">
        <v>806</v>
      </c>
    </row>
    <row r="464" spans="1:13" s="932" customFormat="1" ht="15.2" customHeight="1">
      <c r="A464" s="749" t="s">
        <v>1506</v>
      </c>
      <c r="B464" s="750">
        <v>708</v>
      </c>
      <c r="C464" s="180">
        <v>1494</v>
      </c>
      <c r="D464" s="180">
        <v>725</v>
      </c>
      <c r="E464" s="180">
        <v>769</v>
      </c>
      <c r="F464" s="751">
        <v>1487</v>
      </c>
      <c r="G464" s="752">
        <v>725</v>
      </c>
      <c r="H464" s="752">
        <v>762</v>
      </c>
      <c r="I464" s="751">
        <v>7</v>
      </c>
      <c r="J464" s="751">
        <v>0</v>
      </c>
      <c r="K464" s="751">
        <v>7</v>
      </c>
      <c r="L464" s="751">
        <v>577</v>
      </c>
      <c r="M464" s="439" t="s">
        <v>807</v>
      </c>
    </row>
    <row r="465" spans="1:13" s="932" customFormat="1" ht="15.2" customHeight="1">
      <c r="A465" s="749" t="s">
        <v>1272</v>
      </c>
      <c r="B465" s="750">
        <v>1499</v>
      </c>
      <c r="C465" s="180">
        <v>3007</v>
      </c>
      <c r="D465" s="180">
        <v>1490</v>
      </c>
      <c r="E465" s="180">
        <v>1517</v>
      </c>
      <c r="F465" s="751">
        <v>2970</v>
      </c>
      <c r="G465" s="752">
        <v>1477</v>
      </c>
      <c r="H465" s="752">
        <v>1493</v>
      </c>
      <c r="I465" s="751">
        <v>37</v>
      </c>
      <c r="J465" s="751">
        <v>13</v>
      </c>
      <c r="K465" s="751">
        <v>24</v>
      </c>
      <c r="L465" s="751">
        <v>1167</v>
      </c>
      <c r="M465" s="439" t="s">
        <v>618</v>
      </c>
    </row>
    <row r="466" spans="1:13" s="932" customFormat="1" ht="15.2" customHeight="1">
      <c r="A466" s="749" t="s">
        <v>1507</v>
      </c>
      <c r="B466" s="750">
        <v>959</v>
      </c>
      <c r="C466" s="180">
        <v>1859</v>
      </c>
      <c r="D466" s="180">
        <v>902</v>
      </c>
      <c r="E466" s="180">
        <v>957</v>
      </c>
      <c r="F466" s="751">
        <v>1838</v>
      </c>
      <c r="G466" s="752">
        <v>902</v>
      </c>
      <c r="H466" s="752">
        <v>936</v>
      </c>
      <c r="I466" s="751">
        <v>21</v>
      </c>
      <c r="J466" s="751">
        <v>0</v>
      </c>
      <c r="K466" s="751">
        <v>21</v>
      </c>
      <c r="L466" s="751">
        <v>808</v>
      </c>
      <c r="M466" s="439" t="s">
        <v>808</v>
      </c>
    </row>
    <row r="467" spans="1:13" s="932" customFormat="1" ht="15.2" customHeight="1">
      <c r="A467" s="749" t="s">
        <v>1508</v>
      </c>
      <c r="B467" s="750">
        <v>1286</v>
      </c>
      <c r="C467" s="180">
        <v>2665</v>
      </c>
      <c r="D467" s="180">
        <v>1289</v>
      </c>
      <c r="E467" s="180">
        <v>1376</v>
      </c>
      <c r="F467" s="751">
        <v>2635</v>
      </c>
      <c r="G467" s="752">
        <v>1285</v>
      </c>
      <c r="H467" s="752">
        <v>1350</v>
      </c>
      <c r="I467" s="751">
        <v>30</v>
      </c>
      <c r="J467" s="751">
        <v>4</v>
      </c>
      <c r="K467" s="751">
        <v>26</v>
      </c>
      <c r="L467" s="751">
        <v>1069</v>
      </c>
      <c r="M467" s="439" t="s">
        <v>809</v>
      </c>
    </row>
    <row r="468" spans="1:13" s="932" customFormat="1" ht="15.2" customHeight="1">
      <c r="A468" s="749" t="s">
        <v>1509</v>
      </c>
      <c r="B468" s="750">
        <v>1497</v>
      </c>
      <c r="C468" s="180">
        <v>3210</v>
      </c>
      <c r="D468" s="180">
        <v>1528</v>
      </c>
      <c r="E468" s="180">
        <v>1682</v>
      </c>
      <c r="F468" s="751">
        <v>3190</v>
      </c>
      <c r="G468" s="752">
        <v>1525</v>
      </c>
      <c r="H468" s="752">
        <v>1665</v>
      </c>
      <c r="I468" s="751">
        <v>20</v>
      </c>
      <c r="J468" s="751">
        <v>3</v>
      </c>
      <c r="K468" s="751">
        <v>17</v>
      </c>
      <c r="L468" s="751">
        <v>1054</v>
      </c>
      <c r="M468" s="439" t="s">
        <v>810</v>
      </c>
    </row>
    <row r="469" spans="1:13" s="932" customFormat="1" ht="15.2" customHeight="1">
      <c r="A469" s="749" t="s">
        <v>1510</v>
      </c>
      <c r="B469" s="750">
        <v>1491</v>
      </c>
      <c r="C469" s="180">
        <v>2976</v>
      </c>
      <c r="D469" s="180">
        <v>1440</v>
      </c>
      <c r="E469" s="180">
        <v>1536</v>
      </c>
      <c r="F469" s="751">
        <v>2955</v>
      </c>
      <c r="G469" s="752">
        <v>1436</v>
      </c>
      <c r="H469" s="752">
        <v>1519</v>
      </c>
      <c r="I469" s="751">
        <v>21</v>
      </c>
      <c r="J469" s="751">
        <v>4</v>
      </c>
      <c r="K469" s="751">
        <v>17</v>
      </c>
      <c r="L469" s="751">
        <v>1131</v>
      </c>
      <c r="M469" s="439" t="s">
        <v>811</v>
      </c>
    </row>
    <row r="470" spans="1:13" s="932" customFormat="1" ht="15.2" customHeight="1">
      <c r="A470" s="749" t="s">
        <v>1511</v>
      </c>
      <c r="B470" s="750">
        <v>964</v>
      </c>
      <c r="C470" s="180">
        <v>1866</v>
      </c>
      <c r="D470" s="180">
        <v>900</v>
      </c>
      <c r="E470" s="180">
        <v>966</v>
      </c>
      <c r="F470" s="751">
        <v>1855</v>
      </c>
      <c r="G470" s="752">
        <v>898</v>
      </c>
      <c r="H470" s="752">
        <v>957</v>
      </c>
      <c r="I470" s="751">
        <v>11</v>
      </c>
      <c r="J470" s="751">
        <v>2</v>
      </c>
      <c r="K470" s="751">
        <v>9</v>
      </c>
      <c r="L470" s="751">
        <v>784</v>
      </c>
      <c r="M470" s="439" t="s">
        <v>812</v>
      </c>
    </row>
    <row r="471" spans="1:13" s="932" customFormat="1" ht="15.2" customHeight="1">
      <c r="A471" s="749" t="s">
        <v>1512</v>
      </c>
      <c r="B471" s="750">
        <v>1668</v>
      </c>
      <c r="C471" s="180">
        <v>3328</v>
      </c>
      <c r="D471" s="180">
        <v>1647</v>
      </c>
      <c r="E471" s="180">
        <v>1681</v>
      </c>
      <c r="F471" s="751">
        <v>3296</v>
      </c>
      <c r="G471" s="752">
        <v>1632</v>
      </c>
      <c r="H471" s="752">
        <v>1664</v>
      </c>
      <c r="I471" s="751">
        <v>32</v>
      </c>
      <c r="J471" s="751">
        <v>15</v>
      </c>
      <c r="K471" s="751">
        <v>17</v>
      </c>
      <c r="L471" s="751">
        <v>1343</v>
      </c>
      <c r="M471" s="439" t="s">
        <v>813</v>
      </c>
    </row>
    <row r="472" spans="1:13" s="930" customFormat="1" ht="15.2" customHeight="1">
      <c r="A472" s="749" t="s">
        <v>1513</v>
      </c>
      <c r="B472" s="750">
        <v>1846</v>
      </c>
      <c r="C472" s="180">
        <v>3920</v>
      </c>
      <c r="D472" s="180">
        <v>1885</v>
      </c>
      <c r="E472" s="180">
        <v>2035</v>
      </c>
      <c r="F472" s="751">
        <v>3884</v>
      </c>
      <c r="G472" s="752">
        <v>1870</v>
      </c>
      <c r="H472" s="752">
        <v>2014</v>
      </c>
      <c r="I472" s="751">
        <v>36</v>
      </c>
      <c r="J472" s="751">
        <v>15</v>
      </c>
      <c r="K472" s="751">
        <v>21</v>
      </c>
      <c r="L472" s="751">
        <v>1438</v>
      </c>
      <c r="M472" s="439" t="s">
        <v>814</v>
      </c>
    </row>
    <row r="473" spans="1:13" s="932" customFormat="1" ht="15.2" customHeight="1">
      <c r="A473" s="749"/>
      <c r="B473" s="745"/>
      <c r="C473" s="180"/>
      <c r="D473" s="180"/>
      <c r="E473" s="180"/>
      <c r="F473" s="773"/>
      <c r="G473" s="773"/>
      <c r="H473" s="773"/>
      <c r="I473" s="774"/>
      <c r="J473" s="746"/>
      <c r="K473" s="746"/>
      <c r="L473" s="779"/>
      <c r="M473" s="780"/>
    </row>
    <row r="474" spans="1:13" s="932" customFormat="1" ht="15.6" customHeight="1">
      <c r="A474" s="747" t="s">
        <v>195</v>
      </c>
      <c r="B474" s="743">
        <f>B476+SUM(B486:B494)</f>
        <v>16011</v>
      </c>
      <c r="C474" s="434">
        <f>D474+E474</f>
        <v>34171</v>
      </c>
      <c r="D474" s="434">
        <f>G474+J474</f>
        <v>16941</v>
      </c>
      <c r="E474" s="434">
        <f>H474+K474</f>
        <v>17230</v>
      </c>
      <c r="F474" s="775">
        <f>SUM(G474:H474)</f>
        <v>33894</v>
      </c>
      <c r="G474" s="775">
        <f>G476+SUM(G486:G494)</f>
        <v>16859</v>
      </c>
      <c r="H474" s="775">
        <f>H476+SUM(H486:H494)</f>
        <v>17035</v>
      </c>
      <c r="I474" s="776">
        <f>SUM(J474:K474)</f>
        <v>277</v>
      </c>
      <c r="J474" s="748">
        <f>J476+SUM(J486:J494)</f>
        <v>82</v>
      </c>
      <c r="K474" s="748">
        <f>K476+SUM(K486:K494)</f>
        <v>195</v>
      </c>
      <c r="L474" s="790">
        <f>L476+SUM(L486:L494)</f>
        <v>10190</v>
      </c>
      <c r="M474" s="778" t="s">
        <v>815</v>
      </c>
    </row>
    <row r="475" spans="1:13" s="932" customFormat="1" ht="14.45" customHeight="1">
      <c r="A475" s="749"/>
      <c r="B475" s="745"/>
      <c r="C475" s="180"/>
      <c r="D475" s="180"/>
      <c r="E475" s="180"/>
      <c r="F475" s="773"/>
      <c r="G475" s="773"/>
      <c r="H475" s="773"/>
      <c r="I475" s="774"/>
      <c r="J475" s="746"/>
      <c r="K475" s="746"/>
      <c r="L475" s="779"/>
      <c r="M475" s="780"/>
    </row>
    <row r="476" spans="1:13" s="932" customFormat="1" ht="15" customHeight="1" thickBot="1">
      <c r="A476" s="754" t="s">
        <v>1514</v>
      </c>
      <c r="B476" s="755">
        <v>4581</v>
      </c>
      <c r="C476" s="184">
        <v>10852</v>
      </c>
      <c r="D476" s="184">
        <v>5318</v>
      </c>
      <c r="E476" s="184">
        <v>5534</v>
      </c>
      <c r="F476" s="756">
        <v>10736</v>
      </c>
      <c r="G476" s="757">
        <v>5262</v>
      </c>
      <c r="H476" s="757">
        <v>5474</v>
      </c>
      <c r="I476" s="756">
        <v>116</v>
      </c>
      <c r="J476" s="756">
        <v>56</v>
      </c>
      <c r="K476" s="756">
        <v>60</v>
      </c>
      <c r="L476" s="751">
        <v>2358</v>
      </c>
      <c r="M476" s="451" t="s">
        <v>223</v>
      </c>
    </row>
    <row r="477" spans="1:13" s="760" customFormat="1" ht="11.1" customHeight="1">
      <c r="A477" s="781" t="s">
        <v>841</v>
      </c>
      <c r="B477" s="791"/>
      <c r="C477" s="791"/>
      <c r="D477" s="791"/>
      <c r="E477" s="791"/>
      <c r="F477" s="791"/>
      <c r="G477" s="1235" t="s">
        <v>969</v>
      </c>
      <c r="H477" s="1235"/>
      <c r="I477" s="1235"/>
      <c r="J477" s="1235"/>
      <c r="K477" s="1235"/>
      <c r="L477" s="1235"/>
      <c r="M477" s="1235"/>
    </row>
    <row r="478" spans="1:13" s="788" customFormat="1" ht="14.1" customHeight="1">
      <c r="A478" s="722" t="s">
        <v>1711</v>
      </c>
      <c r="B478" s="892"/>
      <c r="C478" s="892"/>
      <c r="D478" s="892"/>
      <c r="E478" s="892"/>
      <c r="F478" s="892"/>
      <c r="G478" s="892"/>
      <c r="H478" s="892"/>
      <c r="I478" s="892"/>
      <c r="J478" s="892"/>
      <c r="K478" s="892"/>
      <c r="L478" s="724"/>
      <c r="M478" s="892" t="s">
        <v>1712</v>
      </c>
    </row>
    <row r="479" spans="1:13" s="762" customFormat="1" ht="14.1" customHeight="1">
      <c r="A479" s="722"/>
      <c r="B479" s="892"/>
      <c r="C479" s="892"/>
      <c r="D479" s="892"/>
      <c r="E479" s="892"/>
      <c r="F479" s="892"/>
      <c r="G479" s="892"/>
      <c r="H479" s="892"/>
      <c r="I479" s="892"/>
      <c r="J479" s="892"/>
      <c r="K479" s="892"/>
      <c r="L479" s="724"/>
      <c r="M479" s="892"/>
    </row>
    <row r="480" spans="1:13" s="762" customFormat="1" ht="20.100000000000001" customHeight="1">
      <c r="A480" s="1236" t="s">
        <v>22</v>
      </c>
      <c r="B480" s="1236"/>
      <c r="C480" s="1236"/>
      <c r="D480" s="1236"/>
      <c r="E480" s="1236"/>
      <c r="F480" s="1236"/>
      <c r="G480" s="1256" t="s">
        <v>43</v>
      </c>
      <c r="H480" s="1256"/>
      <c r="I480" s="1256"/>
      <c r="J480" s="1256"/>
      <c r="K480" s="1256"/>
      <c r="L480" s="1256"/>
      <c r="M480" s="1256"/>
    </row>
    <row r="481" spans="1:13" s="726" customFormat="1" ht="24" customHeight="1">
      <c r="A481" s="727"/>
      <c r="B481" s="890"/>
      <c r="C481" s="890"/>
      <c r="D481" s="727"/>
      <c r="E481" s="727"/>
      <c r="F481" s="890"/>
      <c r="G481" s="1251"/>
      <c r="H481" s="1251"/>
      <c r="I481" s="1251"/>
      <c r="J481" s="1251"/>
      <c r="K481" s="1251"/>
      <c r="L481" s="1251"/>
      <c r="M481" s="1251"/>
    </row>
    <row r="482" spans="1:13" s="728" customFormat="1" ht="18" customHeight="1" thickBot="1">
      <c r="A482" s="545" t="s">
        <v>529</v>
      </c>
      <c r="B482" s="764"/>
      <c r="C482" s="765"/>
      <c r="D482" s="765"/>
      <c r="E482" s="765"/>
      <c r="F482" s="765"/>
      <c r="G482" s="765"/>
      <c r="H482" s="765"/>
      <c r="I482" s="765"/>
      <c r="J482" s="765"/>
      <c r="K482" s="765"/>
      <c r="L482" s="1252" t="s">
        <v>571</v>
      </c>
      <c r="M482" s="1252"/>
    </row>
    <row r="483" spans="1:13" s="546" customFormat="1" ht="16.5" customHeight="1">
      <c r="A483" s="1244" t="s">
        <v>834</v>
      </c>
      <c r="B483" s="1247" t="s">
        <v>530</v>
      </c>
      <c r="C483" s="1253" t="s">
        <v>572</v>
      </c>
      <c r="D483" s="1254"/>
      <c r="E483" s="1254"/>
      <c r="F483" s="1254"/>
      <c r="G483" s="1254" t="s">
        <v>572</v>
      </c>
      <c r="H483" s="1254"/>
      <c r="I483" s="1254"/>
      <c r="J483" s="1254"/>
      <c r="K483" s="1257"/>
      <c r="L483" s="1240" t="s">
        <v>125</v>
      </c>
      <c r="M483" s="1237" t="s">
        <v>837</v>
      </c>
    </row>
    <row r="484" spans="1:13" s="932" customFormat="1" ht="16.5" customHeight="1">
      <c r="A484" s="1245"/>
      <c r="B484" s="1248"/>
      <c r="C484" s="1230" t="s">
        <v>838</v>
      </c>
      <c r="D484" s="1232" t="s">
        <v>76</v>
      </c>
      <c r="E484" s="1233"/>
      <c r="F484" s="1230" t="s">
        <v>839</v>
      </c>
      <c r="G484" s="1232" t="s">
        <v>76</v>
      </c>
      <c r="H484" s="1233"/>
      <c r="I484" s="1230" t="s">
        <v>840</v>
      </c>
      <c r="J484" s="1232" t="s">
        <v>76</v>
      </c>
      <c r="K484" s="1233"/>
      <c r="L484" s="1241"/>
      <c r="M484" s="1238"/>
    </row>
    <row r="485" spans="1:13" s="932" customFormat="1" ht="26.45" customHeight="1">
      <c r="A485" s="1246"/>
      <c r="B485" s="1249"/>
      <c r="C485" s="1231"/>
      <c r="D485" s="731" t="s">
        <v>531</v>
      </c>
      <c r="E485" s="731" t="s">
        <v>532</v>
      </c>
      <c r="F485" s="1234"/>
      <c r="G485" s="732" t="s">
        <v>531</v>
      </c>
      <c r="H485" s="731" t="s">
        <v>532</v>
      </c>
      <c r="I485" s="1234"/>
      <c r="J485" s="731" t="s">
        <v>531</v>
      </c>
      <c r="K485" s="731" t="s">
        <v>532</v>
      </c>
      <c r="L485" s="1242"/>
      <c r="M485" s="1239"/>
    </row>
    <row r="486" spans="1:13" s="932" customFormat="1" ht="15" customHeight="1">
      <c r="A486" s="767" t="s">
        <v>1515</v>
      </c>
      <c r="B486" s="768">
        <v>1629</v>
      </c>
      <c r="C486" s="769">
        <v>3408</v>
      </c>
      <c r="D486" s="769">
        <v>1667</v>
      </c>
      <c r="E486" s="769">
        <v>1741</v>
      </c>
      <c r="F486" s="770">
        <v>3389</v>
      </c>
      <c r="G486" s="771">
        <v>1664</v>
      </c>
      <c r="H486" s="771">
        <v>1725</v>
      </c>
      <c r="I486" s="770">
        <v>19</v>
      </c>
      <c r="J486" s="770">
        <v>3</v>
      </c>
      <c r="K486" s="770">
        <v>16</v>
      </c>
      <c r="L486" s="751">
        <v>1212</v>
      </c>
      <c r="M486" s="772" t="s">
        <v>816</v>
      </c>
    </row>
    <row r="487" spans="1:13" s="932" customFormat="1" ht="15" customHeight="1">
      <c r="A487" s="749" t="s">
        <v>1516</v>
      </c>
      <c r="B487" s="750">
        <v>1091</v>
      </c>
      <c r="C487" s="180">
        <v>2330</v>
      </c>
      <c r="D487" s="180">
        <v>1115</v>
      </c>
      <c r="E487" s="180">
        <v>1215</v>
      </c>
      <c r="F487" s="751">
        <v>2312</v>
      </c>
      <c r="G487" s="752">
        <v>1114</v>
      </c>
      <c r="H487" s="752">
        <v>1198</v>
      </c>
      <c r="I487" s="751">
        <v>18</v>
      </c>
      <c r="J487" s="751">
        <v>1</v>
      </c>
      <c r="K487" s="751">
        <v>17</v>
      </c>
      <c r="L487" s="751">
        <v>790</v>
      </c>
      <c r="M487" s="439" t="s">
        <v>817</v>
      </c>
    </row>
    <row r="488" spans="1:13" s="932" customFormat="1" ht="15" customHeight="1">
      <c r="A488" s="749" t="s">
        <v>1517</v>
      </c>
      <c r="B488" s="750">
        <v>1097</v>
      </c>
      <c r="C488" s="180">
        <v>2240</v>
      </c>
      <c r="D488" s="180">
        <v>1108</v>
      </c>
      <c r="E488" s="180">
        <v>1132</v>
      </c>
      <c r="F488" s="751">
        <v>2215</v>
      </c>
      <c r="G488" s="752">
        <v>1103</v>
      </c>
      <c r="H488" s="752">
        <v>1112</v>
      </c>
      <c r="I488" s="751">
        <v>25</v>
      </c>
      <c r="J488" s="751">
        <v>5</v>
      </c>
      <c r="K488" s="751">
        <v>20</v>
      </c>
      <c r="L488" s="751">
        <v>846</v>
      </c>
      <c r="M488" s="439" t="s">
        <v>818</v>
      </c>
    </row>
    <row r="489" spans="1:13" s="932" customFormat="1" ht="15" customHeight="1">
      <c r="A489" s="749" t="s">
        <v>1518</v>
      </c>
      <c r="B489" s="750">
        <v>2327</v>
      </c>
      <c r="C489" s="180">
        <v>4844</v>
      </c>
      <c r="D489" s="180">
        <v>2415</v>
      </c>
      <c r="E489" s="180">
        <v>2429</v>
      </c>
      <c r="F489" s="751">
        <v>4813</v>
      </c>
      <c r="G489" s="752">
        <v>2409</v>
      </c>
      <c r="H489" s="752">
        <v>2404</v>
      </c>
      <c r="I489" s="751">
        <v>31</v>
      </c>
      <c r="J489" s="751">
        <v>6</v>
      </c>
      <c r="K489" s="751">
        <v>25</v>
      </c>
      <c r="L489" s="751">
        <v>1560</v>
      </c>
      <c r="M489" s="439" t="s">
        <v>819</v>
      </c>
    </row>
    <row r="490" spans="1:13" s="932" customFormat="1" ht="15" customHeight="1">
      <c r="A490" s="749" t="s">
        <v>1519</v>
      </c>
      <c r="B490" s="750">
        <v>1295</v>
      </c>
      <c r="C490" s="180">
        <v>2425</v>
      </c>
      <c r="D490" s="180">
        <v>1196</v>
      </c>
      <c r="E490" s="180">
        <v>1229</v>
      </c>
      <c r="F490" s="751">
        <v>2417</v>
      </c>
      <c r="G490" s="752">
        <v>1195</v>
      </c>
      <c r="H490" s="752">
        <v>1222</v>
      </c>
      <c r="I490" s="751">
        <v>8</v>
      </c>
      <c r="J490" s="751">
        <v>1</v>
      </c>
      <c r="K490" s="751">
        <v>7</v>
      </c>
      <c r="L490" s="751">
        <v>841</v>
      </c>
      <c r="M490" s="439" t="s">
        <v>820</v>
      </c>
    </row>
    <row r="491" spans="1:13" s="932" customFormat="1" ht="15" customHeight="1">
      <c r="A491" s="749" t="s">
        <v>1520</v>
      </c>
      <c r="B491" s="750">
        <v>856</v>
      </c>
      <c r="C491" s="180">
        <v>1712</v>
      </c>
      <c r="D491" s="180">
        <v>841</v>
      </c>
      <c r="E491" s="180">
        <v>871</v>
      </c>
      <c r="F491" s="751">
        <v>1689</v>
      </c>
      <c r="G491" s="752">
        <v>836</v>
      </c>
      <c r="H491" s="752">
        <v>853</v>
      </c>
      <c r="I491" s="751">
        <v>23</v>
      </c>
      <c r="J491" s="751">
        <v>5</v>
      </c>
      <c r="K491" s="751">
        <v>18</v>
      </c>
      <c r="L491" s="751">
        <v>560</v>
      </c>
      <c r="M491" s="439" t="s">
        <v>821</v>
      </c>
    </row>
    <row r="492" spans="1:13" s="932" customFormat="1" ht="15" customHeight="1">
      <c r="A492" s="749" t="s">
        <v>1521</v>
      </c>
      <c r="B492" s="750">
        <v>1167</v>
      </c>
      <c r="C492" s="180">
        <v>2312</v>
      </c>
      <c r="D492" s="180">
        <v>1176</v>
      </c>
      <c r="E492" s="180">
        <v>1136</v>
      </c>
      <c r="F492" s="751">
        <v>2304</v>
      </c>
      <c r="G492" s="752">
        <v>1173</v>
      </c>
      <c r="H492" s="752">
        <v>1131</v>
      </c>
      <c r="I492" s="751">
        <v>8</v>
      </c>
      <c r="J492" s="751">
        <v>3</v>
      </c>
      <c r="K492" s="751">
        <v>5</v>
      </c>
      <c r="L492" s="751">
        <v>816</v>
      </c>
      <c r="M492" s="439" t="s">
        <v>822</v>
      </c>
    </row>
    <row r="493" spans="1:13" s="932" customFormat="1" ht="15" customHeight="1">
      <c r="A493" s="749" t="s">
        <v>1522</v>
      </c>
      <c r="B493" s="750">
        <v>959</v>
      </c>
      <c r="C493" s="180">
        <v>1890</v>
      </c>
      <c r="D493" s="180">
        <v>952</v>
      </c>
      <c r="E493" s="180">
        <v>938</v>
      </c>
      <c r="F493" s="751">
        <v>1870</v>
      </c>
      <c r="G493" s="752">
        <v>951</v>
      </c>
      <c r="H493" s="752">
        <v>919</v>
      </c>
      <c r="I493" s="751">
        <v>20</v>
      </c>
      <c r="J493" s="751">
        <v>1</v>
      </c>
      <c r="K493" s="751">
        <v>19</v>
      </c>
      <c r="L493" s="751">
        <v>761</v>
      </c>
      <c r="M493" s="439" t="s">
        <v>823</v>
      </c>
    </row>
    <row r="494" spans="1:13" s="930" customFormat="1" ht="15" customHeight="1">
      <c r="A494" s="749" t="s">
        <v>1523</v>
      </c>
      <c r="B494" s="750">
        <v>1009</v>
      </c>
      <c r="C494" s="180">
        <v>2158</v>
      </c>
      <c r="D494" s="180">
        <v>1153</v>
      </c>
      <c r="E494" s="180">
        <v>1005</v>
      </c>
      <c r="F494" s="751">
        <v>2149</v>
      </c>
      <c r="G494" s="752">
        <v>1152</v>
      </c>
      <c r="H494" s="752">
        <v>997</v>
      </c>
      <c r="I494" s="751">
        <v>9</v>
      </c>
      <c r="J494" s="751">
        <v>1</v>
      </c>
      <c r="K494" s="751">
        <v>8</v>
      </c>
      <c r="L494" s="751">
        <v>446</v>
      </c>
      <c r="M494" s="439" t="s">
        <v>824</v>
      </c>
    </row>
    <row r="495" spans="1:13" s="932" customFormat="1" ht="15" customHeight="1">
      <c r="A495" s="749"/>
      <c r="B495" s="745"/>
      <c r="C495" s="180"/>
      <c r="D495" s="180"/>
      <c r="E495" s="180"/>
      <c r="F495" s="773"/>
      <c r="G495" s="773"/>
      <c r="H495" s="773"/>
      <c r="I495" s="774"/>
      <c r="J495" s="746"/>
      <c r="K495" s="746"/>
      <c r="L495" s="779"/>
      <c r="M495" s="439"/>
    </row>
    <row r="496" spans="1:13" s="932" customFormat="1" ht="15" customHeight="1">
      <c r="A496" s="747" t="s">
        <v>196</v>
      </c>
      <c r="B496" s="743">
        <f>SUM(B498:B507)</f>
        <v>24256</v>
      </c>
      <c r="C496" s="434">
        <f>D496+E496</f>
        <v>53013</v>
      </c>
      <c r="D496" s="434">
        <f>G496+J496</f>
        <v>26501</v>
      </c>
      <c r="E496" s="434">
        <f>H496+K496</f>
        <v>26512</v>
      </c>
      <c r="F496" s="775">
        <f>SUM(G496:H496)</f>
        <v>51953</v>
      </c>
      <c r="G496" s="775">
        <f>SUM(G498:G507)</f>
        <v>25642</v>
      </c>
      <c r="H496" s="775">
        <f>SUM(H498:H507)</f>
        <v>26311</v>
      </c>
      <c r="I496" s="776">
        <f>SUM(J496:K496)</f>
        <v>1060</v>
      </c>
      <c r="J496" s="748">
        <f>SUM(J498:J507)</f>
        <v>859</v>
      </c>
      <c r="K496" s="748">
        <f>SUM(K498:K507)</f>
        <v>201</v>
      </c>
      <c r="L496" s="790">
        <f>SUM(L498:L507)</f>
        <v>12447</v>
      </c>
      <c r="M496" s="778" t="s">
        <v>214</v>
      </c>
    </row>
    <row r="497" spans="1:13" s="932" customFormat="1" ht="15" customHeight="1">
      <c r="A497" s="749"/>
      <c r="B497" s="745"/>
      <c r="C497" s="180"/>
      <c r="D497" s="180"/>
      <c r="E497" s="180"/>
      <c r="F497" s="773"/>
      <c r="G497" s="773"/>
      <c r="H497" s="773"/>
      <c r="I497" s="774"/>
      <c r="J497" s="746"/>
      <c r="K497" s="746"/>
      <c r="L497" s="779"/>
      <c r="M497" s="439"/>
    </row>
    <row r="498" spans="1:13" s="932" customFormat="1" ht="15.2" customHeight="1">
      <c r="A498" s="749" t="s">
        <v>1524</v>
      </c>
      <c r="B498" s="750">
        <v>5600</v>
      </c>
      <c r="C498" s="180">
        <v>14294</v>
      </c>
      <c r="D498" s="180">
        <v>7074</v>
      </c>
      <c r="E498" s="180">
        <v>7220</v>
      </c>
      <c r="F498" s="751">
        <v>14217</v>
      </c>
      <c r="G498" s="752">
        <v>7027</v>
      </c>
      <c r="H498" s="752">
        <v>7190</v>
      </c>
      <c r="I498" s="751">
        <v>77</v>
      </c>
      <c r="J498" s="751">
        <v>47</v>
      </c>
      <c r="K498" s="751">
        <v>30</v>
      </c>
      <c r="L498" s="751">
        <v>2227</v>
      </c>
      <c r="M498" s="439" t="s">
        <v>214</v>
      </c>
    </row>
    <row r="499" spans="1:13" s="932" customFormat="1" ht="15.2" customHeight="1">
      <c r="A499" s="749" t="s">
        <v>1525</v>
      </c>
      <c r="B499" s="750">
        <v>1656</v>
      </c>
      <c r="C499" s="180">
        <v>3270</v>
      </c>
      <c r="D499" s="180">
        <v>1547</v>
      </c>
      <c r="E499" s="180">
        <v>1723</v>
      </c>
      <c r="F499" s="751">
        <v>3239</v>
      </c>
      <c r="G499" s="752">
        <v>1535</v>
      </c>
      <c r="H499" s="752">
        <v>1704</v>
      </c>
      <c r="I499" s="751">
        <v>31</v>
      </c>
      <c r="J499" s="751">
        <v>12</v>
      </c>
      <c r="K499" s="751">
        <v>19</v>
      </c>
      <c r="L499" s="751">
        <v>1184</v>
      </c>
      <c r="M499" s="439" t="s">
        <v>825</v>
      </c>
    </row>
    <row r="500" spans="1:13" s="932" customFormat="1" ht="15.2" customHeight="1">
      <c r="A500" s="749" t="s">
        <v>1526</v>
      </c>
      <c r="B500" s="750">
        <v>3215</v>
      </c>
      <c r="C500" s="180">
        <v>7196</v>
      </c>
      <c r="D500" s="180">
        <v>3760</v>
      </c>
      <c r="E500" s="180">
        <v>3436</v>
      </c>
      <c r="F500" s="751">
        <v>7119</v>
      </c>
      <c r="G500" s="752">
        <v>3705</v>
      </c>
      <c r="H500" s="752">
        <v>3414</v>
      </c>
      <c r="I500" s="751">
        <v>77</v>
      </c>
      <c r="J500" s="751">
        <v>55</v>
      </c>
      <c r="K500" s="751">
        <v>22</v>
      </c>
      <c r="L500" s="751">
        <v>1234</v>
      </c>
      <c r="M500" s="439" t="s">
        <v>826</v>
      </c>
    </row>
    <row r="501" spans="1:13" s="932" customFormat="1" ht="15.2" customHeight="1">
      <c r="A501" s="749" t="s">
        <v>1263</v>
      </c>
      <c r="B501" s="750">
        <v>852</v>
      </c>
      <c r="C501" s="180">
        <v>1559</v>
      </c>
      <c r="D501" s="180">
        <v>740</v>
      </c>
      <c r="E501" s="180">
        <v>819</v>
      </c>
      <c r="F501" s="751">
        <v>1531</v>
      </c>
      <c r="G501" s="752">
        <v>721</v>
      </c>
      <c r="H501" s="752">
        <v>810</v>
      </c>
      <c r="I501" s="751">
        <v>28</v>
      </c>
      <c r="J501" s="751">
        <v>19</v>
      </c>
      <c r="K501" s="751">
        <v>9</v>
      </c>
      <c r="L501" s="751">
        <v>514</v>
      </c>
      <c r="M501" s="439" t="s">
        <v>596</v>
      </c>
    </row>
    <row r="502" spans="1:13" s="932" customFormat="1" ht="15.2" customHeight="1">
      <c r="A502" s="749" t="s">
        <v>1527</v>
      </c>
      <c r="B502" s="750">
        <v>1498</v>
      </c>
      <c r="C502" s="180">
        <v>2987</v>
      </c>
      <c r="D502" s="180">
        <v>1456</v>
      </c>
      <c r="E502" s="180">
        <v>1531</v>
      </c>
      <c r="F502" s="751">
        <v>2959</v>
      </c>
      <c r="G502" s="752">
        <v>1438</v>
      </c>
      <c r="H502" s="752">
        <v>1521</v>
      </c>
      <c r="I502" s="751">
        <v>28</v>
      </c>
      <c r="J502" s="751">
        <v>18</v>
      </c>
      <c r="K502" s="751">
        <v>10</v>
      </c>
      <c r="L502" s="751">
        <v>1020</v>
      </c>
      <c r="M502" s="439" t="s">
        <v>827</v>
      </c>
    </row>
    <row r="503" spans="1:13" s="932" customFormat="1" ht="15.2" customHeight="1">
      <c r="A503" s="749" t="s">
        <v>1528</v>
      </c>
      <c r="B503" s="750">
        <v>1310</v>
      </c>
      <c r="C503" s="180">
        <v>2441</v>
      </c>
      <c r="D503" s="180">
        <v>1143</v>
      </c>
      <c r="E503" s="180">
        <v>1298</v>
      </c>
      <c r="F503" s="751">
        <v>2370</v>
      </c>
      <c r="G503" s="752">
        <v>1094</v>
      </c>
      <c r="H503" s="752">
        <v>1276</v>
      </c>
      <c r="I503" s="751">
        <v>71</v>
      </c>
      <c r="J503" s="751">
        <v>49</v>
      </c>
      <c r="K503" s="751">
        <v>22</v>
      </c>
      <c r="L503" s="751">
        <v>1022</v>
      </c>
      <c r="M503" s="439" t="s">
        <v>828</v>
      </c>
    </row>
    <row r="504" spans="1:13" s="932" customFormat="1" ht="15.2" customHeight="1">
      <c r="A504" s="749" t="s">
        <v>1529</v>
      </c>
      <c r="B504" s="750">
        <v>1663</v>
      </c>
      <c r="C504" s="180">
        <v>2991</v>
      </c>
      <c r="D504" s="180">
        <v>1403</v>
      </c>
      <c r="E504" s="180">
        <v>1588</v>
      </c>
      <c r="F504" s="751">
        <v>2879</v>
      </c>
      <c r="G504" s="752">
        <v>1313</v>
      </c>
      <c r="H504" s="752">
        <v>1566</v>
      </c>
      <c r="I504" s="751">
        <v>112</v>
      </c>
      <c r="J504" s="751">
        <v>90</v>
      </c>
      <c r="K504" s="751">
        <v>22</v>
      </c>
      <c r="L504" s="751">
        <v>1160</v>
      </c>
      <c r="M504" s="439" t="s">
        <v>829</v>
      </c>
    </row>
    <row r="505" spans="1:13" s="932" customFormat="1" ht="15.2" customHeight="1">
      <c r="A505" s="749" t="s">
        <v>1530</v>
      </c>
      <c r="B505" s="750">
        <v>1051</v>
      </c>
      <c r="C505" s="180">
        <v>2024</v>
      </c>
      <c r="D505" s="180">
        <v>970</v>
      </c>
      <c r="E505" s="180">
        <v>1054</v>
      </c>
      <c r="F505" s="751">
        <v>2009</v>
      </c>
      <c r="G505" s="752">
        <v>968</v>
      </c>
      <c r="H505" s="752">
        <v>1041</v>
      </c>
      <c r="I505" s="751">
        <v>15</v>
      </c>
      <c r="J505" s="751">
        <v>2</v>
      </c>
      <c r="K505" s="751">
        <v>13</v>
      </c>
      <c r="L505" s="751">
        <v>812</v>
      </c>
      <c r="M505" s="439" t="s">
        <v>830</v>
      </c>
    </row>
    <row r="506" spans="1:13" s="932" customFormat="1" ht="15.2" customHeight="1">
      <c r="A506" s="749" t="s">
        <v>1531</v>
      </c>
      <c r="B506" s="750">
        <v>3565</v>
      </c>
      <c r="C506" s="180">
        <v>7657</v>
      </c>
      <c r="D506" s="180">
        <v>3994</v>
      </c>
      <c r="E506" s="180">
        <v>3663</v>
      </c>
      <c r="F506" s="751">
        <v>7458</v>
      </c>
      <c r="G506" s="752">
        <v>3811</v>
      </c>
      <c r="H506" s="752">
        <v>3647</v>
      </c>
      <c r="I506" s="751">
        <v>199</v>
      </c>
      <c r="J506" s="751">
        <v>183</v>
      </c>
      <c r="K506" s="751">
        <v>16</v>
      </c>
      <c r="L506" s="751">
        <v>1535</v>
      </c>
      <c r="M506" s="439" t="s">
        <v>831</v>
      </c>
    </row>
    <row r="507" spans="1:13" s="930" customFormat="1" ht="15.2" customHeight="1">
      <c r="A507" s="749" t="s">
        <v>1532</v>
      </c>
      <c r="B507" s="750">
        <v>3846</v>
      </c>
      <c r="C507" s="180">
        <v>8594</v>
      </c>
      <c r="D507" s="180">
        <v>4414</v>
      </c>
      <c r="E507" s="180">
        <v>4180</v>
      </c>
      <c r="F507" s="751">
        <v>8172</v>
      </c>
      <c r="G507" s="752">
        <v>4030</v>
      </c>
      <c r="H507" s="752">
        <v>4142</v>
      </c>
      <c r="I507" s="751">
        <v>422</v>
      </c>
      <c r="J507" s="751">
        <v>384</v>
      </c>
      <c r="K507" s="751">
        <v>38</v>
      </c>
      <c r="L507" s="751">
        <v>1739</v>
      </c>
      <c r="M507" s="439" t="s">
        <v>832</v>
      </c>
    </row>
    <row r="508" spans="1:13" s="932" customFormat="1" ht="15" customHeight="1">
      <c r="A508" s="749"/>
      <c r="B508" s="745"/>
      <c r="C508" s="180"/>
      <c r="D508" s="180"/>
      <c r="E508" s="180"/>
      <c r="F508" s="773"/>
      <c r="G508" s="773"/>
      <c r="H508" s="773"/>
      <c r="I508" s="774"/>
      <c r="J508" s="746"/>
      <c r="K508" s="746"/>
      <c r="L508" s="779"/>
      <c r="M508" s="780"/>
    </row>
    <row r="509" spans="1:13" s="932" customFormat="1" ht="15" customHeight="1">
      <c r="A509" s="747" t="s">
        <v>197</v>
      </c>
      <c r="B509" s="743">
        <f>SUM(B511:B513)</f>
        <v>5400</v>
      </c>
      <c r="C509" s="434">
        <f>D509+E509</f>
        <v>10662</v>
      </c>
      <c r="D509" s="434">
        <f>G509+J509</f>
        <v>5686</v>
      </c>
      <c r="E509" s="434">
        <f>H509+K509</f>
        <v>4976</v>
      </c>
      <c r="F509" s="775">
        <f>SUM(G509:H509)</f>
        <v>10524</v>
      </c>
      <c r="G509" s="775">
        <f>SUM(G511:G513)</f>
        <v>5573</v>
      </c>
      <c r="H509" s="775">
        <f>SUM(H511:H513)</f>
        <v>4951</v>
      </c>
      <c r="I509" s="776">
        <f>SUM(J509:K509)</f>
        <v>138</v>
      </c>
      <c r="J509" s="748">
        <f>SUM(J511:J513)</f>
        <v>113</v>
      </c>
      <c r="K509" s="748">
        <f>SUM(K511:K513)</f>
        <v>25</v>
      </c>
      <c r="L509" s="790">
        <f>SUM(L511:L513)</f>
        <v>2050</v>
      </c>
      <c r="M509" s="778" t="s">
        <v>224</v>
      </c>
    </row>
    <row r="510" spans="1:13" s="932" customFormat="1" ht="15" customHeight="1">
      <c r="A510" s="749"/>
      <c r="B510" s="745"/>
      <c r="C510" s="180"/>
      <c r="D510" s="180"/>
      <c r="E510" s="180"/>
      <c r="F510" s="773"/>
      <c r="G510" s="773"/>
      <c r="H510" s="773"/>
      <c r="I510" s="774"/>
      <c r="J510" s="746"/>
      <c r="K510" s="746"/>
      <c r="L510" s="779"/>
      <c r="M510" s="780"/>
    </row>
    <row r="511" spans="1:13" s="932" customFormat="1" ht="15" customHeight="1">
      <c r="A511" s="749" t="s">
        <v>1533</v>
      </c>
      <c r="B511" s="750">
        <v>3808</v>
      </c>
      <c r="C511" s="180">
        <v>7646</v>
      </c>
      <c r="D511" s="180">
        <v>4056</v>
      </c>
      <c r="E511" s="180">
        <v>3590</v>
      </c>
      <c r="F511" s="751">
        <v>7539</v>
      </c>
      <c r="G511" s="752">
        <v>3967</v>
      </c>
      <c r="H511" s="752">
        <v>3572</v>
      </c>
      <c r="I511" s="751">
        <v>107</v>
      </c>
      <c r="J511" s="751">
        <v>89</v>
      </c>
      <c r="K511" s="751">
        <v>18</v>
      </c>
      <c r="L511" s="751">
        <v>1281</v>
      </c>
      <c r="M511" s="439" t="s">
        <v>224</v>
      </c>
    </row>
    <row r="512" spans="1:13" s="932" customFormat="1" ht="15" customHeight="1">
      <c r="A512" s="749" t="s">
        <v>1263</v>
      </c>
      <c r="B512" s="750">
        <v>778</v>
      </c>
      <c r="C512" s="180">
        <v>1536</v>
      </c>
      <c r="D512" s="180">
        <v>807</v>
      </c>
      <c r="E512" s="180">
        <v>729</v>
      </c>
      <c r="F512" s="751">
        <v>1514</v>
      </c>
      <c r="G512" s="752">
        <v>790</v>
      </c>
      <c r="H512" s="752">
        <v>724</v>
      </c>
      <c r="I512" s="751">
        <v>22</v>
      </c>
      <c r="J512" s="751">
        <v>17</v>
      </c>
      <c r="K512" s="751">
        <v>5</v>
      </c>
      <c r="L512" s="751">
        <v>396</v>
      </c>
      <c r="M512" s="439" t="s">
        <v>596</v>
      </c>
    </row>
    <row r="513" spans="1:13" s="932" customFormat="1" ht="15" customHeight="1">
      <c r="A513" s="749" t="s">
        <v>1526</v>
      </c>
      <c r="B513" s="750">
        <v>814</v>
      </c>
      <c r="C513" s="180">
        <v>1480</v>
      </c>
      <c r="D513" s="180">
        <v>823</v>
      </c>
      <c r="E513" s="180">
        <v>657</v>
      </c>
      <c r="F513" s="751">
        <v>1471</v>
      </c>
      <c r="G513" s="752">
        <v>816</v>
      </c>
      <c r="H513" s="752">
        <v>655</v>
      </c>
      <c r="I513" s="751">
        <v>9</v>
      </c>
      <c r="J513" s="751">
        <v>7</v>
      </c>
      <c r="K513" s="751">
        <v>2</v>
      </c>
      <c r="L513" s="751">
        <v>373</v>
      </c>
      <c r="M513" s="439" t="s">
        <v>826</v>
      </c>
    </row>
    <row r="514" spans="1:13" s="932" customFormat="1" ht="15" customHeight="1">
      <c r="A514" s="183"/>
      <c r="B514" s="437"/>
      <c r="C514" s="180"/>
      <c r="D514" s="180"/>
      <c r="E514" s="180"/>
      <c r="F514" s="180"/>
      <c r="G514" s="180"/>
      <c r="H514" s="180"/>
      <c r="I514" s="180"/>
      <c r="J514" s="180"/>
      <c r="K514" s="180"/>
      <c r="L514" s="809"/>
      <c r="M514" s="439"/>
    </row>
    <row r="515" spans="1:13" s="932" customFormat="1" ht="15" customHeight="1">
      <c r="A515" s="183"/>
      <c r="B515" s="437"/>
      <c r="C515" s="180"/>
      <c r="D515" s="180"/>
      <c r="E515" s="180"/>
      <c r="F515" s="180"/>
      <c r="G515" s="180"/>
      <c r="H515" s="180"/>
      <c r="I515" s="180"/>
      <c r="J515" s="180"/>
      <c r="K515" s="180"/>
      <c r="L515" s="809" t="s">
        <v>1012</v>
      </c>
      <c r="M515" s="439"/>
    </row>
    <row r="516" spans="1:13" s="932" customFormat="1" ht="15" customHeight="1">
      <c r="A516" s="183"/>
      <c r="B516" s="437"/>
      <c r="C516" s="180"/>
      <c r="D516" s="180"/>
      <c r="E516" s="180"/>
      <c r="F516" s="180"/>
      <c r="G516" s="180"/>
      <c r="H516" s="180"/>
      <c r="I516" s="180"/>
      <c r="J516" s="180"/>
      <c r="K516" s="180"/>
      <c r="L516" s="809" t="s">
        <v>1013</v>
      </c>
      <c r="M516" s="439"/>
    </row>
    <row r="517" spans="1:13" s="932" customFormat="1" ht="14.85" customHeight="1">
      <c r="A517" s="183"/>
      <c r="B517" s="437"/>
      <c r="C517" s="180"/>
      <c r="D517" s="180"/>
      <c r="E517" s="180"/>
      <c r="F517" s="180"/>
      <c r="G517" s="180"/>
      <c r="H517" s="180"/>
      <c r="I517" s="180"/>
      <c r="J517" s="180"/>
      <c r="K517" s="180"/>
      <c r="L517" s="809" t="s">
        <v>1012</v>
      </c>
      <c r="M517" s="439"/>
    </row>
    <row r="518" spans="1:13" s="932" customFormat="1" ht="14.85" customHeight="1">
      <c r="A518" s="183"/>
      <c r="B518" s="437"/>
      <c r="C518" s="180"/>
      <c r="D518" s="180"/>
      <c r="E518" s="180"/>
      <c r="F518" s="180"/>
      <c r="G518" s="180"/>
      <c r="H518" s="180"/>
      <c r="I518" s="180"/>
      <c r="J518" s="180"/>
      <c r="K518" s="180"/>
      <c r="L518" s="809" t="s">
        <v>1013</v>
      </c>
      <c r="M518" s="439"/>
    </row>
    <row r="519" spans="1:13" s="932" customFormat="1" ht="14.85" customHeight="1">
      <c r="A519" s="183"/>
      <c r="B519" s="437"/>
      <c r="C519" s="180"/>
      <c r="D519" s="180"/>
      <c r="E519" s="180"/>
      <c r="F519" s="180"/>
      <c r="G519" s="180"/>
      <c r="H519" s="180"/>
      <c r="I519" s="180"/>
      <c r="J519" s="180"/>
      <c r="K519" s="180"/>
      <c r="L519" s="810"/>
      <c r="M519" s="439"/>
    </row>
    <row r="520" spans="1:13" s="932" customFormat="1" ht="14.85" customHeight="1" thickBot="1">
      <c r="A520" s="185"/>
      <c r="B520" s="450"/>
      <c r="C520" s="184"/>
      <c r="D520" s="184"/>
      <c r="E520" s="184"/>
      <c r="F520" s="184"/>
      <c r="G520" s="184"/>
      <c r="H520" s="184"/>
      <c r="I520" s="184"/>
      <c r="J520" s="184"/>
      <c r="K520" s="184"/>
      <c r="L520" s="811"/>
      <c r="M520" s="451"/>
    </row>
    <row r="521" spans="1:13" s="760" customFormat="1" ht="11.1" customHeight="1">
      <c r="A521" s="573" t="s">
        <v>841</v>
      </c>
      <c r="B521" s="791"/>
      <c r="C521" s="791"/>
      <c r="D521" s="791"/>
      <c r="E521" s="791"/>
      <c r="F521" s="791"/>
      <c r="G521" s="1235" t="s">
        <v>969</v>
      </c>
      <c r="H521" s="1235"/>
      <c r="I521" s="1235"/>
      <c r="J521" s="1235"/>
      <c r="K521" s="1235"/>
      <c r="L521" s="1235"/>
      <c r="M521" s="1235"/>
    </row>
    <row r="522" spans="1:13" s="760" customFormat="1" ht="11.1" customHeight="1">
      <c r="A522" s="812"/>
      <c r="B522" s="813"/>
      <c r="C522" s="814"/>
      <c r="D522" s="815"/>
      <c r="E522" s="815"/>
      <c r="F522" s="815"/>
      <c r="G522" s="815"/>
      <c r="H522" s="815"/>
      <c r="I522" s="815"/>
      <c r="J522" s="815"/>
      <c r="K522" s="815"/>
      <c r="L522" s="816"/>
      <c r="M522" s="817"/>
    </row>
    <row r="523" spans="1:13" ht="15.95" customHeight="1"/>
    <row r="524" spans="1:13" ht="15.95" customHeight="1"/>
    <row r="525" spans="1:13" ht="15.95" customHeight="1"/>
    <row r="526" spans="1:13" ht="15.95" customHeight="1"/>
    <row r="527" spans="1:13" ht="15.95" customHeight="1"/>
    <row r="528" spans="1:13" ht="15.95" customHeight="1"/>
    <row r="529" ht="15.95" customHeight="1"/>
    <row r="530" ht="15.95" customHeight="1"/>
    <row r="531" ht="15.95" customHeight="1"/>
    <row r="532" ht="15.95" customHeight="1"/>
    <row r="533" ht="15.95" customHeight="1"/>
    <row r="534" ht="15.95" customHeight="1"/>
    <row r="535" ht="15.95" customHeight="1"/>
    <row r="536" ht="15.95" customHeight="1"/>
    <row r="537" ht="15.95" customHeight="1"/>
    <row r="538" ht="15.95" customHeight="1"/>
    <row r="539" ht="15.95" customHeight="1"/>
    <row r="540" ht="15.95" customHeight="1"/>
  </sheetData>
  <mergeCells count="204">
    <mergeCell ref="G87:M87"/>
    <mergeCell ref="G47:J47"/>
    <mergeCell ref="G216:M216"/>
    <mergeCell ref="G351:K351"/>
    <mergeCell ref="G220:H220"/>
    <mergeCell ref="I220:I221"/>
    <mergeCell ref="J220:K220"/>
    <mergeCell ref="M263:M265"/>
    <mergeCell ref="M351:M353"/>
    <mergeCell ref="G261:M261"/>
    <mergeCell ref="J264:K264"/>
    <mergeCell ref="G263:K263"/>
    <mergeCell ref="G260:M260"/>
    <mergeCell ref="G348:M348"/>
    <mergeCell ref="L262:M262"/>
    <mergeCell ref="G264:H264"/>
    <mergeCell ref="I264:I265"/>
    <mergeCell ref="G304:M304"/>
    <mergeCell ref="L306:M306"/>
    <mergeCell ref="I308:I309"/>
    <mergeCell ref="M483:M485"/>
    <mergeCell ref="L439:L441"/>
    <mergeCell ref="L438:M438"/>
    <mergeCell ref="L482:M482"/>
    <mergeCell ref="G89:K89"/>
    <mergeCell ref="M89:M91"/>
    <mergeCell ref="L89:L91"/>
    <mergeCell ref="M131:M133"/>
    <mergeCell ref="G176:H176"/>
    <mergeCell ref="I176:I177"/>
    <mergeCell ref="G480:M480"/>
    <mergeCell ref="G481:M481"/>
    <mergeCell ref="G439:K439"/>
    <mergeCell ref="G169:M169"/>
    <mergeCell ref="G213:M213"/>
    <mergeCell ref="G257:M257"/>
    <mergeCell ref="G125:M125"/>
    <mergeCell ref="G90:H90"/>
    <mergeCell ref="I90:I91"/>
    <mergeCell ref="J90:K90"/>
    <mergeCell ref="G219:K219"/>
    <mergeCell ref="J176:K176"/>
    <mergeCell ref="G173:M173"/>
    <mergeCell ref="G172:M172"/>
    <mergeCell ref="D484:E484"/>
    <mergeCell ref="J484:K484"/>
    <mergeCell ref="G483:K483"/>
    <mergeCell ref="C131:F131"/>
    <mergeCell ref="J132:K132"/>
    <mergeCell ref="G521:M521"/>
    <mergeCell ref="G484:H484"/>
    <mergeCell ref="I484:I485"/>
    <mergeCell ref="G436:M436"/>
    <mergeCell ref="G437:M437"/>
    <mergeCell ref="C307:F307"/>
    <mergeCell ref="D396:E396"/>
    <mergeCell ref="F396:F397"/>
    <mergeCell ref="I396:I397"/>
    <mergeCell ref="J396:K396"/>
    <mergeCell ref="G395:K395"/>
    <mergeCell ref="G352:H352"/>
    <mergeCell ref="I352:I353"/>
    <mergeCell ref="C395:F395"/>
    <mergeCell ref="D264:E264"/>
    <mergeCell ref="F264:F265"/>
    <mergeCell ref="C220:C221"/>
    <mergeCell ref="D220:E220"/>
    <mergeCell ref="C263:F263"/>
    <mergeCell ref="A483:A485"/>
    <mergeCell ref="C439:F439"/>
    <mergeCell ref="B483:B485"/>
    <mergeCell ref="F484:F485"/>
    <mergeCell ref="C483:F483"/>
    <mergeCell ref="G128:M128"/>
    <mergeCell ref="G440:H440"/>
    <mergeCell ref="I440:I441"/>
    <mergeCell ref="L483:L485"/>
    <mergeCell ref="C484:C485"/>
    <mergeCell ref="D176:E176"/>
    <mergeCell ref="A172:F172"/>
    <mergeCell ref="C175:F175"/>
    <mergeCell ref="A439:A441"/>
    <mergeCell ref="B439:B441"/>
    <mergeCell ref="F220:F221"/>
    <mergeCell ref="C219:F219"/>
    <mergeCell ref="C264:C265"/>
    <mergeCell ref="B263:B265"/>
    <mergeCell ref="A348:F348"/>
    <mergeCell ref="G217:M217"/>
    <mergeCell ref="A216:F216"/>
    <mergeCell ref="A392:F392"/>
    <mergeCell ref="F308:F309"/>
    <mergeCell ref="J7:K7"/>
    <mergeCell ref="M47:M49"/>
    <mergeCell ref="D48:E48"/>
    <mergeCell ref="F48:F49"/>
    <mergeCell ref="C47:F47"/>
    <mergeCell ref="A175:A177"/>
    <mergeCell ref="B175:B177"/>
    <mergeCell ref="A131:A133"/>
    <mergeCell ref="B131:B133"/>
    <mergeCell ref="F176:F177"/>
    <mergeCell ref="I48:I49"/>
    <mergeCell ref="M6:M8"/>
    <mergeCell ref="C176:C177"/>
    <mergeCell ref="J48:K48"/>
    <mergeCell ref="G86:M86"/>
    <mergeCell ref="G48:H48"/>
    <mergeCell ref="L47:L49"/>
    <mergeCell ref="G41:M41"/>
    <mergeCell ref="G83:M83"/>
    <mergeCell ref="L175:L177"/>
    <mergeCell ref="G131:K131"/>
    <mergeCell ref="L131:L133"/>
    <mergeCell ref="G175:K175"/>
    <mergeCell ref="M175:M177"/>
    <mergeCell ref="A3:F3"/>
    <mergeCell ref="G3:M3"/>
    <mergeCell ref="G4:M4"/>
    <mergeCell ref="I7:I8"/>
    <mergeCell ref="A44:F44"/>
    <mergeCell ref="A47:A49"/>
    <mergeCell ref="B47:B49"/>
    <mergeCell ref="C132:C133"/>
    <mergeCell ref="B6:B8"/>
    <mergeCell ref="A6:A8"/>
    <mergeCell ref="D7:E7"/>
    <mergeCell ref="G7:H7"/>
    <mergeCell ref="F90:F91"/>
    <mergeCell ref="C48:C49"/>
    <mergeCell ref="F132:F133"/>
    <mergeCell ref="C6:F6"/>
    <mergeCell ref="G6:K6"/>
    <mergeCell ref="C7:C8"/>
    <mergeCell ref="F7:F8"/>
    <mergeCell ref="G132:H132"/>
    <mergeCell ref="I132:I133"/>
    <mergeCell ref="G44:M44"/>
    <mergeCell ref="L6:L8"/>
    <mergeCell ref="D90:E90"/>
    <mergeCell ref="B307:B309"/>
    <mergeCell ref="M307:M309"/>
    <mergeCell ref="C308:C309"/>
    <mergeCell ref="D308:E308"/>
    <mergeCell ref="L350:M350"/>
    <mergeCell ref="J308:K308"/>
    <mergeCell ref="G308:H308"/>
    <mergeCell ref="F352:F353"/>
    <mergeCell ref="A351:A353"/>
    <mergeCell ref="B351:B353"/>
    <mergeCell ref="C352:C353"/>
    <mergeCell ref="D352:E352"/>
    <mergeCell ref="A307:A309"/>
    <mergeCell ref="C351:F351"/>
    <mergeCell ref="L394:M394"/>
    <mergeCell ref="G301:M301"/>
    <mergeCell ref="G345:M345"/>
    <mergeCell ref="G389:M389"/>
    <mergeCell ref="G392:M392"/>
    <mergeCell ref="G393:M393"/>
    <mergeCell ref="J352:K352"/>
    <mergeCell ref="G349:M349"/>
    <mergeCell ref="L307:L309"/>
    <mergeCell ref="G307:K307"/>
    <mergeCell ref="L351:L353"/>
    <mergeCell ref="L42:M42"/>
    <mergeCell ref="A304:F304"/>
    <mergeCell ref="G305:M305"/>
    <mergeCell ref="G129:M129"/>
    <mergeCell ref="L130:M130"/>
    <mergeCell ref="A86:F86"/>
    <mergeCell ref="A89:A91"/>
    <mergeCell ref="B89:B91"/>
    <mergeCell ref="D132:E132"/>
    <mergeCell ref="A128:F128"/>
    <mergeCell ref="C90:C91"/>
    <mergeCell ref="C89:F89"/>
    <mergeCell ref="A260:F260"/>
    <mergeCell ref="B219:B221"/>
    <mergeCell ref="A219:A221"/>
    <mergeCell ref="M219:M221"/>
    <mergeCell ref="L218:M218"/>
    <mergeCell ref="L219:L221"/>
    <mergeCell ref="A263:A265"/>
    <mergeCell ref="L263:L265"/>
    <mergeCell ref="L174:M174"/>
    <mergeCell ref="G45:M45"/>
    <mergeCell ref="L46:M46"/>
    <mergeCell ref="L88:M88"/>
    <mergeCell ref="C440:C441"/>
    <mergeCell ref="D440:E440"/>
    <mergeCell ref="F440:F441"/>
    <mergeCell ref="G477:M477"/>
    <mergeCell ref="J440:K440"/>
    <mergeCell ref="A480:F480"/>
    <mergeCell ref="M439:M441"/>
    <mergeCell ref="A436:F436"/>
    <mergeCell ref="M395:M397"/>
    <mergeCell ref="L395:L397"/>
    <mergeCell ref="G433:M433"/>
    <mergeCell ref="A395:A397"/>
    <mergeCell ref="B395:B397"/>
    <mergeCell ref="G396:H396"/>
    <mergeCell ref="C396:C397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1" manualBreakCount="11">
    <brk id="41" max="12" man="1"/>
    <brk id="83" max="12" man="1"/>
    <brk id="125" max="12" man="1"/>
    <brk id="169" max="12" man="1"/>
    <brk id="213" max="12" man="1"/>
    <brk id="257" max="12" man="1"/>
    <brk id="301" max="12" man="1"/>
    <brk id="345" max="12" man="1"/>
    <brk id="389" max="12" man="1"/>
    <brk id="433" max="12" man="1"/>
    <brk id="477" max="12" man="1"/>
  </rowBreaks>
  <colBreaks count="1" manualBreakCount="1">
    <brk id="6" max="55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6"/>
  <sheetViews>
    <sheetView view="pageBreakPreview" topLeftCell="A19" zoomScale="98" zoomScaleNormal="100" zoomScaleSheetLayoutView="98" workbookViewId="0">
      <selection activeCell="A42" sqref="A42:H42"/>
    </sheetView>
  </sheetViews>
  <sheetFormatPr defaultRowHeight="11.25"/>
  <cols>
    <col min="1" max="1" width="9.625" style="663" customWidth="1"/>
    <col min="2" max="2" width="6.125" style="663" customWidth="1"/>
    <col min="3" max="3" width="11.375" style="154" customWidth="1"/>
    <col min="4" max="4" width="11.125" style="664" customWidth="1"/>
    <col min="5" max="5" width="11.125" style="591" customWidth="1"/>
    <col min="6" max="6" width="11.125" style="156" customWidth="1"/>
    <col min="7" max="7" width="11.125" style="665" customWidth="1"/>
    <col min="8" max="8" width="10.75" style="156" customWidth="1"/>
    <col min="9" max="9" width="9.375" style="666" customWidth="1"/>
    <col min="10" max="10" width="9.75" style="667" customWidth="1"/>
    <col min="11" max="11" width="9.375" style="666" customWidth="1"/>
    <col min="12" max="12" width="10.125" style="667" customWidth="1"/>
    <col min="13" max="13" width="11.25" style="666" customWidth="1"/>
    <col min="14" max="14" width="11.75" style="667" customWidth="1"/>
    <col min="15" max="15" width="13.25" style="591" customWidth="1"/>
    <col min="16" max="16" width="7.625" style="591" customWidth="1"/>
    <col min="17" max="17" width="9.375" style="544" bestFit="1" customWidth="1"/>
    <col min="18" max="16384" width="9" style="544"/>
  </cols>
  <sheetData>
    <row r="1" spans="1:18" ht="14.1" customHeight="1">
      <c r="A1" s="152" t="s">
        <v>1713</v>
      </c>
      <c r="P1" s="925" t="s">
        <v>346</v>
      </c>
    </row>
    <row r="2" spans="1:18" ht="14.1" customHeight="1">
      <c r="A2" s="152"/>
      <c r="P2" s="925"/>
    </row>
    <row r="3" spans="1:18" s="229" customFormat="1" ht="27" customHeight="1">
      <c r="A3" s="1221" t="s">
        <v>308</v>
      </c>
      <c r="B3" s="1221"/>
      <c r="C3" s="1221"/>
      <c r="D3" s="1221"/>
      <c r="E3" s="1221"/>
      <c r="F3" s="1221"/>
      <c r="G3" s="1221"/>
      <c r="H3" s="1221"/>
      <c r="I3" s="1262" t="s">
        <v>309</v>
      </c>
      <c r="J3" s="1262"/>
      <c r="K3" s="1262"/>
      <c r="L3" s="1262"/>
      <c r="M3" s="1262"/>
      <c r="N3" s="1262"/>
      <c r="O3" s="1262"/>
      <c r="P3" s="1262"/>
    </row>
    <row r="4" spans="1:18" s="230" customFormat="1" ht="17.100000000000001" customHeight="1">
      <c r="A4" s="884"/>
      <c r="B4" s="884"/>
      <c r="C4" s="884"/>
      <c r="D4" s="884"/>
      <c r="E4" s="1291"/>
      <c r="F4" s="1291"/>
      <c r="G4" s="1291"/>
      <c r="H4" s="1291"/>
      <c r="I4" s="1291"/>
      <c r="J4" s="1291"/>
      <c r="K4" s="1291"/>
      <c r="L4" s="1291"/>
      <c r="M4" s="1291"/>
      <c r="N4" s="1291"/>
      <c r="O4" s="1291"/>
      <c r="P4" s="1291"/>
    </row>
    <row r="5" spans="1:18" s="217" customFormat="1" ht="18" customHeight="1" thickBot="1">
      <c r="A5" s="315" t="s">
        <v>174</v>
      </c>
      <c r="C5" s="164"/>
      <c r="D5" s="668"/>
      <c r="F5" s="166"/>
      <c r="G5" s="577"/>
      <c r="H5" s="166"/>
      <c r="I5" s="669"/>
      <c r="J5" s="668"/>
      <c r="K5" s="669"/>
      <c r="L5" s="668"/>
      <c r="M5" s="669"/>
      <c r="N5" s="668"/>
      <c r="P5" s="670" t="s">
        <v>252</v>
      </c>
    </row>
    <row r="6" spans="1:18" s="217" customFormat="1" ht="23.25" customHeight="1">
      <c r="A6" s="1277" t="s">
        <v>1015</v>
      </c>
      <c r="B6" s="1278"/>
      <c r="C6" s="1313" t="s">
        <v>1553</v>
      </c>
      <c r="D6" s="1314"/>
      <c r="E6" s="1297" t="s">
        <v>15</v>
      </c>
      <c r="F6" s="1298"/>
      <c r="G6" s="1315">
        <v>2000</v>
      </c>
      <c r="H6" s="1292"/>
      <c r="I6" s="1292" t="s">
        <v>17</v>
      </c>
      <c r="J6" s="1293"/>
      <c r="K6" s="1315">
        <v>2010</v>
      </c>
      <c r="L6" s="1293"/>
      <c r="M6" s="1307">
        <v>2013</v>
      </c>
      <c r="N6" s="1308"/>
      <c r="O6" s="1301" t="s">
        <v>1016</v>
      </c>
      <c r="P6" s="1302"/>
    </row>
    <row r="7" spans="1:18" s="283" customFormat="1" ht="14.45" customHeight="1">
      <c r="A7" s="1279"/>
      <c r="B7" s="1280"/>
      <c r="C7" s="1274" t="s">
        <v>307</v>
      </c>
      <c r="D7" s="1272" t="s">
        <v>1017</v>
      </c>
      <c r="E7" s="1266" t="s">
        <v>307</v>
      </c>
      <c r="F7" s="1269" t="s">
        <v>49</v>
      </c>
      <c r="G7" s="1266" t="s">
        <v>307</v>
      </c>
      <c r="H7" s="1288" t="s">
        <v>49</v>
      </c>
      <c r="I7" s="1263" t="s">
        <v>307</v>
      </c>
      <c r="J7" s="1269" t="s">
        <v>49</v>
      </c>
      <c r="K7" s="1266" t="s">
        <v>307</v>
      </c>
      <c r="L7" s="1269" t="s">
        <v>49</v>
      </c>
      <c r="M7" s="1283" t="s">
        <v>307</v>
      </c>
      <c r="N7" s="1286" t="s">
        <v>1017</v>
      </c>
      <c r="O7" s="1303"/>
      <c r="P7" s="1304"/>
    </row>
    <row r="8" spans="1:18" s="283" customFormat="1" ht="14.45" customHeight="1">
      <c r="A8" s="1279"/>
      <c r="B8" s="1280"/>
      <c r="C8" s="1275"/>
      <c r="D8" s="1272"/>
      <c r="E8" s="1267"/>
      <c r="F8" s="1270"/>
      <c r="G8" s="1267"/>
      <c r="H8" s="1289"/>
      <c r="I8" s="1264"/>
      <c r="J8" s="1270"/>
      <c r="K8" s="1267"/>
      <c r="L8" s="1270"/>
      <c r="M8" s="1284"/>
      <c r="N8" s="1286"/>
      <c r="O8" s="1303"/>
      <c r="P8" s="1304"/>
    </row>
    <row r="9" spans="1:18" s="283" customFormat="1" ht="14.45" customHeight="1">
      <c r="A9" s="1281"/>
      <c r="B9" s="1282"/>
      <c r="C9" s="1276"/>
      <c r="D9" s="1273"/>
      <c r="E9" s="1268"/>
      <c r="F9" s="1271"/>
      <c r="G9" s="1268"/>
      <c r="H9" s="1290"/>
      <c r="I9" s="1265"/>
      <c r="J9" s="1271"/>
      <c r="K9" s="1268"/>
      <c r="L9" s="1271"/>
      <c r="M9" s="1285"/>
      <c r="N9" s="1287"/>
      <c r="O9" s="1305"/>
      <c r="P9" s="1306"/>
    </row>
    <row r="10" spans="1:18" s="217" customFormat="1" ht="18.600000000000001" customHeight="1">
      <c r="A10" s="1300" t="s">
        <v>1018</v>
      </c>
      <c r="B10" s="671" t="s">
        <v>1018</v>
      </c>
      <c r="C10" s="672">
        <v>2860109</v>
      </c>
      <c r="D10" s="673">
        <v>100</v>
      </c>
      <c r="E10" s="672">
        <v>2672498</v>
      </c>
      <c r="F10" s="673">
        <v>100</v>
      </c>
      <c r="G10" s="672">
        <v>2797178</v>
      </c>
      <c r="H10" s="674">
        <v>100</v>
      </c>
      <c r="I10" s="672">
        <v>2594719</v>
      </c>
      <c r="J10" s="674">
        <v>100</v>
      </c>
      <c r="K10" s="672">
        <v>2575370</v>
      </c>
      <c r="L10" s="674">
        <v>100</v>
      </c>
      <c r="M10" s="676">
        <v>2699440</v>
      </c>
      <c r="N10" s="677">
        <f>M10/$M$10*100</f>
        <v>100</v>
      </c>
      <c r="O10" s="1312" t="s">
        <v>1019</v>
      </c>
      <c r="P10" s="678" t="s">
        <v>1019</v>
      </c>
    </row>
    <row r="11" spans="1:18" s="217" customFormat="1" ht="18.600000000000001" customHeight="1">
      <c r="A11" s="1295"/>
      <c r="B11" s="914" t="s">
        <v>1020</v>
      </c>
      <c r="C11" s="556">
        <v>1430043</v>
      </c>
      <c r="D11" s="679">
        <v>100</v>
      </c>
      <c r="E11" s="556">
        <v>1333759</v>
      </c>
      <c r="F11" s="679">
        <v>100</v>
      </c>
      <c r="G11" s="556">
        <v>1401512</v>
      </c>
      <c r="H11" s="680">
        <v>100</v>
      </c>
      <c r="I11" s="556">
        <v>1292673</v>
      </c>
      <c r="J11" s="680">
        <v>100</v>
      </c>
      <c r="K11" s="556">
        <v>1281510</v>
      </c>
      <c r="L11" s="675">
        <v>100</v>
      </c>
      <c r="M11" s="681">
        <v>1355951</v>
      </c>
      <c r="N11" s="682">
        <f>M11/$M$11*100</f>
        <v>100</v>
      </c>
      <c r="O11" s="1310"/>
      <c r="P11" s="910" t="s">
        <v>55</v>
      </c>
    </row>
    <row r="12" spans="1:18" s="217" customFormat="1" ht="18.600000000000001" customHeight="1">
      <c r="A12" s="1296"/>
      <c r="B12" s="683" t="s">
        <v>1022</v>
      </c>
      <c r="C12" s="556">
        <v>1430066</v>
      </c>
      <c r="D12" s="679">
        <v>100</v>
      </c>
      <c r="E12" s="556">
        <v>1338739</v>
      </c>
      <c r="F12" s="679">
        <v>100</v>
      </c>
      <c r="G12" s="556">
        <v>1395666</v>
      </c>
      <c r="H12" s="684">
        <v>100</v>
      </c>
      <c r="I12" s="580">
        <v>1302046</v>
      </c>
      <c r="J12" s="684">
        <v>100</v>
      </c>
      <c r="K12" s="556">
        <v>1293860</v>
      </c>
      <c r="L12" s="675">
        <v>100</v>
      </c>
      <c r="M12" s="681">
        <v>1343489</v>
      </c>
      <c r="N12" s="682">
        <f>M12/$M$12*100</f>
        <v>100</v>
      </c>
      <c r="O12" s="1311"/>
      <c r="P12" s="917" t="s">
        <v>1023</v>
      </c>
    </row>
    <row r="13" spans="1:18" s="217" customFormat="1" ht="18.600000000000001" customHeight="1">
      <c r="A13" s="1294" t="s">
        <v>1024</v>
      </c>
      <c r="B13" s="685" t="s">
        <v>1018</v>
      </c>
      <c r="C13" s="580">
        <v>185306</v>
      </c>
      <c r="D13" s="686">
        <v>6.48</v>
      </c>
      <c r="E13" s="580">
        <v>180568</v>
      </c>
      <c r="F13" s="686">
        <v>6.76</v>
      </c>
      <c r="G13" s="580">
        <v>177280</v>
      </c>
      <c r="H13" s="684">
        <v>6.3378161847404773</v>
      </c>
      <c r="I13" s="580">
        <v>121880</v>
      </c>
      <c r="J13" s="684">
        <v>4.697233110791573</v>
      </c>
      <c r="K13" s="580">
        <v>109013</v>
      </c>
      <c r="L13" s="675">
        <v>4.2300000000000004</v>
      </c>
      <c r="M13" s="681">
        <v>113765</v>
      </c>
      <c r="N13" s="682">
        <f>M13/$M$10*100</f>
        <v>4.2143926147645434</v>
      </c>
      <c r="O13" s="1309" t="s">
        <v>1025</v>
      </c>
      <c r="P13" s="910" t="s">
        <v>1019</v>
      </c>
      <c r="Q13" s="932">
        <f>M13+M16+M19</f>
        <v>360699</v>
      </c>
      <c r="R13" s="876">
        <f>Q13/$M$10</f>
        <v>0.13361993598672317</v>
      </c>
    </row>
    <row r="14" spans="1:18" s="217" customFormat="1" ht="18.600000000000001" customHeight="1">
      <c r="A14" s="1295"/>
      <c r="B14" s="914" t="s">
        <v>1020</v>
      </c>
      <c r="C14" s="580">
        <v>101707</v>
      </c>
      <c r="D14" s="686">
        <v>7.11</v>
      </c>
      <c r="E14" s="580">
        <v>98972</v>
      </c>
      <c r="F14" s="686">
        <v>7.42</v>
      </c>
      <c r="G14" s="580">
        <v>94048</v>
      </c>
      <c r="H14" s="684">
        <v>6.7104669813744007</v>
      </c>
      <c r="I14" s="580">
        <v>64246</v>
      </c>
      <c r="J14" s="684">
        <v>4.9700117508449546</v>
      </c>
      <c r="K14" s="580">
        <v>56382</v>
      </c>
      <c r="L14" s="675">
        <v>4.4000000000000004</v>
      </c>
      <c r="M14" s="681">
        <v>58902</v>
      </c>
      <c r="N14" s="682">
        <f>M14/$M$11*100</f>
        <v>4.3439622818228685</v>
      </c>
      <c r="O14" s="1310"/>
      <c r="P14" s="910" t="s">
        <v>1021</v>
      </c>
      <c r="Q14" s="932">
        <f>M22+M25+M28+M31+N6238+M34+M49+M52+M55+M58+M61</f>
        <v>1886324</v>
      </c>
      <c r="R14" s="876">
        <f>Q14/$M$10</f>
        <v>0.69878345138250897</v>
      </c>
    </row>
    <row r="15" spans="1:18" s="217" customFormat="1" ht="18.600000000000001" customHeight="1">
      <c r="A15" s="1296"/>
      <c r="B15" s="683" t="s">
        <v>1022</v>
      </c>
      <c r="C15" s="580">
        <v>83599</v>
      </c>
      <c r="D15" s="686">
        <v>5.85</v>
      </c>
      <c r="E15" s="580">
        <v>81596</v>
      </c>
      <c r="F15" s="686">
        <v>6.09</v>
      </c>
      <c r="G15" s="580">
        <v>83232</v>
      </c>
      <c r="H15" s="684">
        <v>5.9636044727033539</v>
      </c>
      <c r="I15" s="580">
        <v>57634</v>
      </c>
      <c r="J15" s="684">
        <v>4.426418114260172</v>
      </c>
      <c r="K15" s="580">
        <v>52631</v>
      </c>
      <c r="L15" s="675">
        <v>4.07</v>
      </c>
      <c r="M15" s="681">
        <v>54863</v>
      </c>
      <c r="N15" s="682">
        <f>M15/$M$12*100</f>
        <v>4.0836210791454191</v>
      </c>
      <c r="O15" s="1311"/>
      <c r="P15" s="917" t="s">
        <v>1023</v>
      </c>
      <c r="Q15" s="932">
        <v>437519</v>
      </c>
      <c r="R15" s="876">
        <f>Q15/$M$10</f>
        <v>0.16207769018759446</v>
      </c>
    </row>
    <row r="16" spans="1:18" s="217" customFormat="1" ht="18.600000000000001" customHeight="1">
      <c r="A16" s="1294" t="s">
        <v>1026</v>
      </c>
      <c r="B16" s="685" t="s">
        <v>1018</v>
      </c>
      <c r="C16" s="580">
        <v>240433</v>
      </c>
      <c r="D16" s="686">
        <v>8.41</v>
      </c>
      <c r="E16" s="580">
        <v>174500</v>
      </c>
      <c r="F16" s="686">
        <v>6.53</v>
      </c>
      <c r="G16" s="580">
        <v>191410</v>
      </c>
      <c r="H16" s="684">
        <v>6.8429681629127641</v>
      </c>
      <c r="I16" s="580">
        <v>164844</v>
      </c>
      <c r="J16" s="684">
        <v>6.3530578841099947</v>
      </c>
      <c r="K16" s="580">
        <v>118013</v>
      </c>
      <c r="L16" s="675">
        <v>4.58</v>
      </c>
      <c r="M16" s="681">
        <v>110547</v>
      </c>
      <c r="N16" s="682">
        <f>M16/$M$10*100</f>
        <v>4.0951827045609459</v>
      </c>
      <c r="O16" s="1309" t="s">
        <v>1027</v>
      </c>
      <c r="P16" s="910" t="s">
        <v>1019</v>
      </c>
    </row>
    <row r="17" spans="1:16" s="217" customFormat="1" ht="18.600000000000001" customHeight="1">
      <c r="A17" s="1295"/>
      <c r="B17" s="914" t="s">
        <v>1020</v>
      </c>
      <c r="C17" s="580">
        <v>124402</v>
      </c>
      <c r="D17" s="686">
        <v>8.6999999999999993</v>
      </c>
      <c r="E17" s="580">
        <v>95079</v>
      </c>
      <c r="F17" s="686">
        <v>7.13</v>
      </c>
      <c r="G17" s="580">
        <v>104700</v>
      </c>
      <c r="H17" s="684">
        <v>7.4705032850236028</v>
      </c>
      <c r="I17" s="580">
        <v>86999</v>
      </c>
      <c r="J17" s="684">
        <v>6.7301630033272133</v>
      </c>
      <c r="K17" s="580">
        <v>62075</v>
      </c>
      <c r="L17" s="675">
        <v>4.84</v>
      </c>
      <c r="M17" s="681">
        <v>57720</v>
      </c>
      <c r="N17" s="682">
        <f>M17/$M$11*100</f>
        <v>4.2567909902348982</v>
      </c>
      <c r="O17" s="1310"/>
      <c r="P17" s="910" t="s">
        <v>1021</v>
      </c>
    </row>
    <row r="18" spans="1:16" s="217" customFormat="1" ht="18.600000000000001" customHeight="1">
      <c r="A18" s="1296"/>
      <c r="B18" s="683" t="s">
        <v>1022</v>
      </c>
      <c r="C18" s="580">
        <v>116031</v>
      </c>
      <c r="D18" s="686">
        <v>8.11</v>
      </c>
      <c r="E18" s="580">
        <v>79421</v>
      </c>
      <c r="F18" s="686">
        <v>5.93</v>
      </c>
      <c r="G18" s="580">
        <v>86710</v>
      </c>
      <c r="H18" s="684">
        <v>6.2128044962046793</v>
      </c>
      <c r="I18" s="580">
        <v>77845</v>
      </c>
      <c r="J18" s="684">
        <v>5.9786674203522763</v>
      </c>
      <c r="K18" s="580">
        <v>55938</v>
      </c>
      <c r="L18" s="675">
        <v>4.32</v>
      </c>
      <c r="M18" s="681">
        <v>52827</v>
      </c>
      <c r="N18" s="682">
        <f>M18/$M$12*100</f>
        <v>3.9320753649639113</v>
      </c>
      <c r="O18" s="1311"/>
      <c r="P18" s="917" t="s">
        <v>1023</v>
      </c>
    </row>
    <row r="19" spans="1:16" s="217" customFormat="1" ht="18.2" customHeight="1">
      <c r="A19" s="1294" t="s">
        <v>1028</v>
      </c>
      <c r="B19" s="685" t="s">
        <v>1018</v>
      </c>
      <c r="C19" s="580">
        <v>262410</v>
      </c>
      <c r="D19" s="686">
        <v>9.18</v>
      </c>
      <c r="E19" s="580">
        <v>215254</v>
      </c>
      <c r="F19" s="686">
        <v>8.0500000000000007</v>
      </c>
      <c r="G19" s="580">
        <v>171935</v>
      </c>
      <c r="H19" s="684">
        <v>6.1467307407680165</v>
      </c>
      <c r="I19" s="580">
        <v>172429</v>
      </c>
      <c r="J19" s="684">
        <v>6.6453824094246814</v>
      </c>
      <c r="K19" s="580">
        <v>158166</v>
      </c>
      <c r="L19" s="675">
        <v>6.14</v>
      </c>
      <c r="M19" s="681">
        <v>136387</v>
      </c>
      <c r="N19" s="682">
        <f>M19/$M$10*100</f>
        <v>5.0524182793468277</v>
      </c>
      <c r="O19" s="1309" t="s">
        <v>1029</v>
      </c>
      <c r="P19" s="910" t="s">
        <v>1019</v>
      </c>
    </row>
    <row r="20" spans="1:16" s="217" customFormat="1" ht="18.2" customHeight="1">
      <c r="A20" s="1295"/>
      <c r="B20" s="914" t="s">
        <v>1020</v>
      </c>
      <c r="C20" s="580">
        <v>132720</v>
      </c>
      <c r="D20" s="686">
        <v>9.2799999999999994</v>
      </c>
      <c r="E20" s="580">
        <v>110367</v>
      </c>
      <c r="F20" s="686">
        <v>8.27</v>
      </c>
      <c r="G20" s="580">
        <v>93376</v>
      </c>
      <c r="H20" s="684">
        <v>6.6625187654476017</v>
      </c>
      <c r="I20" s="580">
        <v>93841</v>
      </c>
      <c r="J20" s="684">
        <v>7.2594538603343608</v>
      </c>
      <c r="K20" s="580">
        <v>83447</v>
      </c>
      <c r="L20" s="675">
        <v>6.51</v>
      </c>
      <c r="M20" s="681">
        <v>72121</v>
      </c>
      <c r="N20" s="682">
        <f>M20/$M$11*100</f>
        <v>5.3188500174416333</v>
      </c>
      <c r="O20" s="1310"/>
      <c r="P20" s="910" t="s">
        <v>1021</v>
      </c>
    </row>
    <row r="21" spans="1:16" s="217" customFormat="1" ht="18.2" customHeight="1">
      <c r="A21" s="1296"/>
      <c r="B21" s="683" t="s">
        <v>1022</v>
      </c>
      <c r="C21" s="580">
        <v>129690</v>
      </c>
      <c r="D21" s="686">
        <v>9.07</v>
      </c>
      <c r="E21" s="580">
        <v>104887</v>
      </c>
      <c r="F21" s="686">
        <v>7.38</v>
      </c>
      <c r="G21" s="580">
        <v>78559</v>
      </c>
      <c r="H21" s="684">
        <v>5.6287822444625002</v>
      </c>
      <c r="I21" s="580">
        <v>78588</v>
      </c>
      <c r="J21" s="684">
        <v>6.0357314564923206</v>
      </c>
      <c r="K21" s="580">
        <v>74719</v>
      </c>
      <c r="L21" s="675">
        <v>5.77</v>
      </c>
      <c r="M21" s="681">
        <v>64266</v>
      </c>
      <c r="N21" s="682">
        <f>M21/$M$12*100</f>
        <v>4.7835151608982285</v>
      </c>
      <c r="O21" s="1311"/>
      <c r="P21" s="917" t="s">
        <v>1023</v>
      </c>
    </row>
    <row r="22" spans="1:16" s="217" customFormat="1" ht="18.2" customHeight="1">
      <c r="A22" s="1294" t="s">
        <v>1030</v>
      </c>
      <c r="B22" s="685" t="s">
        <v>1018</v>
      </c>
      <c r="C22" s="580">
        <v>294516</v>
      </c>
      <c r="D22" s="686">
        <v>9.2200000000000006</v>
      </c>
      <c r="E22" s="580">
        <v>234403</v>
      </c>
      <c r="F22" s="686">
        <v>8.77</v>
      </c>
      <c r="G22" s="580">
        <v>214692</v>
      </c>
      <c r="H22" s="684">
        <v>7.6753070415969233</v>
      </c>
      <c r="I22" s="580">
        <v>171437</v>
      </c>
      <c r="J22" s="684">
        <v>6.6071509092121339</v>
      </c>
      <c r="K22" s="580">
        <v>176765</v>
      </c>
      <c r="L22" s="675">
        <v>6.86</v>
      </c>
      <c r="M22" s="681">
        <v>168152</v>
      </c>
      <c r="N22" s="682">
        <f>M22/$M$10*100</f>
        <v>6.2291438224224285</v>
      </c>
      <c r="O22" s="1309" t="s">
        <v>1031</v>
      </c>
      <c r="P22" s="910" t="s">
        <v>1019</v>
      </c>
    </row>
    <row r="23" spans="1:16" s="217" customFormat="1" ht="18.2" customHeight="1">
      <c r="A23" s="1295"/>
      <c r="B23" s="914" t="s">
        <v>1020</v>
      </c>
      <c r="C23" s="580">
        <v>150111</v>
      </c>
      <c r="D23" s="686">
        <v>10.55</v>
      </c>
      <c r="E23" s="580">
        <v>119100</v>
      </c>
      <c r="F23" s="686">
        <v>8.93</v>
      </c>
      <c r="G23" s="580">
        <v>110290</v>
      </c>
      <c r="H23" s="684">
        <v>7.869358235962304</v>
      </c>
      <c r="I23" s="580">
        <v>92195</v>
      </c>
      <c r="J23" s="684">
        <v>7.1321208070409146</v>
      </c>
      <c r="K23" s="580">
        <v>97020</v>
      </c>
      <c r="L23" s="675">
        <v>7.57</v>
      </c>
      <c r="M23" s="681">
        <v>90141</v>
      </c>
      <c r="N23" s="682">
        <f>M23/$M$11*100</f>
        <v>6.6478065947810805</v>
      </c>
      <c r="O23" s="1310"/>
      <c r="P23" s="910" t="s">
        <v>1021</v>
      </c>
    </row>
    <row r="24" spans="1:16" s="217" customFormat="1" ht="18.2" customHeight="1">
      <c r="A24" s="1296"/>
      <c r="B24" s="683" t="s">
        <v>1022</v>
      </c>
      <c r="C24" s="580">
        <v>144405</v>
      </c>
      <c r="D24" s="686">
        <v>7.89</v>
      </c>
      <c r="E24" s="580">
        <v>115303</v>
      </c>
      <c r="F24" s="686">
        <v>8.61</v>
      </c>
      <c r="G24" s="580">
        <v>104402</v>
      </c>
      <c r="H24" s="684">
        <v>7.4804430286329255</v>
      </c>
      <c r="I24" s="580">
        <v>79242</v>
      </c>
      <c r="J24" s="684">
        <v>6.0859600966478915</v>
      </c>
      <c r="K24" s="580">
        <v>79745</v>
      </c>
      <c r="L24" s="675">
        <v>6.16</v>
      </c>
      <c r="M24" s="681">
        <v>78011</v>
      </c>
      <c r="N24" s="682">
        <f>M24/$M$12*100</f>
        <v>5.8065975977473583</v>
      </c>
      <c r="O24" s="1311"/>
      <c r="P24" s="917" t="s">
        <v>1023</v>
      </c>
    </row>
    <row r="25" spans="1:16" s="217" customFormat="1" ht="18.2" customHeight="1">
      <c r="A25" s="1294" t="s">
        <v>1032</v>
      </c>
      <c r="B25" s="685" t="s">
        <v>1018</v>
      </c>
      <c r="C25" s="580">
        <v>263662</v>
      </c>
      <c r="D25" s="686">
        <v>9.2200000000000006</v>
      </c>
      <c r="E25" s="580">
        <v>232909</v>
      </c>
      <c r="F25" s="686">
        <v>8.7200000000000006</v>
      </c>
      <c r="G25" s="580">
        <v>229024</v>
      </c>
      <c r="H25" s="684">
        <v>8.1876805837883762</v>
      </c>
      <c r="I25" s="580">
        <v>184200</v>
      </c>
      <c r="J25" s="684">
        <v>7.0990346160798152</v>
      </c>
      <c r="K25" s="580">
        <v>151822</v>
      </c>
      <c r="L25" s="675">
        <v>5.9</v>
      </c>
      <c r="M25" s="681">
        <v>166385</v>
      </c>
      <c r="N25" s="682">
        <f>M25/$M$10*100</f>
        <v>6.1636858014995699</v>
      </c>
      <c r="O25" s="1309" t="s">
        <v>1033</v>
      </c>
      <c r="P25" s="910" t="s">
        <v>1019</v>
      </c>
    </row>
    <row r="26" spans="1:16" s="217" customFormat="1" ht="18.2" customHeight="1">
      <c r="A26" s="1295"/>
      <c r="B26" s="914" t="s">
        <v>1020</v>
      </c>
      <c r="C26" s="580">
        <v>150818</v>
      </c>
      <c r="D26" s="686">
        <v>10.55</v>
      </c>
      <c r="E26" s="580">
        <v>129103</v>
      </c>
      <c r="F26" s="686">
        <v>9.68</v>
      </c>
      <c r="G26" s="580">
        <v>120544</v>
      </c>
      <c r="H26" s="684">
        <v>8.6009966379167633</v>
      </c>
      <c r="I26" s="580">
        <v>102481</v>
      </c>
      <c r="J26" s="684">
        <v>7.9278363514980201</v>
      </c>
      <c r="K26" s="580">
        <v>86895</v>
      </c>
      <c r="L26" s="675">
        <v>6.78</v>
      </c>
      <c r="M26" s="681">
        <v>92549</v>
      </c>
      <c r="N26" s="682">
        <f>M26/$M$11*100</f>
        <v>6.8253941329738321</v>
      </c>
      <c r="O26" s="1310"/>
      <c r="P26" s="910" t="s">
        <v>1021</v>
      </c>
    </row>
    <row r="27" spans="1:16" s="217" customFormat="1" ht="18.2" customHeight="1">
      <c r="A27" s="1296"/>
      <c r="B27" s="683" t="s">
        <v>1022</v>
      </c>
      <c r="C27" s="580">
        <v>112844</v>
      </c>
      <c r="D27" s="686">
        <v>7.89</v>
      </c>
      <c r="E27" s="580">
        <v>103806</v>
      </c>
      <c r="F27" s="686">
        <v>7.75</v>
      </c>
      <c r="G27" s="580">
        <v>108480</v>
      </c>
      <c r="H27" s="684">
        <v>7.7726332804553531</v>
      </c>
      <c r="I27" s="580">
        <v>81719</v>
      </c>
      <c r="J27" s="684">
        <v>6.2761991511820634</v>
      </c>
      <c r="K27" s="580">
        <v>64927</v>
      </c>
      <c r="L27" s="675">
        <v>5.0199999999999996</v>
      </c>
      <c r="M27" s="681">
        <v>73836</v>
      </c>
      <c r="N27" s="682">
        <f>M27/$M$12*100</f>
        <v>5.4958395640008959</v>
      </c>
      <c r="O27" s="1311"/>
      <c r="P27" s="917" t="s">
        <v>1023</v>
      </c>
    </row>
    <row r="28" spans="1:16" s="217" customFormat="1" ht="18.2" customHeight="1">
      <c r="A28" s="1294" t="s">
        <v>1034</v>
      </c>
      <c r="B28" s="685" t="s">
        <v>1018</v>
      </c>
      <c r="C28" s="580">
        <v>233445</v>
      </c>
      <c r="D28" s="686">
        <v>8.16</v>
      </c>
      <c r="E28" s="580">
        <v>208343</v>
      </c>
      <c r="F28" s="686">
        <v>7.8</v>
      </c>
      <c r="G28" s="580">
        <v>231508</v>
      </c>
      <c r="H28" s="684">
        <v>8.2764843710339484</v>
      </c>
      <c r="I28" s="580">
        <v>169944</v>
      </c>
      <c r="J28" s="684">
        <v>6.5496109597994998</v>
      </c>
      <c r="K28" s="580">
        <v>159212</v>
      </c>
      <c r="L28" s="675">
        <v>6.18</v>
      </c>
      <c r="M28" s="681">
        <v>147917</v>
      </c>
      <c r="N28" s="682">
        <f>M28/$M$10*100</f>
        <v>5.4795439054026023</v>
      </c>
      <c r="O28" s="1309" t="s">
        <v>1035</v>
      </c>
      <c r="P28" s="910" t="s">
        <v>1019</v>
      </c>
    </row>
    <row r="29" spans="1:16" s="217" customFormat="1" ht="18.2" customHeight="1">
      <c r="A29" s="1295"/>
      <c r="B29" s="914" t="s">
        <v>1020</v>
      </c>
      <c r="C29" s="580">
        <v>118428</v>
      </c>
      <c r="D29" s="686">
        <v>8.2799999999999994</v>
      </c>
      <c r="E29" s="580">
        <v>106840</v>
      </c>
      <c r="F29" s="686">
        <v>8.01</v>
      </c>
      <c r="G29" s="580">
        <v>121884</v>
      </c>
      <c r="H29" s="684">
        <v>8.696607663723178</v>
      </c>
      <c r="I29" s="580">
        <v>90520</v>
      </c>
      <c r="J29" s="684">
        <v>7.0025443402933307</v>
      </c>
      <c r="K29" s="580">
        <v>85347</v>
      </c>
      <c r="L29" s="675">
        <v>6.66</v>
      </c>
      <c r="M29" s="681">
        <v>81245</v>
      </c>
      <c r="N29" s="682">
        <f>M29/$M$11*100</f>
        <v>5.9917356895640035</v>
      </c>
      <c r="O29" s="1310"/>
      <c r="P29" s="910" t="s">
        <v>1021</v>
      </c>
    </row>
    <row r="30" spans="1:16" s="217" customFormat="1" ht="18.2" customHeight="1">
      <c r="A30" s="1296"/>
      <c r="B30" s="683" t="s">
        <v>1022</v>
      </c>
      <c r="C30" s="580">
        <v>115017</v>
      </c>
      <c r="D30" s="686">
        <v>8.0399999999999991</v>
      </c>
      <c r="E30" s="580">
        <v>101503</v>
      </c>
      <c r="F30" s="686">
        <v>7.58</v>
      </c>
      <c r="G30" s="580">
        <v>109624</v>
      </c>
      <c r="H30" s="684">
        <v>7.8546013157875878</v>
      </c>
      <c r="I30" s="580">
        <v>79424</v>
      </c>
      <c r="J30" s="684">
        <v>6.09993809742513</v>
      </c>
      <c r="K30" s="580">
        <v>73865</v>
      </c>
      <c r="L30" s="675">
        <v>5.71</v>
      </c>
      <c r="M30" s="681">
        <v>66672</v>
      </c>
      <c r="N30" s="682">
        <f>M30/$M$12*100</f>
        <v>4.9626011080105608</v>
      </c>
      <c r="O30" s="1311"/>
      <c r="P30" s="917" t="s">
        <v>1023</v>
      </c>
    </row>
    <row r="31" spans="1:16" s="217" customFormat="1" ht="18.600000000000001" customHeight="1">
      <c r="A31" s="1294" t="s">
        <v>1036</v>
      </c>
      <c r="B31" s="685" t="s">
        <v>1018</v>
      </c>
      <c r="C31" s="580">
        <v>232242</v>
      </c>
      <c r="D31" s="686">
        <v>8.1199999999999992</v>
      </c>
      <c r="E31" s="580">
        <v>218650</v>
      </c>
      <c r="F31" s="686">
        <v>8.18</v>
      </c>
      <c r="G31" s="580">
        <v>235246</v>
      </c>
      <c r="H31" s="684">
        <v>8.4101190557054277</v>
      </c>
      <c r="I31" s="580">
        <v>192330</v>
      </c>
      <c r="J31" s="684">
        <v>7.4123633426201447</v>
      </c>
      <c r="K31" s="580">
        <v>167811</v>
      </c>
      <c r="L31" s="675">
        <v>6.52</v>
      </c>
      <c r="M31" s="681">
        <v>185860</v>
      </c>
      <c r="N31" s="682">
        <f>M31/$M$10*100</f>
        <v>6.8851317310256936</v>
      </c>
      <c r="O31" s="1309" t="s">
        <v>1037</v>
      </c>
      <c r="P31" s="910" t="s">
        <v>1019</v>
      </c>
    </row>
    <row r="32" spans="1:16" s="217" customFormat="1" ht="18.600000000000001" customHeight="1">
      <c r="A32" s="1295"/>
      <c r="B32" s="914" t="s">
        <v>1020</v>
      </c>
      <c r="C32" s="580">
        <v>117658</v>
      </c>
      <c r="D32" s="686">
        <v>8.23</v>
      </c>
      <c r="E32" s="580">
        <v>111238</v>
      </c>
      <c r="F32" s="686">
        <v>8.34</v>
      </c>
      <c r="G32" s="580">
        <v>122521</v>
      </c>
      <c r="H32" s="684">
        <v>8.7420585767371239</v>
      </c>
      <c r="I32" s="580">
        <v>97324</v>
      </c>
      <c r="J32" s="684">
        <v>7.5288955520847107</v>
      </c>
      <c r="K32" s="580">
        <v>87030</v>
      </c>
      <c r="L32" s="675">
        <v>6.79</v>
      </c>
      <c r="M32" s="681">
        <v>97521</v>
      </c>
      <c r="N32" s="682">
        <f>M32/$M$11*100</f>
        <v>7.1920740498734839</v>
      </c>
      <c r="O32" s="1310"/>
      <c r="P32" s="910" t="s">
        <v>1021</v>
      </c>
    </row>
    <row r="33" spans="1:16" s="217" customFormat="1" ht="18.600000000000001" customHeight="1">
      <c r="A33" s="1296"/>
      <c r="B33" s="683" t="s">
        <v>1022</v>
      </c>
      <c r="C33" s="580">
        <v>114584</v>
      </c>
      <c r="D33" s="686">
        <v>8.01</v>
      </c>
      <c r="E33" s="580">
        <v>107412</v>
      </c>
      <c r="F33" s="686">
        <v>8.02</v>
      </c>
      <c r="G33" s="580">
        <v>112725</v>
      </c>
      <c r="H33" s="684">
        <v>8.0767891458271546</v>
      </c>
      <c r="I33" s="580">
        <v>95006</v>
      </c>
      <c r="J33" s="684">
        <v>7.2966700101225301</v>
      </c>
      <c r="K33" s="580">
        <v>80781</v>
      </c>
      <c r="L33" s="675">
        <v>6.24</v>
      </c>
      <c r="M33" s="681">
        <v>88339</v>
      </c>
      <c r="N33" s="682">
        <f>M33/$M$12*100</f>
        <v>6.5753422618272275</v>
      </c>
      <c r="O33" s="1311"/>
      <c r="P33" s="917" t="s">
        <v>1023</v>
      </c>
    </row>
    <row r="34" spans="1:16" s="217" customFormat="1" ht="18.600000000000001" customHeight="1">
      <c r="A34" s="1294" t="s">
        <v>1038</v>
      </c>
      <c r="B34" s="685" t="s">
        <v>1018</v>
      </c>
      <c r="C34" s="580">
        <v>189275</v>
      </c>
      <c r="D34" s="686">
        <v>6.62</v>
      </c>
      <c r="E34" s="580">
        <v>217187</v>
      </c>
      <c r="F34" s="686">
        <v>8.1300000000000008</v>
      </c>
      <c r="G34" s="580">
        <v>229999</v>
      </c>
      <c r="H34" s="684">
        <v>8.2225371427917704</v>
      </c>
      <c r="I34" s="580">
        <v>202798</v>
      </c>
      <c r="J34" s="684">
        <v>7.8157981654275472</v>
      </c>
      <c r="K34" s="580">
        <v>190804</v>
      </c>
      <c r="L34" s="675">
        <v>7.41</v>
      </c>
      <c r="M34" s="681">
        <v>181859</v>
      </c>
      <c r="N34" s="682">
        <f>M34/$M$10*100</f>
        <v>6.736915804759505</v>
      </c>
      <c r="O34" s="1309" t="s">
        <v>1039</v>
      </c>
      <c r="P34" s="910" t="s">
        <v>1019</v>
      </c>
    </row>
    <row r="35" spans="1:16" s="217" customFormat="1" ht="18.75" customHeight="1">
      <c r="A35" s="1295"/>
      <c r="B35" s="914" t="s">
        <v>1020</v>
      </c>
      <c r="C35" s="580">
        <v>96915</v>
      </c>
      <c r="D35" s="686">
        <v>6.78</v>
      </c>
      <c r="E35" s="580">
        <v>111061</v>
      </c>
      <c r="F35" s="686">
        <v>8.33</v>
      </c>
      <c r="G35" s="580">
        <v>120343</v>
      </c>
      <c r="H35" s="684">
        <v>8.5866549840458024</v>
      </c>
      <c r="I35" s="580">
        <v>103469</v>
      </c>
      <c r="J35" s="684">
        <v>8.0042671271079371</v>
      </c>
      <c r="K35" s="580">
        <v>97307</v>
      </c>
      <c r="L35" s="675">
        <v>7.59</v>
      </c>
      <c r="M35" s="681">
        <v>94907</v>
      </c>
      <c r="N35" s="682">
        <f>M35/$M$11*100</f>
        <v>6.9992942222838428</v>
      </c>
      <c r="O35" s="1310"/>
      <c r="P35" s="910" t="s">
        <v>1021</v>
      </c>
    </row>
    <row r="36" spans="1:16" s="217" customFormat="1" ht="18.75" customHeight="1" thickBot="1">
      <c r="A36" s="1299"/>
      <c r="B36" s="687" t="s">
        <v>1022</v>
      </c>
      <c r="C36" s="580">
        <v>92360</v>
      </c>
      <c r="D36" s="686">
        <v>6.46</v>
      </c>
      <c r="E36" s="580">
        <v>106126</v>
      </c>
      <c r="F36" s="686">
        <v>7.93</v>
      </c>
      <c r="G36" s="580">
        <v>109656</v>
      </c>
      <c r="H36" s="684">
        <v>7.856894127964714</v>
      </c>
      <c r="I36" s="580">
        <v>99329</v>
      </c>
      <c r="J36" s="684">
        <v>7.628685929682975</v>
      </c>
      <c r="K36" s="580">
        <v>93497</v>
      </c>
      <c r="L36" s="675">
        <v>7.23</v>
      </c>
      <c r="M36" s="688">
        <v>86952</v>
      </c>
      <c r="N36" s="689">
        <f>M36/$M$12*100</f>
        <v>6.4721036048676241</v>
      </c>
      <c r="O36" s="1322"/>
      <c r="P36" s="690" t="s">
        <v>1193</v>
      </c>
    </row>
    <row r="37" spans="1:16" s="475" customFormat="1" ht="11.1" customHeight="1">
      <c r="A37" s="425" t="s">
        <v>312</v>
      </c>
      <c r="B37" s="425"/>
      <c r="C37" s="474"/>
      <c r="D37" s="691"/>
      <c r="E37" s="474"/>
      <c r="F37" s="692"/>
      <c r="G37" s="425"/>
      <c r="H37" s="692"/>
      <c r="I37" s="427"/>
      <c r="J37" s="691"/>
      <c r="K37" s="427"/>
      <c r="L37" s="691"/>
      <c r="M37" s="693"/>
      <c r="N37" s="694"/>
      <c r="O37" s="425"/>
      <c r="P37" s="695" t="s">
        <v>273</v>
      </c>
    </row>
    <row r="38" spans="1:16" s="475" customFormat="1" ht="11.1" customHeight="1">
      <c r="A38" s="475" t="s">
        <v>313</v>
      </c>
      <c r="C38" s="696"/>
      <c r="D38" s="694"/>
      <c r="E38" s="696"/>
      <c r="F38" s="697"/>
      <c r="H38" s="697"/>
      <c r="I38" s="693"/>
      <c r="J38" s="694"/>
      <c r="K38" s="693"/>
      <c r="L38" s="694"/>
      <c r="M38" s="693"/>
      <c r="N38" s="694"/>
      <c r="O38" s="698"/>
      <c r="P38" s="699"/>
    </row>
    <row r="39" spans="1:16" s="475" customFormat="1" ht="11.1" customHeight="1">
      <c r="A39" s="352" t="s">
        <v>314</v>
      </c>
      <c r="C39" s="696"/>
      <c r="D39" s="694"/>
      <c r="E39" s="696"/>
      <c r="F39" s="697"/>
      <c r="H39" s="697"/>
      <c r="I39" s="693"/>
      <c r="J39" s="694"/>
      <c r="K39" s="693"/>
      <c r="L39" s="694"/>
      <c r="M39" s="693"/>
      <c r="N39" s="694"/>
      <c r="O39" s="698"/>
      <c r="P39" s="699"/>
    </row>
    <row r="40" spans="1:16" s="287" customFormat="1" ht="14.1" customHeight="1">
      <c r="A40" s="152" t="s">
        <v>347</v>
      </c>
      <c r="C40" s="700"/>
      <c r="D40" s="701"/>
      <c r="E40" s="700"/>
      <c r="F40" s="702"/>
      <c r="G40" s="421"/>
      <c r="H40" s="702"/>
      <c r="J40" s="701"/>
      <c r="L40" s="701"/>
      <c r="N40" s="701"/>
      <c r="P40" s="925" t="s">
        <v>1714</v>
      </c>
    </row>
    <row r="41" spans="1:16" s="287" customFormat="1" ht="14.1" customHeight="1">
      <c r="A41" s="152"/>
      <c r="C41" s="700"/>
      <c r="D41" s="701"/>
      <c r="E41" s="700"/>
      <c r="F41" s="702"/>
      <c r="G41" s="421"/>
      <c r="H41" s="702"/>
      <c r="J41" s="701"/>
      <c r="L41" s="701"/>
      <c r="N41" s="701"/>
      <c r="P41" s="925"/>
    </row>
    <row r="42" spans="1:16" s="229" customFormat="1" ht="27" customHeight="1">
      <c r="A42" s="1221" t="s">
        <v>1791</v>
      </c>
      <c r="B42" s="1221"/>
      <c r="C42" s="1221"/>
      <c r="D42" s="1221"/>
      <c r="E42" s="1221"/>
      <c r="F42" s="1221"/>
      <c r="G42" s="1221"/>
      <c r="H42" s="1221"/>
      <c r="I42" s="1325" t="s">
        <v>315</v>
      </c>
      <c r="J42" s="1325"/>
      <c r="K42" s="1325"/>
      <c r="L42" s="1325"/>
      <c r="M42" s="1325"/>
      <c r="N42" s="1325"/>
      <c r="O42" s="1325"/>
      <c r="P42" s="1325"/>
    </row>
    <row r="43" spans="1:16" s="230" customFormat="1" ht="17.100000000000001" customHeight="1">
      <c r="A43" s="884"/>
      <c r="B43" s="884"/>
      <c r="C43" s="884"/>
      <c r="D43" s="884"/>
      <c r="E43" s="894"/>
      <c r="F43" s="894"/>
      <c r="G43" s="703"/>
      <c r="H43" s="703"/>
      <c r="I43" s="704"/>
      <c r="J43" s="704"/>
      <c r="K43" s="704"/>
      <c r="L43" s="704"/>
      <c r="M43" s="703"/>
      <c r="N43" s="703"/>
      <c r="O43" s="703"/>
      <c r="P43" s="703"/>
    </row>
    <row r="44" spans="1:16" s="217" customFormat="1" ht="18" customHeight="1" thickBot="1">
      <c r="A44" s="431" t="s">
        <v>174</v>
      </c>
      <c r="B44" s="592"/>
      <c r="C44" s="705"/>
      <c r="D44" s="706"/>
      <c r="E44" s="592"/>
      <c r="F44" s="707"/>
      <c r="G44" s="708"/>
      <c r="H44" s="707"/>
      <c r="I44" s="709"/>
      <c r="J44" s="706"/>
      <c r="K44" s="709"/>
      <c r="L44" s="706"/>
      <c r="M44" s="709"/>
      <c r="N44" s="706"/>
      <c r="O44" s="592"/>
      <c r="P44" s="670" t="s">
        <v>149</v>
      </c>
    </row>
    <row r="45" spans="1:16" s="217" customFormat="1" ht="23.25" customHeight="1">
      <c r="A45" s="1326" t="s">
        <v>47</v>
      </c>
      <c r="B45" s="1327"/>
      <c r="C45" s="1313" t="s">
        <v>1553</v>
      </c>
      <c r="D45" s="1314"/>
      <c r="E45" s="1297" t="s">
        <v>15</v>
      </c>
      <c r="F45" s="1298"/>
      <c r="G45" s="1315">
        <v>2000</v>
      </c>
      <c r="H45" s="1292"/>
      <c r="I45" s="1292" t="s">
        <v>17</v>
      </c>
      <c r="J45" s="1293"/>
      <c r="K45" s="1315">
        <v>2010</v>
      </c>
      <c r="L45" s="1293"/>
      <c r="M45" s="1307">
        <v>2013</v>
      </c>
      <c r="N45" s="1308"/>
      <c r="O45" s="1301" t="s">
        <v>48</v>
      </c>
      <c r="P45" s="1302"/>
    </row>
    <row r="46" spans="1:16" s="217" customFormat="1" ht="14.45" customHeight="1">
      <c r="A46" s="1328"/>
      <c r="B46" s="1329"/>
      <c r="C46" s="1332" t="s">
        <v>307</v>
      </c>
      <c r="D46" s="1341" t="s">
        <v>49</v>
      </c>
      <c r="E46" s="1332" t="s">
        <v>307</v>
      </c>
      <c r="F46" s="1341" t="s">
        <v>49</v>
      </c>
      <c r="G46" s="1335" t="s">
        <v>307</v>
      </c>
      <c r="H46" s="1338" t="s">
        <v>49</v>
      </c>
      <c r="I46" s="1316" t="s">
        <v>307</v>
      </c>
      <c r="J46" s="1269" t="s">
        <v>49</v>
      </c>
      <c r="K46" s="1266" t="s">
        <v>307</v>
      </c>
      <c r="L46" s="1269" t="s">
        <v>49</v>
      </c>
      <c r="M46" s="1319" t="s">
        <v>307</v>
      </c>
      <c r="N46" s="1323" t="s">
        <v>49</v>
      </c>
      <c r="O46" s="1303"/>
      <c r="P46" s="1304"/>
    </row>
    <row r="47" spans="1:16" s="217" customFormat="1" ht="14.45" customHeight="1">
      <c r="A47" s="1328"/>
      <c r="B47" s="1329"/>
      <c r="C47" s="1333"/>
      <c r="D47" s="1341"/>
      <c r="E47" s="1333"/>
      <c r="F47" s="1341"/>
      <c r="G47" s="1336"/>
      <c r="H47" s="1339"/>
      <c r="I47" s="1317"/>
      <c r="J47" s="1270"/>
      <c r="K47" s="1267"/>
      <c r="L47" s="1270"/>
      <c r="M47" s="1320"/>
      <c r="N47" s="1323"/>
      <c r="O47" s="1303"/>
      <c r="P47" s="1304"/>
    </row>
    <row r="48" spans="1:16" s="217" customFormat="1" ht="14.45" customHeight="1">
      <c r="A48" s="1330"/>
      <c r="B48" s="1331"/>
      <c r="C48" s="1334"/>
      <c r="D48" s="1342"/>
      <c r="E48" s="1334"/>
      <c r="F48" s="1342"/>
      <c r="G48" s="1337"/>
      <c r="H48" s="1340"/>
      <c r="I48" s="1318"/>
      <c r="J48" s="1271"/>
      <c r="K48" s="1268"/>
      <c r="L48" s="1271"/>
      <c r="M48" s="1321"/>
      <c r="N48" s="1324"/>
      <c r="O48" s="1305"/>
      <c r="P48" s="1306"/>
    </row>
    <row r="49" spans="1:16" s="217" customFormat="1" ht="16.7" customHeight="1">
      <c r="A49" s="1300" t="s">
        <v>50</v>
      </c>
      <c r="B49" s="671" t="s">
        <v>51</v>
      </c>
      <c r="C49" s="580">
        <v>154745</v>
      </c>
      <c r="D49" s="684">
        <v>5.41</v>
      </c>
      <c r="E49" s="580">
        <v>171369</v>
      </c>
      <c r="F49" s="684">
        <v>6.41</v>
      </c>
      <c r="G49" s="580">
        <v>220065</v>
      </c>
      <c r="H49" s="684">
        <v>8.4812652160021962</v>
      </c>
      <c r="I49" s="580">
        <v>206069</v>
      </c>
      <c r="J49" s="684">
        <v>8.0015298772603547</v>
      </c>
      <c r="K49" s="580">
        <v>200609</v>
      </c>
      <c r="L49" s="675">
        <v>7.79</v>
      </c>
      <c r="M49" s="676">
        <v>216774</v>
      </c>
      <c r="N49" s="682">
        <f>M49/$M$10*100</f>
        <v>8.0303322170524254</v>
      </c>
      <c r="O49" s="1312" t="s">
        <v>52</v>
      </c>
      <c r="P49" s="678" t="s">
        <v>53</v>
      </c>
    </row>
    <row r="50" spans="1:16" s="217" customFormat="1" ht="16.7" customHeight="1">
      <c r="A50" s="1295"/>
      <c r="B50" s="914" t="s">
        <v>54</v>
      </c>
      <c r="C50" s="580">
        <v>80417</v>
      </c>
      <c r="D50" s="684">
        <v>5.62</v>
      </c>
      <c r="E50" s="580">
        <v>87599</v>
      </c>
      <c r="F50" s="684">
        <v>6.57</v>
      </c>
      <c r="G50" s="580">
        <v>113884</v>
      </c>
      <c r="H50" s="684">
        <v>8.8099619934817248</v>
      </c>
      <c r="I50" s="580">
        <v>105667</v>
      </c>
      <c r="J50" s="684">
        <v>8.2455072531622839</v>
      </c>
      <c r="K50" s="580">
        <v>103179</v>
      </c>
      <c r="L50" s="675">
        <v>8.0500000000000007</v>
      </c>
      <c r="M50" s="681">
        <v>114006</v>
      </c>
      <c r="N50" s="682">
        <f>M50/$M$11*100</f>
        <v>8.4078259465128156</v>
      </c>
      <c r="O50" s="1310"/>
      <c r="P50" s="910" t="s">
        <v>55</v>
      </c>
    </row>
    <row r="51" spans="1:16" s="217" customFormat="1" ht="16.7" customHeight="1">
      <c r="A51" s="1296"/>
      <c r="B51" s="683" t="s">
        <v>56</v>
      </c>
      <c r="C51" s="580">
        <v>74328</v>
      </c>
      <c r="D51" s="684">
        <v>5.2</v>
      </c>
      <c r="E51" s="580">
        <v>83770</v>
      </c>
      <c r="F51" s="684">
        <v>6.26</v>
      </c>
      <c r="G51" s="580">
        <v>106181</v>
      </c>
      <c r="H51" s="684">
        <v>8.1549346182853757</v>
      </c>
      <c r="I51" s="580">
        <v>100402</v>
      </c>
      <c r="J51" s="684">
        <v>7.7598812854559229</v>
      </c>
      <c r="K51" s="580">
        <v>97430</v>
      </c>
      <c r="L51" s="675">
        <v>7.53</v>
      </c>
      <c r="M51" s="681">
        <v>102768</v>
      </c>
      <c r="N51" s="682">
        <f>M51/$M$12*100</f>
        <v>7.6493369130673932</v>
      </c>
      <c r="O51" s="1311"/>
      <c r="P51" s="917" t="s">
        <v>57</v>
      </c>
    </row>
    <row r="52" spans="1:16" s="217" customFormat="1" ht="16.7" customHeight="1">
      <c r="A52" s="1294" t="s">
        <v>58</v>
      </c>
      <c r="B52" s="914" t="s">
        <v>51</v>
      </c>
      <c r="C52" s="580">
        <v>146931</v>
      </c>
      <c r="D52" s="684">
        <v>5.14</v>
      </c>
      <c r="E52" s="580">
        <v>144048</v>
      </c>
      <c r="F52" s="684">
        <v>5.39</v>
      </c>
      <c r="G52" s="580">
        <v>173397</v>
      </c>
      <c r="H52" s="684">
        <v>6.6826889539869248</v>
      </c>
      <c r="I52" s="580">
        <v>202910</v>
      </c>
      <c r="J52" s="684">
        <v>7.8788678908273377</v>
      </c>
      <c r="K52" s="580">
        <v>206740</v>
      </c>
      <c r="L52" s="675">
        <v>8.0299999999999994</v>
      </c>
      <c r="M52" s="681">
        <v>218351</v>
      </c>
      <c r="N52" s="682">
        <f>M52/$M$10*100</f>
        <v>8.0887517411018592</v>
      </c>
      <c r="O52" s="1309" t="s">
        <v>59</v>
      </c>
      <c r="P52" s="910" t="s">
        <v>53</v>
      </c>
    </row>
    <row r="53" spans="1:16" s="217" customFormat="1" ht="16.7" customHeight="1">
      <c r="A53" s="1295"/>
      <c r="B53" s="914" t="s">
        <v>54</v>
      </c>
      <c r="C53" s="580">
        <v>70530</v>
      </c>
      <c r="D53" s="684">
        <v>4.93</v>
      </c>
      <c r="E53" s="580">
        <v>73525</v>
      </c>
      <c r="F53" s="684">
        <v>5.51</v>
      </c>
      <c r="G53" s="580">
        <v>87190</v>
      </c>
      <c r="H53" s="684">
        <v>6.7449385884906707</v>
      </c>
      <c r="I53" s="580">
        <v>102450</v>
      </c>
      <c r="J53" s="684">
        <v>7.9944752674579203</v>
      </c>
      <c r="K53" s="580">
        <v>105629</v>
      </c>
      <c r="L53" s="675">
        <v>8.24</v>
      </c>
      <c r="M53" s="681">
        <v>113599</v>
      </c>
      <c r="N53" s="682">
        <f>M53/$M$11*100</f>
        <v>8.3778101126073139</v>
      </c>
      <c r="O53" s="1310"/>
      <c r="P53" s="910" t="s">
        <v>55</v>
      </c>
    </row>
    <row r="54" spans="1:16" s="217" customFormat="1" ht="16.7" customHeight="1">
      <c r="A54" s="1296"/>
      <c r="B54" s="683" t="s">
        <v>56</v>
      </c>
      <c r="C54" s="580">
        <v>76401</v>
      </c>
      <c r="D54" s="684">
        <v>5.34</v>
      </c>
      <c r="E54" s="580">
        <v>70523</v>
      </c>
      <c r="F54" s="684">
        <v>5.27</v>
      </c>
      <c r="G54" s="580">
        <v>86207</v>
      </c>
      <c r="H54" s="684">
        <v>6.6208874340845103</v>
      </c>
      <c r="I54" s="580">
        <v>100460</v>
      </c>
      <c r="J54" s="684">
        <v>7.7643639961046782</v>
      </c>
      <c r="K54" s="580">
        <v>101111</v>
      </c>
      <c r="L54" s="675">
        <v>7.81</v>
      </c>
      <c r="M54" s="681">
        <v>104752</v>
      </c>
      <c r="N54" s="682">
        <f>M54/$M$12*100</f>
        <v>7.7970121080261912</v>
      </c>
      <c r="O54" s="1311"/>
      <c r="P54" s="917" t="s">
        <v>57</v>
      </c>
    </row>
    <row r="55" spans="1:16" s="217" customFormat="1" ht="16.7" customHeight="1">
      <c r="A55" s="1294" t="s">
        <v>60</v>
      </c>
      <c r="B55" s="914" t="s">
        <v>51</v>
      </c>
      <c r="C55" s="580">
        <v>163798</v>
      </c>
      <c r="D55" s="684">
        <v>5.73</v>
      </c>
      <c r="E55" s="580">
        <v>135365</v>
      </c>
      <c r="F55" s="684">
        <v>5.07</v>
      </c>
      <c r="G55" s="580">
        <v>139999</v>
      </c>
      <c r="H55" s="684">
        <v>5.3955360869519975</v>
      </c>
      <c r="I55" s="580">
        <v>164470</v>
      </c>
      <c r="J55" s="684">
        <v>6.3862668276791297</v>
      </c>
      <c r="K55" s="580">
        <v>203823</v>
      </c>
      <c r="L55" s="675">
        <v>7.91</v>
      </c>
      <c r="M55" s="710">
        <v>238215</v>
      </c>
      <c r="N55" s="682">
        <f>M55/$M$10*100</f>
        <v>8.8246080668583105</v>
      </c>
      <c r="O55" s="1309" t="s">
        <v>61</v>
      </c>
      <c r="P55" s="910" t="s">
        <v>53</v>
      </c>
    </row>
    <row r="56" spans="1:16" s="217" customFormat="1" ht="16.7" customHeight="1">
      <c r="A56" s="1295"/>
      <c r="B56" s="914" t="s">
        <v>54</v>
      </c>
      <c r="C56" s="580">
        <v>77278</v>
      </c>
      <c r="D56" s="684">
        <v>5.4</v>
      </c>
      <c r="E56" s="580">
        <v>63747</v>
      </c>
      <c r="F56" s="684">
        <v>4.78</v>
      </c>
      <c r="G56" s="580">
        <v>70655</v>
      </c>
      <c r="H56" s="684">
        <v>5.4658061242092941</v>
      </c>
      <c r="I56" s="580">
        <v>81321</v>
      </c>
      <c r="J56" s="684">
        <v>6.3457171617857062</v>
      </c>
      <c r="K56" s="580">
        <v>102221</v>
      </c>
      <c r="L56" s="675">
        <v>7.98</v>
      </c>
      <c r="M56" s="710">
        <v>121814</v>
      </c>
      <c r="N56" s="682">
        <f>M56/$M$11*100</f>
        <v>8.9836579640414733</v>
      </c>
      <c r="O56" s="1310"/>
      <c r="P56" s="910" t="s">
        <v>55</v>
      </c>
    </row>
    <row r="57" spans="1:16" s="217" customFormat="1" ht="16.5" customHeight="1">
      <c r="A57" s="1296"/>
      <c r="B57" s="683" t="s">
        <v>56</v>
      </c>
      <c r="C57" s="580">
        <v>86520</v>
      </c>
      <c r="D57" s="684">
        <v>6.05</v>
      </c>
      <c r="E57" s="580">
        <v>71618</v>
      </c>
      <c r="F57" s="684">
        <v>5.35</v>
      </c>
      <c r="G57" s="580">
        <v>69344</v>
      </c>
      <c r="H57" s="684">
        <v>5.3257719005319322</v>
      </c>
      <c r="I57" s="580">
        <v>83149</v>
      </c>
      <c r="J57" s="684">
        <v>6.426429443680151</v>
      </c>
      <c r="K57" s="580">
        <v>101602</v>
      </c>
      <c r="L57" s="675">
        <v>7.85</v>
      </c>
      <c r="M57" s="710">
        <v>116401</v>
      </c>
      <c r="N57" s="682">
        <f>M57/$M$12*100</f>
        <v>8.6640828469753011</v>
      </c>
      <c r="O57" s="1311"/>
      <c r="P57" s="917" t="s">
        <v>57</v>
      </c>
    </row>
    <row r="58" spans="1:16" s="217" customFormat="1" ht="16.5" customHeight="1">
      <c r="A58" s="1294" t="s">
        <v>62</v>
      </c>
      <c r="B58" s="914" t="s">
        <v>51</v>
      </c>
      <c r="C58" s="580">
        <v>147901</v>
      </c>
      <c r="D58" s="684">
        <v>5.18</v>
      </c>
      <c r="E58" s="580">
        <v>151182</v>
      </c>
      <c r="F58" s="684">
        <v>5.66</v>
      </c>
      <c r="G58" s="580">
        <v>138905</v>
      </c>
      <c r="H58" s="684">
        <v>5.3533735252256607</v>
      </c>
      <c r="I58" s="580">
        <v>138880</v>
      </c>
      <c r="J58" s="684">
        <v>5.392623195890299</v>
      </c>
      <c r="K58" s="580">
        <v>165679</v>
      </c>
      <c r="L58" s="675">
        <v>6.43</v>
      </c>
      <c r="M58" s="710">
        <v>204451</v>
      </c>
      <c r="N58" s="682">
        <f>M58/$M$10*100</f>
        <v>7.5738301277301954</v>
      </c>
      <c r="O58" s="1309" t="s">
        <v>63</v>
      </c>
      <c r="P58" s="910" t="s">
        <v>53</v>
      </c>
    </row>
    <row r="59" spans="1:16" s="217" customFormat="1" ht="16.5" customHeight="1">
      <c r="A59" s="1295"/>
      <c r="B59" s="914" t="s">
        <v>54</v>
      </c>
      <c r="C59" s="580">
        <v>67457</v>
      </c>
      <c r="D59" s="684">
        <v>4.72</v>
      </c>
      <c r="E59" s="580">
        <v>69524</v>
      </c>
      <c r="F59" s="684">
        <v>5.21</v>
      </c>
      <c r="G59" s="580">
        <v>63660</v>
      </c>
      <c r="H59" s="684">
        <v>4.9246793272544567</v>
      </c>
      <c r="I59" s="580">
        <v>68477</v>
      </c>
      <c r="J59" s="684">
        <v>5.3434620096604792</v>
      </c>
      <c r="K59" s="580">
        <v>80942</v>
      </c>
      <c r="L59" s="675">
        <v>6.32</v>
      </c>
      <c r="M59" s="710">
        <v>103124</v>
      </c>
      <c r="N59" s="682">
        <f>M59/$M$11*100</f>
        <v>7.6052895716733122</v>
      </c>
      <c r="O59" s="1310"/>
      <c r="P59" s="910" t="s">
        <v>55</v>
      </c>
    </row>
    <row r="60" spans="1:16" s="217" customFormat="1" ht="16.5" customHeight="1">
      <c r="A60" s="1296"/>
      <c r="B60" s="683" t="s">
        <v>56</v>
      </c>
      <c r="C60" s="580">
        <v>80444</v>
      </c>
      <c r="D60" s="684">
        <v>5.63</v>
      </c>
      <c r="E60" s="580">
        <v>81658</v>
      </c>
      <c r="F60" s="684">
        <v>6.1</v>
      </c>
      <c r="G60" s="580">
        <v>75245</v>
      </c>
      <c r="H60" s="684">
        <v>5.7789816949631581</v>
      </c>
      <c r="I60" s="580">
        <v>70403</v>
      </c>
      <c r="J60" s="684">
        <v>5.4413151345586073</v>
      </c>
      <c r="K60" s="580">
        <v>84737</v>
      </c>
      <c r="L60" s="675">
        <v>6.55</v>
      </c>
      <c r="M60" s="710">
        <v>101327</v>
      </c>
      <c r="N60" s="682">
        <f>M60/$M$12*100</f>
        <v>7.5420788707611308</v>
      </c>
      <c r="O60" s="1311"/>
      <c r="P60" s="917" t="s">
        <v>57</v>
      </c>
    </row>
    <row r="61" spans="1:16" s="217" customFormat="1" ht="16.5" customHeight="1">
      <c r="A61" s="1294" t="s">
        <v>64</v>
      </c>
      <c r="B61" s="914" t="s">
        <v>51</v>
      </c>
      <c r="C61" s="580">
        <v>112425</v>
      </c>
      <c r="D61" s="684">
        <v>3.93</v>
      </c>
      <c r="E61" s="580">
        <v>131503</v>
      </c>
      <c r="F61" s="684">
        <v>4.92</v>
      </c>
      <c r="G61" s="580">
        <v>143104</v>
      </c>
      <c r="H61" s="684">
        <v>5.5152022242100207</v>
      </c>
      <c r="I61" s="580">
        <v>128108</v>
      </c>
      <c r="J61" s="684">
        <v>4.9743531997344066</v>
      </c>
      <c r="K61" s="580">
        <v>136430</v>
      </c>
      <c r="L61" s="675">
        <v>5.3</v>
      </c>
      <c r="M61" s="710">
        <v>158360</v>
      </c>
      <c r="N61" s="682">
        <f>M61/$M$10*100</f>
        <v>5.8664019203983049</v>
      </c>
      <c r="O61" s="1309" t="s">
        <v>65</v>
      </c>
      <c r="P61" s="910" t="s">
        <v>53</v>
      </c>
    </row>
    <row r="62" spans="1:16" s="217" customFormat="1" ht="16.5" customHeight="1">
      <c r="A62" s="1295"/>
      <c r="B62" s="914" t="s">
        <v>54</v>
      </c>
      <c r="C62" s="580">
        <v>48369</v>
      </c>
      <c r="D62" s="684">
        <v>3.38</v>
      </c>
      <c r="E62" s="580">
        <v>58119</v>
      </c>
      <c r="F62" s="684">
        <v>4.3600000000000003</v>
      </c>
      <c r="G62" s="580">
        <v>63517</v>
      </c>
      <c r="H62" s="684">
        <v>4.913616978153021</v>
      </c>
      <c r="I62" s="580">
        <v>57933</v>
      </c>
      <c r="J62" s="684">
        <v>4.5206826322073184</v>
      </c>
      <c r="K62" s="580">
        <v>66396</v>
      </c>
      <c r="L62" s="675">
        <v>5.18</v>
      </c>
      <c r="M62" s="710">
        <v>77681</v>
      </c>
      <c r="N62" s="682">
        <f>M62/$M$11*100</f>
        <v>5.7288943332023052</v>
      </c>
      <c r="O62" s="1310"/>
      <c r="P62" s="910" t="s">
        <v>55</v>
      </c>
    </row>
    <row r="63" spans="1:16" s="217" customFormat="1" ht="16.5" customHeight="1">
      <c r="A63" s="1296"/>
      <c r="B63" s="683" t="s">
        <v>56</v>
      </c>
      <c r="C63" s="580">
        <v>64056</v>
      </c>
      <c r="D63" s="684">
        <v>4.4800000000000004</v>
      </c>
      <c r="E63" s="580">
        <v>73384</v>
      </c>
      <c r="F63" s="684">
        <v>5.48</v>
      </c>
      <c r="G63" s="580">
        <v>79587</v>
      </c>
      <c r="H63" s="684">
        <v>6.1124568563629857</v>
      </c>
      <c r="I63" s="580">
        <v>70175</v>
      </c>
      <c r="J63" s="684">
        <v>5.423693444422117</v>
      </c>
      <c r="K63" s="580">
        <v>70034</v>
      </c>
      <c r="L63" s="675">
        <v>5.41</v>
      </c>
      <c r="M63" s="710">
        <v>80679</v>
      </c>
      <c r="N63" s="682">
        <f>M63/$M$12*100</f>
        <v>6.0051850070971931</v>
      </c>
      <c r="O63" s="1311"/>
      <c r="P63" s="917" t="s">
        <v>57</v>
      </c>
    </row>
    <row r="64" spans="1:16" s="217" customFormat="1" ht="16.5" customHeight="1">
      <c r="A64" s="1294" t="s">
        <v>66</v>
      </c>
      <c r="B64" s="914" t="s">
        <v>51</v>
      </c>
      <c r="C64" s="580">
        <v>92502</v>
      </c>
      <c r="D64" s="684">
        <v>3.24</v>
      </c>
      <c r="E64" s="580">
        <v>97044</v>
      </c>
      <c r="F64" s="684">
        <v>3.63</v>
      </c>
      <c r="G64" s="580">
        <v>117199</v>
      </c>
      <c r="H64" s="684">
        <v>4.5168282191636164</v>
      </c>
      <c r="I64" s="580">
        <v>134355</v>
      </c>
      <c r="J64" s="684">
        <v>5.2169202871820355</v>
      </c>
      <c r="K64" s="580">
        <v>124673</v>
      </c>
      <c r="L64" s="675">
        <v>4.84</v>
      </c>
      <c r="M64" s="710">
        <v>121487</v>
      </c>
      <c r="N64" s="682">
        <f>M64/$M$10*100</f>
        <v>4.5004519455887149</v>
      </c>
      <c r="O64" s="1309" t="s">
        <v>67</v>
      </c>
      <c r="P64" s="910" t="s">
        <v>53</v>
      </c>
    </row>
    <row r="65" spans="1:17" s="217" customFormat="1" ht="16.5" customHeight="1">
      <c r="A65" s="1295"/>
      <c r="B65" s="914" t="s">
        <v>54</v>
      </c>
      <c r="C65" s="580">
        <v>40551</v>
      </c>
      <c r="D65" s="684">
        <v>2.84</v>
      </c>
      <c r="E65" s="580">
        <v>39629</v>
      </c>
      <c r="F65" s="684">
        <v>2.97</v>
      </c>
      <c r="G65" s="580">
        <v>49154</v>
      </c>
      <c r="H65" s="684">
        <v>3.8025084456780642</v>
      </c>
      <c r="I65" s="580">
        <v>58013</v>
      </c>
      <c r="J65" s="684">
        <v>4.5269252678480854</v>
      </c>
      <c r="K65" s="580">
        <v>54681</v>
      </c>
      <c r="L65" s="675">
        <v>4.2699999999999996</v>
      </c>
      <c r="M65" s="710">
        <v>57471</v>
      </c>
      <c r="N65" s="682">
        <f>M65/$M$11*100</f>
        <v>4.2384274947988532</v>
      </c>
      <c r="O65" s="1310"/>
      <c r="P65" s="910" t="s">
        <v>55</v>
      </c>
      <c r="Q65" s="932">
        <f>M64+M67+M70+M73+M76</f>
        <v>452417</v>
      </c>
    </row>
    <row r="66" spans="1:17" s="217" customFormat="1" ht="16.5" customHeight="1">
      <c r="A66" s="1296"/>
      <c r="B66" s="683" t="s">
        <v>56</v>
      </c>
      <c r="C66" s="580">
        <v>51951</v>
      </c>
      <c r="D66" s="684">
        <v>3.63</v>
      </c>
      <c r="E66" s="580">
        <v>57415</v>
      </c>
      <c r="F66" s="684">
        <v>4.29</v>
      </c>
      <c r="G66" s="580">
        <v>68045</v>
      </c>
      <c r="H66" s="684">
        <v>5.2260058400394458</v>
      </c>
      <c r="I66" s="580">
        <v>76342</v>
      </c>
      <c r="J66" s="684">
        <v>5.9003292473683393</v>
      </c>
      <c r="K66" s="580">
        <v>69992</v>
      </c>
      <c r="L66" s="675">
        <v>5.41</v>
      </c>
      <c r="M66" s="710">
        <v>64016</v>
      </c>
      <c r="N66" s="682">
        <f>M66/$M$12*100</f>
        <v>4.7649068954044287</v>
      </c>
      <c r="O66" s="1311"/>
      <c r="P66" s="917" t="s">
        <v>57</v>
      </c>
    </row>
    <row r="67" spans="1:17" s="217" customFormat="1" ht="16.5" customHeight="1">
      <c r="A67" s="1294" t="s">
        <v>68</v>
      </c>
      <c r="B67" s="914" t="s">
        <v>51</v>
      </c>
      <c r="C67" s="580">
        <v>66013</v>
      </c>
      <c r="D67" s="684">
        <v>2.31</v>
      </c>
      <c r="E67" s="580">
        <v>73900</v>
      </c>
      <c r="F67" s="684">
        <v>2.77</v>
      </c>
      <c r="G67" s="580">
        <v>80429</v>
      </c>
      <c r="H67" s="684">
        <v>3.0997190832610393</v>
      </c>
      <c r="I67" s="580">
        <v>108868</v>
      </c>
      <c r="J67" s="684">
        <v>4.2272760807184984</v>
      </c>
      <c r="K67" s="580">
        <v>126234</v>
      </c>
      <c r="L67" s="675">
        <v>4.9000000000000004</v>
      </c>
      <c r="M67" s="710">
        <v>132824</v>
      </c>
      <c r="N67" s="682">
        <f>M67/$M$10*100</f>
        <v>4.9204279406099038</v>
      </c>
      <c r="O67" s="1309" t="s">
        <v>69</v>
      </c>
      <c r="P67" s="910" t="s">
        <v>53</v>
      </c>
    </row>
    <row r="68" spans="1:17" s="217" customFormat="1" ht="16.5" customHeight="1">
      <c r="A68" s="1295"/>
      <c r="B68" s="914" t="s">
        <v>54</v>
      </c>
      <c r="C68" s="580">
        <v>27810</v>
      </c>
      <c r="D68" s="684">
        <v>1.94</v>
      </c>
      <c r="E68" s="580">
        <v>30446</v>
      </c>
      <c r="F68" s="684">
        <v>2.2799999999999998</v>
      </c>
      <c r="G68" s="580">
        <v>30844</v>
      </c>
      <c r="H68" s="684">
        <v>2.3860636061865605</v>
      </c>
      <c r="I68" s="580">
        <v>43728</v>
      </c>
      <c r="J68" s="684">
        <v>3.4122246412435331</v>
      </c>
      <c r="K68" s="580">
        <v>52370</v>
      </c>
      <c r="L68" s="675">
        <v>4.09</v>
      </c>
      <c r="M68" s="710">
        <v>56111</v>
      </c>
      <c r="N68" s="682">
        <f>M68/$M$11*100</f>
        <v>4.1381288851883289</v>
      </c>
      <c r="O68" s="1310"/>
      <c r="P68" s="910" t="s">
        <v>55</v>
      </c>
    </row>
    <row r="69" spans="1:17" s="217" customFormat="1" ht="16.5" customHeight="1">
      <c r="A69" s="1296"/>
      <c r="B69" s="683" t="s">
        <v>56</v>
      </c>
      <c r="C69" s="580">
        <v>38203</v>
      </c>
      <c r="D69" s="684">
        <v>2.67</v>
      </c>
      <c r="E69" s="580">
        <v>43454</v>
      </c>
      <c r="F69" s="684">
        <v>3.25</v>
      </c>
      <c r="G69" s="580">
        <v>49585</v>
      </c>
      <c r="H69" s="684">
        <v>3.8082371897767051</v>
      </c>
      <c r="I69" s="580">
        <v>65140</v>
      </c>
      <c r="J69" s="684">
        <v>5.0345477872412783</v>
      </c>
      <c r="K69" s="580">
        <v>73864</v>
      </c>
      <c r="L69" s="675">
        <v>5.71</v>
      </c>
      <c r="M69" s="710">
        <v>76713</v>
      </c>
      <c r="N69" s="682">
        <f>M69/$M$12*100</f>
        <v>5.7099834833035477</v>
      </c>
      <c r="O69" s="1311"/>
      <c r="P69" s="917" t="s">
        <v>57</v>
      </c>
    </row>
    <row r="70" spans="1:17" s="217" customFormat="1" ht="16.5" customHeight="1">
      <c r="A70" s="1294" t="s">
        <v>70</v>
      </c>
      <c r="B70" s="914" t="s">
        <v>51</v>
      </c>
      <c r="C70" s="580">
        <v>42856</v>
      </c>
      <c r="D70" s="684">
        <v>1.5</v>
      </c>
      <c r="E70" s="580">
        <v>47511</v>
      </c>
      <c r="F70" s="684">
        <v>1.78</v>
      </c>
      <c r="G70" s="580">
        <v>54631</v>
      </c>
      <c r="H70" s="684">
        <v>2.1054688388222385</v>
      </c>
      <c r="I70" s="580">
        <v>69519</v>
      </c>
      <c r="J70" s="684">
        <v>2.6993791183402771</v>
      </c>
      <c r="K70" s="580">
        <v>94660</v>
      </c>
      <c r="L70" s="675">
        <v>3.68</v>
      </c>
      <c r="M70" s="710">
        <v>101650</v>
      </c>
      <c r="N70" s="682">
        <f>M70/$M$10*100</f>
        <v>3.7655958272826959</v>
      </c>
      <c r="O70" s="1309" t="s">
        <v>71</v>
      </c>
      <c r="P70" s="910" t="s">
        <v>53</v>
      </c>
    </row>
    <row r="71" spans="1:17" s="217" customFormat="1" ht="16.5" customHeight="1">
      <c r="A71" s="1295"/>
      <c r="B71" s="914" t="s">
        <v>54</v>
      </c>
      <c r="C71" s="580">
        <v>15915</v>
      </c>
      <c r="D71" s="684">
        <v>1.1100000000000001</v>
      </c>
      <c r="E71" s="580">
        <v>18067</v>
      </c>
      <c r="F71" s="684">
        <v>1.35</v>
      </c>
      <c r="G71" s="580">
        <v>20376</v>
      </c>
      <c r="H71" s="684">
        <v>1.5762687083276283</v>
      </c>
      <c r="I71" s="580">
        <v>24886</v>
      </c>
      <c r="J71" s="684">
        <v>1.94192788195176</v>
      </c>
      <c r="K71" s="580">
        <v>35228</v>
      </c>
      <c r="L71" s="675">
        <v>2.75</v>
      </c>
      <c r="M71" s="710">
        <v>38659</v>
      </c>
      <c r="N71" s="682">
        <f>M71/$M$11*100</f>
        <v>2.8510617271568073</v>
      </c>
      <c r="O71" s="1310"/>
      <c r="P71" s="910" t="s">
        <v>55</v>
      </c>
    </row>
    <row r="72" spans="1:17" s="217" customFormat="1" ht="16.5" customHeight="1">
      <c r="A72" s="1296"/>
      <c r="B72" s="683" t="s">
        <v>56</v>
      </c>
      <c r="C72" s="580">
        <v>26941</v>
      </c>
      <c r="D72" s="684">
        <v>1.88</v>
      </c>
      <c r="E72" s="580">
        <v>29444</v>
      </c>
      <c r="F72" s="684">
        <v>2.2000000000000002</v>
      </c>
      <c r="G72" s="580">
        <v>34255</v>
      </c>
      <c r="H72" s="684">
        <v>2.6308594320016345</v>
      </c>
      <c r="I72" s="580">
        <v>44633</v>
      </c>
      <c r="J72" s="684">
        <v>3.4496004204473434</v>
      </c>
      <c r="K72" s="580">
        <v>59432</v>
      </c>
      <c r="L72" s="675">
        <v>4.59</v>
      </c>
      <c r="M72" s="710">
        <v>62991</v>
      </c>
      <c r="N72" s="682">
        <f>M72/$M$12*100</f>
        <v>4.6886130068798479</v>
      </c>
      <c r="O72" s="1311"/>
      <c r="P72" s="917" t="s">
        <v>57</v>
      </c>
    </row>
    <row r="73" spans="1:17" s="217" customFormat="1" ht="16.7" customHeight="1">
      <c r="A73" s="1294" t="s">
        <v>72</v>
      </c>
      <c r="B73" s="685" t="s">
        <v>51</v>
      </c>
      <c r="C73" s="580">
        <v>31649</v>
      </c>
      <c r="D73" s="684">
        <v>1.1100000000000001</v>
      </c>
      <c r="E73" s="580">
        <v>38762</v>
      </c>
      <c r="F73" s="684">
        <v>1.45</v>
      </c>
      <c r="G73" s="580">
        <v>48355</v>
      </c>
      <c r="H73" s="684">
        <v>1.863592936267858</v>
      </c>
      <c r="I73" s="580">
        <v>39762</v>
      </c>
      <c r="J73" s="684">
        <v>1.5439334930514839</v>
      </c>
      <c r="K73" s="580">
        <v>52621</v>
      </c>
      <c r="L73" s="675">
        <v>2.04</v>
      </c>
      <c r="M73" s="710">
        <v>57887</v>
      </c>
      <c r="N73" s="682">
        <f>M73/$M$10*100</f>
        <v>2.1444077290104611</v>
      </c>
      <c r="O73" s="1309" t="s">
        <v>73</v>
      </c>
      <c r="P73" s="910" t="s">
        <v>53</v>
      </c>
    </row>
    <row r="74" spans="1:17" s="217" customFormat="1" ht="16.7" customHeight="1">
      <c r="A74" s="1295"/>
      <c r="B74" s="914" t="s">
        <v>54</v>
      </c>
      <c r="C74" s="580">
        <v>8957</v>
      </c>
      <c r="D74" s="684">
        <v>0.63</v>
      </c>
      <c r="E74" s="580">
        <v>11343</v>
      </c>
      <c r="F74" s="684">
        <v>0.85</v>
      </c>
      <c r="G74" s="580">
        <v>14526</v>
      </c>
      <c r="H74" s="684">
        <v>1.123718063268901</v>
      </c>
      <c r="I74" s="580">
        <v>13184</v>
      </c>
      <c r="J74" s="684">
        <v>1.0287863535984894</v>
      </c>
      <c r="K74" s="580">
        <v>16699</v>
      </c>
      <c r="L74" s="675">
        <v>1.3</v>
      </c>
      <c r="M74" s="710">
        <v>18663</v>
      </c>
      <c r="N74" s="682">
        <f>M74/$M$11*100</f>
        <v>1.3763771699714813</v>
      </c>
      <c r="O74" s="1310"/>
      <c r="P74" s="910" t="s">
        <v>55</v>
      </c>
    </row>
    <row r="75" spans="1:17" s="217" customFormat="1" ht="16.7" customHeight="1">
      <c r="A75" s="1296"/>
      <c r="B75" s="683" t="s">
        <v>56</v>
      </c>
      <c r="C75" s="580">
        <v>22692</v>
      </c>
      <c r="D75" s="684">
        <v>1.59</v>
      </c>
      <c r="E75" s="580">
        <v>27419</v>
      </c>
      <c r="F75" s="684">
        <v>2.0499999999999998</v>
      </c>
      <c r="G75" s="580">
        <v>33829</v>
      </c>
      <c r="H75" s="684">
        <v>2.5981416939186479</v>
      </c>
      <c r="I75" s="580">
        <v>26578</v>
      </c>
      <c r="J75" s="684">
        <v>2.0541635107353193</v>
      </c>
      <c r="K75" s="580">
        <v>35922</v>
      </c>
      <c r="L75" s="675">
        <v>2.78</v>
      </c>
      <c r="M75" s="710">
        <v>39224</v>
      </c>
      <c r="N75" s="682">
        <f>M75/$M$12*100</f>
        <v>2.9195624229152601</v>
      </c>
      <c r="O75" s="1311"/>
      <c r="P75" s="917" t="s">
        <v>57</v>
      </c>
    </row>
    <row r="76" spans="1:17" s="217" customFormat="1" ht="16.7" customHeight="1">
      <c r="A76" s="1295" t="s">
        <v>74</v>
      </c>
      <c r="B76" s="914" t="s">
        <v>51</v>
      </c>
      <c r="C76" s="580">
        <v>31649</v>
      </c>
      <c r="D76" s="684">
        <v>1.1100000000000001</v>
      </c>
      <c r="E76" s="580">
        <v>38762</v>
      </c>
      <c r="F76" s="684">
        <v>1.45</v>
      </c>
      <c r="G76" s="580">
        <v>48355</v>
      </c>
      <c r="H76" s="684">
        <v>1.863592936267858</v>
      </c>
      <c r="I76" s="580">
        <v>21916</v>
      </c>
      <c r="J76" s="684">
        <v>0.85098451872934766</v>
      </c>
      <c r="K76" s="580">
        <v>32295</v>
      </c>
      <c r="L76" s="675">
        <v>1.25</v>
      </c>
      <c r="M76" s="710">
        <v>38569</v>
      </c>
      <c r="N76" s="682">
        <f>M76/$M$10*100</f>
        <v>1.4287778205850101</v>
      </c>
      <c r="O76" s="1309" t="s">
        <v>1167</v>
      </c>
      <c r="P76" s="910" t="s">
        <v>53</v>
      </c>
    </row>
    <row r="77" spans="1:17" s="217" customFormat="1" ht="16.7" customHeight="1">
      <c r="A77" s="1295"/>
      <c r="B77" s="914" t="s">
        <v>54</v>
      </c>
      <c r="C77" s="580">
        <v>8957</v>
      </c>
      <c r="D77" s="684">
        <v>0.63</v>
      </c>
      <c r="E77" s="580">
        <v>11343</v>
      </c>
      <c r="F77" s="684">
        <v>0.85</v>
      </c>
      <c r="G77" s="580">
        <v>14526</v>
      </c>
      <c r="H77" s="684">
        <v>1.123718063268901</v>
      </c>
      <c r="I77" s="580">
        <v>5939</v>
      </c>
      <c r="J77" s="684">
        <v>0.46343766338147968</v>
      </c>
      <c r="K77" s="580">
        <v>8662</v>
      </c>
      <c r="L77" s="675">
        <v>0.68</v>
      </c>
      <c r="M77" s="710">
        <v>9717</v>
      </c>
      <c r="N77" s="682">
        <f>M77/$M$11*100</f>
        <v>0.71661881587166498</v>
      </c>
      <c r="O77" s="1310"/>
      <c r="P77" s="910" t="s">
        <v>55</v>
      </c>
    </row>
    <row r="78" spans="1:17" s="217" customFormat="1" ht="16.7" customHeight="1" thickBot="1">
      <c r="A78" s="1299"/>
      <c r="B78" s="687" t="s">
        <v>56</v>
      </c>
      <c r="C78" s="580">
        <v>22692</v>
      </c>
      <c r="D78" s="684">
        <v>1.59</v>
      </c>
      <c r="E78" s="580">
        <v>27419</v>
      </c>
      <c r="F78" s="684">
        <v>2.0499999999999998</v>
      </c>
      <c r="G78" s="580">
        <v>33829</v>
      </c>
      <c r="H78" s="684">
        <v>2.5981416939186479</v>
      </c>
      <c r="I78" s="580">
        <v>15977</v>
      </c>
      <c r="J78" s="684">
        <v>1.2348322075031302</v>
      </c>
      <c r="K78" s="580">
        <v>23633</v>
      </c>
      <c r="L78" s="675">
        <v>1.83</v>
      </c>
      <c r="M78" s="711">
        <v>28852</v>
      </c>
      <c r="N78" s="689">
        <f>M78/$M$12*100</f>
        <v>2.1475427041084818</v>
      </c>
      <c r="O78" s="1322"/>
      <c r="P78" s="690" t="s">
        <v>57</v>
      </c>
    </row>
    <row r="79" spans="1:17" s="475" customFormat="1" ht="11.1" customHeight="1">
      <c r="A79" s="425" t="s">
        <v>312</v>
      </c>
      <c r="B79" s="425"/>
      <c r="C79" s="474"/>
      <c r="D79" s="691"/>
      <c r="E79" s="474"/>
      <c r="F79" s="692"/>
      <c r="G79" s="425"/>
      <c r="H79" s="692"/>
      <c r="I79" s="427"/>
      <c r="J79" s="691"/>
      <c r="K79" s="427"/>
      <c r="L79" s="691"/>
      <c r="M79" s="427"/>
      <c r="N79" s="691"/>
      <c r="O79" s="425"/>
      <c r="P79" s="695" t="s">
        <v>273</v>
      </c>
    </row>
    <row r="80" spans="1:17" s="475" customFormat="1" ht="11.1" customHeight="1">
      <c r="A80" s="475" t="s">
        <v>316</v>
      </c>
      <c r="C80" s="696"/>
      <c r="D80" s="694"/>
      <c r="E80" s="696"/>
      <c r="F80" s="697"/>
      <c r="H80" s="697"/>
      <c r="I80" s="693" t="s">
        <v>264</v>
      </c>
      <c r="J80" s="697"/>
      <c r="K80" s="693" t="s">
        <v>12</v>
      </c>
      <c r="L80" s="698"/>
      <c r="M80" s="693" t="s">
        <v>12</v>
      </c>
      <c r="N80" s="698"/>
      <c r="O80" s="698"/>
      <c r="P80" s="699"/>
    </row>
    <row r="81" spans="1:16" s="719" customFormat="1" ht="11.1" customHeight="1">
      <c r="A81" s="352" t="s">
        <v>317</v>
      </c>
      <c r="B81" s="712"/>
      <c r="C81" s="713"/>
      <c r="D81" s="714"/>
      <c r="E81" s="712"/>
      <c r="F81" s="715"/>
      <c r="G81" s="716"/>
      <c r="H81" s="715"/>
      <c r="I81" s="717"/>
      <c r="J81" s="718"/>
      <c r="K81" s="717"/>
      <c r="L81" s="718"/>
      <c r="M81" s="717"/>
      <c r="N81" s="718"/>
      <c r="O81" s="712"/>
      <c r="P81" s="712"/>
    </row>
    <row r="82" spans="1:16" s="217" customFormat="1">
      <c r="A82" s="213"/>
      <c r="B82" s="213"/>
      <c r="C82" s="206"/>
      <c r="D82" s="720"/>
      <c r="E82" s="213"/>
      <c r="F82" s="208"/>
      <c r="G82" s="480"/>
      <c r="H82" s="208"/>
      <c r="I82" s="721"/>
      <c r="J82" s="668"/>
      <c r="K82" s="721"/>
      <c r="L82" s="668"/>
      <c r="M82" s="721"/>
      <c r="N82" s="668"/>
      <c r="O82" s="213"/>
      <c r="P82" s="213"/>
    </row>
    <row r="83" spans="1:16" s="217" customFormat="1">
      <c r="A83" s="213"/>
      <c r="B83" s="213"/>
      <c r="C83" s="206"/>
      <c r="D83" s="720"/>
      <c r="E83" s="213"/>
      <c r="F83" s="208"/>
      <c r="G83" s="480"/>
      <c r="H83" s="208"/>
      <c r="I83" s="721"/>
      <c r="J83" s="668"/>
      <c r="K83" s="721"/>
      <c r="L83" s="668"/>
      <c r="M83" s="721"/>
      <c r="N83" s="668"/>
      <c r="O83" s="213"/>
      <c r="P83" s="213"/>
    </row>
    <row r="84" spans="1:16" s="217" customFormat="1">
      <c r="A84" s="213"/>
      <c r="B84" s="213"/>
      <c r="C84" s="206"/>
      <c r="D84" s="720"/>
      <c r="E84" s="213"/>
      <c r="F84" s="208"/>
      <c r="G84" s="480"/>
      <c r="H84" s="208"/>
      <c r="I84" s="721"/>
      <c r="J84" s="668"/>
      <c r="K84" s="721"/>
      <c r="L84" s="668"/>
      <c r="M84" s="721"/>
      <c r="N84" s="668"/>
      <c r="O84" s="213"/>
      <c r="P84" s="213"/>
    </row>
    <row r="85" spans="1:16" s="217" customFormat="1">
      <c r="A85" s="213"/>
      <c r="B85" s="213"/>
      <c r="C85" s="206"/>
      <c r="D85" s="720"/>
      <c r="E85" s="213"/>
      <c r="F85" s="208"/>
      <c r="G85" s="480"/>
      <c r="H85" s="208"/>
      <c r="I85" s="721"/>
      <c r="J85" s="668"/>
      <c r="K85" s="721"/>
      <c r="L85" s="668"/>
      <c r="M85" s="721"/>
      <c r="N85" s="668"/>
      <c r="O85" s="213"/>
      <c r="P85" s="213"/>
    </row>
    <row r="86" spans="1:16" s="217" customFormat="1">
      <c r="A86" s="213"/>
      <c r="B86" s="213"/>
      <c r="C86" s="206"/>
      <c r="D86" s="720"/>
      <c r="E86" s="213"/>
      <c r="F86" s="208"/>
      <c r="G86" s="480"/>
      <c r="H86" s="208"/>
      <c r="I86" s="721"/>
      <c r="J86" s="668"/>
      <c r="K86" s="721"/>
      <c r="L86" s="668"/>
      <c r="M86" s="721"/>
      <c r="N86" s="668"/>
      <c r="O86" s="213"/>
      <c r="P86" s="213"/>
    </row>
  </sheetData>
  <mergeCells count="83">
    <mergeCell ref="O67:O69"/>
    <mergeCell ref="O64:O66"/>
    <mergeCell ref="O52:O54"/>
    <mergeCell ref="A76:A78"/>
    <mergeCell ref="O49:O51"/>
    <mergeCell ref="O70:O72"/>
    <mergeCell ref="O76:O78"/>
    <mergeCell ref="A64:A66"/>
    <mergeCell ref="A58:A60"/>
    <mergeCell ref="O55:O57"/>
    <mergeCell ref="O58:O60"/>
    <mergeCell ref="O61:O63"/>
    <mergeCell ref="A73:A75"/>
    <mergeCell ref="O73:O75"/>
    <mergeCell ref="A70:A72"/>
    <mergeCell ref="A49:A51"/>
    <mergeCell ref="A52:A54"/>
    <mergeCell ref="A55:A57"/>
    <mergeCell ref="A67:A69"/>
    <mergeCell ref="A61:A63"/>
    <mergeCell ref="O34:O36"/>
    <mergeCell ref="N46:N48"/>
    <mergeCell ref="I42:P42"/>
    <mergeCell ref="G45:H45"/>
    <mergeCell ref="C45:D45"/>
    <mergeCell ref="A45:B48"/>
    <mergeCell ref="E46:E48"/>
    <mergeCell ref="C46:C48"/>
    <mergeCell ref="G46:G48"/>
    <mergeCell ref="H46:H48"/>
    <mergeCell ref="D46:D48"/>
    <mergeCell ref="F46:F48"/>
    <mergeCell ref="O28:O30"/>
    <mergeCell ref="O25:O27"/>
    <mergeCell ref="I46:I48"/>
    <mergeCell ref="J46:J48"/>
    <mergeCell ref="K46:K48"/>
    <mergeCell ref="L46:L48"/>
    <mergeCell ref="M46:M48"/>
    <mergeCell ref="O45:P48"/>
    <mergeCell ref="K45:L45"/>
    <mergeCell ref="I45:J45"/>
    <mergeCell ref="A10:A12"/>
    <mergeCell ref="A13:A15"/>
    <mergeCell ref="L7:L9"/>
    <mergeCell ref="O6:P9"/>
    <mergeCell ref="M45:N45"/>
    <mergeCell ref="O31:O33"/>
    <mergeCell ref="O10:O12"/>
    <mergeCell ref="O16:O18"/>
    <mergeCell ref="O19:O21"/>
    <mergeCell ref="O22:O24"/>
    <mergeCell ref="O13:O15"/>
    <mergeCell ref="C6:D6"/>
    <mergeCell ref="E6:F6"/>
    <mergeCell ref="K6:L6"/>
    <mergeCell ref="G6:H6"/>
    <mergeCell ref="M6:N6"/>
    <mergeCell ref="A16:A18"/>
    <mergeCell ref="A19:A21"/>
    <mergeCell ref="E45:F45"/>
    <mergeCell ref="A22:A24"/>
    <mergeCell ref="A42:H42"/>
    <mergeCell ref="A31:A33"/>
    <mergeCell ref="A34:A36"/>
    <mergeCell ref="A25:A27"/>
    <mergeCell ref="A28:A30"/>
    <mergeCell ref="I3:P3"/>
    <mergeCell ref="A3:H3"/>
    <mergeCell ref="I7:I9"/>
    <mergeCell ref="G7:G9"/>
    <mergeCell ref="E7:E9"/>
    <mergeCell ref="J7:J9"/>
    <mergeCell ref="D7:D9"/>
    <mergeCell ref="F7:F9"/>
    <mergeCell ref="C7:C9"/>
    <mergeCell ref="A6:B9"/>
    <mergeCell ref="M7:M9"/>
    <mergeCell ref="N7:N9"/>
    <mergeCell ref="H7:H9"/>
    <mergeCell ref="K7:K9"/>
    <mergeCell ref="E4:P4"/>
    <mergeCell ref="I6:J6"/>
  </mergeCells>
  <phoneticPr fontId="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39" max="16383" man="1"/>
  </rowBreaks>
  <colBreaks count="1" manualBreakCount="1">
    <brk id="8" max="8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A1:V103"/>
  <sheetViews>
    <sheetView view="pageBreakPreview" topLeftCell="C4" zoomScaleNormal="100" zoomScaleSheetLayoutView="100" workbookViewId="0">
      <selection activeCell="Q21" sqref="Q21"/>
    </sheetView>
  </sheetViews>
  <sheetFormatPr defaultRowHeight="11.25"/>
  <cols>
    <col min="1" max="1" width="12.375" style="211" customWidth="1"/>
    <col min="2" max="2" width="11.875" style="153" customWidth="1"/>
    <col min="3" max="5" width="11.625" style="153" customWidth="1"/>
    <col min="6" max="6" width="11.625" style="154" customWidth="1"/>
    <col min="7" max="7" width="11.625" style="155" customWidth="1"/>
    <col min="8" max="8" width="11.875" style="153" customWidth="1"/>
    <col min="9" max="9" width="11.625" style="156" customWidth="1"/>
    <col min="10" max="10" width="11.625" style="157" customWidth="1"/>
    <col min="11" max="11" width="11.625" style="156" customWidth="1"/>
    <col min="12" max="12" width="11.625" style="158" customWidth="1"/>
    <col min="13" max="13" width="11.625" style="159" customWidth="1"/>
    <col min="14" max="14" width="12.375" style="211" customWidth="1"/>
    <col min="15" max="15" width="9.125" style="211" customWidth="1"/>
    <col min="16" max="16" width="11.5" style="211" customWidth="1"/>
    <col min="17" max="17" width="12.125" style="153" customWidth="1"/>
    <col min="18" max="18" width="10.125" style="153" customWidth="1"/>
    <col min="19" max="19" width="10.25" style="160" customWidth="1"/>
    <col min="20" max="20" width="9.375" style="160" customWidth="1"/>
    <col min="21" max="21" width="10.125" style="160" customWidth="1"/>
    <col min="22" max="22" width="9.75" style="160" customWidth="1"/>
    <col min="23" max="16384" width="9" style="160"/>
  </cols>
  <sheetData>
    <row r="1" spans="1:22" ht="14.1" customHeight="1">
      <c r="A1" s="152" t="s">
        <v>1715</v>
      </c>
      <c r="N1" s="925" t="s">
        <v>1716</v>
      </c>
      <c r="O1" s="152" t="s">
        <v>398</v>
      </c>
      <c r="P1" s="152"/>
    </row>
    <row r="2" spans="1:22" ht="14.1" customHeight="1">
      <c r="A2" s="152"/>
      <c r="N2" s="925"/>
      <c r="O2" s="152"/>
      <c r="P2" s="152"/>
    </row>
    <row r="3" spans="1:22" s="161" customFormat="1" ht="20.100000000000001" customHeight="1">
      <c r="A3" s="1347" t="s">
        <v>318</v>
      </c>
      <c r="B3" s="1347"/>
      <c r="C3" s="1347"/>
      <c r="D3" s="1347"/>
      <c r="E3" s="1347"/>
      <c r="F3" s="1347"/>
      <c r="G3" s="1347"/>
      <c r="H3" s="1347" t="s">
        <v>319</v>
      </c>
      <c r="I3" s="1347"/>
      <c r="J3" s="1347"/>
      <c r="K3" s="1347"/>
      <c r="L3" s="1347"/>
      <c r="M3" s="1347"/>
      <c r="N3" s="1347"/>
      <c r="O3" s="1347" t="s">
        <v>348</v>
      </c>
      <c r="P3" s="1347"/>
      <c r="Q3" s="1347"/>
      <c r="R3" s="1347"/>
      <c r="S3" s="1347"/>
      <c r="T3" s="1347"/>
      <c r="U3" s="1347"/>
      <c r="V3" s="1347"/>
    </row>
    <row r="4" spans="1:22" s="908" customFormat="1" ht="24" customHeight="1">
      <c r="A4" s="897"/>
      <c r="B4" s="897"/>
      <c r="C4" s="897"/>
      <c r="D4" s="897"/>
      <c r="E4" s="897"/>
      <c r="F4" s="897"/>
      <c r="G4" s="897"/>
      <c r="H4" s="894"/>
      <c r="I4" s="894"/>
      <c r="J4" s="894"/>
      <c r="K4" s="894"/>
      <c r="L4" s="894"/>
      <c r="M4" s="894"/>
      <c r="N4" s="897"/>
      <c r="O4" s="1346" t="s">
        <v>349</v>
      </c>
      <c r="P4" s="1346"/>
      <c r="Q4" s="1346"/>
      <c r="R4" s="1346"/>
      <c r="S4" s="1346"/>
      <c r="T4" s="1346"/>
      <c r="U4" s="1346"/>
      <c r="V4" s="1346"/>
    </row>
    <row r="5" spans="1:22" s="163" customFormat="1" ht="18" customHeight="1" thickBot="1">
      <c r="A5" s="162" t="s">
        <v>225</v>
      </c>
      <c r="F5" s="164"/>
      <c r="G5" s="165"/>
      <c r="I5" s="166"/>
      <c r="J5" s="167"/>
      <c r="K5" s="166"/>
      <c r="L5" s="168"/>
      <c r="M5" s="165"/>
      <c r="N5" s="169" t="s">
        <v>23</v>
      </c>
      <c r="O5" s="162" t="s">
        <v>225</v>
      </c>
      <c r="P5" s="162"/>
      <c r="R5" s="165"/>
      <c r="V5" s="169" t="s">
        <v>226</v>
      </c>
    </row>
    <row r="6" spans="1:22" s="163" customFormat="1" ht="21" customHeight="1">
      <c r="A6" s="1350" t="s">
        <v>320</v>
      </c>
      <c r="B6" s="1353" t="s">
        <v>350</v>
      </c>
      <c r="C6" s="1349"/>
      <c r="D6" s="1349"/>
      <c r="E6" s="1349"/>
      <c r="F6" s="1349"/>
      <c r="G6" s="1349"/>
      <c r="H6" s="1353" t="s">
        <v>351</v>
      </c>
      <c r="I6" s="1349"/>
      <c r="J6" s="1349"/>
      <c r="K6" s="1349"/>
      <c r="L6" s="1349"/>
      <c r="M6" s="1358"/>
      <c r="N6" s="1364" t="s">
        <v>352</v>
      </c>
      <c r="O6" s="1359" t="s">
        <v>353</v>
      </c>
      <c r="P6" s="1350"/>
      <c r="Q6" s="1348" t="s">
        <v>321</v>
      </c>
      <c r="R6" s="1349"/>
      <c r="S6" s="1349"/>
      <c r="T6" s="1349"/>
      <c r="U6" s="1349"/>
      <c r="V6" s="1349"/>
    </row>
    <row r="7" spans="1:22" s="163" customFormat="1" ht="20.45" customHeight="1">
      <c r="A7" s="1351"/>
      <c r="B7" s="1317"/>
      <c r="C7" s="1354" t="s">
        <v>322</v>
      </c>
      <c r="D7" s="1335" t="s">
        <v>323</v>
      </c>
      <c r="E7" s="1354" t="s">
        <v>324</v>
      </c>
      <c r="F7" s="1354" t="s">
        <v>325</v>
      </c>
      <c r="G7" s="1356" t="s">
        <v>354</v>
      </c>
      <c r="H7" s="1317"/>
      <c r="I7" s="1354" t="s">
        <v>322</v>
      </c>
      <c r="J7" s="1335" t="s">
        <v>323</v>
      </c>
      <c r="K7" s="1354" t="s">
        <v>324</v>
      </c>
      <c r="L7" s="1354" t="s">
        <v>325</v>
      </c>
      <c r="M7" s="1362" t="s">
        <v>326</v>
      </c>
      <c r="N7" s="1365"/>
      <c r="O7" s="1360"/>
      <c r="P7" s="1351"/>
      <c r="Q7" s="1367"/>
      <c r="R7" s="1354" t="s">
        <v>322</v>
      </c>
      <c r="S7" s="1335" t="s">
        <v>323</v>
      </c>
      <c r="T7" s="1354" t="s">
        <v>324</v>
      </c>
      <c r="U7" s="1354" t="s">
        <v>325</v>
      </c>
      <c r="V7" s="1356" t="s">
        <v>326</v>
      </c>
    </row>
    <row r="8" spans="1:22" s="163" customFormat="1" ht="20.45" customHeight="1">
      <c r="A8" s="1352"/>
      <c r="B8" s="1318"/>
      <c r="C8" s="1355"/>
      <c r="D8" s="1355"/>
      <c r="E8" s="1355"/>
      <c r="F8" s="1355"/>
      <c r="G8" s="1357"/>
      <c r="H8" s="1318"/>
      <c r="I8" s="1355"/>
      <c r="J8" s="1355"/>
      <c r="K8" s="1355"/>
      <c r="L8" s="1355"/>
      <c r="M8" s="1363"/>
      <c r="N8" s="1366"/>
      <c r="O8" s="1361"/>
      <c r="P8" s="1352"/>
      <c r="Q8" s="1368"/>
      <c r="R8" s="1355"/>
      <c r="S8" s="1355"/>
      <c r="T8" s="1355"/>
      <c r="U8" s="1355"/>
      <c r="V8" s="1357"/>
    </row>
    <row r="9" spans="1:22" s="163" customFormat="1" ht="21.2" customHeight="1">
      <c r="A9" s="901" t="s">
        <v>327</v>
      </c>
      <c r="B9" s="170">
        <v>2171960</v>
      </c>
      <c r="C9" s="171">
        <v>1306608</v>
      </c>
      <c r="D9" s="171">
        <v>207507</v>
      </c>
      <c r="E9" s="171">
        <v>12140</v>
      </c>
      <c r="F9" s="171">
        <v>644849</v>
      </c>
      <c r="G9" s="171">
        <v>856</v>
      </c>
      <c r="H9" s="171">
        <v>1071214</v>
      </c>
      <c r="I9" s="172">
        <v>654266</v>
      </c>
      <c r="J9" s="172">
        <v>25554</v>
      </c>
      <c r="K9" s="172">
        <v>6699</v>
      </c>
      <c r="L9" s="172">
        <v>384098</v>
      </c>
      <c r="M9" s="172">
        <v>597</v>
      </c>
      <c r="N9" s="173" t="s">
        <v>327</v>
      </c>
      <c r="O9" s="1344" t="s">
        <v>327</v>
      </c>
      <c r="P9" s="1345"/>
      <c r="Q9" s="170">
        <v>1100746</v>
      </c>
      <c r="R9" s="172">
        <v>652342</v>
      </c>
      <c r="S9" s="172">
        <v>181953</v>
      </c>
      <c r="T9" s="172">
        <v>5441</v>
      </c>
      <c r="U9" s="172">
        <v>260751</v>
      </c>
      <c r="V9" s="172">
        <v>259</v>
      </c>
    </row>
    <row r="10" spans="1:22" s="163" customFormat="1" ht="21.2" customHeight="1">
      <c r="A10" s="901" t="s">
        <v>328</v>
      </c>
      <c r="B10" s="170">
        <v>2102176</v>
      </c>
      <c r="C10" s="171">
        <v>1300550</v>
      </c>
      <c r="D10" s="171">
        <v>213816</v>
      </c>
      <c r="E10" s="171">
        <v>16376</v>
      </c>
      <c r="F10" s="171">
        <v>571389</v>
      </c>
      <c r="G10" s="171">
        <v>45</v>
      </c>
      <c r="H10" s="171">
        <v>1029341</v>
      </c>
      <c r="I10" s="172">
        <v>654822</v>
      </c>
      <c r="J10" s="172">
        <v>25786</v>
      </c>
      <c r="K10" s="172">
        <v>9058</v>
      </c>
      <c r="L10" s="172">
        <v>339638</v>
      </c>
      <c r="M10" s="172">
        <v>37</v>
      </c>
      <c r="N10" s="173" t="s">
        <v>328</v>
      </c>
      <c r="O10" s="1344" t="s">
        <v>328</v>
      </c>
      <c r="P10" s="1345"/>
      <c r="Q10" s="170">
        <v>1072835</v>
      </c>
      <c r="R10" s="172">
        <v>645728</v>
      </c>
      <c r="S10" s="172">
        <v>188030</v>
      </c>
      <c r="T10" s="172">
        <v>7318</v>
      </c>
      <c r="U10" s="172">
        <v>231751</v>
      </c>
      <c r="V10" s="172">
        <v>8</v>
      </c>
    </row>
    <row r="11" spans="1:22" s="163" customFormat="1" ht="21.2" customHeight="1">
      <c r="A11" s="901" t="s">
        <v>329</v>
      </c>
      <c r="B11" s="174">
        <v>2185945</v>
      </c>
      <c r="C11" s="172">
        <v>1344442</v>
      </c>
      <c r="D11" s="172">
        <v>224227</v>
      </c>
      <c r="E11" s="172">
        <v>31221</v>
      </c>
      <c r="F11" s="172">
        <v>585157</v>
      </c>
      <c r="G11" s="172">
        <v>898</v>
      </c>
      <c r="H11" s="172">
        <v>1070783</v>
      </c>
      <c r="I11" s="172">
        <v>677884</v>
      </c>
      <c r="J11" s="172">
        <v>26961</v>
      </c>
      <c r="K11" s="172">
        <v>16605</v>
      </c>
      <c r="L11" s="172">
        <v>348791</v>
      </c>
      <c r="M11" s="172">
        <v>542</v>
      </c>
      <c r="N11" s="173" t="s">
        <v>329</v>
      </c>
      <c r="O11" s="1344" t="s">
        <v>329</v>
      </c>
      <c r="P11" s="1345"/>
      <c r="Q11" s="174">
        <v>1115162</v>
      </c>
      <c r="R11" s="172">
        <v>666558</v>
      </c>
      <c r="S11" s="172">
        <v>197266</v>
      </c>
      <c r="T11" s="172">
        <v>14616</v>
      </c>
      <c r="U11" s="172">
        <v>236366</v>
      </c>
      <c r="V11" s="172">
        <v>356</v>
      </c>
    </row>
    <row r="12" spans="1:22" s="163" customFormat="1" ht="21.2" customHeight="1">
      <c r="A12" s="901" t="s">
        <v>355</v>
      </c>
      <c r="B12" s="174">
        <v>2135566</v>
      </c>
      <c r="C12" s="172">
        <v>1300244</v>
      </c>
      <c r="D12" s="172">
        <v>230700</v>
      </c>
      <c r="E12" s="172">
        <v>47678</v>
      </c>
      <c r="F12" s="172">
        <v>556944</v>
      </c>
      <c r="G12" s="172" t="s">
        <v>356</v>
      </c>
      <c r="H12" s="172">
        <v>1047587</v>
      </c>
      <c r="I12" s="172">
        <v>655092</v>
      </c>
      <c r="J12" s="172">
        <v>31337</v>
      </c>
      <c r="K12" s="172">
        <v>24718</v>
      </c>
      <c r="L12" s="172">
        <v>336440</v>
      </c>
      <c r="M12" s="172" t="s">
        <v>356</v>
      </c>
      <c r="N12" s="173" t="s">
        <v>355</v>
      </c>
      <c r="O12" s="1345" t="s">
        <v>355</v>
      </c>
      <c r="P12" s="1345"/>
      <c r="Q12" s="172">
        <v>1087979</v>
      </c>
      <c r="R12" s="172">
        <v>645152</v>
      </c>
      <c r="S12" s="172">
        <v>199363</v>
      </c>
      <c r="T12" s="172">
        <v>22960</v>
      </c>
      <c r="U12" s="172">
        <v>220504</v>
      </c>
      <c r="V12" s="172" t="s">
        <v>356</v>
      </c>
    </row>
    <row r="13" spans="1:22" s="178" customFormat="1" ht="21.2" customHeight="1">
      <c r="A13" s="906">
        <v>2010</v>
      </c>
      <c r="B13" s="175">
        <f>SUM(B15:B30)</f>
        <v>2190178</v>
      </c>
      <c r="C13" s="176">
        <f>SUM(C15:C30)</f>
        <v>1304599</v>
      </c>
      <c r="D13" s="176">
        <f>SUM(D15:D30)</f>
        <v>240197</v>
      </c>
      <c r="E13" s="176">
        <f>SUM(E15:E30)</f>
        <v>68489</v>
      </c>
      <c r="F13" s="176">
        <f>SUM(F15:F30)</f>
        <v>576893</v>
      </c>
      <c r="G13" s="176" t="s">
        <v>356</v>
      </c>
      <c r="H13" s="176">
        <f>SUM(H15:H30)</f>
        <v>1079606</v>
      </c>
      <c r="I13" s="176">
        <f>SUM(I15:I30)</f>
        <v>660323</v>
      </c>
      <c r="J13" s="176">
        <f>SUM(J15:J30)</f>
        <v>34372</v>
      </c>
      <c r="K13" s="176">
        <f>SUM(K15:K30)</f>
        <v>34213</v>
      </c>
      <c r="L13" s="176">
        <f>SUM(L15:L30)</f>
        <v>350698</v>
      </c>
      <c r="M13" s="176" t="s">
        <v>356</v>
      </c>
      <c r="N13" s="177">
        <v>2010</v>
      </c>
      <c r="O13" s="1343">
        <v>2010</v>
      </c>
      <c r="P13" s="1343"/>
      <c r="Q13" s="176">
        <f>SUM(Q15:Q30)</f>
        <v>1110572</v>
      </c>
      <c r="R13" s="176">
        <f>SUM(R15:R30)</f>
        <v>644276</v>
      </c>
      <c r="S13" s="176">
        <f>SUM(S15:S30)</f>
        <v>205825</v>
      </c>
      <c r="T13" s="176">
        <f>SUM(T15:T30)</f>
        <v>34276</v>
      </c>
      <c r="U13" s="176">
        <f>SUM(U15:U30)</f>
        <v>226195</v>
      </c>
      <c r="V13" s="176" t="s">
        <v>356</v>
      </c>
    </row>
    <row r="14" spans="1:22" s="163" customFormat="1" ht="15.2" customHeight="1">
      <c r="A14" s="179"/>
      <c r="B14" s="174"/>
      <c r="C14" s="180"/>
      <c r="D14" s="180"/>
      <c r="E14" s="180"/>
      <c r="F14" s="180"/>
      <c r="G14" s="180"/>
      <c r="H14" s="172"/>
      <c r="I14" s="180"/>
      <c r="J14" s="180"/>
      <c r="K14" s="180"/>
      <c r="L14" s="180"/>
      <c r="M14" s="180"/>
      <c r="N14" s="181"/>
      <c r="O14" s="179"/>
      <c r="P14" s="182"/>
      <c r="Q14" s="174"/>
      <c r="R14" s="180"/>
      <c r="S14" s="180"/>
      <c r="T14" s="180"/>
      <c r="U14" s="180"/>
      <c r="V14" s="180"/>
    </row>
    <row r="15" spans="1:22" s="163" customFormat="1" ht="21.2" customHeight="1">
      <c r="A15" s="932" t="s">
        <v>330</v>
      </c>
      <c r="B15" s="174">
        <f t="shared" ref="B15:B30" si="0">SUM(C15:G15)</f>
        <v>176765</v>
      </c>
      <c r="C15" s="180">
        <f t="shared" ref="C15:C29" si="1">I15+R15</f>
        <v>562</v>
      </c>
      <c r="D15" s="180">
        <f t="shared" ref="D15:D29" si="2">J15+S15</f>
        <v>18</v>
      </c>
      <c r="E15" s="180">
        <f t="shared" ref="E15:E29" si="3">K15+T15</f>
        <v>31</v>
      </c>
      <c r="F15" s="180">
        <f t="shared" ref="F15:F29" si="4">L15+U15</f>
        <v>176154</v>
      </c>
      <c r="G15" s="180" t="s">
        <v>356</v>
      </c>
      <c r="H15" s="172">
        <f t="shared" ref="H15:H30" si="5">SUM(I15:M15)</f>
        <v>97020</v>
      </c>
      <c r="I15" s="172">
        <v>241</v>
      </c>
      <c r="J15" s="172">
        <v>11</v>
      </c>
      <c r="K15" s="172">
        <v>17</v>
      </c>
      <c r="L15" s="172">
        <v>96751</v>
      </c>
      <c r="M15" s="180" t="s">
        <v>356</v>
      </c>
      <c r="N15" s="931" t="s">
        <v>357</v>
      </c>
      <c r="O15" s="932" t="s">
        <v>358</v>
      </c>
      <c r="P15" s="183" t="s">
        <v>24</v>
      </c>
      <c r="Q15" s="174">
        <f t="shared" ref="Q15:Q29" si="6">SUM(R15:V15)</f>
        <v>79745</v>
      </c>
      <c r="R15" s="172">
        <v>321</v>
      </c>
      <c r="S15" s="172">
        <v>7</v>
      </c>
      <c r="T15" s="172">
        <v>14</v>
      </c>
      <c r="U15" s="172">
        <v>79403</v>
      </c>
      <c r="V15" s="180" t="s">
        <v>356</v>
      </c>
    </row>
    <row r="16" spans="1:22" s="163" customFormat="1" ht="21.2" customHeight="1">
      <c r="A16" s="932" t="s">
        <v>331</v>
      </c>
      <c r="B16" s="174">
        <f t="shared" si="0"/>
        <v>151822</v>
      </c>
      <c r="C16" s="180">
        <f t="shared" si="1"/>
        <v>4856</v>
      </c>
      <c r="D16" s="180">
        <f t="shared" si="2"/>
        <v>21</v>
      </c>
      <c r="E16" s="180">
        <f t="shared" si="3"/>
        <v>91</v>
      </c>
      <c r="F16" s="180">
        <f t="shared" si="4"/>
        <v>146854</v>
      </c>
      <c r="G16" s="180" t="s">
        <v>356</v>
      </c>
      <c r="H16" s="172">
        <f t="shared" si="5"/>
        <v>86895</v>
      </c>
      <c r="I16" s="172">
        <v>1080</v>
      </c>
      <c r="J16" s="172">
        <v>8</v>
      </c>
      <c r="K16" s="172">
        <v>31</v>
      </c>
      <c r="L16" s="172">
        <v>85776</v>
      </c>
      <c r="M16" s="180" t="s">
        <v>356</v>
      </c>
      <c r="N16" s="931" t="s">
        <v>359</v>
      </c>
      <c r="O16" s="932" t="s">
        <v>360</v>
      </c>
      <c r="P16" s="183" t="s">
        <v>25</v>
      </c>
      <c r="Q16" s="174">
        <f t="shared" si="6"/>
        <v>64927</v>
      </c>
      <c r="R16" s="172">
        <v>3776</v>
      </c>
      <c r="S16" s="172">
        <v>13</v>
      </c>
      <c r="T16" s="172">
        <v>60</v>
      </c>
      <c r="U16" s="172">
        <v>61078</v>
      </c>
      <c r="V16" s="180" t="s">
        <v>356</v>
      </c>
    </row>
    <row r="17" spans="1:22" s="163" customFormat="1" ht="21.2" customHeight="1">
      <c r="A17" s="932" t="s">
        <v>332</v>
      </c>
      <c r="B17" s="174">
        <f t="shared" si="0"/>
        <v>159212</v>
      </c>
      <c r="C17" s="180">
        <f t="shared" si="1"/>
        <v>41968</v>
      </c>
      <c r="D17" s="180">
        <f t="shared" si="2"/>
        <v>82</v>
      </c>
      <c r="E17" s="180">
        <f t="shared" si="3"/>
        <v>707</v>
      </c>
      <c r="F17" s="180">
        <f t="shared" si="4"/>
        <v>116455</v>
      </c>
      <c r="G17" s="180" t="s">
        <v>356</v>
      </c>
      <c r="H17" s="172">
        <f t="shared" si="5"/>
        <v>85347</v>
      </c>
      <c r="I17" s="172">
        <v>13964</v>
      </c>
      <c r="J17" s="172">
        <v>17</v>
      </c>
      <c r="K17" s="172">
        <v>230</v>
      </c>
      <c r="L17" s="172">
        <v>71136</v>
      </c>
      <c r="M17" s="180" t="s">
        <v>356</v>
      </c>
      <c r="N17" s="931" t="s">
        <v>361</v>
      </c>
      <c r="O17" s="932" t="s">
        <v>362</v>
      </c>
      <c r="P17" s="183" t="s">
        <v>26</v>
      </c>
      <c r="Q17" s="174">
        <f t="shared" si="6"/>
        <v>73865</v>
      </c>
      <c r="R17" s="172">
        <v>28004</v>
      </c>
      <c r="S17" s="172">
        <v>65</v>
      </c>
      <c r="T17" s="172">
        <v>477</v>
      </c>
      <c r="U17" s="172">
        <v>45319</v>
      </c>
      <c r="V17" s="180" t="s">
        <v>356</v>
      </c>
    </row>
    <row r="18" spans="1:22" s="163" customFormat="1" ht="21.2" customHeight="1">
      <c r="A18" s="932" t="s">
        <v>333</v>
      </c>
      <c r="B18" s="174">
        <f t="shared" si="0"/>
        <v>167811</v>
      </c>
      <c r="C18" s="180">
        <f t="shared" si="1"/>
        <v>104480</v>
      </c>
      <c r="D18" s="180">
        <f t="shared" si="2"/>
        <v>300</v>
      </c>
      <c r="E18" s="180">
        <f t="shared" si="3"/>
        <v>2600</v>
      </c>
      <c r="F18" s="180">
        <f t="shared" si="4"/>
        <v>60431</v>
      </c>
      <c r="G18" s="180" t="s">
        <v>356</v>
      </c>
      <c r="H18" s="172">
        <f t="shared" si="5"/>
        <v>87030</v>
      </c>
      <c r="I18" s="172">
        <v>44210</v>
      </c>
      <c r="J18" s="172">
        <v>75</v>
      </c>
      <c r="K18" s="172">
        <v>963</v>
      </c>
      <c r="L18" s="172">
        <v>41782</v>
      </c>
      <c r="M18" s="180" t="s">
        <v>356</v>
      </c>
      <c r="N18" s="931" t="s">
        <v>363</v>
      </c>
      <c r="O18" s="932" t="s">
        <v>364</v>
      </c>
      <c r="P18" s="183" t="s">
        <v>27</v>
      </c>
      <c r="Q18" s="174">
        <f t="shared" si="6"/>
        <v>80781</v>
      </c>
      <c r="R18" s="172">
        <v>60270</v>
      </c>
      <c r="S18" s="172">
        <v>225</v>
      </c>
      <c r="T18" s="172">
        <v>1637</v>
      </c>
      <c r="U18" s="172">
        <v>18649</v>
      </c>
      <c r="V18" s="180" t="s">
        <v>356</v>
      </c>
    </row>
    <row r="19" spans="1:22" s="163" customFormat="1" ht="21.2" customHeight="1">
      <c r="A19" s="932" t="s">
        <v>334</v>
      </c>
      <c r="B19" s="174">
        <f t="shared" si="0"/>
        <v>190804</v>
      </c>
      <c r="C19" s="180">
        <f t="shared" si="1"/>
        <v>147953</v>
      </c>
      <c r="D19" s="180">
        <f t="shared" si="2"/>
        <v>1088</v>
      </c>
      <c r="E19" s="180">
        <f t="shared" si="3"/>
        <v>7397</v>
      </c>
      <c r="F19" s="180">
        <f t="shared" si="4"/>
        <v>34366</v>
      </c>
      <c r="G19" s="180" t="s">
        <v>356</v>
      </c>
      <c r="H19" s="172">
        <f t="shared" si="5"/>
        <v>97307</v>
      </c>
      <c r="I19" s="172">
        <v>68740</v>
      </c>
      <c r="J19" s="172">
        <v>258</v>
      </c>
      <c r="K19" s="172">
        <v>3113</v>
      </c>
      <c r="L19" s="172">
        <v>25196</v>
      </c>
      <c r="M19" s="180" t="s">
        <v>356</v>
      </c>
      <c r="N19" s="931" t="s">
        <v>365</v>
      </c>
      <c r="O19" s="932" t="s">
        <v>366</v>
      </c>
      <c r="P19" s="183" t="s">
        <v>28</v>
      </c>
      <c r="Q19" s="174">
        <f t="shared" si="6"/>
        <v>93497</v>
      </c>
      <c r="R19" s="172">
        <v>79213</v>
      </c>
      <c r="S19" s="172">
        <v>830</v>
      </c>
      <c r="T19" s="172">
        <v>4284</v>
      </c>
      <c r="U19" s="172">
        <v>9170</v>
      </c>
      <c r="V19" s="180" t="s">
        <v>356</v>
      </c>
    </row>
    <row r="20" spans="1:22" s="163" customFormat="1" ht="21.2" customHeight="1">
      <c r="A20" s="932" t="s">
        <v>335</v>
      </c>
      <c r="B20" s="174">
        <f t="shared" si="0"/>
        <v>200609</v>
      </c>
      <c r="C20" s="180">
        <f t="shared" si="1"/>
        <v>166386</v>
      </c>
      <c r="D20" s="180">
        <f t="shared" si="2"/>
        <v>2870</v>
      </c>
      <c r="E20" s="180">
        <f t="shared" si="3"/>
        <v>12378</v>
      </c>
      <c r="F20" s="180">
        <f t="shared" si="4"/>
        <v>18975</v>
      </c>
      <c r="G20" s="180" t="s">
        <v>356</v>
      </c>
      <c r="H20" s="172">
        <f t="shared" si="5"/>
        <v>103179</v>
      </c>
      <c r="I20" s="172">
        <v>82425</v>
      </c>
      <c r="J20" s="172">
        <v>666</v>
      </c>
      <c r="K20" s="172">
        <v>5795</v>
      </c>
      <c r="L20" s="172">
        <v>14293</v>
      </c>
      <c r="M20" s="180" t="s">
        <v>356</v>
      </c>
      <c r="N20" s="931" t="s">
        <v>367</v>
      </c>
      <c r="O20" s="932" t="s">
        <v>368</v>
      </c>
      <c r="P20" s="183" t="s">
        <v>29</v>
      </c>
      <c r="Q20" s="174">
        <f t="shared" si="6"/>
        <v>97430</v>
      </c>
      <c r="R20" s="172">
        <v>83961</v>
      </c>
      <c r="S20" s="172">
        <v>2204</v>
      </c>
      <c r="T20" s="172">
        <v>6583</v>
      </c>
      <c r="U20" s="172">
        <v>4682</v>
      </c>
      <c r="V20" s="180" t="s">
        <v>356</v>
      </c>
    </row>
    <row r="21" spans="1:22" s="163" customFormat="1" ht="21.2" customHeight="1">
      <c r="A21" s="932" t="s">
        <v>336</v>
      </c>
      <c r="B21" s="174">
        <f t="shared" si="0"/>
        <v>206740</v>
      </c>
      <c r="C21" s="180">
        <f t="shared" si="1"/>
        <v>174713</v>
      </c>
      <c r="D21" s="180">
        <f t="shared" si="2"/>
        <v>5899</v>
      </c>
      <c r="E21" s="180">
        <f t="shared" si="3"/>
        <v>15209</v>
      </c>
      <c r="F21" s="180">
        <f t="shared" si="4"/>
        <v>10919</v>
      </c>
      <c r="G21" s="180" t="s">
        <v>356</v>
      </c>
      <c r="H21" s="172">
        <f t="shared" si="5"/>
        <v>105629</v>
      </c>
      <c r="I21" s="172">
        <v>88667</v>
      </c>
      <c r="J21" s="172">
        <v>1308</v>
      </c>
      <c r="K21" s="172">
        <v>7662</v>
      </c>
      <c r="L21" s="172">
        <v>7992</v>
      </c>
      <c r="M21" s="180" t="s">
        <v>356</v>
      </c>
      <c r="N21" s="931" t="s">
        <v>369</v>
      </c>
      <c r="O21" s="932" t="s">
        <v>370</v>
      </c>
      <c r="P21" s="183" t="s">
        <v>30</v>
      </c>
      <c r="Q21" s="174">
        <f t="shared" si="6"/>
        <v>101111</v>
      </c>
      <c r="R21" s="172">
        <v>86046</v>
      </c>
      <c r="S21" s="172">
        <v>4591</v>
      </c>
      <c r="T21" s="172">
        <v>7547</v>
      </c>
      <c r="U21" s="172">
        <v>2927</v>
      </c>
      <c r="V21" s="180" t="s">
        <v>356</v>
      </c>
    </row>
    <row r="22" spans="1:22" s="163" customFormat="1" ht="21.2" customHeight="1">
      <c r="A22" s="932" t="s">
        <v>337</v>
      </c>
      <c r="B22" s="174">
        <f t="shared" si="0"/>
        <v>203823</v>
      </c>
      <c r="C22" s="180">
        <f t="shared" si="1"/>
        <v>172197</v>
      </c>
      <c r="D22" s="180">
        <f t="shared" si="2"/>
        <v>11615</v>
      </c>
      <c r="E22" s="180">
        <f t="shared" si="3"/>
        <v>13844</v>
      </c>
      <c r="F22" s="180">
        <f t="shared" si="4"/>
        <v>6167</v>
      </c>
      <c r="G22" s="180" t="s">
        <v>356</v>
      </c>
      <c r="H22" s="172">
        <f t="shared" si="5"/>
        <v>102221</v>
      </c>
      <c r="I22" s="172">
        <v>88375</v>
      </c>
      <c r="J22" s="172">
        <v>2360</v>
      </c>
      <c r="K22" s="172">
        <v>7231</v>
      </c>
      <c r="L22" s="172">
        <v>4255</v>
      </c>
      <c r="M22" s="180" t="s">
        <v>356</v>
      </c>
      <c r="N22" s="931" t="s">
        <v>371</v>
      </c>
      <c r="O22" s="932" t="s">
        <v>372</v>
      </c>
      <c r="P22" s="183" t="s">
        <v>31</v>
      </c>
      <c r="Q22" s="174">
        <f t="shared" si="6"/>
        <v>101602</v>
      </c>
      <c r="R22" s="172">
        <v>83822</v>
      </c>
      <c r="S22" s="172">
        <v>9255</v>
      </c>
      <c r="T22" s="172">
        <v>6613</v>
      </c>
      <c r="U22" s="172">
        <v>1912</v>
      </c>
      <c r="V22" s="180" t="s">
        <v>356</v>
      </c>
    </row>
    <row r="23" spans="1:22" s="163" customFormat="1" ht="21.2" customHeight="1">
      <c r="A23" s="932" t="s">
        <v>338</v>
      </c>
      <c r="B23" s="174">
        <f t="shared" si="0"/>
        <v>165679</v>
      </c>
      <c r="C23" s="180">
        <f t="shared" si="1"/>
        <v>138199</v>
      </c>
      <c r="D23" s="180">
        <f t="shared" si="2"/>
        <v>16377</v>
      </c>
      <c r="E23" s="180">
        <f t="shared" si="3"/>
        <v>8208</v>
      </c>
      <c r="F23" s="180">
        <f t="shared" si="4"/>
        <v>2895</v>
      </c>
      <c r="G23" s="180" t="s">
        <v>356</v>
      </c>
      <c r="H23" s="172">
        <f t="shared" si="5"/>
        <v>80942</v>
      </c>
      <c r="I23" s="172">
        <v>71578</v>
      </c>
      <c r="J23" s="172">
        <v>2960</v>
      </c>
      <c r="K23" s="172">
        <v>4608</v>
      </c>
      <c r="L23" s="172">
        <v>1796</v>
      </c>
      <c r="M23" s="180" t="s">
        <v>356</v>
      </c>
      <c r="N23" s="931" t="s">
        <v>373</v>
      </c>
      <c r="O23" s="932" t="s">
        <v>374</v>
      </c>
      <c r="P23" s="183" t="s">
        <v>32</v>
      </c>
      <c r="Q23" s="174">
        <f t="shared" si="6"/>
        <v>84737</v>
      </c>
      <c r="R23" s="172">
        <v>66621</v>
      </c>
      <c r="S23" s="172">
        <v>13417</v>
      </c>
      <c r="T23" s="172">
        <v>3600</v>
      </c>
      <c r="U23" s="172">
        <v>1099</v>
      </c>
      <c r="V23" s="180" t="s">
        <v>356</v>
      </c>
    </row>
    <row r="24" spans="1:22" s="163" customFormat="1" ht="21.2" customHeight="1">
      <c r="A24" s="932" t="s">
        <v>339</v>
      </c>
      <c r="B24" s="174">
        <f t="shared" si="0"/>
        <v>136430</v>
      </c>
      <c r="C24" s="180">
        <f t="shared" si="1"/>
        <v>109172</v>
      </c>
      <c r="D24" s="180">
        <f t="shared" si="2"/>
        <v>21637</v>
      </c>
      <c r="E24" s="180">
        <f t="shared" si="3"/>
        <v>4216</v>
      </c>
      <c r="F24" s="180">
        <f t="shared" si="4"/>
        <v>1405</v>
      </c>
      <c r="G24" s="180" t="s">
        <v>356</v>
      </c>
      <c r="H24" s="172">
        <f t="shared" si="5"/>
        <v>66396</v>
      </c>
      <c r="I24" s="172">
        <v>59453</v>
      </c>
      <c r="J24" s="172">
        <v>3619</v>
      </c>
      <c r="K24" s="172">
        <v>2495</v>
      </c>
      <c r="L24" s="172">
        <v>829</v>
      </c>
      <c r="M24" s="180" t="s">
        <v>356</v>
      </c>
      <c r="N24" s="931" t="s">
        <v>375</v>
      </c>
      <c r="O24" s="932" t="s">
        <v>376</v>
      </c>
      <c r="P24" s="183" t="s">
        <v>33</v>
      </c>
      <c r="Q24" s="174">
        <f t="shared" si="6"/>
        <v>70034</v>
      </c>
      <c r="R24" s="172">
        <v>49719</v>
      </c>
      <c r="S24" s="172">
        <v>18018</v>
      </c>
      <c r="T24" s="172">
        <v>1721</v>
      </c>
      <c r="U24" s="172">
        <v>576</v>
      </c>
      <c r="V24" s="180" t="s">
        <v>356</v>
      </c>
    </row>
    <row r="25" spans="1:22" s="163" customFormat="1" ht="21.2" customHeight="1">
      <c r="A25" s="932" t="s">
        <v>340</v>
      </c>
      <c r="B25" s="174">
        <f t="shared" si="0"/>
        <v>124673</v>
      </c>
      <c r="C25" s="180">
        <f t="shared" si="1"/>
        <v>90857</v>
      </c>
      <c r="D25" s="180">
        <f t="shared" si="2"/>
        <v>30953</v>
      </c>
      <c r="E25" s="180">
        <f t="shared" si="3"/>
        <v>2047</v>
      </c>
      <c r="F25" s="180">
        <f t="shared" si="4"/>
        <v>816</v>
      </c>
      <c r="G25" s="180" t="s">
        <v>356</v>
      </c>
      <c r="H25" s="172">
        <f t="shared" si="5"/>
        <v>54681</v>
      </c>
      <c r="I25" s="172">
        <v>48764</v>
      </c>
      <c r="J25" s="172">
        <v>4302</v>
      </c>
      <c r="K25" s="172">
        <v>1208</v>
      </c>
      <c r="L25" s="172">
        <v>407</v>
      </c>
      <c r="M25" s="180" t="s">
        <v>356</v>
      </c>
      <c r="N25" s="931" t="s">
        <v>377</v>
      </c>
      <c r="O25" s="932" t="s">
        <v>378</v>
      </c>
      <c r="P25" s="183" t="s">
        <v>34</v>
      </c>
      <c r="Q25" s="174">
        <f t="shared" si="6"/>
        <v>69992</v>
      </c>
      <c r="R25" s="172">
        <v>42093</v>
      </c>
      <c r="S25" s="172">
        <v>26651</v>
      </c>
      <c r="T25" s="172">
        <v>839</v>
      </c>
      <c r="U25" s="172">
        <v>409</v>
      </c>
      <c r="V25" s="180" t="s">
        <v>356</v>
      </c>
    </row>
    <row r="26" spans="1:22" s="163" customFormat="1" ht="21.2" customHeight="1">
      <c r="A26" s="932" t="s">
        <v>341</v>
      </c>
      <c r="B26" s="174">
        <f t="shared" si="0"/>
        <v>126234</v>
      </c>
      <c r="C26" s="180">
        <f t="shared" si="1"/>
        <v>80643</v>
      </c>
      <c r="D26" s="180">
        <f t="shared" si="2"/>
        <v>43934</v>
      </c>
      <c r="E26" s="180">
        <f t="shared" si="3"/>
        <v>1080</v>
      </c>
      <c r="F26" s="180">
        <f t="shared" si="4"/>
        <v>577</v>
      </c>
      <c r="G26" s="180" t="s">
        <v>356</v>
      </c>
      <c r="H26" s="172">
        <f t="shared" si="5"/>
        <v>52370</v>
      </c>
      <c r="I26" s="172">
        <v>45704</v>
      </c>
      <c r="J26" s="172">
        <v>5819</v>
      </c>
      <c r="K26" s="172">
        <v>602</v>
      </c>
      <c r="L26" s="172">
        <v>245</v>
      </c>
      <c r="M26" s="180" t="s">
        <v>356</v>
      </c>
      <c r="N26" s="931" t="s">
        <v>379</v>
      </c>
      <c r="O26" s="932" t="s">
        <v>380</v>
      </c>
      <c r="P26" s="183" t="s">
        <v>35</v>
      </c>
      <c r="Q26" s="174">
        <f t="shared" si="6"/>
        <v>73864</v>
      </c>
      <c r="R26" s="172">
        <v>34939</v>
      </c>
      <c r="S26" s="172">
        <v>38115</v>
      </c>
      <c r="T26" s="172">
        <v>478</v>
      </c>
      <c r="U26" s="172">
        <v>332</v>
      </c>
      <c r="V26" s="180" t="s">
        <v>356</v>
      </c>
    </row>
    <row r="27" spans="1:22" s="163" customFormat="1" ht="21.2" customHeight="1">
      <c r="A27" s="932" t="s">
        <v>342</v>
      </c>
      <c r="B27" s="174">
        <f t="shared" si="0"/>
        <v>94660</v>
      </c>
      <c r="C27" s="180">
        <f t="shared" si="1"/>
        <v>47702</v>
      </c>
      <c r="D27" s="180">
        <f t="shared" si="2"/>
        <v>46178</v>
      </c>
      <c r="E27" s="180">
        <f t="shared" si="3"/>
        <v>435</v>
      </c>
      <c r="F27" s="180">
        <f t="shared" si="4"/>
        <v>345</v>
      </c>
      <c r="G27" s="180" t="s">
        <v>356</v>
      </c>
      <c r="H27" s="172">
        <f t="shared" si="5"/>
        <v>35228</v>
      </c>
      <c r="I27" s="172">
        <v>29391</v>
      </c>
      <c r="J27" s="172">
        <v>5531</v>
      </c>
      <c r="K27" s="172">
        <v>189</v>
      </c>
      <c r="L27" s="172">
        <v>117</v>
      </c>
      <c r="M27" s="180" t="s">
        <v>356</v>
      </c>
      <c r="N27" s="931" t="s">
        <v>381</v>
      </c>
      <c r="O27" s="932" t="s">
        <v>382</v>
      </c>
      <c r="P27" s="183" t="s">
        <v>36</v>
      </c>
      <c r="Q27" s="174">
        <f t="shared" si="6"/>
        <v>59432</v>
      </c>
      <c r="R27" s="172">
        <v>18311</v>
      </c>
      <c r="S27" s="172">
        <v>40647</v>
      </c>
      <c r="T27" s="172">
        <v>246</v>
      </c>
      <c r="U27" s="172">
        <v>228</v>
      </c>
      <c r="V27" s="180" t="s">
        <v>356</v>
      </c>
    </row>
    <row r="28" spans="1:22" s="163" customFormat="1" ht="21.2" customHeight="1">
      <c r="A28" s="932" t="s">
        <v>343</v>
      </c>
      <c r="B28" s="174">
        <f t="shared" si="0"/>
        <v>52621</v>
      </c>
      <c r="C28" s="180">
        <f t="shared" si="1"/>
        <v>18085</v>
      </c>
      <c r="D28" s="180">
        <f t="shared" si="2"/>
        <v>34103</v>
      </c>
      <c r="E28" s="180">
        <f t="shared" si="3"/>
        <v>165</v>
      </c>
      <c r="F28" s="180">
        <f t="shared" si="4"/>
        <v>268</v>
      </c>
      <c r="G28" s="180" t="s">
        <v>356</v>
      </c>
      <c r="H28" s="172">
        <f t="shared" si="5"/>
        <v>16699</v>
      </c>
      <c r="I28" s="172">
        <v>12556</v>
      </c>
      <c r="J28" s="172">
        <v>4021</v>
      </c>
      <c r="K28" s="172">
        <v>53</v>
      </c>
      <c r="L28" s="172">
        <v>69</v>
      </c>
      <c r="M28" s="180" t="s">
        <v>356</v>
      </c>
      <c r="N28" s="931" t="s">
        <v>383</v>
      </c>
      <c r="O28" s="932" t="s">
        <v>384</v>
      </c>
      <c r="P28" s="183" t="s">
        <v>37</v>
      </c>
      <c r="Q28" s="174">
        <f t="shared" si="6"/>
        <v>35922</v>
      </c>
      <c r="R28" s="172">
        <v>5529</v>
      </c>
      <c r="S28" s="172">
        <v>30082</v>
      </c>
      <c r="T28" s="172">
        <v>112</v>
      </c>
      <c r="U28" s="172">
        <v>199</v>
      </c>
      <c r="V28" s="180" t="s">
        <v>356</v>
      </c>
    </row>
    <row r="29" spans="1:22" s="163" customFormat="1" ht="21.2" customHeight="1">
      <c r="A29" s="932" t="s">
        <v>77</v>
      </c>
      <c r="B29" s="174">
        <f t="shared" si="0"/>
        <v>32295</v>
      </c>
      <c r="C29" s="180">
        <f t="shared" si="1"/>
        <v>6826</v>
      </c>
      <c r="D29" s="180">
        <f t="shared" si="2"/>
        <v>25122</v>
      </c>
      <c r="E29" s="180">
        <f t="shared" si="3"/>
        <v>81</v>
      </c>
      <c r="F29" s="180">
        <f t="shared" si="4"/>
        <v>266</v>
      </c>
      <c r="G29" s="180" t="s">
        <v>356</v>
      </c>
      <c r="H29" s="172">
        <f t="shared" si="5"/>
        <v>8662</v>
      </c>
      <c r="I29" s="172">
        <v>5175</v>
      </c>
      <c r="J29" s="172">
        <v>3417</v>
      </c>
      <c r="K29" s="172">
        <v>16</v>
      </c>
      <c r="L29" s="172">
        <v>54</v>
      </c>
      <c r="M29" s="180" t="s">
        <v>356</v>
      </c>
      <c r="N29" s="931" t="s">
        <v>385</v>
      </c>
      <c r="O29" s="932" t="s">
        <v>386</v>
      </c>
      <c r="P29" s="183" t="s">
        <v>385</v>
      </c>
      <c r="Q29" s="174">
        <f t="shared" si="6"/>
        <v>23633</v>
      </c>
      <c r="R29" s="172">
        <v>1651</v>
      </c>
      <c r="S29" s="172">
        <v>21705</v>
      </c>
      <c r="T29" s="172">
        <v>65</v>
      </c>
      <c r="U29" s="172">
        <v>212</v>
      </c>
      <c r="V29" s="180" t="s">
        <v>356</v>
      </c>
    </row>
    <row r="30" spans="1:22" s="163" customFormat="1" ht="21.2" customHeight="1" thickBot="1">
      <c r="A30" s="932" t="s">
        <v>344</v>
      </c>
      <c r="B30" s="174">
        <f t="shared" si="0"/>
        <v>0</v>
      </c>
      <c r="C30" s="180">
        <v>0</v>
      </c>
      <c r="D30" s="180">
        <v>0</v>
      </c>
      <c r="E30" s="180">
        <v>0</v>
      </c>
      <c r="F30" s="180">
        <v>0</v>
      </c>
      <c r="G30" s="180" t="s">
        <v>356</v>
      </c>
      <c r="H30" s="172">
        <f t="shared" si="5"/>
        <v>0</v>
      </c>
      <c r="I30" s="184">
        <v>0</v>
      </c>
      <c r="J30" s="184">
        <v>0</v>
      </c>
      <c r="K30" s="184">
        <v>0</v>
      </c>
      <c r="L30" s="184">
        <v>0</v>
      </c>
      <c r="M30" s="180" t="s">
        <v>356</v>
      </c>
      <c r="N30" s="931" t="s">
        <v>1169</v>
      </c>
      <c r="O30" s="934" t="s">
        <v>387</v>
      </c>
      <c r="P30" s="185" t="s">
        <v>38</v>
      </c>
      <c r="Q30" s="174">
        <v>0</v>
      </c>
      <c r="R30" s="180">
        <v>0</v>
      </c>
      <c r="S30" s="180">
        <v>0</v>
      </c>
      <c r="T30" s="180">
        <v>0</v>
      </c>
      <c r="U30" s="180">
        <v>0</v>
      </c>
      <c r="V30" s="180" t="s">
        <v>356</v>
      </c>
    </row>
    <row r="31" spans="1:22" s="188" customFormat="1" ht="11.1" customHeight="1">
      <c r="A31" s="186" t="s">
        <v>75</v>
      </c>
      <c r="B31" s="186"/>
      <c r="C31" s="186"/>
      <c r="D31" s="186"/>
      <c r="E31" s="186"/>
      <c r="F31" s="186"/>
      <c r="G31" s="186"/>
      <c r="H31" s="186"/>
      <c r="I31" s="187"/>
      <c r="K31" s="187"/>
      <c r="M31" s="186"/>
      <c r="N31" s="189" t="s">
        <v>39</v>
      </c>
      <c r="O31" s="186" t="s">
        <v>75</v>
      </c>
      <c r="P31" s="186"/>
      <c r="Q31" s="186"/>
      <c r="R31" s="186"/>
      <c r="S31" s="186"/>
      <c r="T31" s="186"/>
      <c r="U31" s="186"/>
      <c r="V31" s="189" t="s">
        <v>39</v>
      </c>
    </row>
    <row r="32" spans="1:22" s="191" customFormat="1" ht="11.1" customHeight="1">
      <c r="A32" s="190" t="s">
        <v>345</v>
      </c>
      <c r="F32" s="192"/>
      <c r="G32" s="193"/>
      <c r="I32" s="194"/>
      <c r="J32" s="195"/>
      <c r="K32" s="194"/>
      <c r="L32" s="196"/>
      <c r="M32" s="193"/>
      <c r="O32" s="197" t="s">
        <v>345</v>
      </c>
      <c r="P32" s="197"/>
      <c r="V32" s="198" t="s">
        <v>76</v>
      </c>
    </row>
    <row r="33" spans="1:18" s="191" customFormat="1" ht="11.1" customHeight="1">
      <c r="A33" s="190" t="s">
        <v>1216</v>
      </c>
      <c r="B33" s="199"/>
      <c r="C33" s="199"/>
      <c r="D33" s="199"/>
      <c r="E33" s="199"/>
      <c r="F33" s="200"/>
      <c r="G33" s="201"/>
      <c r="H33" s="199"/>
      <c r="I33" s="202"/>
      <c r="J33" s="203"/>
      <c r="K33" s="202"/>
      <c r="L33" s="204"/>
      <c r="M33" s="193"/>
      <c r="N33" s="199"/>
      <c r="O33" s="190" t="s">
        <v>1216</v>
      </c>
      <c r="P33" s="190"/>
      <c r="Q33" s="199"/>
      <c r="R33" s="199"/>
    </row>
    <row r="34" spans="1:18" s="163" customFormat="1">
      <c r="A34" s="205"/>
      <c r="B34" s="205"/>
      <c r="C34" s="205"/>
      <c r="D34" s="205"/>
      <c r="E34" s="205"/>
      <c r="F34" s="206"/>
      <c r="G34" s="207"/>
      <c r="H34" s="205"/>
      <c r="I34" s="208"/>
      <c r="J34" s="209"/>
      <c r="K34" s="208"/>
      <c r="L34" s="210"/>
      <c r="M34" s="165"/>
      <c r="N34" s="205"/>
      <c r="O34" s="205"/>
      <c r="P34" s="205"/>
      <c r="Q34" s="205"/>
      <c r="R34" s="205"/>
    </row>
    <row r="35" spans="1:18" s="163" customFormat="1">
      <c r="A35" s="205"/>
      <c r="B35" s="205"/>
      <c r="C35" s="205"/>
      <c r="D35" s="205"/>
      <c r="E35" s="205"/>
      <c r="F35" s="206"/>
      <c r="G35" s="207"/>
      <c r="H35" s="205"/>
      <c r="I35" s="208"/>
      <c r="J35" s="209"/>
      <c r="K35" s="208"/>
      <c r="L35" s="210"/>
      <c r="M35" s="165"/>
      <c r="N35" s="205"/>
      <c r="O35" s="205"/>
      <c r="P35" s="205"/>
      <c r="Q35" s="205"/>
      <c r="R35" s="205"/>
    </row>
    <row r="36" spans="1:18" s="163" customFormat="1">
      <c r="A36" s="205"/>
      <c r="B36" s="205"/>
      <c r="C36" s="205"/>
      <c r="D36" s="205"/>
      <c r="E36" s="205"/>
      <c r="F36" s="206"/>
      <c r="G36" s="207"/>
      <c r="H36" s="205"/>
      <c r="I36" s="208"/>
      <c r="J36" s="209"/>
      <c r="K36" s="208"/>
      <c r="L36" s="210"/>
      <c r="M36" s="165"/>
      <c r="N36" s="205"/>
      <c r="O36" s="205"/>
      <c r="P36" s="205"/>
      <c r="Q36" s="205"/>
      <c r="R36" s="205"/>
    </row>
    <row r="37" spans="1:18" s="163" customFormat="1">
      <c r="A37" s="205"/>
      <c r="B37" s="205"/>
      <c r="C37" s="205"/>
      <c r="D37" s="205"/>
      <c r="E37" s="205"/>
      <c r="F37" s="206"/>
      <c r="G37" s="207"/>
      <c r="H37" s="205"/>
      <c r="I37" s="208"/>
      <c r="J37" s="209"/>
      <c r="K37" s="208"/>
      <c r="L37" s="210"/>
      <c r="M37" s="165"/>
      <c r="N37" s="205"/>
      <c r="O37" s="205"/>
      <c r="P37" s="205"/>
      <c r="Q37" s="205"/>
      <c r="R37" s="205"/>
    </row>
    <row r="38" spans="1:18" s="163" customFormat="1">
      <c r="A38" s="205"/>
      <c r="B38" s="205"/>
      <c r="C38" s="205"/>
      <c r="D38" s="205"/>
      <c r="E38" s="205"/>
      <c r="F38" s="206"/>
      <c r="G38" s="207"/>
      <c r="H38" s="205"/>
      <c r="I38" s="208"/>
      <c r="J38" s="209"/>
      <c r="K38" s="208"/>
      <c r="L38" s="210"/>
      <c r="M38" s="165"/>
      <c r="N38" s="205"/>
      <c r="O38" s="205"/>
      <c r="P38" s="205"/>
      <c r="Q38" s="205"/>
      <c r="R38" s="205"/>
    </row>
    <row r="39" spans="1:18" s="163" customFormat="1">
      <c r="A39" s="205"/>
      <c r="B39" s="205"/>
      <c r="C39" s="205"/>
      <c r="D39" s="205"/>
      <c r="E39" s="205"/>
      <c r="F39" s="206"/>
      <c r="G39" s="207"/>
      <c r="H39" s="205"/>
      <c r="I39" s="208"/>
      <c r="J39" s="209"/>
      <c r="K39" s="208"/>
      <c r="L39" s="210"/>
      <c r="M39" s="165"/>
      <c r="N39" s="205"/>
      <c r="O39" s="205"/>
      <c r="P39" s="205"/>
      <c r="Q39" s="205"/>
      <c r="R39" s="205"/>
    </row>
    <row r="40" spans="1:18" s="163" customFormat="1">
      <c r="A40" s="205"/>
      <c r="B40" s="205"/>
      <c r="C40" s="205"/>
      <c r="D40" s="205"/>
      <c r="E40" s="205"/>
      <c r="F40" s="206"/>
      <c r="G40" s="207"/>
      <c r="H40" s="205"/>
      <c r="I40" s="208"/>
      <c r="J40" s="209"/>
      <c r="K40" s="208"/>
      <c r="L40" s="210"/>
      <c r="M40" s="165"/>
      <c r="N40" s="205"/>
      <c r="O40" s="205"/>
      <c r="P40" s="205"/>
      <c r="Q40" s="205"/>
      <c r="R40" s="205"/>
    </row>
    <row r="41" spans="1:18" s="163" customFormat="1">
      <c r="A41" s="205"/>
      <c r="B41" s="205"/>
      <c r="C41" s="205"/>
      <c r="D41" s="205"/>
      <c r="E41" s="205"/>
      <c r="F41" s="206"/>
      <c r="G41" s="207"/>
      <c r="H41" s="205"/>
      <c r="I41" s="208"/>
      <c r="J41" s="209"/>
      <c r="K41" s="208"/>
      <c r="L41" s="210"/>
      <c r="M41" s="165"/>
      <c r="N41" s="205"/>
      <c r="O41" s="205"/>
      <c r="P41" s="205"/>
      <c r="Q41" s="205"/>
      <c r="R41" s="205"/>
    </row>
    <row r="42" spans="1:18" s="163" customFormat="1">
      <c r="A42" s="205"/>
      <c r="B42" s="205"/>
      <c r="C42" s="205"/>
      <c r="D42" s="205"/>
      <c r="E42" s="205"/>
      <c r="F42" s="206"/>
      <c r="G42" s="207"/>
      <c r="H42" s="205"/>
      <c r="I42" s="208"/>
      <c r="J42" s="209"/>
      <c r="K42" s="208"/>
      <c r="L42" s="210"/>
      <c r="M42" s="165"/>
      <c r="N42" s="205"/>
      <c r="O42" s="205"/>
      <c r="P42" s="205"/>
      <c r="Q42" s="205"/>
      <c r="R42" s="205"/>
    </row>
    <row r="43" spans="1:18" s="163" customFormat="1">
      <c r="A43" s="205"/>
      <c r="B43" s="205"/>
      <c r="C43" s="205"/>
      <c r="D43" s="205"/>
      <c r="E43" s="205"/>
      <c r="F43" s="206"/>
      <c r="G43" s="207"/>
      <c r="H43" s="205"/>
      <c r="I43" s="208"/>
      <c r="J43" s="209"/>
      <c r="K43" s="208"/>
      <c r="L43" s="210"/>
      <c r="M43" s="165"/>
      <c r="N43" s="205"/>
      <c r="O43" s="205"/>
      <c r="P43" s="205"/>
      <c r="Q43" s="205"/>
      <c r="R43" s="205"/>
    </row>
    <row r="44" spans="1:18" s="163" customFormat="1">
      <c r="A44" s="205"/>
      <c r="B44" s="205"/>
      <c r="C44" s="205"/>
      <c r="D44" s="205"/>
      <c r="E44" s="205"/>
      <c r="F44" s="206"/>
      <c r="G44" s="207"/>
      <c r="H44" s="205"/>
      <c r="I44" s="208"/>
      <c r="J44" s="209"/>
      <c r="K44" s="208"/>
      <c r="L44" s="210"/>
      <c r="M44" s="165"/>
      <c r="N44" s="205"/>
      <c r="O44" s="205"/>
      <c r="P44" s="205"/>
      <c r="Q44" s="205"/>
      <c r="R44" s="205"/>
    </row>
    <row r="45" spans="1:18" s="163" customFormat="1">
      <c r="A45" s="205"/>
      <c r="B45" s="205"/>
      <c r="C45" s="205"/>
      <c r="D45" s="205"/>
      <c r="E45" s="205"/>
      <c r="F45" s="206"/>
      <c r="G45" s="207"/>
      <c r="H45" s="205"/>
      <c r="I45" s="208"/>
      <c r="J45" s="209"/>
      <c r="K45" s="208"/>
      <c r="L45" s="210"/>
      <c r="M45" s="165"/>
      <c r="N45" s="205"/>
      <c r="O45" s="205"/>
      <c r="P45" s="205"/>
      <c r="Q45" s="205"/>
      <c r="R45" s="205"/>
    </row>
    <row r="46" spans="1:18" s="163" customFormat="1">
      <c r="A46" s="205"/>
      <c r="B46" s="205"/>
      <c r="C46" s="205"/>
      <c r="D46" s="205"/>
      <c r="E46" s="205"/>
      <c r="F46" s="206"/>
      <c r="G46" s="207"/>
      <c r="H46" s="205"/>
      <c r="I46" s="208"/>
      <c r="J46" s="209"/>
      <c r="K46" s="208"/>
      <c r="L46" s="210"/>
      <c r="M46" s="165"/>
      <c r="N46" s="205"/>
      <c r="O46" s="205"/>
      <c r="P46" s="205"/>
      <c r="Q46" s="205"/>
      <c r="R46" s="205"/>
    </row>
    <row r="47" spans="1:18" s="163" customFormat="1">
      <c r="A47" s="205"/>
      <c r="B47" s="205"/>
      <c r="C47" s="205"/>
      <c r="D47" s="205"/>
      <c r="E47" s="205"/>
      <c r="F47" s="206"/>
      <c r="G47" s="207"/>
      <c r="H47" s="205"/>
      <c r="I47" s="208"/>
      <c r="J47" s="209"/>
      <c r="K47" s="208"/>
      <c r="L47" s="210"/>
      <c r="M47" s="165"/>
      <c r="N47" s="205"/>
      <c r="O47" s="205"/>
      <c r="P47" s="205"/>
      <c r="Q47" s="205"/>
      <c r="R47" s="205"/>
    </row>
    <row r="48" spans="1:18" s="163" customFormat="1">
      <c r="A48" s="205"/>
      <c r="B48" s="205"/>
      <c r="C48" s="205"/>
      <c r="D48" s="205"/>
      <c r="E48" s="205"/>
      <c r="F48" s="206"/>
      <c r="G48" s="207"/>
      <c r="H48" s="205"/>
      <c r="I48" s="208"/>
      <c r="J48" s="209"/>
      <c r="K48" s="208"/>
      <c r="L48" s="210"/>
      <c r="M48" s="165"/>
      <c r="N48" s="205"/>
      <c r="O48" s="205"/>
      <c r="P48" s="205"/>
      <c r="Q48" s="205"/>
      <c r="R48" s="205"/>
    </row>
    <row r="49" spans="1:18" s="163" customFormat="1">
      <c r="A49" s="205"/>
      <c r="B49" s="205"/>
      <c r="C49" s="205"/>
      <c r="D49" s="205"/>
      <c r="E49" s="205"/>
      <c r="F49" s="206"/>
      <c r="G49" s="207"/>
      <c r="H49" s="205"/>
      <c r="I49" s="208"/>
      <c r="J49" s="209"/>
      <c r="K49" s="208"/>
      <c r="L49" s="210"/>
      <c r="M49" s="165"/>
      <c r="N49" s="205"/>
      <c r="O49" s="205"/>
      <c r="P49" s="205"/>
      <c r="Q49" s="205"/>
      <c r="R49" s="205"/>
    </row>
    <row r="50" spans="1:18" s="163" customFormat="1">
      <c r="A50" s="205"/>
      <c r="B50" s="205"/>
      <c r="C50" s="205"/>
      <c r="D50" s="205"/>
      <c r="E50" s="205"/>
      <c r="F50" s="206"/>
      <c r="G50" s="207"/>
      <c r="H50" s="205"/>
      <c r="I50" s="208"/>
      <c r="J50" s="209"/>
      <c r="K50" s="208"/>
      <c r="L50" s="210"/>
      <c r="M50" s="165"/>
      <c r="N50" s="205"/>
      <c r="O50" s="205"/>
      <c r="P50" s="205"/>
      <c r="Q50" s="205"/>
      <c r="R50" s="205"/>
    </row>
    <row r="51" spans="1:18" s="163" customFormat="1">
      <c r="A51" s="205"/>
      <c r="B51" s="205"/>
      <c r="C51" s="205"/>
      <c r="D51" s="205"/>
      <c r="E51" s="205"/>
      <c r="F51" s="206"/>
      <c r="G51" s="207"/>
      <c r="H51" s="205"/>
      <c r="I51" s="208"/>
      <c r="J51" s="209"/>
      <c r="K51" s="208"/>
      <c r="L51" s="210"/>
      <c r="M51" s="165"/>
      <c r="N51" s="205"/>
      <c r="O51" s="205"/>
      <c r="P51" s="205"/>
      <c r="Q51" s="205"/>
      <c r="R51" s="205"/>
    </row>
    <row r="52" spans="1:18" s="163" customFormat="1">
      <c r="A52" s="205"/>
      <c r="B52" s="205"/>
      <c r="C52" s="205"/>
      <c r="D52" s="205"/>
      <c r="E52" s="205"/>
      <c r="F52" s="206"/>
      <c r="G52" s="207"/>
      <c r="H52" s="205"/>
      <c r="I52" s="208"/>
      <c r="J52" s="209"/>
      <c r="K52" s="208"/>
      <c r="L52" s="210"/>
      <c r="M52" s="165"/>
      <c r="N52" s="205"/>
      <c r="O52" s="205"/>
      <c r="P52" s="205"/>
      <c r="Q52" s="205"/>
      <c r="R52" s="205"/>
    </row>
    <row r="53" spans="1:18" s="163" customFormat="1">
      <c r="A53" s="205"/>
      <c r="B53" s="205"/>
      <c r="C53" s="205"/>
      <c r="D53" s="205"/>
      <c r="E53" s="205"/>
      <c r="F53" s="206"/>
      <c r="G53" s="207"/>
      <c r="H53" s="205"/>
      <c r="I53" s="208"/>
      <c r="J53" s="209"/>
      <c r="K53" s="208"/>
      <c r="L53" s="210"/>
      <c r="M53" s="165"/>
      <c r="N53" s="205"/>
      <c r="O53" s="205"/>
      <c r="P53" s="205"/>
      <c r="Q53" s="205"/>
      <c r="R53" s="205"/>
    </row>
    <row r="54" spans="1:18" s="163" customFormat="1">
      <c r="A54" s="205"/>
      <c r="B54" s="205"/>
      <c r="C54" s="205"/>
      <c r="D54" s="205"/>
      <c r="E54" s="205"/>
      <c r="F54" s="206"/>
      <c r="G54" s="207"/>
      <c r="H54" s="205"/>
      <c r="I54" s="208"/>
      <c r="J54" s="209"/>
      <c r="K54" s="208"/>
      <c r="L54" s="210"/>
      <c r="M54" s="165"/>
      <c r="N54" s="205"/>
      <c r="O54" s="205"/>
      <c r="P54" s="205"/>
      <c r="Q54" s="205"/>
      <c r="R54" s="205"/>
    </row>
    <row r="55" spans="1:18" s="163" customFormat="1">
      <c r="A55" s="205"/>
      <c r="B55" s="205"/>
      <c r="C55" s="205"/>
      <c r="D55" s="205"/>
      <c r="E55" s="205"/>
      <c r="F55" s="206"/>
      <c r="G55" s="207"/>
      <c r="H55" s="205"/>
      <c r="I55" s="208"/>
      <c r="J55" s="209"/>
      <c r="K55" s="208"/>
      <c r="L55" s="210"/>
      <c r="M55" s="165"/>
      <c r="N55" s="205"/>
      <c r="O55" s="205"/>
      <c r="P55" s="205"/>
      <c r="Q55" s="205"/>
      <c r="R55" s="205"/>
    </row>
    <row r="56" spans="1:18" s="163" customFormat="1">
      <c r="A56" s="205"/>
      <c r="B56" s="205"/>
      <c r="C56" s="205"/>
      <c r="D56" s="205"/>
      <c r="E56" s="205"/>
      <c r="F56" s="206"/>
      <c r="G56" s="207"/>
      <c r="H56" s="205"/>
      <c r="I56" s="208"/>
      <c r="J56" s="209"/>
      <c r="K56" s="208"/>
      <c r="L56" s="210"/>
      <c r="M56" s="165"/>
      <c r="N56" s="205"/>
      <c r="O56" s="205"/>
      <c r="P56" s="205"/>
      <c r="Q56" s="205"/>
      <c r="R56" s="205"/>
    </row>
    <row r="57" spans="1:18" s="163" customFormat="1">
      <c r="A57" s="205"/>
      <c r="B57" s="205"/>
      <c r="C57" s="205"/>
      <c r="D57" s="205"/>
      <c r="E57" s="205"/>
      <c r="F57" s="206"/>
      <c r="G57" s="207"/>
      <c r="H57" s="205"/>
      <c r="I57" s="208"/>
      <c r="J57" s="209"/>
      <c r="K57" s="208"/>
      <c r="L57" s="210"/>
      <c r="M57" s="165"/>
      <c r="N57" s="205"/>
      <c r="O57" s="205"/>
      <c r="P57" s="205"/>
      <c r="Q57" s="205"/>
      <c r="R57" s="205"/>
    </row>
    <row r="58" spans="1:18" s="163" customFormat="1">
      <c r="A58" s="205"/>
      <c r="B58" s="205"/>
      <c r="C58" s="205"/>
      <c r="D58" s="205"/>
      <c r="E58" s="205"/>
      <c r="F58" s="206"/>
      <c r="G58" s="207"/>
      <c r="H58" s="205"/>
      <c r="I58" s="208"/>
      <c r="J58" s="209"/>
      <c r="K58" s="208"/>
      <c r="L58" s="210"/>
      <c r="M58" s="165"/>
      <c r="N58" s="205"/>
      <c r="O58" s="205"/>
      <c r="P58" s="205"/>
      <c r="Q58" s="205"/>
      <c r="R58" s="205"/>
    </row>
    <row r="59" spans="1:18" s="163" customFormat="1">
      <c r="A59" s="205"/>
      <c r="B59" s="205"/>
      <c r="C59" s="205"/>
      <c r="D59" s="205"/>
      <c r="E59" s="205"/>
      <c r="F59" s="206"/>
      <c r="G59" s="207"/>
      <c r="H59" s="205"/>
      <c r="I59" s="208"/>
      <c r="J59" s="209"/>
      <c r="K59" s="208"/>
      <c r="L59" s="210"/>
      <c r="M59" s="165"/>
      <c r="N59" s="205"/>
      <c r="O59" s="205"/>
      <c r="P59" s="205"/>
      <c r="Q59" s="205"/>
      <c r="R59" s="205"/>
    </row>
    <row r="60" spans="1:18" s="163" customFormat="1">
      <c r="A60" s="205"/>
      <c r="B60" s="205"/>
      <c r="C60" s="205"/>
      <c r="D60" s="205"/>
      <c r="E60" s="205"/>
      <c r="F60" s="206"/>
      <c r="G60" s="207"/>
      <c r="H60" s="205"/>
      <c r="I60" s="208"/>
      <c r="J60" s="209"/>
      <c r="K60" s="208"/>
      <c r="L60" s="210"/>
      <c r="M60" s="165"/>
      <c r="N60" s="205"/>
      <c r="O60" s="205"/>
      <c r="P60" s="205"/>
      <c r="Q60" s="205"/>
      <c r="R60" s="205"/>
    </row>
    <row r="61" spans="1:18" s="163" customFormat="1">
      <c r="A61" s="205"/>
      <c r="B61" s="205"/>
      <c r="C61" s="205"/>
      <c r="D61" s="205"/>
      <c r="E61" s="205"/>
      <c r="F61" s="206"/>
      <c r="G61" s="207"/>
      <c r="H61" s="205"/>
      <c r="I61" s="208"/>
      <c r="J61" s="209"/>
      <c r="K61" s="208"/>
      <c r="L61" s="210"/>
      <c r="M61" s="165"/>
      <c r="N61" s="205"/>
      <c r="O61" s="205"/>
      <c r="P61" s="205"/>
      <c r="Q61" s="205"/>
      <c r="R61" s="205"/>
    </row>
    <row r="62" spans="1:18" s="163" customFormat="1">
      <c r="A62" s="205"/>
      <c r="B62" s="205"/>
      <c r="C62" s="205"/>
      <c r="D62" s="205"/>
      <c r="E62" s="205"/>
      <c r="F62" s="206"/>
      <c r="G62" s="207"/>
      <c r="H62" s="205"/>
      <c r="I62" s="208"/>
      <c r="J62" s="209"/>
      <c r="K62" s="208"/>
      <c r="L62" s="210"/>
      <c r="M62" s="165"/>
      <c r="N62" s="205"/>
      <c r="O62" s="205"/>
      <c r="P62" s="205"/>
      <c r="Q62" s="205"/>
      <c r="R62" s="205"/>
    </row>
    <row r="63" spans="1:18" s="163" customFormat="1">
      <c r="A63" s="205"/>
      <c r="B63" s="205"/>
      <c r="C63" s="205"/>
      <c r="D63" s="205"/>
      <c r="E63" s="205"/>
      <c r="F63" s="206"/>
      <c r="G63" s="207"/>
      <c r="H63" s="205"/>
      <c r="I63" s="208"/>
      <c r="J63" s="209"/>
      <c r="K63" s="208"/>
      <c r="L63" s="210"/>
      <c r="M63" s="165"/>
      <c r="N63" s="205"/>
      <c r="O63" s="205"/>
      <c r="P63" s="205"/>
      <c r="Q63" s="205"/>
      <c r="R63" s="205"/>
    </row>
    <row r="64" spans="1:18" s="163" customFormat="1">
      <c r="A64" s="205"/>
      <c r="B64" s="205"/>
      <c r="C64" s="205"/>
      <c r="D64" s="205"/>
      <c r="E64" s="205"/>
      <c r="F64" s="206"/>
      <c r="G64" s="207"/>
      <c r="H64" s="205"/>
      <c r="I64" s="208"/>
      <c r="J64" s="209"/>
      <c r="K64" s="208"/>
      <c r="L64" s="210"/>
      <c r="M64" s="165"/>
      <c r="N64" s="205"/>
      <c r="O64" s="205"/>
      <c r="P64" s="205"/>
      <c r="Q64" s="205"/>
      <c r="R64" s="205"/>
    </row>
    <row r="65" spans="1:18" s="163" customFormat="1">
      <c r="A65" s="205"/>
      <c r="B65" s="205"/>
      <c r="C65" s="205"/>
      <c r="D65" s="205"/>
      <c r="E65" s="205"/>
      <c r="F65" s="206"/>
      <c r="G65" s="207"/>
      <c r="H65" s="205"/>
      <c r="I65" s="208"/>
      <c r="J65" s="209"/>
      <c r="K65" s="208"/>
      <c r="L65" s="210"/>
      <c r="M65" s="165"/>
      <c r="N65" s="205"/>
      <c r="O65" s="205"/>
      <c r="P65" s="205"/>
      <c r="Q65" s="205"/>
      <c r="R65" s="205"/>
    </row>
    <row r="66" spans="1:18" s="163" customFormat="1">
      <c r="A66" s="205"/>
      <c r="B66" s="205"/>
      <c r="C66" s="205"/>
      <c r="D66" s="205"/>
      <c r="E66" s="205"/>
      <c r="F66" s="206"/>
      <c r="G66" s="207"/>
      <c r="H66" s="205"/>
      <c r="I66" s="208"/>
      <c r="J66" s="209"/>
      <c r="K66" s="208"/>
      <c r="L66" s="210"/>
      <c r="M66" s="165"/>
      <c r="N66" s="205"/>
      <c r="O66" s="205"/>
      <c r="P66" s="205"/>
      <c r="Q66" s="205"/>
      <c r="R66" s="205"/>
    </row>
    <row r="67" spans="1:18" s="163" customFormat="1">
      <c r="A67" s="205"/>
      <c r="B67" s="205"/>
      <c r="C67" s="205"/>
      <c r="D67" s="205"/>
      <c r="E67" s="205"/>
      <c r="F67" s="206"/>
      <c r="G67" s="207"/>
      <c r="H67" s="205"/>
      <c r="I67" s="208"/>
      <c r="J67" s="209"/>
      <c r="K67" s="208"/>
      <c r="L67" s="210"/>
      <c r="M67" s="165"/>
      <c r="N67" s="205"/>
      <c r="O67" s="205"/>
      <c r="P67" s="205"/>
      <c r="Q67" s="205"/>
      <c r="R67" s="205"/>
    </row>
    <row r="68" spans="1:18" s="163" customFormat="1">
      <c r="A68" s="205"/>
      <c r="B68" s="205"/>
      <c r="C68" s="205"/>
      <c r="D68" s="205"/>
      <c r="E68" s="205"/>
      <c r="F68" s="206"/>
      <c r="G68" s="207"/>
      <c r="H68" s="205"/>
      <c r="I68" s="208"/>
      <c r="J68" s="209"/>
      <c r="K68" s="208"/>
      <c r="L68" s="210"/>
      <c r="M68" s="165"/>
      <c r="N68" s="205"/>
      <c r="O68" s="205"/>
      <c r="P68" s="205"/>
      <c r="Q68" s="205"/>
      <c r="R68" s="205"/>
    </row>
    <row r="69" spans="1:18" s="163" customFormat="1">
      <c r="A69" s="205"/>
      <c r="B69" s="205"/>
      <c r="C69" s="205"/>
      <c r="D69" s="205"/>
      <c r="E69" s="205"/>
      <c r="F69" s="206"/>
      <c r="G69" s="207"/>
      <c r="H69" s="205"/>
      <c r="I69" s="208"/>
      <c r="J69" s="209"/>
      <c r="K69" s="208"/>
      <c r="L69" s="210"/>
      <c r="M69" s="165"/>
      <c r="N69" s="205"/>
      <c r="O69" s="205"/>
      <c r="P69" s="205"/>
      <c r="Q69" s="205"/>
      <c r="R69" s="205"/>
    </row>
    <row r="70" spans="1:18" s="163" customFormat="1">
      <c r="A70" s="205"/>
      <c r="B70" s="205"/>
      <c r="C70" s="205"/>
      <c r="D70" s="205"/>
      <c r="E70" s="205"/>
      <c r="F70" s="206"/>
      <c r="G70" s="207"/>
      <c r="H70" s="205"/>
      <c r="I70" s="208"/>
      <c r="J70" s="209"/>
      <c r="K70" s="208"/>
      <c r="L70" s="210"/>
      <c r="M70" s="165"/>
      <c r="N70" s="205"/>
      <c r="O70" s="205"/>
      <c r="P70" s="205"/>
      <c r="Q70" s="205"/>
      <c r="R70" s="205"/>
    </row>
    <row r="71" spans="1:18" s="163" customFormat="1">
      <c r="A71" s="205"/>
      <c r="B71" s="205"/>
      <c r="C71" s="205"/>
      <c r="D71" s="205"/>
      <c r="E71" s="205"/>
      <c r="F71" s="206"/>
      <c r="G71" s="207"/>
      <c r="H71" s="205"/>
      <c r="I71" s="208"/>
      <c r="J71" s="209"/>
      <c r="K71" s="208"/>
      <c r="L71" s="210"/>
      <c r="M71" s="165"/>
      <c r="N71" s="205"/>
      <c r="O71" s="205"/>
      <c r="P71" s="205"/>
      <c r="Q71" s="205"/>
      <c r="R71" s="205"/>
    </row>
    <row r="72" spans="1:18" s="163" customFormat="1">
      <c r="A72" s="205"/>
      <c r="B72" s="205"/>
      <c r="C72" s="205"/>
      <c r="D72" s="205"/>
      <c r="E72" s="205"/>
      <c r="F72" s="206"/>
      <c r="G72" s="207"/>
      <c r="H72" s="205"/>
      <c r="I72" s="208"/>
      <c r="J72" s="209"/>
      <c r="K72" s="208"/>
      <c r="L72" s="210"/>
      <c r="M72" s="165"/>
      <c r="N72" s="205"/>
      <c r="O72" s="205"/>
      <c r="P72" s="205"/>
      <c r="Q72" s="205"/>
      <c r="R72" s="205"/>
    </row>
    <row r="73" spans="1:18" s="163" customFormat="1">
      <c r="A73" s="205"/>
      <c r="B73" s="205"/>
      <c r="C73" s="205"/>
      <c r="D73" s="205"/>
      <c r="E73" s="205"/>
      <c r="F73" s="206"/>
      <c r="G73" s="207"/>
      <c r="H73" s="205"/>
      <c r="I73" s="208"/>
      <c r="J73" s="209"/>
      <c r="K73" s="208"/>
      <c r="L73" s="210"/>
      <c r="M73" s="165"/>
      <c r="N73" s="205"/>
      <c r="O73" s="205"/>
      <c r="P73" s="205"/>
      <c r="Q73" s="205"/>
      <c r="R73" s="205"/>
    </row>
    <row r="74" spans="1:18" s="163" customFormat="1">
      <c r="A74" s="205"/>
      <c r="B74" s="205"/>
      <c r="C74" s="205"/>
      <c r="D74" s="205"/>
      <c r="E74" s="205"/>
      <c r="F74" s="206"/>
      <c r="G74" s="207"/>
      <c r="H74" s="205"/>
      <c r="I74" s="208"/>
      <c r="J74" s="209"/>
      <c r="K74" s="208"/>
      <c r="L74" s="210"/>
      <c r="M74" s="165"/>
      <c r="N74" s="205"/>
      <c r="O74" s="205"/>
      <c r="P74" s="205"/>
      <c r="Q74" s="205"/>
      <c r="R74" s="205"/>
    </row>
    <row r="75" spans="1:18" s="163" customFormat="1">
      <c r="A75" s="205"/>
      <c r="B75" s="205"/>
      <c r="C75" s="205"/>
      <c r="D75" s="205"/>
      <c r="E75" s="205"/>
      <c r="F75" s="206"/>
      <c r="G75" s="207"/>
      <c r="H75" s="205"/>
      <c r="I75" s="208"/>
      <c r="J75" s="209"/>
      <c r="K75" s="208"/>
      <c r="L75" s="210"/>
      <c r="M75" s="165"/>
      <c r="N75" s="205"/>
      <c r="O75" s="205"/>
      <c r="P75" s="205"/>
      <c r="Q75" s="205"/>
      <c r="R75" s="205"/>
    </row>
    <row r="76" spans="1:18" s="163" customFormat="1">
      <c r="A76" s="205"/>
      <c r="B76" s="205"/>
      <c r="C76" s="205"/>
      <c r="D76" s="205"/>
      <c r="E76" s="205"/>
      <c r="F76" s="206"/>
      <c r="G76" s="207"/>
      <c r="H76" s="205"/>
      <c r="I76" s="208"/>
      <c r="J76" s="209"/>
      <c r="K76" s="208"/>
      <c r="L76" s="210"/>
      <c r="M76" s="165"/>
      <c r="N76" s="205"/>
      <c r="O76" s="205"/>
      <c r="P76" s="205"/>
      <c r="Q76" s="205"/>
      <c r="R76" s="205"/>
    </row>
    <row r="77" spans="1:18" s="163" customFormat="1">
      <c r="A77" s="205"/>
      <c r="B77" s="205"/>
      <c r="C77" s="205"/>
      <c r="D77" s="205"/>
      <c r="E77" s="205"/>
      <c r="F77" s="206"/>
      <c r="G77" s="207"/>
      <c r="H77" s="205"/>
      <c r="I77" s="208"/>
      <c r="J77" s="209"/>
      <c r="K77" s="208"/>
      <c r="L77" s="210"/>
      <c r="M77" s="165"/>
      <c r="N77" s="205"/>
      <c r="O77" s="205"/>
      <c r="P77" s="205"/>
      <c r="Q77" s="205"/>
      <c r="R77" s="205"/>
    </row>
    <row r="78" spans="1:18" s="163" customFormat="1">
      <c r="A78" s="205"/>
      <c r="B78" s="205"/>
      <c r="C78" s="205"/>
      <c r="D78" s="205"/>
      <c r="E78" s="205"/>
      <c r="F78" s="206"/>
      <c r="G78" s="207"/>
      <c r="H78" s="205"/>
      <c r="I78" s="208"/>
      <c r="J78" s="209"/>
      <c r="K78" s="208"/>
      <c r="L78" s="210"/>
      <c r="M78" s="165"/>
      <c r="N78" s="205"/>
      <c r="O78" s="205"/>
      <c r="P78" s="205"/>
      <c r="Q78" s="205"/>
      <c r="R78" s="205"/>
    </row>
    <row r="79" spans="1:18" s="163" customFormat="1">
      <c r="A79" s="205"/>
      <c r="B79" s="205"/>
      <c r="C79" s="205"/>
      <c r="D79" s="205"/>
      <c r="E79" s="205"/>
      <c r="F79" s="206"/>
      <c r="G79" s="207"/>
      <c r="H79" s="205"/>
      <c r="I79" s="208"/>
      <c r="J79" s="209"/>
      <c r="K79" s="208"/>
      <c r="L79" s="210"/>
      <c r="M79" s="165"/>
      <c r="N79" s="205"/>
      <c r="O79" s="205"/>
      <c r="P79" s="205"/>
      <c r="Q79" s="205"/>
      <c r="R79" s="205"/>
    </row>
    <row r="80" spans="1:18" s="163" customFormat="1">
      <c r="A80" s="205"/>
      <c r="B80" s="205"/>
      <c r="C80" s="205"/>
      <c r="D80" s="205"/>
      <c r="E80" s="205"/>
      <c r="F80" s="206"/>
      <c r="G80" s="207"/>
      <c r="H80" s="205"/>
      <c r="I80" s="208"/>
      <c r="J80" s="209"/>
      <c r="K80" s="208"/>
      <c r="L80" s="210"/>
      <c r="M80" s="165"/>
      <c r="N80" s="205"/>
      <c r="O80" s="205"/>
      <c r="P80" s="205"/>
      <c r="Q80" s="205"/>
      <c r="R80" s="205"/>
    </row>
    <row r="81" spans="1:18" s="163" customFormat="1">
      <c r="A81" s="205"/>
      <c r="B81" s="205"/>
      <c r="C81" s="205"/>
      <c r="D81" s="205"/>
      <c r="E81" s="205"/>
      <c r="F81" s="206"/>
      <c r="G81" s="207"/>
      <c r="H81" s="205"/>
      <c r="I81" s="208"/>
      <c r="J81" s="209"/>
      <c r="K81" s="208"/>
      <c r="L81" s="210"/>
      <c r="M81" s="165"/>
      <c r="N81" s="205"/>
      <c r="O81" s="205"/>
      <c r="P81" s="205"/>
      <c r="Q81" s="205"/>
      <c r="R81" s="205"/>
    </row>
    <row r="82" spans="1:18" s="163" customFormat="1">
      <c r="A82" s="205"/>
      <c r="B82" s="205"/>
      <c r="C82" s="205"/>
      <c r="D82" s="205"/>
      <c r="E82" s="205"/>
      <c r="F82" s="206"/>
      <c r="G82" s="207"/>
      <c r="H82" s="205"/>
      <c r="I82" s="208"/>
      <c r="J82" s="209"/>
      <c r="K82" s="208"/>
      <c r="L82" s="210"/>
      <c r="M82" s="165"/>
      <c r="N82" s="205"/>
      <c r="O82" s="205"/>
      <c r="P82" s="205"/>
      <c r="Q82" s="205"/>
      <c r="R82" s="205"/>
    </row>
    <row r="83" spans="1:18" s="163" customFormat="1">
      <c r="A83" s="205"/>
      <c r="B83" s="205"/>
      <c r="C83" s="205"/>
      <c r="D83" s="205"/>
      <c r="E83" s="205"/>
      <c r="F83" s="206"/>
      <c r="G83" s="207"/>
      <c r="H83" s="205"/>
      <c r="I83" s="208"/>
      <c r="J83" s="209"/>
      <c r="K83" s="208"/>
      <c r="L83" s="210"/>
      <c r="M83" s="165"/>
      <c r="N83" s="205"/>
      <c r="O83" s="205"/>
      <c r="P83" s="205"/>
      <c r="Q83" s="205"/>
      <c r="R83" s="205"/>
    </row>
    <row r="84" spans="1:18" s="163" customFormat="1">
      <c r="A84" s="205"/>
      <c r="B84" s="205"/>
      <c r="C84" s="205"/>
      <c r="D84" s="205"/>
      <c r="E84" s="205"/>
      <c r="F84" s="206"/>
      <c r="G84" s="207"/>
      <c r="H84" s="205"/>
      <c r="I84" s="208"/>
      <c r="J84" s="209"/>
      <c r="K84" s="208"/>
      <c r="L84" s="210"/>
      <c r="M84" s="165"/>
      <c r="N84" s="205"/>
      <c r="O84" s="205"/>
      <c r="P84" s="205"/>
      <c r="Q84" s="205"/>
      <c r="R84" s="205"/>
    </row>
    <row r="85" spans="1:18" s="163" customFormat="1">
      <c r="A85" s="205"/>
      <c r="B85" s="205"/>
      <c r="C85" s="205"/>
      <c r="D85" s="205"/>
      <c r="E85" s="205"/>
      <c r="F85" s="206"/>
      <c r="G85" s="207"/>
      <c r="H85" s="205"/>
      <c r="I85" s="208"/>
      <c r="J85" s="209"/>
      <c r="K85" s="208"/>
      <c r="L85" s="210"/>
      <c r="M85" s="165"/>
      <c r="N85" s="205"/>
      <c r="O85" s="205"/>
      <c r="P85" s="205"/>
      <c r="Q85" s="205"/>
      <c r="R85" s="205"/>
    </row>
    <row r="86" spans="1:18" s="163" customFormat="1">
      <c r="A86" s="205"/>
      <c r="B86" s="205"/>
      <c r="C86" s="205"/>
      <c r="D86" s="205"/>
      <c r="E86" s="205"/>
      <c r="F86" s="206"/>
      <c r="G86" s="207"/>
      <c r="H86" s="205"/>
      <c r="I86" s="208"/>
      <c r="J86" s="209"/>
      <c r="K86" s="208"/>
      <c r="L86" s="210"/>
      <c r="M86" s="165"/>
      <c r="N86" s="205"/>
      <c r="O86" s="205"/>
      <c r="P86" s="205"/>
      <c r="Q86" s="205"/>
      <c r="R86" s="205"/>
    </row>
    <row r="87" spans="1:18" s="163" customFormat="1">
      <c r="A87" s="205"/>
      <c r="B87" s="205"/>
      <c r="C87" s="205"/>
      <c r="D87" s="205"/>
      <c r="E87" s="205"/>
      <c r="F87" s="206"/>
      <c r="G87" s="207"/>
      <c r="H87" s="205"/>
      <c r="I87" s="208"/>
      <c r="J87" s="209"/>
      <c r="K87" s="208"/>
      <c r="L87" s="210"/>
      <c r="M87" s="165"/>
      <c r="N87" s="205"/>
      <c r="O87" s="205"/>
      <c r="P87" s="205"/>
      <c r="Q87" s="205"/>
      <c r="R87" s="205"/>
    </row>
    <row r="88" spans="1:18" s="163" customFormat="1">
      <c r="A88" s="205"/>
      <c r="B88" s="205"/>
      <c r="C88" s="205"/>
      <c r="D88" s="205"/>
      <c r="E88" s="205"/>
      <c r="F88" s="206"/>
      <c r="G88" s="207"/>
      <c r="H88" s="205"/>
      <c r="I88" s="208"/>
      <c r="J88" s="209"/>
      <c r="K88" s="208"/>
      <c r="L88" s="210"/>
      <c r="M88" s="165"/>
      <c r="N88" s="205"/>
      <c r="O88" s="205"/>
      <c r="P88" s="205"/>
      <c r="Q88" s="205"/>
      <c r="R88" s="205"/>
    </row>
    <row r="89" spans="1:18" s="163" customFormat="1">
      <c r="A89" s="205"/>
      <c r="B89" s="205"/>
      <c r="C89" s="205"/>
      <c r="D89" s="205"/>
      <c r="E89" s="205"/>
      <c r="F89" s="206"/>
      <c r="G89" s="207"/>
      <c r="H89" s="205"/>
      <c r="I89" s="208"/>
      <c r="J89" s="209"/>
      <c r="K89" s="208"/>
      <c r="L89" s="210"/>
      <c r="M89" s="165"/>
      <c r="N89" s="205"/>
      <c r="O89" s="205"/>
      <c r="P89" s="205"/>
      <c r="Q89" s="205"/>
      <c r="R89" s="205"/>
    </row>
    <row r="90" spans="1:18" s="163" customFormat="1">
      <c r="A90" s="205"/>
      <c r="B90" s="205"/>
      <c r="C90" s="205"/>
      <c r="D90" s="205"/>
      <c r="E90" s="205"/>
      <c r="F90" s="206"/>
      <c r="G90" s="207"/>
      <c r="H90" s="205"/>
      <c r="I90" s="208"/>
      <c r="J90" s="209"/>
      <c r="K90" s="208"/>
      <c r="L90" s="210"/>
      <c r="M90" s="165"/>
      <c r="N90" s="205"/>
      <c r="O90" s="205"/>
      <c r="P90" s="205"/>
      <c r="Q90" s="205"/>
      <c r="R90" s="205"/>
    </row>
    <row r="91" spans="1:18" s="163" customFormat="1">
      <c r="A91" s="205"/>
      <c r="B91" s="205"/>
      <c r="C91" s="205"/>
      <c r="D91" s="205"/>
      <c r="E91" s="205"/>
      <c r="F91" s="206"/>
      <c r="G91" s="207"/>
      <c r="H91" s="205"/>
      <c r="I91" s="208"/>
      <c r="J91" s="209"/>
      <c r="K91" s="208"/>
      <c r="L91" s="210"/>
      <c r="M91" s="165"/>
      <c r="N91" s="205"/>
      <c r="O91" s="205"/>
      <c r="P91" s="205"/>
      <c r="Q91" s="205"/>
      <c r="R91" s="205"/>
    </row>
    <row r="92" spans="1:18" s="163" customFormat="1">
      <c r="A92" s="205"/>
      <c r="B92" s="205"/>
      <c r="C92" s="205"/>
      <c r="D92" s="205"/>
      <c r="E92" s="205"/>
      <c r="F92" s="206"/>
      <c r="G92" s="207"/>
      <c r="H92" s="205"/>
      <c r="I92" s="208"/>
      <c r="J92" s="209"/>
      <c r="K92" s="208"/>
      <c r="L92" s="210"/>
      <c r="M92" s="165"/>
      <c r="N92" s="205"/>
      <c r="O92" s="205"/>
      <c r="P92" s="205"/>
      <c r="Q92" s="205"/>
      <c r="R92" s="205"/>
    </row>
    <row r="93" spans="1:18" s="163" customFormat="1">
      <c r="A93" s="205"/>
      <c r="B93" s="205"/>
      <c r="C93" s="205"/>
      <c r="D93" s="205"/>
      <c r="E93" s="205"/>
      <c r="F93" s="206"/>
      <c r="G93" s="207"/>
      <c r="H93" s="205"/>
      <c r="I93" s="208"/>
      <c r="J93" s="209"/>
      <c r="K93" s="208"/>
      <c r="L93" s="210"/>
      <c r="M93" s="165"/>
      <c r="N93" s="205"/>
      <c r="O93" s="205"/>
      <c r="P93" s="205"/>
      <c r="Q93" s="205"/>
      <c r="R93" s="205"/>
    </row>
    <row r="94" spans="1:18" s="163" customFormat="1">
      <c r="A94" s="205"/>
      <c r="B94" s="205"/>
      <c r="C94" s="205"/>
      <c r="D94" s="205"/>
      <c r="E94" s="205"/>
      <c r="F94" s="206"/>
      <c r="G94" s="207"/>
      <c r="H94" s="205"/>
      <c r="I94" s="208"/>
      <c r="J94" s="209"/>
      <c r="K94" s="208"/>
      <c r="L94" s="210"/>
      <c r="M94" s="165"/>
      <c r="N94" s="205"/>
      <c r="O94" s="205"/>
      <c r="P94" s="205"/>
      <c r="Q94" s="205"/>
      <c r="R94" s="205"/>
    </row>
    <row r="95" spans="1:18" s="163" customFormat="1">
      <c r="A95" s="205"/>
      <c r="B95" s="205"/>
      <c r="C95" s="205"/>
      <c r="D95" s="205"/>
      <c r="E95" s="205"/>
      <c r="F95" s="206"/>
      <c r="G95" s="207"/>
      <c r="H95" s="205"/>
      <c r="I95" s="208"/>
      <c r="J95" s="209"/>
      <c r="K95" s="208"/>
      <c r="L95" s="210"/>
      <c r="M95" s="165"/>
      <c r="N95" s="205"/>
      <c r="O95" s="205"/>
      <c r="P95" s="205"/>
      <c r="Q95" s="205"/>
      <c r="R95" s="205"/>
    </row>
    <row r="96" spans="1:18" s="163" customFormat="1">
      <c r="A96" s="205"/>
      <c r="B96" s="205"/>
      <c r="C96" s="205"/>
      <c r="D96" s="205"/>
      <c r="E96" s="205"/>
      <c r="F96" s="206"/>
      <c r="G96" s="207"/>
      <c r="H96" s="205"/>
      <c r="I96" s="208"/>
      <c r="J96" s="209"/>
      <c r="K96" s="208"/>
      <c r="L96" s="210"/>
      <c r="M96" s="165"/>
      <c r="N96" s="205"/>
      <c r="O96" s="205"/>
      <c r="P96" s="205"/>
      <c r="Q96" s="205"/>
      <c r="R96" s="205"/>
    </row>
    <row r="97" spans="1:18" s="163" customFormat="1">
      <c r="A97" s="205"/>
      <c r="B97" s="205"/>
      <c r="C97" s="205"/>
      <c r="D97" s="205"/>
      <c r="E97" s="205"/>
      <c r="F97" s="206"/>
      <c r="G97" s="207"/>
      <c r="H97" s="205"/>
      <c r="I97" s="208"/>
      <c r="J97" s="209"/>
      <c r="K97" s="208"/>
      <c r="L97" s="210"/>
      <c r="M97" s="165"/>
      <c r="N97" s="205"/>
      <c r="O97" s="205"/>
      <c r="P97" s="205"/>
      <c r="Q97" s="205"/>
      <c r="R97" s="205"/>
    </row>
    <row r="98" spans="1:18" s="163" customFormat="1">
      <c r="A98" s="205"/>
      <c r="B98" s="205"/>
      <c r="C98" s="205"/>
      <c r="D98" s="205"/>
      <c r="E98" s="205"/>
      <c r="F98" s="206"/>
      <c r="G98" s="207"/>
      <c r="H98" s="205"/>
      <c r="I98" s="208"/>
      <c r="J98" s="209"/>
      <c r="K98" s="208"/>
      <c r="L98" s="210"/>
      <c r="M98" s="165"/>
      <c r="N98" s="205"/>
      <c r="O98" s="205"/>
      <c r="P98" s="205"/>
      <c r="Q98" s="205"/>
      <c r="R98" s="205"/>
    </row>
    <row r="99" spans="1:18" s="163" customFormat="1">
      <c r="A99" s="205"/>
      <c r="B99" s="205"/>
      <c r="C99" s="205"/>
      <c r="D99" s="205"/>
      <c r="E99" s="205"/>
      <c r="F99" s="206"/>
      <c r="G99" s="207"/>
      <c r="H99" s="205"/>
      <c r="I99" s="208"/>
      <c r="J99" s="209"/>
      <c r="K99" s="208"/>
      <c r="L99" s="210"/>
      <c r="M99" s="165"/>
      <c r="N99" s="205"/>
      <c r="O99" s="205"/>
      <c r="P99" s="205"/>
      <c r="Q99" s="205"/>
      <c r="R99" s="205"/>
    </row>
    <row r="100" spans="1:18" s="163" customFormat="1">
      <c r="A100" s="205"/>
      <c r="B100" s="205"/>
      <c r="C100" s="205"/>
      <c r="D100" s="205"/>
      <c r="E100" s="205"/>
      <c r="F100" s="206"/>
      <c r="G100" s="207"/>
      <c r="H100" s="205"/>
      <c r="I100" s="208"/>
      <c r="J100" s="209"/>
      <c r="K100" s="208"/>
      <c r="L100" s="210"/>
      <c r="M100" s="165"/>
      <c r="N100" s="205"/>
      <c r="O100" s="205"/>
      <c r="P100" s="205"/>
      <c r="Q100" s="205"/>
      <c r="R100" s="205"/>
    </row>
    <row r="101" spans="1:18" s="163" customFormat="1">
      <c r="A101" s="205"/>
      <c r="B101" s="205"/>
      <c r="C101" s="205"/>
      <c r="D101" s="205"/>
      <c r="E101" s="205"/>
      <c r="F101" s="206"/>
      <c r="G101" s="207"/>
      <c r="H101" s="205"/>
      <c r="I101" s="208"/>
      <c r="J101" s="209"/>
      <c r="K101" s="208"/>
      <c r="L101" s="210"/>
      <c r="M101" s="165"/>
      <c r="N101" s="205"/>
      <c r="O101" s="205"/>
      <c r="P101" s="205"/>
      <c r="Q101" s="205"/>
      <c r="R101" s="205"/>
    </row>
    <row r="102" spans="1:18" s="163" customFormat="1">
      <c r="A102" s="205"/>
      <c r="B102" s="205"/>
      <c r="C102" s="205"/>
      <c r="D102" s="205"/>
      <c r="E102" s="205"/>
      <c r="F102" s="206"/>
      <c r="G102" s="207"/>
      <c r="H102" s="205"/>
      <c r="I102" s="208"/>
      <c r="J102" s="209"/>
      <c r="K102" s="208"/>
      <c r="L102" s="210"/>
      <c r="M102" s="165"/>
      <c r="N102" s="205"/>
      <c r="O102" s="205"/>
      <c r="P102" s="205"/>
      <c r="Q102" s="205"/>
      <c r="R102" s="205"/>
    </row>
    <row r="103" spans="1:18" s="163" customFormat="1">
      <c r="A103" s="205"/>
      <c r="B103" s="205"/>
      <c r="C103" s="205"/>
      <c r="D103" s="205"/>
      <c r="E103" s="205"/>
      <c r="F103" s="206"/>
      <c r="G103" s="207"/>
      <c r="H103" s="205"/>
      <c r="I103" s="208"/>
      <c r="J103" s="209"/>
      <c r="K103" s="208"/>
      <c r="L103" s="210"/>
      <c r="M103" s="165"/>
      <c r="N103" s="205"/>
      <c r="O103" s="205"/>
      <c r="P103" s="205"/>
      <c r="Q103" s="205"/>
      <c r="R103" s="205"/>
    </row>
  </sheetData>
  <sheetProtection selectLockedCells="1"/>
  <mergeCells count="33">
    <mergeCell ref="T7:T8"/>
    <mergeCell ref="O6:P8"/>
    <mergeCell ref="M7:M8"/>
    <mergeCell ref="N6:N8"/>
    <mergeCell ref="Q7:Q8"/>
    <mergeCell ref="R7:R8"/>
    <mergeCell ref="S7:S8"/>
    <mergeCell ref="K7:K8"/>
    <mergeCell ref="L7:L8"/>
    <mergeCell ref="A3:G3"/>
    <mergeCell ref="H3:N3"/>
    <mergeCell ref="G7:G8"/>
    <mergeCell ref="O4:V4"/>
    <mergeCell ref="O3:V3"/>
    <mergeCell ref="Q6:V6"/>
    <mergeCell ref="A6:A8"/>
    <mergeCell ref="B6:G6"/>
    <mergeCell ref="B7:B8"/>
    <mergeCell ref="C7:C8"/>
    <mergeCell ref="D7:D8"/>
    <mergeCell ref="E7:E8"/>
    <mergeCell ref="F7:F8"/>
    <mergeCell ref="U7:U8"/>
    <mergeCell ref="V7:V8"/>
    <mergeCell ref="H6:M6"/>
    <mergeCell ref="H7:H8"/>
    <mergeCell ref="I7:I8"/>
    <mergeCell ref="J7:J8"/>
    <mergeCell ref="O13:P13"/>
    <mergeCell ref="O9:P9"/>
    <mergeCell ref="O10:P10"/>
    <mergeCell ref="O11:P11"/>
    <mergeCell ref="O12:P12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Q103"/>
  <sheetViews>
    <sheetView view="pageBreakPreview" topLeftCell="P5" zoomScaleNormal="100" zoomScaleSheetLayoutView="100" workbookViewId="0">
      <selection activeCell="AK18" sqref="AK18"/>
    </sheetView>
  </sheetViews>
  <sheetFormatPr defaultRowHeight="11.25"/>
  <cols>
    <col min="1" max="1" width="6.75" style="160" customWidth="1"/>
    <col min="2" max="2" width="10.625" style="160" customWidth="1"/>
    <col min="3" max="3" width="8.375" style="160" customWidth="1"/>
    <col min="4" max="4" width="5.625" style="160" customWidth="1"/>
    <col min="5" max="5" width="5.875" style="160" customWidth="1"/>
    <col min="6" max="6" width="8.125" style="160" customWidth="1"/>
    <col min="7" max="7" width="7.375" style="160" customWidth="1"/>
    <col min="8" max="8" width="7.625" style="160" customWidth="1"/>
    <col min="9" max="9" width="7.375" style="632" customWidth="1"/>
    <col min="10" max="10" width="7.625" style="159" customWidth="1"/>
    <col min="11" max="11" width="7.125" style="160" customWidth="1"/>
    <col min="12" max="12" width="11.625" style="631" customWidth="1"/>
    <col min="13" max="13" width="9.625" style="160" customWidth="1"/>
    <col min="14" max="15" width="6.625" style="160" customWidth="1"/>
    <col min="16" max="16" width="8.625" style="160" customWidth="1"/>
    <col min="17" max="20" width="7.625" style="160" customWidth="1"/>
    <col min="21" max="22" width="8.625" style="160" customWidth="1"/>
    <col min="23" max="24" width="6.625" style="160" customWidth="1"/>
    <col min="25" max="25" width="8.625" style="160" customWidth="1"/>
    <col min="26" max="26" width="8.125" style="160" customWidth="1"/>
    <col min="27" max="27" width="7.625" style="160" customWidth="1"/>
    <col min="28" max="29" width="7.875" style="160" customWidth="1"/>
    <col min="30" max="30" width="8.625" style="662" customWidth="1"/>
    <col min="31" max="31" width="11.625" style="662" customWidth="1"/>
    <col min="32" max="32" width="8.125" style="631" customWidth="1"/>
    <col min="33" max="33" width="12.125" style="631" customWidth="1"/>
    <col min="34" max="34" width="8.125" style="156" customWidth="1"/>
    <col min="35" max="36" width="6.375" style="156" customWidth="1"/>
    <col min="37" max="37" width="8.125" style="156" customWidth="1"/>
    <col min="38" max="38" width="7.625" style="156" customWidth="1"/>
    <col min="39" max="39" width="8.625" style="156" customWidth="1"/>
    <col min="40" max="40" width="8.625" style="157" customWidth="1"/>
    <col min="41" max="41" width="8.125" style="156" customWidth="1"/>
    <col min="42" max="16384" width="9" style="160"/>
  </cols>
  <sheetData>
    <row r="1" spans="1:43" ht="14.1" customHeight="1">
      <c r="A1" s="630"/>
      <c r="K1" s="907" t="s">
        <v>421</v>
      </c>
      <c r="L1" s="630" t="s">
        <v>1717</v>
      </c>
      <c r="M1" s="630" t="s">
        <v>397</v>
      </c>
      <c r="N1" s="630"/>
      <c r="O1" s="630"/>
      <c r="AC1" s="633"/>
      <c r="AD1" s="633"/>
      <c r="AE1" s="907" t="s">
        <v>1718</v>
      </c>
      <c r="AF1" s="630" t="s">
        <v>1719</v>
      </c>
      <c r="AG1" s="630"/>
      <c r="AH1" s="160"/>
      <c r="AI1" s="160"/>
      <c r="AJ1" s="160"/>
      <c r="AK1" s="160"/>
      <c r="AL1" s="160"/>
      <c r="AM1" s="160"/>
      <c r="AN1" s="1371"/>
      <c r="AO1" s="1371"/>
      <c r="AQ1" s="907" t="s">
        <v>397</v>
      </c>
    </row>
    <row r="2" spans="1:43" ht="14.1" customHeight="1">
      <c r="A2" s="630"/>
      <c r="K2" s="907"/>
      <c r="L2" s="630"/>
      <c r="M2" s="630"/>
      <c r="N2" s="630"/>
      <c r="O2" s="630"/>
      <c r="AC2" s="633"/>
      <c r="AD2" s="633"/>
      <c r="AE2" s="907"/>
      <c r="AF2" s="630"/>
      <c r="AG2" s="630"/>
      <c r="AH2" s="160"/>
      <c r="AI2" s="160"/>
      <c r="AJ2" s="160"/>
      <c r="AK2" s="160"/>
      <c r="AL2" s="160"/>
      <c r="AM2" s="160"/>
      <c r="AN2" s="907"/>
      <c r="AO2" s="907"/>
      <c r="AQ2" s="907"/>
    </row>
    <row r="3" spans="1:43" s="161" customFormat="1" ht="20.100000000000001" customHeight="1">
      <c r="A3" s="1376" t="s">
        <v>389</v>
      </c>
      <c r="B3" s="1376"/>
      <c r="C3" s="1376"/>
      <c r="D3" s="1376"/>
      <c r="E3" s="1376"/>
      <c r="F3" s="1376"/>
      <c r="G3" s="1376"/>
      <c r="H3" s="1376"/>
      <c r="I3" s="1376"/>
      <c r="J3" s="1376"/>
      <c r="K3" s="1376"/>
      <c r="L3" s="1381" t="s">
        <v>399</v>
      </c>
      <c r="M3" s="1381"/>
      <c r="N3" s="1381"/>
      <c r="O3" s="1381"/>
      <c r="P3" s="1381"/>
      <c r="Q3" s="1381"/>
      <c r="R3" s="1381"/>
      <c r="S3" s="1381"/>
      <c r="T3" s="1381"/>
      <c r="U3" s="1381"/>
      <c r="V3" s="1387" t="s">
        <v>400</v>
      </c>
      <c r="W3" s="1387"/>
      <c r="X3" s="1387"/>
      <c r="Y3" s="1387"/>
      <c r="Z3" s="1387"/>
      <c r="AA3" s="1387"/>
      <c r="AB3" s="1387"/>
      <c r="AC3" s="1387"/>
      <c r="AD3" s="1387"/>
      <c r="AE3" s="1387"/>
      <c r="AF3" s="1376" t="s">
        <v>399</v>
      </c>
      <c r="AG3" s="1376"/>
      <c r="AH3" s="1376"/>
      <c r="AI3" s="1376"/>
      <c r="AJ3" s="1376"/>
      <c r="AK3" s="1376"/>
      <c r="AL3" s="1376"/>
      <c r="AM3" s="1376"/>
      <c r="AN3" s="1376"/>
      <c r="AO3" s="1376"/>
      <c r="AP3" s="634"/>
      <c r="AQ3" s="634"/>
    </row>
    <row r="4" spans="1:43" s="908" customFormat="1" ht="24" customHeight="1">
      <c r="A4" s="1380" t="s">
        <v>390</v>
      </c>
      <c r="B4" s="1380"/>
      <c r="C4" s="1380"/>
      <c r="D4" s="1380"/>
      <c r="E4" s="1380"/>
      <c r="F4" s="1380"/>
      <c r="G4" s="1380"/>
      <c r="H4" s="1380"/>
      <c r="I4" s="1380"/>
      <c r="J4" s="1380"/>
      <c r="K4" s="1380"/>
      <c r="L4" s="635"/>
      <c r="M4" s="635"/>
      <c r="N4" s="635"/>
      <c r="O4" s="635"/>
      <c r="P4" s="635"/>
      <c r="Q4" s="635"/>
      <c r="R4" s="635"/>
      <c r="S4" s="635"/>
      <c r="T4" s="635"/>
      <c r="U4" s="635"/>
      <c r="V4" s="1378"/>
      <c r="W4" s="1378"/>
      <c r="X4" s="1378"/>
      <c r="Y4" s="1378"/>
      <c r="Z4" s="1378"/>
      <c r="AA4" s="1378"/>
      <c r="AB4" s="1378"/>
      <c r="AC4" s="1378"/>
      <c r="AD4" s="1378"/>
      <c r="AE4" s="1378"/>
      <c r="AF4" s="1377" t="s">
        <v>96</v>
      </c>
      <c r="AG4" s="1377"/>
      <c r="AH4" s="1377"/>
      <c r="AI4" s="1377"/>
      <c r="AJ4" s="1377"/>
      <c r="AK4" s="1377"/>
      <c r="AL4" s="1377"/>
      <c r="AM4" s="1377"/>
      <c r="AN4" s="1377"/>
      <c r="AO4" s="1377"/>
      <c r="AP4" s="636"/>
      <c r="AQ4" s="636"/>
    </row>
    <row r="5" spans="1:43" s="637" customFormat="1" ht="18" customHeight="1" thickBot="1">
      <c r="A5" s="545" t="s">
        <v>225</v>
      </c>
      <c r="C5" s="545"/>
      <c r="D5" s="545"/>
      <c r="E5" s="545"/>
      <c r="F5" s="545" t="s">
        <v>391</v>
      </c>
      <c r="G5" s="546" t="s">
        <v>391</v>
      </c>
      <c r="H5" s="546"/>
      <c r="I5" s="546"/>
      <c r="J5" s="546"/>
      <c r="K5" s="638" t="s">
        <v>226</v>
      </c>
      <c r="L5" s="639" t="s">
        <v>225</v>
      </c>
      <c r="AD5" s="638"/>
      <c r="AE5" s="638" t="s">
        <v>226</v>
      </c>
      <c r="AF5" s="545" t="s">
        <v>225</v>
      </c>
      <c r="AG5" s="545"/>
      <c r="AH5" s="545"/>
      <c r="AI5" s="545"/>
      <c r="AJ5" s="545"/>
      <c r="AK5" s="545" t="s">
        <v>391</v>
      </c>
      <c r="AL5" s="546" t="s">
        <v>391</v>
      </c>
      <c r="AM5" s="546"/>
      <c r="AN5" s="546"/>
      <c r="AO5" s="638" t="s">
        <v>226</v>
      </c>
      <c r="AQ5" s="638" t="s">
        <v>401</v>
      </c>
    </row>
    <row r="6" spans="1:43" s="163" customFormat="1" ht="23.1" customHeight="1">
      <c r="A6" s="1359" t="s">
        <v>402</v>
      </c>
      <c r="B6" s="1350"/>
      <c r="C6" s="1348" t="s">
        <v>403</v>
      </c>
      <c r="D6" s="1353"/>
      <c r="E6" s="1353"/>
      <c r="F6" s="1353"/>
      <c r="G6" s="1353"/>
      <c r="H6" s="1353"/>
      <c r="I6" s="1353"/>
      <c r="J6" s="1353"/>
      <c r="K6" s="1353"/>
      <c r="L6" s="1350" t="s">
        <v>404</v>
      </c>
      <c r="M6" s="1353" t="s">
        <v>405</v>
      </c>
      <c r="N6" s="1353"/>
      <c r="O6" s="1353"/>
      <c r="P6" s="1353"/>
      <c r="Q6" s="1353"/>
      <c r="R6" s="1353"/>
      <c r="S6" s="1353"/>
      <c r="T6" s="1353"/>
      <c r="U6" s="1353"/>
      <c r="V6" s="1353" t="s">
        <v>406</v>
      </c>
      <c r="W6" s="1353"/>
      <c r="X6" s="1353"/>
      <c r="Y6" s="1353"/>
      <c r="Z6" s="1353"/>
      <c r="AA6" s="1353"/>
      <c r="AB6" s="1353"/>
      <c r="AC6" s="1353"/>
      <c r="AD6" s="1372"/>
      <c r="AE6" s="1359" t="s">
        <v>407</v>
      </c>
      <c r="AF6" s="1359" t="s">
        <v>392</v>
      </c>
      <c r="AG6" s="1350"/>
      <c r="AH6" s="1353" t="s">
        <v>408</v>
      </c>
      <c r="AI6" s="1353"/>
      <c r="AJ6" s="1353"/>
      <c r="AK6" s="1353"/>
      <c r="AL6" s="1353"/>
      <c r="AM6" s="1353"/>
      <c r="AN6" s="1379" t="s">
        <v>409</v>
      </c>
      <c r="AO6" s="1373" t="s">
        <v>410</v>
      </c>
    </row>
    <row r="7" spans="1:43" s="163" customFormat="1" ht="17.25" customHeight="1">
      <c r="A7" s="1360"/>
      <c r="B7" s="1351"/>
      <c r="C7" s="1390" t="s">
        <v>1559</v>
      </c>
      <c r="D7" s="1391"/>
      <c r="E7" s="1392"/>
      <c r="F7" s="1354" t="s">
        <v>414</v>
      </c>
      <c r="G7" s="1354" t="s">
        <v>1560</v>
      </c>
      <c r="H7" s="1354" t="s">
        <v>412</v>
      </c>
      <c r="I7" s="1354" t="s">
        <v>413</v>
      </c>
      <c r="J7" s="1354" t="s">
        <v>416</v>
      </c>
      <c r="K7" s="1384" t="s">
        <v>1061</v>
      </c>
      <c r="L7" s="1351"/>
      <c r="M7" s="1393" t="s">
        <v>1562</v>
      </c>
      <c r="N7" s="1391"/>
      <c r="O7" s="1392"/>
      <c r="P7" s="1354" t="s">
        <v>414</v>
      </c>
      <c r="Q7" s="1335" t="s">
        <v>411</v>
      </c>
      <c r="R7" s="1354" t="s">
        <v>415</v>
      </c>
      <c r="S7" s="1354" t="s">
        <v>413</v>
      </c>
      <c r="T7" s="1354" t="s">
        <v>416</v>
      </c>
      <c r="U7" s="1384" t="s">
        <v>1720</v>
      </c>
      <c r="V7" s="1394" t="s">
        <v>1561</v>
      </c>
      <c r="W7" s="1391"/>
      <c r="X7" s="1391"/>
      <c r="Y7" s="1354" t="s">
        <v>414</v>
      </c>
      <c r="Z7" s="1335" t="s">
        <v>411</v>
      </c>
      <c r="AA7" s="1354" t="s">
        <v>415</v>
      </c>
      <c r="AB7" s="1354" t="s">
        <v>413</v>
      </c>
      <c r="AC7" s="1354" t="s">
        <v>416</v>
      </c>
      <c r="AD7" s="1395" t="s">
        <v>1720</v>
      </c>
      <c r="AE7" s="1360"/>
      <c r="AF7" s="1360"/>
      <c r="AG7" s="1351"/>
      <c r="AH7" s="1394" t="s">
        <v>1561</v>
      </c>
      <c r="AI7" s="1391"/>
      <c r="AJ7" s="1391"/>
      <c r="AK7" s="1354" t="s">
        <v>413</v>
      </c>
      <c r="AL7" s="1354" t="s">
        <v>416</v>
      </c>
      <c r="AM7" s="1335" t="s">
        <v>1720</v>
      </c>
      <c r="AN7" s="1336"/>
      <c r="AO7" s="1374"/>
    </row>
    <row r="8" spans="1:43" s="163" customFormat="1" ht="22.7" customHeight="1">
      <c r="A8" s="1360"/>
      <c r="B8" s="1351"/>
      <c r="C8" s="1367"/>
      <c r="D8" s="1388" t="s">
        <v>1557</v>
      </c>
      <c r="E8" s="1388" t="s">
        <v>1558</v>
      </c>
      <c r="F8" s="1369"/>
      <c r="G8" s="1369"/>
      <c r="H8" s="1369"/>
      <c r="I8" s="1369"/>
      <c r="J8" s="1369"/>
      <c r="K8" s="1385"/>
      <c r="L8" s="1351"/>
      <c r="M8" s="1317"/>
      <c r="N8" s="1335" t="s">
        <v>1555</v>
      </c>
      <c r="O8" s="1335" t="s">
        <v>1556</v>
      </c>
      <c r="P8" s="1369"/>
      <c r="Q8" s="1336"/>
      <c r="R8" s="1369"/>
      <c r="S8" s="1369"/>
      <c r="T8" s="1369"/>
      <c r="U8" s="1385"/>
      <c r="V8" s="898"/>
      <c r="W8" s="1335" t="s">
        <v>1555</v>
      </c>
      <c r="X8" s="1335" t="s">
        <v>1556</v>
      </c>
      <c r="Y8" s="1369"/>
      <c r="Z8" s="1336"/>
      <c r="AA8" s="1369"/>
      <c r="AB8" s="1369"/>
      <c r="AC8" s="1369"/>
      <c r="AD8" s="1396"/>
      <c r="AE8" s="1360"/>
      <c r="AF8" s="1360"/>
      <c r="AG8" s="1351"/>
      <c r="AH8" s="898"/>
      <c r="AI8" s="1335" t="s">
        <v>1555</v>
      </c>
      <c r="AJ8" s="1384" t="s">
        <v>1556</v>
      </c>
      <c r="AK8" s="1369"/>
      <c r="AL8" s="1369"/>
      <c r="AM8" s="1336"/>
      <c r="AN8" s="1336"/>
      <c r="AO8" s="1374"/>
    </row>
    <row r="9" spans="1:43" s="163" customFormat="1" ht="22.7" customHeight="1">
      <c r="A9" s="1361"/>
      <c r="B9" s="1352"/>
      <c r="C9" s="1368"/>
      <c r="D9" s="1389"/>
      <c r="E9" s="1389"/>
      <c r="F9" s="1370"/>
      <c r="G9" s="1370"/>
      <c r="H9" s="1370"/>
      <c r="I9" s="1370"/>
      <c r="J9" s="1370"/>
      <c r="K9" s="1386"/>
      <c r="L9" s="1352"/>
      <c r="M9" s="1318"/>
      <c r="N9" s="1337"/>
      <c r="O9" s="1337"/>
      <c r="P9" s="1370"/>
      <c r="Q9" s="1337"/>
      <c r="R9" s="1370"/>
      <c r="S9" s="1370"/>
      <c r="T9" s="1370"/>
      <c r="U9" s="1386"/>
      <c r="V9" s="899"/>
      <c r="W9" s="1337"/>
      <c r="X9" s="1337"/>
      <c r="Y9" s="1370"/>
      <c r="Z9" s="1337"/>
      <c r="AA9" s="1370"/>
      <c r="AB9" s="1370"/>
      <c r="AC9" s="1370"/>
      <c r="AD9" s="1397"/>
      <c r="AE9" s="1361"/>
      <c r="AF9" s="1361"/>
      <c r="AG9" s="1352"/>
      <c r="AH9" s="899"/>
      <c r="AI9" s="1337"/>
      <c r="AJ9" s="1386"/>
      <c r="AK9" s="1370"/>
      <c r="AL9" s="1370"/>
      <c r="AM9" s="1337"/>
      <c r="AN9" s="1337"/>
      <c r="AO9" s="1375"/>
    </row>
    <row r="10" spans="1:43" s="163" customFormat="1" ht="22.15" customHeight="1">
      <c r="A10" s="1344" t="s">
        <v>327</v>
      </c>
      <c r="B10" s="1345"/>
      <c r="C10" s="962" t="s">
        <v>393</v>
      </c>
      <c r="D10" s="962" t="s">
        <v>356</v>
      </c>
      <c r="E10" s="962" t="s">
        <v>356</v>
      </c>
      <c r="F10" s="962" t="s">
        <v>393</v>
      </c>
      <c r="G10" s="962" t="s">
        <v>393</v>
      </c>
      <c r="H10" s="962" t="s">
        <v>393</v>
      </c>
      <c r="I10" s="962" t="s">
        <v>393</v>
      </c>
      <c r="J10" s="962" t="s">
        <v>393</v>
      </c>
      <c r="K10" s="962" t="s">
        <v>393</v>
      </c>
      <c r="L10" s="902" t="s">
        <v>327</v>
      </c>
      <c r="M10" s="171" t="s">
        <v>393</v>
      </c>
      <c r="N10" s="171" t="s">
        <v>1247</v>
      </c>
      <c r="O10" s="171" t="s">
        <v>1247</v>
      </c>
      <c r="P10" s="171" t="s">
        <v>393</v>
      </c>
      <c r="Q10" s="171" t="s">
        <v>393</v>
      </c>
      <c r="R10" s="171" t="s">
        <v>393</v>
      </c>
      <c r="S10" s="171" t="s">
        <v>393</v>
      </c>
      <c r="T10" s="171" t="s">
        <v>393</v>
      </c>
      <c r="U10" s="171" t="s">
        <v>393</v>
      </c>
      <c r="V10" s="171" t="s">
        <v>393</v>
      </c>
      <c r="W10" s="171" t="s">
        <v>356</v>
      </c>
      <c r="X10" s="171" t="s">
        <v>356</v>
      </c>
      <c r="Y10" s="171" t="s">
        <v>393</v>
      </c>
      <c r="Z10" s="171" t="s">
        <v>393</v>
      </c>
      <c r="AA10" s="171" t="s">
        <v>393</v>
      </c>
      <c r="AB10" s="171" t="s">
        <v>393</v>
      </c>
      <c r="AC10" s="171" t="s">
        <v>393</v>
      </c>
      <c r="AD10" s="640" t="s">
        <v>393</v>
      </c>
      <c r="AE10" s="901" t="s">
        <v>327</v>
      </c>
      <c r="AF10" s="1345" t="s">
        <v>327</v>
      </c>
      <c r="AG10" s="1345"/>
      <c r="AH10" s="172" t="s">
        <v>393</v>
      </c>
      <c r="AI10" s="172" t="s">
        <v>356</v>
      </c>
      <c r="AJ10" s="172" t="s">
        <v>356</v>
      </c>
      <c r="AK10" s="172" t="s">
        <v>393</v>
      </c>
      <c r="AL10" s="172" t="s">
        <v>393</v>
      </c>
      <c r="AM10" s="172" t="s">
        <v>393</v>
      </c>
      <c r="AN10" s="172" t="s">
        <v>393</v>
      </c>
      <c r="AO10" s="172" t="s">
        <v>393</v>
      </c>
    </row>
    <row r="11" spans="1:43" s="163" customFormat="1" ht="22.15" customHeight="1">
      <c r="A11" s="1344" t="s">
        <v>328</v>
      </c>
      <c r="B11" s="1345"/>
      <c r="C11" s="962" t="s">
        <v>393</v>
      </c>
      <c r="D11" s="962" t="s">
        <v>356</v>
      </c>
      <c r="E11" s="962" t="s">
        <v>356</v>
      </c>
      <c r="F11" s="962" t="s">
        <v>393</v>
      </c>
      <c r="G11" s="962" t="s">
        <v>393</v>
      </c>
      <c r="H11" s="962" t="s">
        <v>393</v>
      </c>
      <c r="I11" s="962" t="s">
        <v>393</v>
      </c>
      <c r="J11" s="962" t="s">
        <v>393</v>
      </c>
      <c r="K11" s="962" t="s">
        <v>393</v>
      </c>
      <c r="L11" s="902" t="s">
        <v>328</v>
      </c>
      <c r="M11" s="171" t="s">
        <v>393</v>
      </c>
      <c r="N11" s="171" t="s">
        <v>1247</v>
      </c>
      <c r="O11" s="171" t="s">
        <v>1247</v>
      </c>
      <c r="P11" s="171" t="s">
        <v>393</v>
      </c>
      <c r="Q11" s="171" t="s">
        <v>393</v>
      </c>
      <c r="R11" s="171" t="s">
        <v>393</v>
      </c>
      <c r="S11" s="171" t="s">
        <v>393</v>
      </c>
      <c r="T11" s="171" t="s">
        <v>393</v>
      </c>
      <c r="U11" s="171" t="s">
        <v>393</v>
      </c>
      <c r="V11" s="171" t="s">
        <v>393</v>
      </c>
      <c r="W11" s="171" t="s">
        <v>356</v>
      </c>
      <c r="X11" s="171" t="s">
        <v>356</v>
      </c>
      <c r="Y11" s="171" t="s">
        <v>393</v>
      </c>
      <c r="Z11" s="171" t="s">
        <v>393</v>
      </c>
      <c r="AA11" s="171" t="s">
        <v>393</v>
      </c>
      <c r="AB11" s="171" t="s">
        <v>393</v>
      </c>
      <c r="AC11" s="171" t="s">
        <v>393</v>
      </c>
      <c r="AD11" s="640" t="s">
        <v>393</v>
      </c>
      <c r="AE11" s="901" t="s">
        <v>328</v>
      </c>
      <c r="AF11" s="1345" t="s">
        <v>328</v>
      </c>
      <c r="AG11" s="1345"/>
      <c r="AH11" s="172" t="s">
        <v>393</v>
      </c>
      <c r="AI11" s="172" t="s">
        <v>356</v>
      </c>
      <c r="AJ11" s="172" t="s">
        <v>356</v>
      </c>
      <c r="AK11" s="172" t="s">
        <v>393</v>
      </c>
      <c r="AL11" s="172" t="s">
        <v>393</v>
      </c>
      <c r="AM11" s="172" t="s">
        <v>393</v>
      </c>
      <c r="AN11" s="172" t="s">
        <v>393</v>
      </c>
      <c r="AO11" s="172" t="s">
        <v>393</v>
      </c>
    </row>
    <row r="12" spans="1:43" s="163" customFormat="1" ht="22.15" customHeight="1">
      <c r="A12" s="1344" t="s">
        <v>329</v>
      </c>
      <c r="B12" s="1345"/>
      <c r="C12" s="641">
        <v>610916</v>
      </c>
      <c r="D12" s="641" t="s">
        <v>356</v>
      </c>
      <c r="E12" s="641" t="s">
        <v>356</v>
      </c>
      <c r="F12" s="1078">
        <v>212345</v>
      </c>
      <c r="G12" s="1078">
        <v>102171</v>
      </c>
      <c r="H12" s="1078">
        <v>125732</v>
      </c>
      <c r="I12" s="1078">
        <v>71476</v>
      </c>
      <c r="J12" s="1078">
        <v>92801</v>
      </c>
      <c r="K12" s="1078">
        <v>6391</v>
      </c>
      <c r="L12" s="902" t="s">
        <v>329</v>
      </c>
      <c r="M12" s="172">
        <v>1547694</v>
      </c>
      <c r="N12" s="172" t="s">
        <v>1247</v>
      </c>
      <c r="O12" s="172" t="s">
        <v>1247</v>
      </c>
      <c r="P12" s="1077">
        <v>368551</v>
      </c>
      <c r="Q12" s="1077">
        <v>235893</v>
      </c>
      <c r="R12" s="1077">
        <v>630068</v>
      </c>
      <c r="S12" s="1077">
        <v>151272</v>
      </c>
      <c r="T12" s="1077">
        <v>148688</v>
      </c>
      <c r="U12" s="1077">
        <v>13222</v>
      </c>
      <c r="V12" s="172">
        <v>62331</v>
      </c>
      <c r="W12" s="172" t="s">
        <v>356</v>
      </c>
      <c r="X12" s="172" t="s">
        <v>356</v>
      </c>
      <c r="Y12" s="1077">
        <v>20278</v>
      </c>
      <c r="Z12" s="1077">
        <v>12026</v>
      </c>
      <c r="AA12" s="1077">
        <v>13970</v>
      </c>
      <c r="AB12" s="1077">
        <v>8142</v>
      </c>
      <c r="AC12" s="1077">
        <v>7566</v>
      </c>
      <c r="AD12" s="1079">
        <v>349</v>
      </c>
      <c r="AE12" s="901" t="s">
        <v>329</v>
      </c>
      <c r="AF12" s="1345" t="s">
        <v>329</v>
      </c>
      <c r="AG12" s="1345"/>
      <c r="AH12" s="172">
        <v>5805</v>
      </c>
      <c r="AI12" s="172" t="s">
        <v>356</v>
      </c>
      <c r="AJ12" s="172" t="s">
        <v>356</v>
      </c>
      <c r="AK12" s="172">
        <v>2122</v>
      </c>
      <c r="AL12" s="172">
        <v>1028</v>
      </c>
      <c r="AM12" s="172">
        <v>1936</v>
      </c>
      <c r="AN12" s="172">
        <v>277030</v>
      </c>
      <c r="AO12" s="172">
        <v>969</v>
      </c>
    </row>
    <row r="13" spans="1:43" s="163" customFormat="1" ht="22.15" customHeight="1">
      <c r="A13" s="1344" t="s">
        <v>1040</v>
      </c>
      <c r="B13" s="1345"/>
      <c r="C13" s="641">
        <v>557400</v>
      </c>
      <c r="D13" s="641" t="s">
        <v>356</v>
      </c>
      <c r="E13" s="641" t="s">
        <v>356</v>
      </c>
      <c r="F13" s="1078">
        <v>202013</v>
      </c>
      <c r="G13" s="1078">
        <v>99172</v>
      </c>
      <c r="H13" s="1078">
        <v>99416</v>
      </c>
      <c r="I13" s="1078">
        <v>48771</v>
      </c>
      <c r="J13" s="1078">
        <v>101708</v>
      </c>
      <c r="K13" s="1078">
        <v>6320</v>
      </c>
      <c r="L13" s="902" t="s">
        <v>1040</v>
      </c>
      <c r="M13" s="172">
        <v>1595989</v>
      </c>
      <c r="N13" s="172" t="s">
        <v>1247</v>
      </c>
      <c r="O13" s="172" t="s">
        <v>1247</v>
      </c>
      <c r="P13" s="1077">
        <v>336738</v>
      </c>
      <c r="Q13" s="1077">
        <v>219340</v>
      </c>
      <c r="R13" s="1077">
        <v>619362</v>
      </c>
      <c r="S13" s="1077">
        <v>189949</v>
      </c>
      <c r="T13" s="1077">
        <v>210048</v>
      </c>
      <c r="U13" s="1077">
        <v>20552</v>
      </c>
      <c r="V13" s="172">
        <v>49180</v>
      </c>
      <c r="W13" s="172" t="s">
        <v>356</v>
      </c>
      <c r="X13" s="172" t="s">
        <v>356</v>
      </c>
      <c r="Y13" s="1077">
        <v>16973</v>
      </c>
      <c r="Z13" s="1077">
        <v>8171</v>
      </c>
      <c r="AA13" s="1077">
        <v>8430</v>
      </c>
      <c r="AB13" s="1077">
        <v>7287</v>
      </c>
      <c r="AC13" s="1077">
        <v>7939</v>
      </c>
      <c r="AD13" s="1079">
        <v>380</v>
      </c>
      <c r="AE13" s="901" t="s">
        <v>1040</v>
      </c>
      <c r="AF13" s="1345" t="s">
        <v>1040</v>
      </c>
      <c r="AG13" s="1345"/>
      <c r="AH13" s="172">
        <v>6482</v>
      </c>
      <c r="AI13" s="172" t="s">
        <v>356</v>
      </c>
      <c r="AJ13" s="172" t="s">
        <v>356</v>
      </c>
      <c r="AK13" s="172">
        <v>2347</v>
      </c>
      <c r="AL13" s="172">
        <v>1223</v>
      </c>
      <c r="AM13" s="172">
        <v>2912</v>
      </c>
      <c r="AN13" s="172">
        <v>230484</v>
      </c>
      <c r="AO13" s="172">
        <v>0</v>
      </c>
    </row>
    <row r="14" spans="1:43" s="178" customFormat="1" ht="22.15" customHeight="1">
      <c r="A14" s="1383">
        <v>2010</v>
      </c>
      <c r="B14" s="1343"/>
      <c r="C14" s="1075">
        <f t="shared" ref="C14:K14" si="0">SUM(C16:C30)</f>
        <v>528945</v>
      </c>
      <c r="D14" s="1075">
        <f t="shared" si="0"/>
        <v>0</v>
      </c>
      <c r="E14" s="1075">
        <f t="shared" si="0"/>
        <v>0</v>
      </c>
      <c r="F14" s="1075">
        <f t="shared" si="0"/>
        <v>162701</v>
      </c>
      <c r="G14" s="1075">
        <f t="shared" si="0"/>
        <v>97368</v>
      </c>
      <c r="H14" s="1075">
        <f t="shared" si="0"/>
        <v>101385</v>
      </c>
      <c r="I14" s="1075">
        <f t="shared" si="0"/>
        <v>51259</v>
      </c>
      <c r="J14" s="1075">
        <f t="shared" si="0"/>
        <v>107694</v>
      </c>
      <c r="K14" s="1075">
        <f t="shared" si="0"/>
        <v>8538</v>
      </c>
      <c r="L14" s="900">
        <v>2010</v>
      </c>
      <c r="M14" s="1076">
        <f t="shared" ref="M14:AD14" si="1">SUM(M16:M30)</f>
        <v>1631964</v>
      </c>
      <c r="N14" s="1076">
        <f t="shared" si="1"/>
        <v>0</v>
      </c>
      <c r="O14" s="1076">
        <f t="shared" si="1"/>
        <v>0</v>
      </c>
      <c r="P14" s="1076">
        <f t="shared" si="1"/>
        <v>316105</v>
      </c>
      <c r="Q14" s="1076">
        <f t="shared" si="1"/>
        <v>212238</v>
      </c>
      <c r="R14" s="1076">
        <f t="shared" si="1"/>
        <v>609678</v>
      </c>
      <c r="S14" s="1076">
        <f t="shared" si="1"/>
        <v>229513</v>
      </c>
      <c r="T14" s="1076">
        <f t="shared" si="1"/>
        <v>236794</v>
      </c>
      <c r="U14" s="1076">
        <f t="shared" si="1"/>
        <v>27636</v>
      </c>
      <c r="V14" s="176">
        <f t="shared" si="1"/>
        <v>81920</v>
      </c>
      <c r="W14" s="176">
        <f t="shared" si="1"/>
        <v>0</v>
      </c>
      <c r="X14" s="176">
        <f t="shared" si="1"/>
        <v>0</v>
      </c>
      <c r="Y14" s="1076">
        <f t="shared" si="1"/>
        <v>25461</v>
      </c>
      <c r="Z14" s="1076">
        <f t="shared" si="1"/>
        <v>13076</v>
      </c>
      <c r="AA14" s="1076">
        <f t="shared" si="1"/>
        <v>14871</v>
      </c>
      <c r="AB14" s="1076">
        <f t="shared" si="1"/>
        <v>15971</v>
      </c>
      <c r="AC14" s="1076">
        <f t="shared" si="1"/>
        <v>11586</v>
      </c>
      <c r="AD14" s="1080">
        <f t="shared" si="1"/>
        <v>955</v>
      </c>
      <c r="AE14" s="906">
        <v>2010</v>
      </c>
      <c r="AF14" s="1343">
        <v>2010</v>
      </c>
      <c r="AG14" s="1343"/>
      <c r="AH14" s="176">
        <f t="shared" ref="AH14:AO14" si="2">SUM(AH16:AH30)</f>
        <v>11529</v>
      </c>
      <c r="AI14" s="176">
        <f t="shared" si="2"/>
        <v>0</v>
      </c>
      <c r="AJ14" s="176">
        <f t="shared" si="2"/>
        <v>0</v>
      </c>
      <c r="AK14" s="176">
        <f t="shared" si="2"/>
        <v>3911</v>
      </c>
      <c r="AL14" s="176">
        <f t="shared" si="2"/>
        <v>2600</v>
      </c>
      <c r="AM14" s="176">
        <f t="shared" si="2"/>
        <v>5018</v>
      </c>
      <c r="AN14" s="176">
        <f t="shared" si="2"/>
        <v>191112</v>
      </c>
      <c r="AO14" s="176">
        <f t="shared" si="2"/>
        <v>0</v>
      </c>
    </row>
    <row r="15" spans="1:43" s="178" customFormat="1" ht="14.45" customHeight="1">
      <c r="A15" s="901"/>
      <c r="B15" s="902"/>
      <c r="C15" s="641"/>
      <c r="D15" s="641"/>
      <c r="E15" s="641"/>
      <c r="F15" s="641"/>
      <c r="G15" s="641"/>
      <c r="H15" s="641"/>
      <c r="I15" s="641"/>
      <c r="J15" s="641"/>
      <c r="K15" s="641"/>
      <c r="L15" s="90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640"/>
      <c r="AE15" s="901"/>
      <c r="AF15" s="901"/>
      <c r="AG15" s="902"/>
      <c r="AH15" s="172"/>
      <c r="AI15" s="172"/>
      <c r="AJ15" s="172"/>
      <c r="AK15" s="172"/>
      <c r="AL15" s="172"/>
      <c r="AM15" s="172"/>
      <c r="AN15" s="172"/>
      <c r="AO15" s="172"/>
    </row>
    <row r="16" spans="1:43" s="178" customFormat="1" ht="22.5" customHeight="1">
      <c r="A16" s="642" t="s">
        <v>78</v>
      </c>
      <c r="B16" s="643" t="s">
        <v>79</v>
      </c>
      <c r="C16" s="1078">
        <f t="shared" ref="C16:C30" si="3">SUM(F16:K16)</f>
        <v>78700</v>
      </c>
      <c r="D16" s="1078">
        <v>0</v>
      </c>
      <c r="E16" s="1078">
        <v>0</v>
      </c>
      <c r="F16" s="1078">
        <v>78700</v>
      </c>
      <c r="G16" s="1078">
        <v>0</v>
      </c>
      <c r="H16" s="1078">
        <v>0</v>
      </c>
      <c r="I16" s="1078">
        <v>0</v>
      </c>
      <c r="J16" s="1078">
        <v>0</v>
      </c>
      <c r="K16" s="1078">
        <v>0</v>
      </c>
      <c r="L16" s="902" t="s">
        <v>394</v>
      </c>
      <c r="M16" s="1708">
        <f t="shared" ref="M16:M30" si="4">SUM(P16:U16)</f>
        <v>0</v>
      </c>
      <c r="N16" s="1110">
        <v>0</v>
      </c>
      <c r="O16" s="1110">
        <v>0</v>
      </c>
      <c r="P16" s="1708">
        <v>0</v>
      </c>
      <c r="Q16" s="1708">
        <v>0</v>
      </c>
      <c r="R16" s="1708">
        <v>0</v>
      </c>
      <c r="S16" s="1708">
        <v>0</v>
      </c>
      <c r="T16" s="1708">
        <v>0</v>
      </c>
      <c r="U16" s="1708">
        <v>0</v>
      </c>
      <c r="V16" s="172">
        <f t="shared" ref="V16:V30" si="5">SUM(Y16:AD16)</f>
        <v>3</v>
      </c>
      <c r="W16" s="172">
        <v>0</v>
      </c>
      <c r="X16" s="172">
        <v>0</v>
      </c>
      <c r="Y16" s="172">
        <v>3</v>
      </c>
      <c r="Z16" s="172">
        <v>0</v>
      </c>
      <c r="AA16" s="172">
        <v>0</v>
      </c>
      <c r="AB16" s="172">
        <v>0</v>
      </c>
      <c r="AC16" s="172">
        <v>0</v>
      </c>
      <c r="AD16" s="640">
        <v>0</v>
      </c>
      <c r="AE16" s="901" t="s">
        <v>1041</v>
      </c>
      <c r="AF16" s="1709" t="s">
        <v>1809</v>
      </c>
      <c r="AG16" s="902" t="s">
        <v>1041</v>
      </c>
      <c r="AH16" s="172">
        <f>SUM(AK16:AM16)</f>
        <v>0</v>
      </c>
      <c r="AI16" s="172">
        <v>0</v>
      </c>
      <c r="AJ16" s="172">
        <v>0</v>
      </c>
      <c r="AK16" s="172">
        <v>0</v>
      </c>
      <c r="AL16" s="172">
        <v>0</v>
      </c>
      <c r="AM16" s="172">
        <v>0</v>
      </c>
      <c r="AN16" s="172">
        <v>18423</v>
      </c>
      <c r="AO16" s="172">
        <v>0</v>
      </c>
    </row>
    <row r="17" spans="1:43" s="163" customFormat="1" ht="22.5" customHeight="1">
      <c r="A17" s="642" t="s">
        <v>80</v>
      </c>
      <c r="B17" s="643" t="s">
        <v>81</v>
      </c>
      <c r="C17" s="1078">
        <f t="shared" si="3"/>
        <v>157747</v>
      </c>
      <c r="D17" s="1078">
        <v>0</v>
      </c>
      <c r="E17" s="1078">
        <v>0</v>
      </c>
      <c r="F17" s="1078">
        <v>83937</v>
      </c>
      <c r="G17" s="1078">
        <v>73458</v>
      </c>
      <c r="H17" s="1078">
        <v>352</v>
      </c>
      <c r="I17" s="1078">
        <v>0</v>
      </c>
      <c r="J17" s="1078">
        <v>0</v>
      </c>
      <c r="K17" s="1078">
        <v>0</v>
      </c>
      <c r="L17" s="182" t="s">
        <v>395</v>
      </c>
      <c r="M17" s="1708">
        <f t="shared" si="4"/>
        <v>367</v>
      </c>
      <c r="N17" s="1110">
        <v>0</v>
      </c>
      <c r="O17" s="1110">
        <v>0</v>
      </c>
      <c r="P17" s="1708">
        <v>178</v>
      </c>
      <c r="Q17" s="1708">
        <v>189</v>
      </c>
      <c r="R17" s="1708">
        <v>0</v>
      </c>
      <c r="S17" s="1708">
        <v>0</v>
      </c>
      <c r="T17" s="1708">
        <v>0</v>
      </c>
      <c r="U17" s="1708">
        <v>0</v>
      </c>
      <c r="V17" s="172">
        <f t="shared" si="5"/>
        <v>25</v>
      </c>
      <c r="W17" s="172">
        <v>0</v>
      </c>
      <c r="X17" s="172">
        <v>0</v>
      </c>
      <c r="Y17" s="172">
        <v>4</v>
      </c>
      <c r="Z17" s="172">
        <v>19</v>
      </c>
      <c r="AA17" s="172">
        <v>2</v>
      </c>
      <c r="AB17" s="172">
        <v>0</v>
      </c>
      <c r="AC17" s="172">
        <v>0</v>
      </c>
      <c r="AD17" s="644">
        <v>0</v>
      </c>
      <c r="AE17" s="179" t="s">
        <v>1042</v>
      </c>
      <c r="AF17" s="1710" t="s">
        <v>1795</v>
      </c>
      <c r="AG17" s="182" t="s">
        <v>1042</v>
      </c>
      <c r="AH17" s="172">
        <f t="shared" ref="AH17:AH30" si="6">SUM(AK17:AM17)</f>
        <v>0</v>
      </c>
      <c r="AI17" s="172">
        <v>0</v>
      </c>
      <c r="AJ17" s="172">
        <v>0</v>
      </c>
      <c r="AK17" s="645">
        <v>0</v>
      </c>
      <c r="AL17" s="645">
        <v>0</v>
      </c>
      <c r="AM17" s="645">
        <v>0</v>
      </c>
      <c r="AN17" s="645">
        <v>27</v>
      </c>
      <c r="AO17" s="645">
        <v>0</v>
      </c>
    </row>
    <row r="18" spans="1:43" s="163" customFormat="1" ht="22.5" customHeight="1">
      <c r="A18" s="642" t="s">
        <v>82</v>
      </c>
      <c r="B18" s="646" t="s">
        <v>83</v>
      </c>
      <c r="C18" s="1078">
        <f t="shared" si="3"/>
        <v>166213</v>
      </c>
      <c r="D18" s="1078">
        <v>0</v>
      </c>
      <c r="E18" s="1078">
        <v>0</v>
      </c>
      <c r="F18" s="1078">
        <v>15</v>
      </c>
      <c r="G18" s="1078">
        <v>23879</v>
      </c>
      <c r="H18" s="1078">
        <v>100730</v>
      </c>
      <c r="I18" s="1078">
        <v>16031</v>
      </c>
      <c r="J18" s="1078">
        <v>25558</v>
      </c>
      <c r="K18" s="1078">
        <v>0</v>
      </c>
      <c r="L18" s="647" t="s">
        <v>330</v>
      </c>
      <c r="M18" s="1708">
        <f t="shared" si="4"/>
        <v>9021</v>
      </c>
      <c r="N18" s="1110">
        <v>0</v>
      </c>
      <c r="O18" s="1110">
        <v>0</v>
      </c>
      <c r="P18" s="1708">
        <v>114</v>
      </c>
      <c r="Q18" s="1708">
        <v>899</v>
      </c>
      <c r="R18" s="1708">
        <v>7714</v>
      </c>
      <c r="S18" s="1708">
        <v>294</v>
      </c>
      <c r="T18" s="1708">
        <v>0</v>
      </c>
      <c r="U18" s="1708">
        <v>0</v>
      </c>
      <c r="V18" s="172">
        <f t="shared" si="5"/>
        <v>1417</v>
      </c>
      <c r="W18" s="172">
        <v>0</v>
      </c>
      <c r="X18" s="172">
        <v>0</v>
      </c>
      <c r="Y18" s="172">
        <v>12</v>
      </c>
      <c r="Z18" s="172">
        <v>140</v>
      </c>
      <c r="AA18" s="172">
        <v>1044</v>
      </c>
      <c r="AB18" s="172">
        <v>140</v>
      </c>
      <c r="AC18" s="172">
        <v>81</v>
      </c>
      <c r="AD18" s="644">
        <v>0</v>
      </c>
      <c r="AE18" s="648" t="s">
        <v>1043</v>
      </c>
      <c r="AF18" s="1711" t="s">
        <v>1796</v>
      </c>
      <c r="AG18" s="647" t="s">
        <v>1043</v>
      </c>
      <c r="AH18" s="172">
        <f t="shared" si="6"/>
        <v>13</v>
      </c>
      <c r="AI18" s="172">
        <v>0</v>
      </c>
      <c r="AJ18" s="172">
        <v>0</v>
      </c>
      <c r="AK18" s="645">
        <v>13</v>
      </c>
      <c r="AL18" s="645">
        <v>0</v>
      </c>
      <c r="AM18" s="645">
        <v>0</v>
      </c>
      <c r="AN18" s="649">
        <v>101</v>
      </c>
      <c r="AO18" s="645">
        <v>0</v>
      </c>
    </row>
    <row r="19" spans="1:43" s="163" customFormat="1" ht="22.5" customHeight="1">
      <c r="A19" s="642" t="s">
        <v>84</v>
      </c>
      <c r="B19" s="646" t="s">
        <v>25</v>
      </c>
      <c r="C19" s="1078">
        <f t="shared" si="3"/>
        <v>95202</v>
      </c>
      <c r="D19" s="1078">
        <v>0</v>
      </c>
      <c r="E19" s="1078">
        <v>0</v>
      </c>
      <c r="F19" s="1078">
        <v>9</v>
      </c>
      <c r="G19" s="1078">
        <v>12</v>
      </c>
      <c r="H19" s="1078">
        <v>228</v>
      </c>
      <c r="I19" s="1078">
        <v>26710</v>
      </c>
      <c r="J19" s="1078">
        <v>66943</v>
      </c>
      <c r="K19" s="1078">
        <v>1300</v>
      </c>
      <c r="L19" s="647" t="s">
        <v>1044</v>
      </c>
      <c r="M19" s="1708">
        <f t="shared" si="4"/>
        <v>52694</v>
      </c>
      <c r="N19" s="1110">
        <v>0</v>
      </c>
      <c r="O19" s="1110">
        <v>0</v>
      </c>
      <c r="P19" s="1708">
        <v>207</v>
      </c>
      <c r="Q19" s="1708">
        <v>925</v>
      </c>
      <c r="R19" s="1708">
        <v>22488</v>
      </c>
      <c r="S19" s="1708">
        <v>17963</v>
      </c>
      <c r="T19" s="1708">
        <v>11051</v>
      </c>
      <c r="U19" s="1708">
        <v>60</v>
      </c>
      <c r="V19" s="172">
        <f t="shared" si="5"/>
        <v>3345</v>
      </c>
      <c r="W19" s="172">
        <v>0</v>
      </c>
      <c r="X19" s="172">
        <v>0</v>
      </c>
      <c r="Y19" s="172">
        <v>30</v>
      </c>
      <c r="Z19" s="172">
        <v>140</v>
      </c>
      <c r="AA19" s="172">
        <v>840</v>
      </c>
      <c r="AB19" s="172">
        <v>1406</v>
      </c>
      <c r="AC19" s="172">
        <v>924</v>
      </c>
      <c r="AD19" s="644">
        <v>5</v>
      </c>
      <c r="AE19" s="648" t="s">
        <v>1045</v>
      </c>
      <c r="AF19" s="1711" t="s">
        <v>1797</v>
      </c>
      <c r="AG19" s="647" t="s">
        <v>1045</v>
      </c>
      <c r="AH19" s="172">
        <f t="shared" si="6"/>
        <v>387</v>
      </c>
      <c r="AI19" s="172">
        <v>0</v>
      </c>
      <c r="AJ19" s="172">
        <v>0</v>
      </c>
      <c r="AK19" s="645">
        <v>228</v>
      </c>
      <c r="AL19" s="645">
        <v>142</v>
      </c>
      <c r="AM19" s="645">
        <v>17</v>
      </c>
      <c r="AN19" s="645">
        <v>194</v>
      </c>
      <c r="AO19" s="645">
        <v>0</v>
      </c>
    </row>
    <row r="20" spans="1:43" s="163" customFormat="1" ht="22.5" customHeight="1">
      <c r="A20" s="642" t="s">
        <v>85</v>
      </c>
      <c r="B20" s="646" t="s">
        <v>26</v>
      </c>
      <c r="C20" s="1078">
        <f t="shared" si="3"/>
        <v>17614</v>
      </c>
      <c r="D20" s="1078">
        <v>0</v>
      </c>
      <c r="E20" s="1078">
        <v>0</v>
      </c>
      <c r="F20" s="1078">
        <v>7</v>
      </c>
      <c r="G20" s="1078">
        <v>7</v>
      </c>
      <c r="H20" s="1078">
        <v>18</v>
      </c>
      <c r="I20" s="1078">
        <v>3585</v>
      </c>
      <c r="J20" s="1078">
        <v>10696</v>
      </c>
      <c r="K20" s="1078">
        <v>3301</v>
      </c>
      <c r="L20" s="647" t="s">
        <v>1046</v>
      </c>
      <c r="M20" s="1708">
        <f t="shared" si="4"/>
        <v>133056</v>
      </c>
      <c r="N20" s="1110">
        <v>0</v>
      </c>
      <c r="O20" s="1110">
        <v>0</v>
      </c>
      <c r="P20" s="1708">
        <v>363</v>
      </c>
      <c r="Q20" s="1708">
        <v>1587</v>
      </c>
      <c r="R20" s="1708">
        <v>37009</v>
      </c>
      <c r="S20" s="1708">
        <v>45822</v>
      </c>
      <c r="T20" s="1708">
        <v>46463</v>
      </c>
      <c r="U20" s="1708">
        <v>1812</v>
      </c>
      <c r="V20" s="172">
        <f t="shared" si="5"/>
        <v>6986</v>
      </c>
      <c r="W20" s="172">
        <v>0</v>
      </c>
      <c r="X20" s="172">
        <v>0</v>
      </c>
      <c r="Y20" s="172">
        <v>46</v>
      </c>
      <c r="Z20" s="172">
        <v>305</v>
      </c>
      <c r="AA20" s="172">
        <v>1048</v>
      </c>
      <c r="AB20" s="172">
        <v>3321</v>
      </c>
      <c r="AC20" s="172">
        <v>2169</v>
      </c>
      <c r="AD20" s="644">
        <v>97</v>
      </c>
      <c r="AE20" s="648" t="s">
        <v>1047</v>
      </c>
      <c r="AF20" s="1711" t="s">
        <v>1798</v>
      </c>
      <c r="AG20" s="647" t="s">
        <v>1047</v>
      </c>
      <c r="AH20" s="172">
        <f t="shared" si="6"/>
        <v>1227</v>
      </c>
      <c r="AI20" s="172">
        <v>0</v>
      </c>
      <c r="AJ20" s="172">
        <v>0</v>
      </c>
      <c r="AK20" s="645">
        <v>451</v>
      </c>
      <c r="AL20" s="645">
        <v>443</v>
      </c>
      <c r="AM20" s="645">
        <v>333</v>
      </c>
      <c r="AN20" s="645">
        <v>329</v>
      </c>
      <c r="AO20" s="645">
        <v>0</v>
      </c>
    </row>
    <row r="21" spans="1:43" s="163" customFormat="1" ht="22.5" customHeight="1">
      <c r="A21" s="642" t="s">
        <v>86</v>
      </c>
      <c r="B21" s="646" t="s">
        <v>27</v>
      </c>
      <c r="C21" s="1078">
        <f t="shared" si="3"/>
        <v>4354</v>
      </c>
      <c r="D21" s="1078">
        <v>0</v>
      </c>
      <c r="E21" s="1078">
        <v>0</v>
      </c>
      <c r="F21" s="1078">
        <v>15</v>
      </c>
      <c r="G21" s="1078">
        <v>2</v>
      </c>
      <c r="H21" s="1078">
        <v>8</v>
      </c>
      <c r="I21" s="1078">
        <v>1351</v>
      </c>
      <c r="J21" s="1078">
        <v>1445</v>
      </c>
      <c r="K21" s="1078">
        <v>1533</v>
      </c>
      <c r="L21" s="647" t="s">
        <v>1048</v>
      </c>
      <c r="M21" s="1708">
        <f t="shared" si="4"/>
        <v>154198</v>
      </c>
      <c r="N21" s="1110">
        <v>0</v>
      </c>
      <c r="O21" s="1110">
        <v>0</v>
      </c>
      <c r="P21" s="1708">
        <v>513</v>
      </c>
      <c r="Q21" s="1708">
        <v>1945</v>
      </c>
      <c r="R21" s="1708">
        <v>52512</v>
      </c>
      <c r="S21" s="1708">
        <v>49476</v>
      </c>
      <c r="T21" s="1708">
        <v>45759</v>
      </c>
      <c r="U21" s="1708">
        <v>3993</v>
      </c>
      <c r="V21" s="172">
        <f t="shared" si="5"/>
        <v>7081</v>
      </c>
      <c r="W21" s="172">
        <v>0</v>
      </c>
      <c r="X21" s="172">
        <v>0</v>
      </c>
      <c r="Y21" s="172">
        <v>66</v>
      </c>
      <c r="Z21" s="172">
        <v>322</v>
      </c>
      <c r="AA21" s="172">
        <v>1019</v>
      </c>
      <c r="AB21" s="172">
        <v>3400</v>
      </c>
      <c r="AC21" s="172">
        <v>2056</v>
      </c>
      <c r="AD21" s="644">
        <v>218</v>
      </c>
      <c r="AE21" s="648" t="s">
        <v>1049</v>
      </c>
      <c r="AF21" s="1711" t="s">
        <v>1799</v>
      </c>
      <c r="AG21" s="647" t="s">
        <v>1049</v>
      </c>
      <c r="AH21" s="172">
        <f t="shared" si="6"/>
        <v>1815</v>
      </c>
      <c r="AI21" s="172">
        <v>0</v>
      </c>
      <c r="AJ21" s="172">
        <v>0</v>
      </c>
      <c r="AK21" s="645">
        <v>604</v>
      </c>
      <c r="AL21" s="645">
        <v>462</v>
      </c>
      <c r="AM21" s="645">
        <v>749</v>
      </c>
      <c r="AN21" s="645">
        <v>363</v>
      </c>
      <c r="AO21" s="645">
        <v>0</v>
      </c>
    </row>
    <row r="22" spans="1:43" s="163" customFormat="1" ht="22.5" customHeight="1">
      <c r="A22" s="642" t="s">
        <v>87</v>
      </c>
      <c r="B22" s="646" t="s">
        <v>28</v>
      </c>
      <c r="C22" s="1078">
        <f t="shared" si="3"/>
        <v>3361</v>
      </c>
      <c r="D22" s="1078">
        <v>0</v>
      </c>
      <c r="E22" s="1078">
        <v>0</v>
      </c>
      <c r="F22" s="1078">
        <v>7</v>
      </c>
      <c r="G22" s="1078">
        <v>1</v>
      </c>
      <c r="H22" s="1078">
        <v>13</v>
      </c>
      <c r="I22" s="1078">
        <v>1250</v>
      </c>
      <c r="J22" s="1078">
        <v>1157</v>
      </c>
      <c r="K22" s="1078">
        <v>933</v>
      </c>
      <c r="L22" s="647" t="s">
        <v>1050</v>
      </c>
      <c r="M22" s="1708">
        <f t="shared" si="4"/>
        <v>179470</v>
      </c>
      <c r="N22" s="1110">
        <v>0</v>
      </c>
      <c r="O22" s="1110">
        <v>0</v>
      </c>
      <c r="P22" s="1708">
        <v>1126</v>
      </c>
      <c r="Q22" s="1708">
        <v>4021</v>
      </c>
      <c r="R22" s="1708">
        <v>89939</v>
      </c>
      <c r="S22" s="1708">
        <v>43633</v>
      </c>
      <c r="T22" s="1708">
        <v>36256</v>
      </c>
      <c r="U22" s="1708">
        <v>4495</v>
      </c>
      <c r="V22" s="172">
        <f t="shared" si="5"/>
        <v>5402</v>
      </c>
      <c r="W22" s="172">
        <v>0</v>
      </c>
      <c r="X22" s="172">
        <v>0</v>
      </c>
      <c r="Y22" s="172">
        <v>109</v>
      </c>
      <c r="Z22" s="172">
        <v>468</v>
      </c>
      <c r="AA22" s="172">
        <v>1290</v>
      </c>
      <c r="AB22" s="172">
        <v>1993</v>
      </c>
      <c r="AC22" s="172">
        <v>1308</v>
      </c>
      <c r="AD22" s="644">
        <v>234</v>
      </c>
      <c r="AE22" s="648" t="s">
        <v>1051</v>
      </c>
      <c r="AF22" s="1711" t="s">
        <v>1800</v>
      </c>
      <c r="AG22" s="647" t="s">
        <v>1051</v>
      </c>
      <c r="AH22" s="172">
        <f t="shared" si="6"/>
        <v>2028</v>
      </c>
      <c r="AI22" s="172">
        <v>0</v>
      </c>
      <c r="AJ22" s="172">
        <v>0</v>
      </c>
      <c r="AK22" s="645">
        <v>747</v>
      </c>
      <c r="AL22" s="645">
        <v>379</v>
      </c>
      <c r="AM22" s="645">
        <v>902</v>
      </c>
      <c r="AN22" s="645">
        <v>543</v>
      </c>
      <c r="AO22" s="645">
        <v>0</v>
      </c>
    </row>
    <row r="23" spans="1:43" s="163" customFormat="1" ht="22.5" customHeight="1">
      <c r="A23" s="642" t="s">
        <v>88</v>
      </c>
      <c r="B23" s="646" t="s">
        <v>29</v>
      </c>
      <c r="C23" s="1078">
        <f t="shared" si="3"/>
        <v>2618</v>
      </c>
      <c r="D23" s="1078">
        <v>0</v>
      </c>
      <c r="E23" s="1078">
        <v>0</v>
      </c>
      <c r="F23" s="1078">
        <v>1</v>
      </c>
      <c r="G23" s="1078">
        <v>2</v>
      </c>
      <c r="H23" s="1078">
        <v>11</v>
      </c>
      <c r="I23" s="1078">
        <v>1085</v>
      </c>
      <c r="J23" s="1078">
        <v>851</v>
      </c>
      <c r="K23" s="1078">
        <v>668</v>
      </c>
      <c r="L23" s="647" t="s">
        <v>335</v>
      </c>
      <c r="M23" s="1708">
        <f t="shared" si="4"/>
        <v>189303</v>
      </c>
      <c r="N23" s="1110">
        <v>0</v>
      </c>
      <c r="O23" s="1110">
        <v>0</v>
      </c>
      <c r="P23" s="1708">
        <v>2850</v>
      </c>
      <c r="Q23" s="1708">
        <v>10392</v>
      </c>
      <c r="R23" s="1708">
        <v>108550</v>
      </c>
      <c r="S23" s="1708">
        <v>29479</v>
      </c>
      <c r="T23" s="1708">
        <v>33763</v>
      </c>
      <c r="U23" s="1708">
        <v>4269</v>
      </c>
      <c r="V23" s="172">
        <f t="shared" si="5"/>
        <v>5911</v>
      </c>
      <c r="W23" s="172">
        <v>0</v>
      </c>
      <c r="X23" s="172">
        <v>0</v>
      </c>
      <c r="Y23" s="172">
        <v>243</v>
      </c>
      <c r="Z23" s="172">
        <v>647</v>
      </c>
      <c r="AA23" s="172">
        <v>1713</v>
      </c>
      <c r="AB23" s="172">
        <v>1868</v>
      </c>
      <c r="AC23" s="172">
        <v>1293</v>
      </c>
      <c r="AD23" s="644">
        <v>147</v>
      </c>
      <c r="AE23" s="648" t="s">
        <v>1052</v>
      </c>
      <c r="AF23" s="1711" t="s">
        <v>1801</v>
      </c>
      <c r="AG23" s="647" t="s">
        <v>1052</v>
      </c>
      <c r="AH23" s="172">
        <f t="shared" si="6"/>
        <v>1937</v>
      </c>
      <c r="AI23" s="172">
        <v>0</v>
      </c>
      <c r="AJ23" s="172">
        <v>0</v>
      </c>
      <c r="AK23" s="645">
        <v>665</v>
      </c>
      <c r="AL23" s="645">
        <v>420</v>
      </c>
      <c r="AM23" s="645">
        <v>852</v>
      </c>
      <c r="AN23" s="645">
        <v>840</v>
      </c>
      <c r="AO23" s="645">
        <v>0</v>
      </c>
    </row>
    <row r="24" spans="1:43" s="163" customFormat="1" ht="22.5" customHeight="1">
      <c r="A24" s="642" t="s">
        <v>89</v>
      </c>
      <c r="B24" s="646" t="s">
        <v>30</v>
      </c>
      <c r="C24" s="1078">
        <f t="shared" si="3"/>
        <v>1645</v>
      </c>
      <c r="D24" s="1078">
        <v>0</v>
      </c>
      <c r="E24" s="1078">
        <v>0</v>
      </c>
      <c r="F24" s="1078">
        <v>4</v>
      </c>
      <c r="G24" s="1078">
        <v>3</v>
      </c>
      <c r="H24" s="1078">
        <v>12</v>
      </c>
      <c r="I24" s="1078">
        <v>663</v>
      </c>
      <c r="J24" s="1078">
        <v>520</v>
      </c>
      <c r="K24" s="1078">
        <v>443</v>
      </c>
      <c r="L24" s="647" t="s">
        <v>336</v>
      </c>
      <c r="M24" s="1708">
        <f t="shared" si="4"/>
        <v>195271</v>
      </c>
      <c r="N24" s="1110">
        <v>0</v>
      </c>
      <c r="O24" s="1110">
        <v>0</v>
      </c>
      <c r="P24" s="1708">
        <v>11603</v>
      </c>
      <c r="Q24" s="1708">
        <v>28020</v>
      </c>
      <c r="R24" s="1708">
        <v>103224</v>
      </c>
      <c r="S24" s="1708">
        <v>20061</v>
      </c>
      <c r="T24" s="1708">
        <v>27650</v>
      </c>
      <c r="U24" s="1708">
        <v>4713</v>
      </c>
      <c r="V24" s="172">
        <f t="shared" si="5"/>
        <v>6826</v>
      </c>
      <c r="W24" s="172">
        <v>0</v>
      </c>
      <c r="X24" s="172">
        <v>0</v>
      </c>
      <c r="Y24" s="172">
        <v>601</v>
      </c>
      <c r="Z24" s="172">
        <v>1255</v>
      </c>
      <c r="AA24" s="172">
        <v>1990</v>
      </c>
      <c r="AB24" s="172">
        <v>1597</v>
      </c>
      <c r="AC24" s="172">
        <v>1275</v>
      </c>
      <c r="AD24" s="644">
        <v>108</v>
      </c>
      <c r="AE24" s="648" t="s">
        <v>1053</v>
      </c>
      <c r="AF24" s="1711" t="s">
        <v>1802</v>
      </c>
      <c r="AG24" s="647" t="s">
        <v>1053</v>
      </c>
      <c r="AH24" s="172">
        <f t="shared" si="6"/>
        <v>1568</v>
      </c>
      <c r="AI24" s="172">
        <v>0</v>
      </c>
      <c r="AJ24" s="172">
        <v>0</v>
      </c>
      <c r="AK24" s="645">
        <v>460</v>
      </c>
      <c r="AL24" s="645">
        <v>306</v>
      </c>
      <c r="AM24" s="645">
        <v>802</v>
      </c>
      <c r="AN24" s="645">
        <v>1430</v>
      </c>
      <c r="AO24" s="645">
        <v>0</v>
      </c>
    </row>
    <row r="25" spans="1:43" s="163" customFormat="1" ht="22.5" customHeight="1">
      <c r="A25" s="642" t="s">
        <v>90</v>
      </c>
      <c r="B25" s="646" t="s">
        <v>31</v>
      </c>
      <c r="C25" s="1078">
        <f t="shared" si="3"/>
        <v>1012</v>
      </c>
      <c r="D25" s="1078">
        <v>0</v>
      </c>
      <c r="E25" s="1078">
        <v>0</v>
      </c>
      <c r="F25" s="1078">
        <v>0</v>
      </c>
      <c r="G25" s="1078">
        <v>3</v>
      </c>
      <c r="H25" s="1078">
        <v>8</v>
      </c>
      <c r="I25" s="1078">
        <v>400</v>
      </c>
      <c r="J25" s="1078">
        <v>348</v>
      </c>
      <c r="K25" s="1078">
        <v>253</v>
      </c>
      <c r="L25" s="647" t="s">
        <v>337</v>
      </c>
      <c r="M25" s="1708">
        <f t="shared" si="4"/>
        <v>192321</v>
      </c>
      <c r="N25" s="1110">
        <v>0</v>
      </c>
      <c r="O25" s="1110">
        <v>0</v>
      </c>
      <c r="P25" s="1708">
        <v>30517</v>
      </c>
      <c r="Q25" s="1708">
        <v>48535</v>
      </c>
      <c r="R25" s="1708">
        <v>81726</v>
      </c>
      <c r="S25" s="1708">
        <v>12056</v>
      </c>
      <c r="T25" s="1708">
        <v>15635</v>
      </c>
      <c r="U25" s="1708">
        <v>3852</v>
      </c>
      <c r="V25" s="172">
        <f t="shared" si="5"/>
        <v>6809</v>
      </c>
      <c r="W25" s="172">
        <v>0</v>
      </c>
      <c r="X25" s="172">
        <v>0</v>
      </c>
      <c r="Y25" s="172">
        <v>1203</v>
      </c>
      <c r="Z25" s="172">
        <v>2089</v>
      </c>
      <c r="AA25" s="172">
        <v>1904</v>
      </c>
      <c r="AB25" s="172">
        <v>853</v>
      </c>
      <c r="AC25" s="172">
        <v>683</v>
      </c>
      <c r="AD25" s="644">
        <v>77</v>
      </c>
      <c r="AE25" s="648" t="s">
        <v>1054</v>
      </c>
      <c r="AF25" s="1711" t="s">
        <v>1803</v>
      </c>
      <c r="AG25" s="647" t="s">
        <v>1054</v>
      </c>
      <c r="AH25" s="172">
        <f t="shared" si="6"/>
        <v>1141</v>
      </c>
      <c r="AI25" s="172">
        <v>0</v>
      </c>
      <c r="AJ25" s="172">
        <v>0</v>
      </c>
      <c r="AK25" s="645">
        <v>319</v>
      </c>
      <c r="AL25" s="645">
        <v>187</v>
      </c>
      <c r="AM25" s="645">
        <v>635</v>
      </c>
      <c r="AN25" s="645">
        <v>2540</v>
      </c>
      <c r="AO25" s="645">
        <v>0</v>
      </c>
    </row>
    <row r="26" spans="1:43" s="163" customFormat="1" ht="22.5" customHeight="1">
      <c r="A26" s="642" t="s">
        <v>91</v>
      </c>
      <c r="B26" s="646" t="s">
        <v>32</v>
      </c>
      <c r="C26" s="1078">
        <f t="shared" si="3"/>
        <v>356</v>
      </c>
      <c r="D26" s="1078">
        <v>0</v>
      </c>
      <c r="E26" s="1078">
        <v>0</v>
      </c>
      <c r="F26" s="1078">
        <v>5</v>
      </c>
      <c r="G26" s="1078">
        <v>1</v>
      </c>
      <c r="H26" s="1078">
        <v>5</v>
      </c>
      <c r="I26" s="1078">
        <v>124</v>
      </c>
      <c r="J26" s="1078">
        <v>133</v>
      </c>
      <c r="K26" s="1078">
        <v>88</v>
      </c>
      <c r="L26" s="647" t="s">
        <v>338</v>
      </c>
      <c r="M26" s="1708">
        <f t="shared" si="4"/>
        <v>154502</v>
      </c>
      <c r="N26" s="1110">
        <v>0</v>
      </c>
      <c r="O26" s="1110">
        <v>0</v>
      </c>
      <c r="P26" s="1708">
        <v>48225</v>
      </c>
      <c r="Q26" s="1708">
        <v>43510</v>
      </c>
      <c r="R26" s="1708">
        <v>46850</v>
      </c>
      <c r="S26" s="1708">
        <v>5368</v>
      </c>
      <c r="T26" s="1708">
        <v>8151</v>
      </c>
      <c r="U26" s="1708">
        <v>2398</v>
      </c>
      <c r="V26" s="172">
        <f t="shared" si="5"/>
        <v>5908</v>
      </c>
      <c r="W26" s="172">
        <v>0</v>
      </c>
      <c r="X26" s="172">
        <v>0</v>
      </c>
      <c r="Y26" s="172">
        <v>1710</v>
      </c>
      <c r="Z26" s="172">
        <v>1996</v>
      </c>
      <c r="AA26" s="172">
        <v>1293</v>
      </c>
      <c r="AB26" s="172">
        <v>436</v>
      </c>
      <c r="AC26" s="172">
        <v>436</v>
      </c>
      <c r="AD26" s="644">
        <v>37</v>
      </c>
      <c r="AE26" s="648" t="s">
        <v>1055</v>
      </c>
      <c r="AF26" s="1711" t="s">
        <v>1804</v>
      </c>
      <c r="AG26" s="647" t="s">
        <v>1055</v>
      </c>
      <c r="AH26" s="172">
        <f t="shared" si="6"/>
        <v>646</v>
      </c>
      <c r="AI26" s="172">
        <v>0</v>
      </c>
      <c r="AJ26" s="172">
        <v>0</v>
      </c>
      <c r="AK26" s="645">
        <v>175</v>
      </c>
      <c r="AL26" s="645">
        <v>103</v>
      </c>
      <c r="AM26" s="645">
        <v>368</v>
      </c>
      <c r="AN26" s="645">
        <v>4267</v>
      </c>
      <c r="AO26" s="645">
        <v>0</v>
      </c>
    </row>
    <row r="27" spans="1:43" s="163" customFormat="1" ht="22.5" customHeight="1">
      <c r="A27" s="642" t="s">
        <v>92</v>
      </c>
      <c r="B27" s="646" t="s">
        <v>33</v>
      </c>
      <c r="C27" s="1078">
        <f t="shared" si="3"/>
        <v>65</v>
      </c>
      <c r="D27" s="1078">
        <v>0</v>
      </c>
      <c r="E27" s="1078">
        <v>0</v>
      </c>
      <c r="F27" s="1078">
        <v>0</v>
      </c>
      <c r="G27" s="1078">
        <v>0</v>
      </c>
      <c r="H27" s="1078">
        <v>0</v>
      </c>
      <c r="I27" s="1078">
        <v>34</v>
      </c>
      <c r="J27" s="1078">
        <v>20</v>
      </c>
      <c r="K27" s="1078">
        <v>11</v>
      </c>
      <c r="L27" s="647" t="s">
        <v>339</v>
      </c>
      <c r="M27" s="1708">
        <f t="shared" si="4"/>
        <v>121762</v>
      </c>
      <c r="N27" s="1110">
        <v>0</v>
      </c>
      <c r="O27" s="1110">
        <v>0</v>
      </c>
      <c r="P27" s="1708">
        <v>55681</v>
      </c>
      <c r="Q27" s="1708">
        <v>30622</v>
      </c>
      <c r="R27" s="1708">
        <v>26799</v>
      </c>
      <c r="S27" s="1708">
        <v>2460</v>
      </c>
      <c r="T27" s="1708">
        <v>5047</v>
      </c>
      <c r="U27" s="1708">
        <v>1153</v>
      </c>
      <c r="V27" s="172">
        <f t="shared" si="5"/>
        <v>5922</v>
      </c>
      <c r="W27" s="172">
        <v>0</v>
      </c>
      <c r="X27" s="172">
        <v>0</v>
      </c>
      <c r="Y27" s="172">
        <v>2627</v>
      </c>
      <c r="Z27" s="172">
        <v>1610</v>
      </c>
      <c r="AA27" s="172">
        <v>921</v>
      </c>
      <c r="AB27" s="172">
        <v>331</v>
      </c>
      <c r="AC27" s="172">
        <v>415</v>
      </c>
      <c r="AD27" s="644">
        <v>18</v>
      </c>
      <c r="AE27" s="648" t="s">
        <v>1056</v>
      </c>
      <c r="AF27" s="1711" t="s">
        <v>1805</v>
      </c>
      <c r="AG27" s="647" t="s">
        <v>1056</v>
      </c>
      <c r="AH27" s="172">
        <f t="shared" si="6"/>
        <v>345</v>
      </c>
      <c r="AI27" s="172">
        <v>0</v>
      </c>
      <c r="AJ27" s="172">
        <v>0</v>
      </c>
      <c r="AK27" s="645">
        <v>102</v>
      </c>
      <c r="AL27" s="645">
        <v>63</v>
      </c>
      <c r="AM27" s="645">
        <v>180</v>
      </c>
      <c r="AN27" s="645">
        <v>8336</v>
      </c>
      <c r="AO27" s="645">
        <v>0</v>
      </c>
    </row>
    <row r="28" spans="1:43" s="163" customFormat="1" ht="22.5" customHeight="1">
      <c r="A28" s="642" t="s">
        <v>93</v>
      </c>
      <c r="B28" s="646" t="s">
        <v>34</v>
      </c>
      <c r="C28" s="1078">
        <f t="shared" si="3"/>
        <v>27</v>
      </c>
      <c r="D28" s="1078">
        <v>0</v>
      </c>
      <c r="E28" s="1078">
        <v>0</v>
      </c>
      <c r="F28" s="1078">
        <v>0</v>
      </c>
      <c r="G28" s="1078">
        <v>0</v>
      </c>
      <c r="H28" s="1078">
        <v>0</v>
      </c>
      <c r="I28" s="1078">
        <v>12</v>
      </c>
      <c r="J28" s="1078">
        <v>7</v>
      </c>
      <c r="K28" s="1078">
        <v>8</v>
      </c>
      <c r="L28" s="647" t="s">
        <v>340</v>
      </c>
      <c r="M28" s="1708">
        <f t="shared" si="4"/>
        <v>96420</v>
      </c>
      <c r="N28" s="1110">
        <v>0</v>
      </c>
      <c r="O28" s="1110">
        <v>0</v>
      </c>
      <c r="P28" s="1708">
        <v>57457</v>
      </c>
      <c r="Q28" s="1708">
        <v>20042</v>
      </c>
      <c r="R28" s="1708">
        <v>14316</v>
      </c>
      <c r="S28" s="1708">
        <v>1165</v>
      </c>
      <c r="T28" s="1708">
        <v>2957</v>
      </c>
      <c r="U28" s="1708">
        <v>483</v>
      </c>
      <c r="V28" s="172">
        <f t="shared" si="5"/>
        <v>7768</v>
      </c>
      <c r="W28" s="172">
        <v>0</v>
      </c>
      <c r="X28" s="172">
        <v>0</v>
      </c>
      <c r="Y28" s="172">
        <v>4881</v>
      </c>
      <c r="Z28" s="172">
        <v>1557</v>
      </c>
      <c r="AA28" s="172">
        <v>739</v>
      </c>
      <c r="AB28" s="172">
        <v>233</v>
      </c>
      <c r="AC28" s="172">
        <v>349</v>
      </c>
      <c r="AD28" s="644">
        <v>9</v>
      </c>
      <c r="AE28" s="648" t="s">
        <v>1057</v>
      </c>
      <c r="AF28" s="1711" t="s">
        <v>1806</v>
      </c>
      <c r="AG28" s="647" t="s">
        <v>1057</v>
      </c>
      <c r="AH28" s="172">
        <f t="shared" si="6"/>
        <v>200</v>
      </c>
      <c r="AI28" s="172">
        <v>0</v>
      </c>
      <c r="AJ28" s="172">
        <v>0</v>
      </c>
      <c r="AK28" s="645">
        <v>60</v>
      </c>
      <c r="AL28" s="645">
        <v>43</v>
      </c>
      <c r="AM28" s="645">
        <v>97</v>
      </c>
      <c r="AN28" s="645">
        <v>20258</v>
      </c>
      <c r="AO28" s="645">
        <v>0</v>
      </c>
    </row>
    <row r="29" spans="1:43" s="163" customFormat="1" ht="22.5" customHeight="1">
      <c r="A29" s="642" t="s">
        <v>94</v>
      </c>
      <c r="B29" s="646" t="s">
        <v>95</v>
      </c>
      <c r="C29" s="1078">
        <f t="shared" si="3"/>
        <v>31</v>
      </c>
      <c r="D29" s="1078">
        <v>0</v>
      </c>
      <c r="E29" s="1078">
        <v>0</v>
      </c>
      <c r="F29" s="1078">
        <v>1</v>
      </c>
      <c r="G29" s="1078">
        <v>0</v>
      </c>
      <c r="H29" s="1078">
        <v>0</v>
      </c>
      <c r="I29" s="1078">
        <v>14</v>
      </c>
      <c r="J29" s="1078">
        <v>16</v>
      </c>
      <c r="K29" s="1078">
        <v>0</v>
      </c>
      <c r="L29" s="647" t="s">
        <v>1059</v>
      </c>
      <c r="M29" s="1708">
        <f t="shared" si="4"/>
        <v>153579</v>
      </c>
      <c r="N29" s="1110">
        <v>0</v>
      </c>
      <c r="O29" s="1110">
        <v>0</v>
      </c>
      <c r="P29" s="1708">
        <v>107271</v>
      </c>
      <c r="Q29" s="1708">
        <v>21551</v>
      </c>
      <c r="R29" s="1708">
        <v>18551</v>
      </c>
      <c r="S29" s="1708">
        <v>1736</v>
      </c>
      <c r="T29" s="1708">
        <v>4062</v>
      </c>
      <c r="U29" s="1708">
        <v>408</v>
      </c>
      <c r="V29" s="172">
        <f t="shared" si="5"/>
        <v>18517</v>
      </c>
      <c r="W29" s="172">
        <v>0</v>
      </c>
      <c r="X29" s="172">
        <v>0</v>
      </c>
      <c r="Y29" s="172">
        <v>13926</v>
      </c>
      <c r="Z29" s="172">
        <v>2528</v>
      </c>
      <c r="AA29" s="172">
        <v>1068</v>
      </c>
      <c r="AB29" s="172">
        <v>393</v>
      </c>
      <c r="AC29" s="172">
        <v>597</v>
      </c>
      <c r="AD29" s="644">
        <v>5</v>
      </c>
      <c r="AE29" s="648" t="s">
        <v>1058</v>
      </c>
      <c r="AF29" s="1711" t="s">
        <v>1807</v>
      </c>
      <c r="AG29" s="647" t="s">
        <v>1058</v>
      </c>
      <c r="AH29" s="172">
        <f t="shared" si="6"/>
        <v>222</v>
      </c>
      <c r="AI29" s="172">
        <v>0</v>
      </c>
      <c r="AJ29" s="172">
        <v>0</v>
      </c>
      <c r="AK29" s="645">
        <v>87</v>
      </c>
      <c r="AL29" s="645">
        <v>52</v>
      </c>
      <c r="AM29" s="645">
        <v>83</v>
      </c>
      <c r="AN29" s="645">
        <v>133461</v>
      </c>
      <c r="AO29" s="645">
        <v>0</v>
      </c>
    </row>
    <row r="30" spans="1:43" s="163" customFormat="1" ht="22.5" customHeight="1" thickBot="1">
      <c r="A30" s="650" t="s">
        <v>417</v>
      </c>
      <c r="B30" s="651" t="s">
        <v>38</v>
      </c>
      <c r="C30" s="1078">
        <f t="shared" si="3"/>
        <v>0</v>
      </c>
      <c r="D30" s="1078">
        <v>0</v>
      </c>
      <c r="E30" s="1078">
        <v>0</v>
      </c>
      <c r="F30" s="1078">
        <v>0</v>
      </c>
      <c r="G30" s="1078">
        <v>0</v>
      </c>
      <c r="H30" s="1078">
        <v>0</v>
      </c>
      <c r="I30" s="1078">
        <v>0</v>
      </c>
      <c r="J30" s="1078">
        <v>0</v>
      </c>
      <c r="K30" s="1078">
        <v>0</v>
      </c>
      <c r="L30" s="653" t="s">
        <v>344</v>
      </c>
      <c r="M30" s="1708">
        <f t="shared" si="4"/>
        <v>0</v>
      </c>
      <c r="N30" s="1110">
        <v>0</v>
      </c>
      <c r="O30" s="1110">
        <v>0</v>
      </c>
      <c r="P30" s="1708">
        <v>0</v>
      </c>
      <c r="Q30" s="1708">
        <v>0</v>
      </c>
      <c r="R30" s="1708">
        <v>0</v>
      </c>
      <c r="S30" s="1708">
        <v>0</v>
      </c>
      <c r="T30" s="1708">
        <v>0</v>
      </c>
      <c r="U30" s="1708">
        <v>0</v>
      </c>
      <c r="V30" s="652">
        <f t="shared" si="5"/>
        <v>0</v>
      </c>
      <c r="W30" s="172">
        <v>0</v>
      </c>
      <c r="X30" s="172">
        <v>0</v>
      </c>
      <c r="Y30" s="652">
        <v>0</v>
      </c>
      <c r="Z30" s="652">
        <v>0</v>
      </c>
      <c r="AA30" s="652">
        <v>0</v>
      </c>
      <c r="AB30" s="652">
        <v>0</v>
      </c>
      <c r="AC30" s="652">
        <v>0</v>
      </c>
      <c r="AD30" s="654">
        <v>0</v>
      </c>
      <c r="AE30" s="655" t="s">
        <v>1060</v>
      </c>
      <c r="AF30" s="1712" t="s">
        <v>1808</v>
      </c>
      <c r="AG30" s="653" t="s">
        <v>1060</v>
      </c>
      <c r="AH30" s="172">
        <f t="shared" si="6"/>
        <v>0</v>
      </c>
      <c r="AI30" s="172">
        <v>0</v>
      </c>
      <c r="AJ30" s="172">
        <v>0</v>
      </c>
      <c r="AK30" s="645">
        <v>0</v>
      </c>
      <c r="AL30" s="645">
        <v>0</v>
      </c>
      <c r="AM30" s="645">
        <v>0</v>
      </c>
      <c r="AN30" s="645">
        <v>0</v>
      </c>
      <c r="AO30" s="649">
        <v>0</v>
      </c>
    </row>
    <row r="31" spans="1:43" s="188" customFormat="1" ht="11.1" customHeight="1">
      <c r="A31" s="656" t="s">
        <v>418</v>
      </c>
      <c r="B31" s="186"/>
      <c r="C31" s="657"/>
      <c r="D31" s="657"/>
      <c r="E31" s="657"/>
      <c r="F31" s="657"/>
      <c r="G31" s="657"/>
      <c r="H31" s="657"/>
      <c r="I31" s="657"/>
      <c r="J31" s="657"/>
      <c r="K31" s="189" t="s">
        <v>419</v>
      </c>
      <c r="L31" s="656" t="s">
        <v>418</v>
      </c>
      <c r="M31" s="658"/>
      <c r="N31" s="658"/>
      <c r="O31" s="658"/>
      <c r="P31" s="658"/>
      <c r="Q31" s="186"/>
      <c r="R31" s="186"/>
      <c r="S31" s="186"/>
      <c r="T31" s="186"/>
      <c r="U31" s="186"/>
      <c r="V31" s="186"/>
      <c r="W31" s="186"/>
      <c r="X31" s="186"/>
      <c r="Y31" s="656"/>
      <c r="Z31" s="656"/>
      <c r="AA31" s="656"/>
      <c r="AB31" s="656"/>
      <c r="AC31" s="656"/>
      <c r="AD31" s="186"/>
      <c r="AE31" s="189" t="s">
        <v>419</v>
      </c>
      <c r="AF31" s="656" t="s">
        <v>418</v>
      </c>
      <c r="AG31" s="186"/>
      <c r="AH31" s="186"/>
      <c r="AI31" s="186"/>
      <c r="AJ31" s="186"/>
      <c r="AK31" s="657"/>
      <c r="AL31" s="657"/>
      <c r="AM31" s="657"/>
      <c r="AN31" s="657"/>
      <c r="AO31" s="189" t="s">
        <v>419</v>
      </c>
      <c r="AP31" s="905"/>
      <c r="AQ31" s="659"/>
    </row>
    <row r="32" spans="1:43" s="905" customFormat="1" ht="11.1" customHeight="1">
      <c r="A32" s="660" t="s">
        <v>420</v>
      </c>
      <c r="I32" s="660"/>
      <c r="J32" s="660"/>
      <c r="K32" s="659" t="s">
        <v>396</v>
      </c>
      <c r="L32" s="660"/>
      <c r="M32" s="660"/>
      <c r="N32" s="660"/>
      <c r="O32" s="660"/>
      <c r="P32" s="660"/>
      <c r="AD32" s="661"/>
      <c r="AE32" s="661"/>
      <c r="AH32" s="661"/>
      <c r="AI32" s="661"/>
      <c r="AJ32" s="661"/>
      <c r="AK32" s="661"/>
      <c r="AL32" s="661"/>
      <c r="AM32" s="1382"/>
      <c r="AN32" s="1382"/>
      <c r="AO32" s="1382"/>
    </row>
    <row r="33" spans="9:41" s="163" customFormat="1">
      <c r="I33" s="164"/>
      <c r="J33" s="165"/>
      <c r="AD33" s="166"/>
      <c r="AE33" s="166"/>
      <c r="AH33" s="208"/>
      <c r="AI33" s="208"/>
      <c r="AJ33" s="208"/>
      <c r="AK33" s="208"/>
      <c r="AL33" s="208"/>
      <c r="AM33" s="208"/>
      <c r="AN33" s="209"/>
      <c r="AO33" s="208"/>
    </row>
    <row r="34" spans="9:41" s="163" customFormat="1">
      <c r="I34" s="164"/>
      <c r="J34" s="165"/>
      <c r="AD34" s="166"/>
      <c r="AE34" s="166"/>
      <c r="AH34" s="208"/>
      <c r="AI34" s="208"/>
      <c r="AJ34" s="208"/>
      <c r="AK34" s="208"/>
      <c r="AL34" s="208"/>
      <c r="AM34" s="208"/>
      <c r="AN34" s="209"/>
      <c r="AO34" s="208"/>
    </row>
    <row r="35" spans="9:41" s="163" customFormat="1">
      <c r="I35" s="164"/>
      <c r="J35" s="165"/>
      <c r="AD35" s="166"/>
      <c r="AE35" s="166"/>
      <c r="AH35" s="208"/>
      <c r="AI35" s="208"/>
      <c r="AJ35" s="208"/>
      <c r="AK35" s="208"/>
      <c r="AL35" s="208"/>
      <c r="AM35" s="208"/>
      <c r="AN35" s="209"/>
      <c r="AO35" s="208"/>
    </row>
    <row r="36" spans="9:41" s="163" customFormat="1">
      <c r="I36" s="164"/>
      <c r="J36" s="165"/>
      <c r="AD36" s="166"/>
      <c r="AE36" s="166"/>
      <c r="AH36" s="208"/>
      <c r="AI36" s="208"/>
      <c r="AJ36" s="208"/>
      <c r="AK36" s="208"/>
      <c r="AL36" s="208"/>
      <c r="AM36" s="208"/>
      <c r="AN36" s="209"/>
      <c r="AO36" s="208"/>
    </row>
    <row r="37" spans="9:41" s="163" customFormat="1">
      <c r="I37" s="164"/>
      <c r="J37" s="165"/>
      <c r="AD37" s="166"/>
      <c r="AE37" s="166"/>
      <c r="AH37" s="208"/>
      <c r="AI37" s="208"/>
      <c r="AJ37" s="208"/>
      <c r="AK37" s="208"/>
      <c r="AL37" s="208"/>
      <c r="AM37" s="208"/>
      <c r="AN37" s="209"/>
      <c r="AO37" s="208"/>
    </row>
    <row r="38" spans="9:41" s="163" customFormat="1">
      <c r="I38" s="164"/>
      <c r="J38" s="165"/>
      <c r="AD38" s="166"/>
      <c r="AE38" s="166"/>
      <c r="AH38" s="208"/>
      <c r="AI38" s="208"/>
      <c r="AJ38" s="208"/>
      <c r="AK38" s="208"/>
      <c r="AL38" s="208"/>
      <c r="AM38" s="208"/>
      <c r="AN38" s="209"/>
      <c r="AO38" s="208"/>
    </row>
    <row r="39" spans="9:41" s="163" customFormat="1">
      <c r="I39" s="164"/>
      <c r="J39" s="165"/>
      <c r="AD39" s="166"/>
      <c r="AE39" s="166"/>
      <c r="AH39" s="208"/>
      <c r="AI39" s="208"/>
      <c r="AJ39" s="208"/>
      <c r="AK39" s="208"/>
      <c r="AL39" s="208"/>
      <c r="AM39" s="208"/>
      <c r="AN39" s="209"/>
      <c r="AO39" s="208"/>
    </row>
    <row r="40" spans="9:41" s="163" customFormat="1">
      <c r="I40" s="164"/>
      <c r="J40" s="165"/>
      <c r="AD40" s="166"/>
      <c r="AE40" s="166"/>
      <c r="AH40" s="208"/>
      <c r="AI40" s="208"/>
      <c r="AJ40" s="208"/>
      <c r="AK40" s="208"/>
      <c r="AL40" s="208"/>
      <c r="AM40" s="208"/>
      <c r="AN40" s="209"/>
      <c r="AO40" s="208"/>
    </row>
    <row r="41" spans="9:41" s="163" customFormat="1">
      <c r="I41" s="164"/>
      <c r="J41" s="165"/>
      <c r="AD41" s="166"/>
      <c r="AE41" s="166"/>
      <c r="AH41" s="208"/>
      <c r="AI41" s="208"/>
      <c r="AJ41" s="208"/>
      <c r="AK41" s="208"/>
      <c r="AL41" s="208"/>
      <c r="AM41" s="208"/>
      <c r="AN41" s="209"/>
      <c r="AO41" s="208"/>
    </row>
    <row r="42" spans="9:41" s="163" customFormat="1">
      <c r="I42" s="164"/>
      <c r="J42" s="165"/>
      <c r="AD42" s="166"/>
      <c r="AE42" s="166"/>
      <c r="AH42" s="208"/>
      <c r="AI42" s="208"/>
      <c r="AJ42" s="208"/>
      <c r="AK42" s="208"/>
      <c r="AL42" s="208"/>
      <c r="AM42" s="208"/>
      <c r="AN42" s="209"/>
      <c r="AO42" s="208"/>
    </row>
    <row r="43" spans="9:41" s="163" customFormat="1">
      <c r="I43" s="164"/>
      <c r="J43" s="165"/>
      <c r="AD43" s="166"/>
      <c r="AE43" s="166"/>
      <c r="AH43" s="208"/>
      <c r="AI43" s="208"/>
      <c r="AJ43" s="208"/>
      <c r="AK43" s="208"/>
      <c r="AL43" s="208"/>
      <c r="AM43" s="208"/>
      <c r="AN43" s="209"/>
      <c r="AO43" s="208"/>
    </row>
    <row r="44" spans="9:41" s="163" customFormat="1">
      <c r="I44" s="164"/>
      <c r="J44" s="165"/>
      <c r="AD44" s="166"/>
      <c r="AE44" s="166"/>
      <c r="AH44" s="208"/>
      <c r="AI44" s="208"/>
      <c r="AJ44" s="208"/>
      <c r="AK44" s="208"/>
      <c r="AL44" s="208"/>
      <c r="AM44" s="208"/>
      <c r="AN44" s="209"/>
      <c r="AO44" s="208"/>
    </row>
    <row r="45" spans="9:41" s="163" customFormat="1">
      <c r="I45" s="164"/>
      <c r="J45" s="165"/>
      <c r="AD45" s="166"/>
      <c r="AE45" s="166"/>
      <c r="AH45" s="208"/>
      <c r="AI45" s="208"/>
      <c r="AJ45" s="208"/>
      <c r="AK45" s="208"/>
      <c r="AL45" s="208"/>
      <c r="AM45" s="208"/>
      <c r="AN45" s="209"/>
      <c r="AO45" s="208"/>
    </row>
    <row r="46" spans="9:41" s="163" customFormat="1">
      <c r="I46" s="164"/>
      <c r="J46" s="165"/>
      <c r="AD46" s="166"/>
      <c r="AE46" s="166"/>
      <c r="AH46" s="208"/>
      <c r="AI46" s="208"/>
      <c r="AJ46" s="208"/>
      <c r="AK46" s="208"/>
      <c r="AL46" s="208"/>
      <c r="AM46" s="208"/>
      <c r="AN46" s="209"/>
      <c r="AO46" s="208"/>
    </row>
    <row r="47" spans="9:41" s="163" customFormat="1">
      <c r="I47" s="164"/>
      <c r="J47" s="165"/>
      <c r="AD47" s="166"/>
      <c r="AE47" s="166"/>
      <c r="AH47" s="208"/>
      <c r="AI47" s="208"/>
      <c r="AJ47" s="208"/>
      <c r="AK47" s="208"/>
      <c r="AL47" s="208"/>
      <c r="AM47" s="208"/>
      <c r="AN47" s="209"/>
      <c r="AO47" s="208"/>
    </row>
    <row r="48" spans="9:41" s="163" customFormat="1">
      <c r="I48" s="164"/>
      <c r="J48" s="165"/>
      <c r="AD48" s="166"/>
      <c r="AE48" s="166"/>
      <c r="AH48" s="208"/>
      <c r="AI48" s="208"/>
      <c r="AJ48" s="208"/>
      <c r="AK48" s="208"/>
      <c r="AL48" s="208"/>
      <c r="AM48" s="208"/>
      <c r="AN48" s="209"/>
      <c r="AO48" s="208"/>
    </row>
    <row r="49" spans="9:41" s="163" customFormat="1">
      <c r="I49" s="164"/>
      <c r="J49" s="165"/>
      <c r="AD49" s="166"/>
      <c r="AE49" s="166"/>
      <c r="AH49" s="208"/>
      <c r="AI49" s="208"/>
      <c r="AJ49" s="208"/>
      <c r="AK49" s="208"/>
      <c r="AL49" s="208"/>
      <c r="AM49" s="208"/>
      <c r="AN49" s="209"/>
      <c r="AO49" s="208"/>
    </row>
    <row r="50" spans="9:41" s="163" customFormat="1">
      <c r="I50" s="164"/>
      <c r="J50" s="165"/>
      <c r="AD50" s="166"/>
      <c r="AE50" s="166"/>
      <c r="AH50" s="208"/>
      <c r="AI50" s="208"/>
      <c r="AJ50" s="208"/>
      <c r="AK50" s="208"/>
      <c r="AL50" s="208"/>
      <c r="AM50" s="208"/>
      <c r="AN50" s="209"/>
      <c r="AO50" s="208"/>
    </row>
    <row r="51" spans="9:41" s="163" customFormat="1">
      <c r="I51" s="164"/>
      <c r="J51" s="165"/>
      <c r="AD51" s="166"/>
      <c r="AE51" s="166"/>
      <c r="AH51" s="208"/>
      <c r="AI51" s="208"/>
      <c r="AJ51" s="208"/>
      <c r="AK51" s="208"/>
      <c r="AL51" s="208"/>
      <c r="AM51" s="208"/>
      <c r="AN51" s="209"/>
      <c r="AO51" s="208"/>
    </row>
    <row r="52" spans="9:41" s="163" customFormat="1">
      <c r="I52" s="164"/>
      <c r="J52" s="165"/>
      <c r="AD52" s="166"/>
      <c r="AE52" s="166"/>
      <c r="AH52" s="208"/>
      <c r="AI52" s="208"/>
      <c r="AJ52" s="208"/>
      <c r="AK52" s="208"/>
      <c r="AL52" s="208"/>
      <c r="AM52" s="208"/>
      <c r="AN52" s="209"/>
      <c r="AO52" s="208"/>
    </row>
    <row r="53" spans="9:41" s="163" customFormat="1">
      <c r="I53" s="164"/>
      <c r="J53" s="165"/>
      <c r="AD53" s="166"/>
      <c r="AE53" s="166"/>
      <c r="AH53" s="208"/>
      <c r="AI53" s="208"/>
      <c r="AJ53" s="208"/>
      <c r="AK53" s="208"/>
      <c r="AL53" s="208"/>
      <c r="AM53" s="208"/>
      <c r="AN53" s="209"/>
      <c r="AO53" s="208"/>
    </row>
    <row r="54" spans="9:41" s="163" customFormat="1">
      <c r="I54" s="164"/>
      <c r="J54" s="165"/>
      <c r="AD54" s="166"/>
      <c r="AE54" s="166"/>
      <c r="AH54" s="208"/>
      <c r="AI54" s="208"/>
      <c r="AJ54" s="208"/>
      <c r="AK54" s="208"/>
      <c r="AL54" s="208"/>
      <c r="AM54" s="208"/>
      <c r="AN54" s="209"/>
      <c r="AO54" s="208"/>
    </row>
    <row r="55" spans="9:41" s="163" customFormat="1">
      <c r="I55" s="164"/>
      <c r="J55" s="165"/>
      <c r="AD55" s="166"/>
      <c r="AE55" s="166"/>
      <c r="AH55" s="208"/>
      <c r="AI55" s="208"/>
      <c r="AJ55" s="208"/>
      <c r="AK55" s="208"/>
      <c r="AL55" s="208"/>
      <c r="AM55" s="208"/>
      <c r="AN55" s="209"/>
      <c r="AO55" s="208"/>
    </row>
    <row r="56" spans="9:41" s="163" customFormat="1">
      <c r="I56" s="164"/>
      <c r="J56" s="165"/>
      <c r="AD56" s="166"/>
      <c r="AE56" s="166"/>
      <c r="AH56" s="208"/>
      <c r="AI56" s="208"/>
      <c r="AJ56" s="208"/>
      <c r="AK56" s="208"/>
      <c r="AL56" s="208"/>
      <c r="AM56" s="208"/>
      <c r="AN56" s="209"/>
      <c r="AO56" s="208"/>
    </row>
    <row r="57" spans="9:41" s="163" customFormat="1">
      <c r="I57" s="164"/>
      <c r="J57" s="165"/>
      <c r="AD57" s="166"/>
      <c r="AE57" s="166"/>
      <c r="AH57" s="208"/>
      <c r="AI57" s="208"/>
      <c r="AJ57" s="208"/>
      <c r="AK57" s="208"/>
      <c r="AL57" s="208"/>
      <c r="AM57" s="208"/>
      <c r="AN57" s="209"/>
      <c r="AO57" s="208"/>
    </row>
    <row r="58" spans="9:41" s="163" customFormat="1">
      <c r="I58" s="164"/>
      <c r="J58" s="165"/>
      <c r="AD58" s="166"/>
      <c r="AE58" s="166"/>
      <c r="AH58" s="208"/>
      <c r="AI58" s="208"/>
      <c r="AJ58" s="208"/>
      <c r="AK58" s="208"/>
      <c r="AL58" s="208"/>
      <c r="AM58" s="208"/>
      <c r="AN58" s="209"/>
      <c r="AO58" s="208"/>
    </row>
    <row r="59" spans="9:41" s="163" customFormat="1">
      <c r="I59" s="164"/>
      <c r="J59" s="165"/>
      <c r="AD59" s="166"/>
      <c r="AE59" s="166"/>
      <c r="AH59" s="208"/>
      <c r="AI59" s="208"/>
      <c r="AJ59" s="208"/>
      <c r="AK59" s="208"/>
      <c r="AL59" s="208"/>
      <c r="AM59" s="208"/>
      <c r="AN59" s="209"/>
      <c r="AO59" s="208"/>
    </row>
    <row r="60" spans="9:41" s="163" customFormat="1">
      <c r="I60" s="164"/>
      <c r="J60" s="165"/>
      <c r="AD60" s="166"/>
      <c r="AE60" s="166"/>
      <c r="AH60" s="208"/>
      <c r="AI60" s="208"/>
      <c r="AJ60" s="208"/>
      <c r="AK60" s="208"/>
      <c r="AL60" s="208"/>
      <c r="AM60" s="208"/>
      <c r="AN60" s="209"/>
      <c r="AO60" s="208"/>
    </row>
    <row r="61" spans="9:41" s="163" customFormat="1">
      <c r="I61" s="164"/>
      <c r="J61" s="165"/>
      <c r="AD61" s="166"/>
      <c r="AE61" s="166"/>
      <c r="AH61" s="208"/>
      <c r="AI61" s="208"/>
      <c r="AJ61" s="208"/>
      <c r="AK61" s="208"/>
      <c r="AL61" s="208"/>
      <c r="AM61" s="208"/>
      <c r="AN61" s="209"/>
      <c r="AO61" s="208"/>
    </row>
    <row r="62" spans="9:41" s="163" customFormat="1">
      <c r="I62" s="164"/>
      <c r="J62" s="165"/>
      <c r="AD62" s="166"/>
      <c r="AE62" s="166"/>
      <c r="AH62" s="208"/>
      <c r="AI62" s="208"/>
      <c r="AJ62" s="208"/>
      <c r="AK62" s="208"/>
      <c r="AL62" s="208"/>
      <c r="AM62" s="208"/>
      <c r="AN62" s="209"/>
      <c r="AO62" s="208"/>
    </row>
    <row r="63" spans="9:41" s="163" customFormat="1">
      <c r="I63" s="164"/>
      <c r="J63" s="165"/>
      <c r="AD63" s="166"/>
      <c r="AE63" s="166"/>
      <c r="AH63" s="208"/>
      <c r="AI63" s="208"/>
      <c r="AJ63" s="208"/>
      <c r="AK63" s="208"/>
      <c r="AL63" s="208"/>
      <c r="AM63" s="208"/>
      <c r="AN63" s="209"/>
      <c r="AO63" s="208"/>
    </row>
    <row r="64" spans="9:41" s="163" customFormat="1">
      <c r="I64" s="164"/>
      <c r="J64" s="165"/>
      <c r="AD64" s="166"/>
      <c r="AE64" s="166"/>
      <c r="AH64" s="208"/>
      <c r="AI64" s="208"/>
      <c r="AJ64" s="208"/>
      <c r="AK64" s="208"/>
      <c r="AL64" s="208"/>
      <c r="AM64" s="208"/>
      <c r="AN64" s="209"/>
      <c r="AO64" s="208"/>
    </row>
    <row r="65" spans="9:41" s="163" customFormat="1">
      <c r="I65" s="164"/>
      <c r="J65" s="165"/>
      <c r="AD65" s="166"/>
      <c r="AE65" s="166"/>
      <c r="AH65" s="208"/>
      <c r="AI65" s="208"/>
      <c r="AJ65" s="208"/>
      <c r="AK65" s="208"/>
      <c r="AL65" s="208"/>
      <c r="AM65" s="208"/>
      <c r="AN65" s="209"/>
      <c r="AO65" s="208"/>
    </row>
    <row r="66" spans="9:41" s="163" customFormat="1">
      <c r="I66" s="164"/>
      <c r="J66" s="165"/>
      <c r="AD66" s="166"/>
      <c r="AE66" s="166"/>
      <c r="AH66" s="208"/>
      <c r="AI66" s="208"/>
      <c r="AJ66" s="208"/>
      <c r="AK66" s="208"/>
      <c r="AL66" s="208"/>
      <c r="AM66" s="208"/>
      <c r="AN66" s="209"/>
      <c r="AO66" s="208"/>
    </row>
    <row r="67" spans="9:41" s="163" customFormat="1">
      <c r="I67" s="164"/>
      <c r="J67" s="165"/>
      <c r="AD67" s="166"/>
      <c r="AE67" s="166"/>
      <c r="AH67" s="208"/>
      <c r="AI67" s="208"/>
      <c r="AJ67" s="208"/>
      <c r="AK67" s="208"/>
      <c r="AL67" s="208"/>
      <c r="AM67" s="208"/>
      <c r="AN67" s="209"/>
      <c r="AO67" s="208"/>
    </row>
    <row r="68" spans="9:41" s="163" customFormat="1">
      <c r="I68" s="164"/>
      <c r="J68" s="165"/>
      <c r="AD68" s="166"/>
      <c r="AE68" s="166"/>
      <c r="AH68" s="208"/>
      <c r="AI68" s="208"/>
      <c r="AJ68" s="208"/>
      <c r="AK68" s="208"/>
      <c r="AL68" s="208"/>
      <c r="AM68" s="208"/>
      <c r="AN68" s="209"/>
      <c r="AO68" s="208"/>
    </row>
    <row r="69" spans="9:41" s="163" customFormat="1">
      <c r="I69" s="164"/>
      <c r="J69" s="165"/>
      <c r="AD69" s="166"/>
      <c r="AE69" s="166"/>
      <c r="AH69" s="208"/>
      <c r="AI69" s="208"/>
      <c r="AJ69" s="208"/>
      <c r="AK69" s="208"/>
      <c r="AL69" s="208"/>
      <c r="AM69" s="208"/>
      <c r="AN69" s="209"/>
      <c r="AO69" s="208"/>
    </row>
    <row r="70" spans="9:41" s="163" customFormat="1">
      <c r="I70" s="164"/>
      <c r="J70" s="165"/>
      <c r="AD70" s="166"/>
      <c r="AE70" s="166"/>
      <c r="AH70" s="208"/>
      <c r="AI70" s="208"/>
      <c r="AJ70" s="208"/>
      <c r="AK70" s="208"/>
      <c r="AL70" s="208"/>
      <c r="AM70" s="208"/>
      <c r="AN70" s="209"/>
      <c r="AO70" s="208"/>
    </row>
    <row r="71" spans="9:41" s="163" customFormat="1">
      <c r="I71" s="164"/>
      <c r="J71" s="165"/>
      <c r="AD71" s="166"/>
      <c r="AE71" s="166"/>
      <c r="AH71" s="208"/>
      <c r="AI71" s="208"/>
      <c r="AJ71" s="208"/>
      <c r="AK71" s="208"/>
      <c r="AL71" s="208"/>
      <c r="AM71" s="208"/>
      <c r="AN71" s="209"/>
      <c r="AO71" s="208"/>
    </row>
    <row r="72" spans="9:41" s="163" customFormat="1">
      <c r="I72" s="164"/>
      <c r="J72" s="165"/>
      <c r="AD72" s="166"/>
      <c r="AE72" s="166"/>
      <c r="AH72" s="208"/>
      <c r="AI72" s="208"/>
      <c r="AJ72" s="208"/>
      <c r="AK72" s="208"/>
      <c r="AL72" s="208"/>
      <c r="AM72" s="208"/>
      <c r="AN72" s="209"/>
      <c r="AO72" s="208"/>
    </row>
    <row r="73" spans="9:41" s="163" customFormat="1">
      <c r="I73" s="164"/>
      <c r="J73" s="165"/>
      <c r="AD73" s="166"/>
      <c r="AE73" s="166"/>
      <c r="AH73" s="208"/>
      <c r="AI73" s="208"/>
      <c r="AJ73" s="208"/>
      <c r="AK73" s="208"/>
      <c r="AL73" s="208"/>
      <c r="AM73" s="208"/>
      <c r="AN73" s="209"/>
      <c r="AO73" s="208"/>
    </row>
    <row r="74" spans="9:41" s="163" customFormat="1">
      <c r="I74" s="164"/>
      <c r="J74" s="165"/>
      <c r="AD74" s="166"/>
      <c r="AE74" s="166"/>
      <c r="AH74" s="208"/>
      <c r="AI74" s="208"/>
      <c r="AJ74" s="208"/>
      <c r="AK74" s="208"/>
      <c r="AL74" s="208"/>
      <c r="AM74" s="208"/>
      <c r="AN74" s="209"/>
      <c r="AO74" s="208"/>
    </row>
    <row r="75" spans="9:41" s="163" customFormat="1">
      <c r="I75" s="164"/>
      <c r="J75" s="165"/>
      <c r="AD75" s="166"/>
      <c r="AE75" s="166"/>
      <c r="AH75" s="208"/>
      <c r="AI75" s="208"/>
      <c r="AJ75" s="208"/>
      <c r="AK75" s="208"/>
      <c r="AL75" s="208"/>
      <c r="AM75" s="208"/>
      <c r="AN75" s="209"/>
      <c r="AO75" s="208"/>
    </row>
    <row r="76" spans="9:41" s="163" customFormat="1">
      <c r="I76" s="164"/>
      <c r="J76" s="165"/>
      <c r="AD76" s="166"/>
      <c r="AE76" s="166"/>
      <c r="AH76" s="208"/>
      <c r="AI76" s="208"/>
      <c r="AJ76" s="208"/>
      <c r="AK76" s="208"/>
      <c r="AL76" s="208"/>
      <c r="AM76" s="208"/>
      <c r="AN76" s="209"/>
      <c r="AO76" s="208"/>
    </row>
    <row r="77" spans="9:41" s="163" customFormat="1">
      <c r="I77" s="164"/>
      <c r="J77" s="165"/>
      <c r="AD77" s="166"/>
      <c r="AE77" s="166"/>
      <c r="AH77" s="208"/>
      <c r="AI77" s="208"/>
      <c r="AJ77" s="208"/>
      <c r="AK77" s="208"/>
      <c r="AL77" s="208"/>
      <c r="AM77" s="208"/>
      <c r="AN77" s="209"/>
      <c r="AO77" s="208"/>
    </row>
    <row r="78" spans="9:41" s="163" customFormat="1">
      <c r="I78" s="164"/>
      <c r="J78" s="165"/>
      <c r="AD78" s="166"/>
      <c r="AE78" s="166"/>
      <c r="AH78" s="208"/>
      <c r="AI78" s="208"/>
      <c r="AJ78" s="208"/>
      <c r="AK78" s="208"/>
      <c r="AL78" s="208"/>
      <c r="AM78" s="208"/>
      <c r="AN78" s="209"/>
      <c r="AO78" s="208"/>
    </row>
    <row r="79" spans="9:41" s="163" customFormat="1">
      <c r="I79" s="164"/>
      <c r="J79" s="165"/>
      <c r="AD79" s="166"/>
      <c r="AE79" s="166"/>
      <c r="AH79" s="208"/>
      <c r="AI79" s="208"/>
      <c r="AJ79" s="208"/>
      <c r="AK79" s="208"/>
      <c r="AL79" s="208"/>
      <c r="AM79" s="208"/>
      <c r="AN79" s="209"/>
      <c r="AO79" s="208"/>
    </row>
    <row r="80" spans="9:41" s="163" customFormat="1">
      <c r="I80" s="164"/>
      <c r="J80" s="165"/>
      <c r="AD80" s="166"/>
      <c r="AE80" s="166"/>
      <c r="AH80" s="208"/>
      <c r="AI80" s="208"/>
      <c r="AJ80" s="208"/>
      <c r="AK80" s="208"/>
      <c r="AL80" s="208"/>
      <c r="AM80" s="208"/>
      <c r="AN80" s="209"/>
      <c r="AO80" s="208"/>
    </row>
    <row r="81" spans="9:41" s="163" customFormat="1">
      <c r="I81" s="164"/>
      <c r="J81" s="165"/>
      <c r="AD81" s="166"/>
      <c r="AE81" s="166"/>
      <c r="AH81" s="208"/>
      <c r="AI81" s="208"/>
      <c r="AJ81" s="208"/>
      <c r="AK81" s="208"/>
      <c r="AL81" s="208"/>
      <c r="AM81" s="208"/>
      <c r="AN81" s="209"/>
      <c r="AO81" s="208"/>
    </row>
    <row r="82" spans="9:41" s="163" customFormat="1">
      <c r="I82" s="164"/>
      <c r="J82" s="165"/>
      <c r="AD82" s="166"/>
      <c r="AE82" s="166"/>
      <c r="AH82" s="208"/>
      <c r="AI82" s="208"/>
      <c r="AJ82" s="208"/>
      <c r="AK82" s="208"/>
      <c r="AL82" s="208"/>
      <c r="AM82" s="208"/>
      <c r="AN82" s="209"/>
      <c r="AO82" s="208"/>
    </row>
    <row r="83" spans="9:41" s="163" customFormat="1">
      <c r="I83" s="164"/>
      <c r="J83" s="165"/>
      <c r="AD83" s="166"/>
      <c r="AE83" s="166"/>
      <c r="AH83" s="208"/>
      <c r="AI83" s="208"/>
      <c r="AJ83" s="208"/>
      <c r="AK83" s="208"/>
      <c r="AL83" s="208"/>
      <c r="AM83" s="208"/>
      <c r="AN83" s="209"/>
      <c r="AO83" s="208"/>
    </row>
    <row r="84" spans="9:41" s="163" customFormat="1">
      <c r="I84" s="164"/>
      <c r="J84" s="165"/>
      <c r="AD84" s="166"/>
      <c r="AE84" s="166"/>
      <c r="AH84" s="208"/>
      <c r="AI84" s="208"/>
      <c r="AJ84" s="208"/>
      <c r="AK84" s="208"/>
      <c r="AL84" s="208"/>
      <c r="AM84" s="208"/>
      <c r="AN84" s="209"/>
      <c r="AO84" s="208"/>
    </row>
    <row r="85" spans="9:41" s="163" customFormat="1">
      <c r="I85" s="164"/>
      <c r="J85" s="165"/>
      <c r="AD85" s="166"/>
      <c r="AE85" s="166"/>
      <c r="AH85" s="208"/>
      <c r="AI85" s="208"/>
      <c r="AJ85" s="208"/>
      <c r="AK85" s="208"/>
      <c r="AL85" s="208"/>
      <c r="AM85" s="208"/>
      <c r="AN85" s="209"/>
      <c r="AO85" s="208"/>
    </row>
    <row r="86" spans="9:41" s="163" customFormat="1">
      <c r="I86" s="164"/>
      <c r="J86" s="165"/>
      <c r="AD86" s="166"/>
      <c r="AE86" s="166"/>
      <c r="AH86" s="208"/>
      <c r="AI86" s="208"/>
      <c r="AJ86" s="208"/>
      <c r="AK86" s="208"/>
      <c r="AL86" s="208"/>
      <c r="AM86" s="208"/>
      <c r="AN86" s="209"/>
      <c r="AO86" s="208"/>
    </row>
    <row r="87" spans="9:41" s="163" customFormat="1">
      <c r="I87" s="164"/>
      <c r="J87" s="165"/>
      <c r="AD87" s="166"/>
      <c r="AE87" s="166"/>
      <c r="AH87" s="208"/>
      <c r="AI87" s="208"/>
      <c r="AJ87" s="208"/>
      <c r="AK87" s="208"/>
      <c r="AL87" s="208"/>
      <c r="AM87" s="208"/>
      <c r="AN87" s="209"/>
      <c r="AO87" s="208"/>
    </row>
    <row r="88" spans="9:41" s="163" customFormat="1">
      <c r="I88" s="164"/>
      <c r="J88" s="165"/>
      <c r="AD88" s="166"/>
      <c r="AE88" s="166"/>
      <c r="AH88" s="208"/>
      <c r="AI88" s="208"/>
      <c r="AJ88" s="208"/>
      <c r="AK88" s="208"/>
      <c r="AL88" s="208"/>
      <c r="AM88" s="208"/>
      <c r="AN88" s="209"/>
      <c r="AO88" s="208"/>
    </row>
    <row r="89" spans="9:41" s="163" customFormat="1">
      <c r="I89" s="164"/>
      <c r="J89" s="165"/>
      <c r="AD89" s="166"/>
      <c r="AE89" s="166"/>
      <c r="AH89" s="208"/>
      <c r="AI89" s="208"/>
      <c r="AJ89" s="208"/>
      <c r="AK89" s="208"/>
      <c r="AL89" s="208"/>
      <c r="AM89" s="208"/>
      <c r="AN89" s="209"/>
      <c r="AO89" s="208"/>
    </row>
    <row r="90" spans="9:41" s="163" customFormat="1">
      <c r="I90" s="164"/>
      <c r="J90" s="165"/>
      <c r="AD90" s="166"/>
      <c r="AE90" s="166"/>
      <c r="AH90" s="208"/>
      <c r="AI90" s="208"/>
      <c r="AJ90" s="208"/>
      <c r="AK90" s="208"/>
      <c r="AL90" s="208"/>
      <c r="AM90" s="208"/>
      <c r="AN90" s="209"/>
      <c r="AO90" s="208"/>
    </row>
    <row r="91" spans="9:41" s="163" customFormat="1">
      <c r="I91" s="164"/>
      <c r="J91" s="165"/>
      <c r="AD91" s="166"/>
      <c r="AE91" s="166"/>
      <c r="AH91" s="208"/>
      <c r="AI91" s="208"/>
      <c r="AJ91" s="208"/>
      <c r="AK91" s="208"/>
      <c r="AL91" s="208"/>
      <c r="AM91" s="208"/>
      <c r="AN91" s="209"/>
      <c r="AO91" s="208"/>
    </row>
    <row r="92" spans="9:41" s="163" customFormat="1">
      <c r="I92" s="164"/>
      <c r="J92" s="165"/>
      <c r="AD92" s="166"/>
      <c r="AE92" s="166"/>
      <c r="AH92" s="208"/>
      <c r="AI92" s="208"/>
      <c r="AJ92" s="208"/>
      <c r="AK92" s="208"/>
      <c r="AL92" s="208"/>
      <c r="AM92" s="208"/>
      <c r="AN92" s="209"/>
      <c r="AO92" s="208"/>
    </row>
    <row r="93" spans="9:41" s="163" customFormat="1">
      <c r="I93" s="164"/>
      <c r="J93" s="165"/>
      <c r="AD93" s="166"/>
      <c r="AE93" s="166"/>
      <c r="AH93" s="208"/>
      <c r="AI93" s="208"/>
      <c r="AJ93" s="208"/>
      <c r="AK93" s="208"/>
      <c r="AL93" s="208"/>
      <c r="AM93" s="208"/>
      <c r="AN93" s="209"/>
      <c r="AO93" s="208"/>
    </row>
    <row r="94" spans="9:41" s="163" customFormat="1">
      <c r="I94" s="164"/>
      <c r="J94" s="165"/>
      <c r="AD94" s="166"/>
      <c r="AE94" s="166"/>
      <c r="AH94" s="208"/>
      <c r="AI94" s="208"/>
      <c r="AJ94" s="208"/>
      <c r="AK94" s="208"/>
      <c r="AL94" s="208"/>
      <c r="AM94" s="208"/>
      <c r="AN94" s="209"/>
      <c r="AO94" s="208"/>
    </row>
    <row r="95" spans="9:41" s="163" customFormat="1">
      <c r="I95" s="164"/>
      <c r="J95" s="165"/>
      <c r="AD95" s="166"/>
      <c r="AE95" s="166"/>
      <c r="AH95" s="208"/>
      <c r="AI95" s="208"/>
      <c r="AJ95" s="208"/>
      <c r="AK95" s="208"/>
      <c r="AL95" s="208"/>
      <c r="AM95" s="208"/>
      <c r="AN95" s="209"/>
      <c r="AO95" s="208"/>
    </row>
    <row r="96" spans="9:41" s="163" customFormat="1">
      <c r="I96" s="164"/>
      <c r="J96" s="165"/>
      <c r="AD96" s="166"/>
      <c r="AE96" s="166"/>
      <c r="AH96" s="208"/>
      <c r="AI96" s="208"/>
      <c r="AJ96" s="208"/>
      <c r="AK96" s="208"/>
      <c r="AL96" s="208"/>
      <c r="AM96" s="208"/>
      <c r="AN96" s="209"/>
      <c r="AO96" s="208"/>
    </row>
    <row r="97" spans="9:41" s="163" customFormat="1">
      <c r="I97" s="164"/>
      <c r="J97" s="165"/>
      <c r="AD97" s="166"/>
      <c r="AE97" s="166"/>
      <c r="AH97" s="208"/>
      <c r="AI97" s="208"/>
      <c r="AJ97" s="208"/>
      <c r="AK97" s="208"/>
      <c r="AL97" s="208"/>
      <c r="AM97" s="208"/>
      <c r="AN97" s="209"/>
      <c r="AO97" s="208"/>
    </row>
    <row r="98" spans="9:41" s="163" customFormat="1">
      <c r="I98" s="164"/>
      <c r="J98" s="165"/>
      <c r="AD98" s="166"/>
      <c r="AE98" s="166"/>
      <c r="AH98" s="208"/>
      <c r="AI98" s="208"/>
      <c r="AJ98" s="208"/>
      <c r="AK98" s="208"/>
      <c r="AL98" s="208"/>
      <c r="AM98" s="208"/>
      <c r="AN98" s="209"/>
      <c r="AO98" s="208"/>
    </row>
    <row r="99" spans="9:41" s="163" customFormat="1">
      <c r="I99" s="164"/>
      <c r="J99" s="165"/>
      <c r="AD99" s="166"/>
      <c r="AE99" s="166"/>
      <c r="AH99" s="208"/>
      <c r="AI99" s="208"/>
      <c r="AJ99" s="208"/>
      <c r="AK99" s="208"/>
      <c r="AL99" s="208"/>
      <c r="AM99" s="208"/>
      <c r="AN99" s="209"/>
      <c r="AO99" s="208"/>
    </row>
    <row r="100" spans="9:41" s="163" customFormat="1">
      <c r="I100" s="164"/>
      <c r="J100" s="165"/>
      <c r="AD100" s="166"/>
      <c r="AE100" s="166"/>
      <c r="AH100" s="208"/>
      <c r="AI100" s="208"/>
      <c r="AJ100" s="208"/>
      <c r="AK100" s="208"/>
      <c r="AL100" s="208"/>
      <c r="AM100" s="208"/>
      <c r="AN100" s="209"/>
      <c r="AO100" s="208"/>
    </row>
    <row r="101" spans="9:41" s="163" customFormat="1">
      <c r="I101" s="164"/>
      <c r="J101" s="165"/>
      <c r="AD101" s="166"/>
      <c r="AE101" s="166"/>
      <c r="AH101" s="208"/>
      <c r="AI101" s="208"/>
      <c r="AJ101" s="208"/>
      <c r="AK101" s="208"/>
      <c r="AL101" s="208"/>
      <c r="AM101" s="208"/>
      <c r="AN101" s="209"/>
      <c r="AO101" s="208"/>
    </row>
    <row r="102" spans="9:41" s="163" customFormat="1">
      <c r="I102" s="164"/>
      <c r="J102" s="165"/>
      <c r="AD102" s="166"/>
      <c r="AE102" s="166"/>
      <c r="AH102" s="208"/>
      <c r="AI102" s="208"/>
      <c r="AJ102" s="208"/>
      <c r="AK102" s="208"/>
      <c r="AL102" s="208"/>
      <c r="AM102" s="208"/>
      <c r="AN102" s="209"/>
      <c r="AO102" s="208"/>
    </row>
    <row r="103" spans="9:41" s="163" customFormat="1">
      <c r="I103" s="164"/>
      <c r="J103" s="165"/>
      <c r="AD103" s="166"/>
      <c r="AE103" s="166"/>
      <c r="AH103" s="208"/>
      <c r="AI103" s="208"/>
      <c r="AJ103" s="208"/>
      <c r="AK103" s="208"/>
      <c r="AL103" s="208"/>
      <c r="AM103" s="208"/>
      <c r="AN103" s="209"/>
      <c r="AO103" s="208"/>
    </row>
  </sheetData>
  <mergeCells count="64">
    <mergeCell ref="AM7:AM9"/>
    <mergeCell ref="AA7:AA9"/>
    <mergeCell ref="AB7:AB9"/>
    <mergeCell ref="AC7:AC9"/>
    <mergeCell ref="AD7:AD9"/>
    <mergeCell ref="AH7:AJ7"/>
    <mergeCell ref="AI8:AI9"/>
    <mergeCell ref="AJ8:AJ9"/>
    <mergeCell ref="AK7:AK9"/>
    <mergeCell ref="AF6:AG9"/>
    <mergeCell ref="AH6:AM6"/>
    <mergeCell ref="M7:O7"/>
    <mergeCell ref="V7:X7"/>
    <mergeCell ref="W8:W9"/>
    <mergeCell ref="X8:X9"/>
    <mergeCell ref="S7:S9"/>
    <mergeCell ref="V3:AE3"/>
    <mergeCell ref="A13:B13"/>
    <mergeCell ref="AF13:AG13"/>
    <mergeCell ref="M6:U6"/>
    <mergeCell ref="M8:M9"/>
    <mergeCell ref="Q7:Q9"/>
    <mergeCell ref="R7:R9"/>
    <mergeCell ref="D8:D9"/>
    <mergeCell ref="E8:E9"/>
    <mergeCell ref="C7:E7"/>
    <mergeCell ref="F7:F9"/>
    <mergeCell ref="AF10:AG10"/>
    <mergeCell ref="P7:P9"/>
    <mergeCell ref="N8:N9"/>
    <mergeCell ref="O8:O9"/>
    <mergeCell ref="C8:C9"/>
    <mergeCell ref="C6:K6"/>
    <mergeCell ref="AM32:AO32"/>
    <mergeCell ref="A11:B11"/>
    <mergeCell ref="A12:B12"/>
    <mergeCell ref="A14:B14"/>
    <mergeCell ref="AF11:AG11"/>
    <mergeCell ref="AF14:AG14"/>
    <mergeCell ref="T7:T9"/>
    <mergeCell ref="Z7:Z9"/>
    <mergeCell ref="L6:L9"/>
    <mergeCell ref="G7:G9"/>
    <mergeCell ref="H7:H9"/>
    <mergeCell ref="I7:I9"/>
    <mergeCell ref="J7:J9"/>
    <mergeCell ref="K7:K9"/>
    <mergeCell ref="U7:U9"/>
    <mergeCell ref="A10:B10"/>
    <mergeCell ref="Y7:Y9"/>
    <mergeCell ref="A6:B9"/>
    <mergeCell ref="AN1:AO1"/>
    <mergeCell ref="AF12:AG12"/>
    <mergeCell ref="AE6:AE9"/>
    <mergeCell ref="V6:AD6"/>
    <mergeCell ref="AO6:AO9"/>
    <mergeCell ref="AF3:AO3"/>
    <mergeCell ref="AF4:AO4"/>
    <mergeCell ref="V4:AE4"/>
    <mergeCell ref="AN6:AN9"/>
    <mergeCell ref="AL7:AL9"/>
    <mergeCell ref="A4:K4"/>
    <mergeCell ref="A3:K3"/>
    <mergeCell ref="L3:U3"/>
  </mergeCells>
  <phoneticPr fontId="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1" max="31" man="1"/>
    <brk id="21" max="30" man="1"/>
    <brk id="31" max="31" man="1"/>
  </colBreaks>
  <ignoredErrors>
    <ignoredError sqref="C16:C30 AH16:AH30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10"/>
  <sheetViews>
    <sheetView view="pageBreakPreview" zoomScaleNormal="100" zoomScaleSheetLayoutView="100" workbookViewId="0">
      <selection activeCell="L8" sqref="L8"/>
    </sheetView>
  </sheetViews>
  <sheetFormatPr defaultRowHeight="11.25"/>
  <cols>
    <col min="1" max="1" width="6" style="211" customWidth="1"/>
    <col min="2" max="2" width="10.75" style="211" customWidth="1"/>
    <col min="3" max="3" width="9.5" style="211" customWidth="1"/>
    <col min="4" max="4" width="9" style="153" customWidth="1"/>
    <col min="5" max="7" width="9.625" style="153" customWidth="1"/>
    <col min="8" max="8" width="9.625" style="154" customWidth="1"/>
    <col min="9" max="9" width="8.75" style="154" customWidth="1"/>
    <col min="10" max="16384" width="9" style="160"/>
  </cols>
  <sheetData>
    <row r="1" spans="1:9" ht="14.1" customHeight="1">
      <c r="A1" s="590"/>
      <c r="B1" s="590"/>
      <c r="C1" s="590"/>
      <c r="I1" s="925" t="s">
        <v>159</v>
      </c>
    </row>
    <row r="2" spans="1:9" ht="14.1" customHeight="1">
      <c r="A2" s="590"/>
      <c r="B2" s="590"/>
      <c r="C2" s="590"/>
      <c r="I2" s="925"/>
    </row>
    <row r="3" spans="1:9" s="161" customFormat="1" ht="20.100000000000001" customHeight="1">
      <c r="A3" s="1347" t="s">
        <v>422</v>
      </c>
      <c r="B3" s="1347"/>
      <c r="C3" s="1347"/>
      <c r="D3" s="1347"/>
      <c r="E3" s="1347"/>
      <c r="F3" s="1347"/>
      <c r="G3" s="1347"/>
      <c r="H3" s="1347"/>
      <c r="I3" s="1347"/>
    </row>
    <row r="4" spans="1:9" s="908" customFormat="1" ht="24" customHeight="1">
      <c r="A4" s="1346" t="s">
        <v>423</v>
      </c>
      <c r="B4" s="1346"/>
      <c r="C4" s="1346"/>
      <c r="D4" s="1346"/>
      <c r="E4" s="1346"/>
      <c r="F4" s="1346"/>
      <c r="G4" s="1346"/>
      <c r="H4" s="1346"/>
      <c r="I4" s="1346"/>
    </row>
    <row r="5" spans="1:9" s="532" customFormat="1" ht="18" customHeight="1" thickBot="1">
      <c r="A5" s="531" t="s">
        <v>424</v>
      </c>
      <c r="B5" s="531"/>
      <c r="C5" s="531"/>
      <c r="H5" s="533"/>
      <c r="I5" s="534" t="s">
        <v>425</v>
      </c>
    </row>
    <row r="6" spans="1:9" s="163" customFormat="1" ht="26.1" customHeight="1">
      <c r="A6" s="1359" t="s">
        <v>1086</v>
      </c>
      <c r="B6" s="1350"/>
      <c r="C6" s="1398" t="s">
        <v>1087</v>
      </c>
      <c r="D6" s="1401" t="s">
        <v>1088</v>
      </c>
      <c r="E6" s="1401" t="s">
        <v>1089</v>
      </c>
      <c r="F6" s="1401" t="s">
        <v>1090</v>
      </c>
      <c r="G6" s="1401" t="s">
        <v>1091</v>
      </c>
      <c r="H6" s="1401" t="s">
        <v>1721</v>
      </c>
      <c r="I6" s="1403" t="s">
        <v>1092</v>
      </c>
    </row>
    <row r="7" spans="1:9" s="163" customFormat="1" ht="24.95" customHeight="1">
      <c r="A7" s="1360"/>
      <c r="B7" s="1351"/>
      <c r="C7" s="1399"/>
      <c r="D7" s="1402"/>
      <c r="E7" s="1402"/>
      <c r="F7" s="1402"/>
      <c r="G7" s="1402"/>
      <c r="H7" s="1402"/>
      <c r="I7" s="1404"/>
    </row>
    <row r="8" spans="1:9" s="163" customFormat="1" ht="24.95" customHeight="1">
      <c r="A8" s="1361"/>
      <c r="B8" s="1352"/>
      <c r="C8" s="1400"/>
      <c r="D8" s="1389"/>
      <c r="E8" s="1389"/>
      <c r="F8" s="1389"/>
      <c r="G8" s="1389"/>
      <c r="H8" s="1389"/>
      <c r="I8" s="1405"/>
    </row>
    <row r="9" spans="1:9" s="163" customFormat="1" ht="18" customHeight="1">
      <c r="A9" s="1344" t="s">
        <v>327</v>
      </c>
      <c r="B9" s="1345"/>
      <c r="C9" s="174" t="s">
        <v>1062</v>
      </c>
      <c r="D9" s="171" t="s">
        <v>393</v>
      </c>
      <c r="E9" s="171" t="s">
        <v>393</v>
      </c>
      <c r="F9" s="171" t="s">
        <v>393</v>
      </c>
      <c r="G9" s="171" t="s">
        <v>393</v>
      </c>
      <c r="H9" s="171" t="s">
        <v>393</v>
      </c>
      <c r="I9" s="171" t="s">
        <v>393</v>
      </c>
    </row>
    <row r="10" spans="1:9" s="163" customFormat="1" ht="18" customHeight="1">
      <c r="A10" s="1344" t="s">
        <v>328</v>
      </c>
      <c r="B10" s="1345"/>
      <c r="C10" s="174" t="s">
        <v>1062</v>
      </c>
      <c r="D10" s="171" t="s">
        <v>393</v>
      </c>
      <c r="E10" s="171" t="s">
        <v>393</v>
      </c>
      <c r="F10" s="171" t="s">
        <v>393</v>
      </c>
      <c r="G10" s="171" t="s">
        <v>393</v>
      </c>
      <c r="H10" s="171" t="s">
        <v>393</v>
      </c>
      <c r="I10" s="171" t="s">
        <v>393</v>
      </c>
    </row>
    <row r="11" spans="1:9" s="163" customFormat="1" ht="18" customHeight="1">
      <c r="A11" s="1344" t="s">
        <v>329</v>
      </c>
      <c r="B11" s="1345"/>
      <c r="C11" s="173">
        <v>887917</v>
      </c>
      <c r="D11" s="901">
        <v>596160</v>
      </c>
      <c r="E11" s="901">
        <v>139145</v>
      </c>
      <c r="F11" s="901">
        <v>42823</v>
      </c>
      <c r="G11" s="901">
        <v>21414</v>
      </c>
      <c r="H11" s="901">
        <v>47663</v>
      </c>
      <c r="I11" s="901">
        <v>40696</v>
      </c>
    </row>
    <row r="12" spans="1:9" s="163" customFormat="1" ht="18" customHeight="1">
      <c r="A12" s="1344" t="s">
        <v>1040</v>
      </c>
      <c r="B12" s="1345"/>
      <c r="C12" s="619">
        <v>935308</v>
      </c>
      <c r="D12" s="620">
        <v>623783</v>
      </c>
      <c r="E12" s="620">
        <v>106419</v>
      </c>
      <c r="F12" s="620">
        <v>89569</v>
      </c>
      <c r="G12" s="620">
        <v>26237</v>
      </c>
      <c r="H12" s="620">
        <v>43619</v>
      </c>
      <c r="I12" s="620">
        <v>45681</v>
      </c>
    </row>
    <row r="13" spans="1:9" s="178" customFormat="1" ht="18" customHeight="1">
      <c r="A13" s="1383">
        <v>2010</v>
      </c>
      <c r="B13" s="1343"/>
      <c r="C13" s="621">
        <f t="shared" ref="C13:I13" si="0">SUM(C15:C37)</f>
        <v>1005349</v>
      </c>
      <c r="D13" s="622">
        <f t="shared" si="0"/>
        <v>667151</v>
      </c>
      <c r="E13" s="622">
        <f t="shared" si="0"/>
        <v>107485</v>
      </c>
      <c r="F13" s="622">
        <f t="shared" si="0"/>
        <v>131779</v>
      </c>
      <c r="G13" s="622">
        <f t="shared" si="0"/>
        <v>25820</v>
      </c>
      <c r="H13" s="622">
        <f t="shared" si="0"/>
        <v>33238</v>
      </c>
      <c r="I13" s="622">
        <f t="shared" si="0"/>
        <v>39876</v>
      </c>
    </row>
    <row r="14" spans="1:9" s="163" customFormat="1" ht="15" customHeight="1">
      <c r="A14" s="179"/>
      <c r="B14" s="606"/>
      <c r="C14" s="181"/>
      <c r="D14" s="172"/>
      <c r="E14" s="607"/>
      <c r="F14" s="607"/>
      <c r="G14" s="607"/>
      <c r="H14" s="607"/>
      <c r="I14" s="607"/>
    </row>
    <row r="15" spans="1:9" s="163" customFormat="1" ht="17.45" customHeight="1">
      <c r="A15" s="608" t="s">
        <v>175</v>
      </c>
      <c r="B15" s="623" t="s">
        <v>940</v>
      </c>
      <c r="C15" s="624">
        <f t="shared" ref="C15:C37" si="1">SUM(D15:I15)</f>
        <v>186714</v>
      </c>
      <c r="D15" s="625">
        <v>121090</v>
      </c>
      <c r="E15" s="625">
        <v>23721</v>
      </c>
      <c r="F15" s="625">
        <v>25763</v>
      </c>
      <c r="G15" s="625">
        <v>6772</v>
      </c>
      <c r="H15" s="625">
        <v>2898</v>
      </c>
      <c r="I15" s="625">
        <v>6470</v>
      </c>
    </row>
    <row r="16" spans="1:9" s="163" customFormat="1" ht="17.45" customHeight="1">
      <c r="A16" s="608" t="s">
        <v>176</v>
      </c>
      <c r="B16" s="623" t="s">
        <v>941</v>
      </c>
      <c r="C16" s="626">
        <f t="shared" si="1"/>
        <v>99125</v>
      </c>
      <c r="D16" s="627">
        <v>65076</v>
      </c>
      <c r="E16" s="627">
        <v>8836</v>
      </c>
      <c r="F16" s="627">
        <v>11983</v>
      </c>
      <c r="G16" s="627">
        <v>3154</v>
      </c>
      <c r="H16" s="627">
        <v>5694</v>
      </c>
      <c r="I16" s="627">
        <v>4382</v>
      </c>
    </row>
    <row r="17" spans="1:9" s="163" customFormat="1" ht="17.45" customHeight="1">
      <c r="A17" s="608" t="s">
        <v>177</v>
      </c>
      <c r="B17" s="623" t="s">
        <v>942</v>
      </c>
      <c r="C17" s="626">
        <f t="shared" si="1"/>
        <v>48843</v>
      </c>
      <c r="D17" s="627">
        <v>36712</v>
      </c>
      <c r="E17" s="627">
        <v>3888</v>
      </c>
      <c r="F17" s="627">
        <v>4298</v>
      </c>
      <c r="G17" s="627">
        <v>1056</v>
      </c>
      <c r="H17" s="627">
        <v>1272</v>
      </c>
      <c r="I17" s="627">
        <v>1617</v>
      </c>
    </row>
    <row r="18" spans="1:9" s="163" customFormat="1" ht="17.45" customHeight="1">
      <c r="A18" s="608" t="s">
        <v>178</v>
      </c>
      <c r="B18" s="623" t="s">
        <v>943</v>
      </c>
      <c r="C18" s="626">
        <f t="shared" si="1"/>
        <v>64361</v>
      </c>
      <c r="D18" s="627">
        <v>44441</v>
      </c>
      <c r="E18" s="627">
        <v>5383</v>
      </c>
      <c r="F18" s="627">
        <v>7365</v>
      </c>
      <c r="G18" s="627">
        <v>1484</v>
      </c>
      <c r="H18" s="627">
        <v>3538</v>
      </c>
      <c r="I18" s="627">
        <v>2150</v>
      </c>
    </row>
    <row r="19" spans="1:9" s="163" customFormat="1" ht="17.45" customHeight="1">
      <c r="A19" s="608" t="s">
        <v>179</v>
      </c>
      <c r="B19" s="623" t="s">
        <v>944</v>
      </c>
      <c r="C19" s="626">
        <f t="shared" si="1"/>
        <v>145331</v>
      </c>
      <c r="D19" s="627">
        <v>74135</v>
      </c>
      <c r="E19" s="627">
        <v>27173</v>
      </c>
      <c r="F19" s="627">
        <v>32615</v>
      </c>
      <c r="G19" s="627">
        <v>3238</v>
      </c>
      <c r="H19" s="627">
        <v>2263</v>
      </c>
      <c r="I19" s="627">
        <v>5907</v>
      </c>
    </row>
    <row r="20" spans="1:9" s="163" customFormat="1" ht="17.45" customHeight="1">
      <c r="A20" s="608" t="s">
        <v>180</v>
      </c>
      <c r="B20" s="623" t="s">
        <v>945</v>
      </c>
      <c r="C20" s="626">
        <f t="shared" si="1"/>
        <v>41701</v>
      </c>
      <c r="D20" s="627">
        <v>31510</v>
      </c>
      <c r="E20" s="627">
        <v>2538</v>
      </c>
      <c r="F20" s="627">
        <v>3439</v>
      </c>
      <c r="G20" s="627">
        <v>866</v>
      </c>
      <c r="H20" s="627">
        <v>1976</v>
      </c>
      <c r="I20" s="627">
        <v>1372</v>
      </c>
    </row>
    <row r="21" spans="1:9" s="163" customFormat="1" ht="17.45" customHeight="1">
      <c r="A21" s="608" t="s">
        <v>181</v>
      </c>
      <c r="B21" s="623" t="s">
        <v>946</v>
      </c>
      <c r="C21" s="626">
        <f t="shared" si="1"/>
        <v>38086</v>
      </c>
      <c r="D21" s="627">
        <v>28793</v>
      </c>
      <c r="E21" s="627">
        <v>2974</v>
      </c>
      <c r="F21" s="627">
        <v>3371</v>
      </c>
      <c r="G21" s="627">
        <v>886</v>
      </c>
      <c r="H21" s="627">
        <v>605</v>
      </c>
      <c r="I21" s="627">
        <v>1457</v>
      </c>
    </row>
    <row r="22" spans="1:9" s="163" customFormat="1" ht="17.45" customHeight="1">
      <c r="A22" s="608" t="s">
        <v>182</v>
      </c>
      <c r="B22" s="623" t="s">
        <v>947</v>
      </c>
      <c r="C22" s="626">
        <f t="shared" si="1"/>
        <v>40983</v>
      </c>
      <c r="D22" s="627">
        <v>32967</v>
      </c>
      <c r="E22" s="627">
        <v>2044</v>
      </c>
      <c r="F22" s="627">
        <v>2815</v>
      </c>
      <c r="G22" s="627">
        <v>788</v>
      </c>
      <c r="H22" s="627">
        <v>927</v>
      </c>
      <c r="I22" s="627">
        <v>1442</v>
      </c>
    </row>
    <row r="23" spans="1:9" s="163" customFormat="1" ht="17.45" customHeight="1">
      <c r="A23" s="608" t="s">
        <v>183</v>
      </c>
      <c r="B23" s="623" t="s">
        <v>948</v>
      </c>
      <c r="C23" s="626">
        <f t="shared" si="1"/>
        <v>28223</v>
      </c>
      <c r="D23" s="627">
        <v>22213</v>
      </c>
      <c r="E23" s="627">
        <v>2028</v>
      </c>
      <c r="F23" s="627">
        <v>1896</v>
      </c>
      <c r="G23" s="627">
        <v>461</v>
      </c>
      <c r="H23" s="627">
        <v>663</v>
      </c>
      <c r="I23" s="627">
        <v>962</v>
      </c>
    </row>
    <row r="24" spans="1:9" s="163" customFormat="1" ht="17.45" customHeight="1">
      <c r="A24" s="608" t="s">
        <v>184</v>
      </c>
      <c r="B24" s="623" t="s">
        <v>949</v>
      </c>
      <c r="C24" s="626">
        <f t="shared" si="1"/>
        <v>100576</v>
      </c>
      <c r="D24" s="627">
        <v>48479</v>
      </c>
      <c r="E24" s="627">
        <v>15112</v>
      </c>
      <c r="F24" s="627">
        <v>23638</v>
      </c>
      <c r="G24" s="627">
        <v>2771</v>
      </c>
      <c r="H24" s="627">
        <v>8469</v>
      </c>
      <c r="I24" s="627">
        <v>2107</v>
      </c>
    </row>
    <row r="25" spans="1:9" s="163" customFormat="1" ht="17.45" customHeight="1">
      <c r="A25" s="608" t="s">
        <v>185</v>
      </c>
      <c r="B25" s="623" t="s">
        <v>950</v>
      </c>
      <c r="C25" s="626">
        <f t="shared" si="1"/>
        <v>9348</v>
      </c>
      <c r="D25" s="627">
        <v>8060</v>
      </c>
      <c r="E25" s="627">
        <v>314</v>
      </c>
      <c r="F25" s="627">
        <v>154</v>
      </c>
      <c r="G25" s="627">
        <v>171</v>
      </c>
      <c r="H25" s="627">
        <v>171</v>
      </c>
      <c r="I25" s="627">
        <v>478</v>
      </c>
    </row>
    <row r="26" spans="1:9" s="163" customFormat="1" ht="17.45" customHeight="1">
      <c r="A26" s="608" t="s">
        <v>186</v>
      </c>
      <c r="B26" s="623" t="s">
        <v>951</v>
      </c>
      <c r="C26" s="626">
        <f t="shared" si="1"/>
        <v>24214</v>
      </c>
      <c r="D26" s="627">
        <v>21493</v>
      </c>
      <c r="E26" s="627">
        <v>725</v>
      </c>
      <c r="F26" s="627">
        <v>347</v>
      </c>
      <c r="G26" s="627">
        <v>284</v>
      </c>
      <c r="H26" s="627">
        <v>604</v>
      </c>
      <c r="I26" s="627">
        <v>761</v>
      </c>
    </row>
    <row r="27" spans="1:9" s="163" customFormat="1" ht="17.45" customHeight="1">
      <c r="A27" s="608" t="s">
        <v>187</v>
      </c>
      <c r="B27" s="623" t="s">
        <v>952</v>
      </c>
      <c r="C27" s="626">
        <f t="shared" si="1"/>
        <v>11287</v>
      </c>
      <c r="D27" s="627">
        <v>8757</v>
      </c>
      <c r="E27" s="627">
        <v>448</v>
      </c>
      <c r="F27" s="627">
        <v>445</v>
      </c>
      <c r="G27" s="627">
        <v>273</v>
      </c>
      <c r="H27" s="627">
        <v>279</v>
      </c>
      <c r="I27" s="627">
        <v>1085</v>
      </c>
    </row>
    <row r="28" spans="1:9" s="163" customFormat="1" ht="17.45" customHeight="1">
      <c r="A28" s="608" t="s">
        <v>188</v>
      </c>
      <c r="B28" s="623" t="s">
        <v>953</v>
      </c>
      <c r="C28" s="626">
        <f t="shared" si="1"/>
        <v>7498</v>
      </c>
      <c r="D28" s="627">
        <v>6429</v>
      </c>
      <c r="E28" s="627">
        <v>187</v>
      </c>
      <c r="F28" s="627">
        <v>202</v>
      </c>
      <c r="G28" s="627">
        <v>170</v>
      </c>
      <c r="H28" s="627">
        <v>132</v>
      </c>
      <c r="I28" s="627">
        <v>378</v>
      </c>
    </row>
    <row r="29" spans="1:9" s="163" customFormat="1" ht="17.45" customHeight="1">
      <c r="A29" s="608" t="s">
        <v>189</v>
      </c>
      <c r="B29" s="623" t="s">
        <v>954</v>
      </c>
      <c r="C29" s="626">
        <f t="shared" si="1"/>
        <v>16966</v>
      </c>
      <c r="D29" s="627">
        <v>14045</v>
      </c>
      <c r="E29" s="627">
        <v>851</v>
      </c>
      <c r="F29" s="627">
        <v>481</v>
      </c>
      <c r="G29" s="627">
        <v>370</v>
      </c>
      <c r="H29" s="627">
        <v>496</v>
      </c>
      <c r="I29" s="627">
        <v>723</v>
      </c>
    </row>
    <row r="30" spans="1:9" s="163" customFormat="1" ht="17.45" customHeight="1">
      <c r="A30" s="608" t="s">
        <v>190</v>
      </c>
      <c r="B30" s="623" t="s">
        <v>955</v>
      </c>
      <c r="C30" s="626">
        <f t="shared" si="1"/>
        <v>16657</v>
      </c>
      <c r="D30" s="627">
        <v>14227</v>
      </c>
      <c r="E30" s="627">
        <v>569</v>
      </c>
      <c r="F30" s="627">
        <v>751</v>
      </c>
      <c r="G30" s="627">
        <v>296</v>
      </c>
      <c r="H30" s="627">
        <v>246</v>
      </c>
      <c r="I30" s="627">
        <v>568</v>
      </c>
    </row>
    <row r="31" spans="1:9" s="163" customFormat="1" ht="17.45" customHeight="1">
      <c r="A31" s="608" t="s">
        <v>191</v>
      </c>
      <c r="B31" s="623" t="s">
        <v>956</v>
      </c>
      <c r="C31" s="626">
        <f t="shared" si="1"/>
        <v>12930</v>
      </c>
      <c r="D31" s="627">
        <v>9552</v>
      </c>
      <c r="E31" s="627">
        <v>801</v>
      </c>
      <c r="F31" s="627">
        <v>1432</v>
      </c>
      <c r="G31" s="627">
        <v>324</v>
      </c>
      <c r="H31" s="627">
        <v>221</v>
      </c>
      <c r="I31" s="627">
        <v>600</v>
      </c>
    </row>
    <row r="32" spans="1:9" s="163" customFormat="1" ht="17.45" customHeight="1">
      <c r="A32" s="608" t="s">
        <v>192</v>
      </c>
      <c r="B32" s="623" t="s">
        <v>957</v>
      </c>
      <c r="C32" s="626">
        <f t="shared" si="1"/>
        <v>15138</v>
      </c>
      <c r="D32" s="627">
        <v>12876</v>
      </c>
      <c r="E32" s="627">
        <v>726</v>
      </c>
      <c r="F32" s="627">
        <v>433</v>
      </c>
      <c r="G32" s="627">
        <v>196</v>
      </c>
      <c r="H32" s="627">
        <v>289</v>
      </c>
      <c r="I32" s="627">
        <v>618</v>
      </c>
    </row>
    <row r="33" spans="1:9" s="163" customFormat="1" ht="17.45" customHeight="1">
      <c r="A33" s="608" t="s">
        <v>193</v>
      </c>
      <c r="B33" s="623" t="s">
        <v>958</v>
      </c>
      <c r="C33" s="626">
        <f t="shared" si="1"/>
        <v>40220</v>
      </c>
      <c r="D33" s="627">
        <v>21862</v>
      </c>
      <c r="E33" s="627">
        <v>7034</v>
      </c>
      <c r="F33" s="627">
        <v>8022</v>
      </c>
      <c r="G33" s="627">
        <v>947</v>
      </c>
      <c r="H33" s="627">
        <v>799</v>
      </c>
      <c r="I33" s="627">
        <v>1556</v>
      </c>
    </row>
    <row r="34" spans="1:9" s="163" customFormat="1" ht="17.45" customHeight="1">
      <c r="A34" s="608" t="s">
        <v>194</v>
      </c>
      <c r="B34" s="623" t="s">
        <v>959</v>
      </c>
      <c r="C34" s="626">
        <f t="shared" si="1"/>
        <v>19214</v>
      </c>
      <c r="D34" s="627">
        <v>16422</v>
      </c>
      <c r="E34" s="627">
        <v>544</v>
      </c>
      <c r="F34" s="627">
        <v>740</v>
      </c>
      <c r="G34" s="627">
        <v>218</v>
      </c>
      <c r="H34" s="627">
        <v>394</v>
      </c>
      <c r="I34" s="627">
        <v>896</v>
      </c>
    </row>
    <row r="35" spans="1:9" s="163" customFormat="1" ht="17.45" customHeight="1">
      <c r="A35" s="608" t="s">
        <v>195</v>
      </c>
      <c r="B35" s="623" t="s">
        <v>960</v>
      </c>
      <c r="C35" s="626">
        <f t="shared" si="1"/>
        <v>13693</v>
      </c>
      <c r="D35" s="627">
        <v>11531</v>
      </c>
      <c r="E35" s="627">
        <v>329</v>
      </c>
      <c r="F35" s="627">
        <v>342</v>
      </c>
      <c r="G35" s="627">
        <v>250</v>
      </c>
      <c r="H35" s="627">
        <v>317</v>
      </c>
      <c r="I35" s="627">
        <v>924</v>
      </c>
    </row>
    <row r="36" spans="1:9" s="163" customFormat="1" ht="17.45" customHeight="1">
      <c r="A36" s="608" t="s">
        <v>196</v>
      </c>
      <c r="B36" s="623" t="s">
        <v>961</v>
      </c>
      <c r="C36" s="626">
        <f t="shared" si="1"/>
        <v>20747</v>
      </c>
      <c r="D36" s="627">
        <v>14555</v>
      </c>
      <c r="E36" s="627">
        <v>1020</v>
      </c>
      <c r="F36" s="627">
        <v>1104</v>
      </c>
      <c r="G36" s="627">
        <v>746</v>
      </c>
      <c r="H36" s="627">
        <v>500</v>
      </c>
      <c r="I36" s="627">
        <v>2822</v>
      </c>
    </row>
    <row r="37" spans="1:9" s="163" customFormat="1" ht="17.45" customHeight="1" thickBot="1">
      <c r="A37" s="611" t="s">
        <v>197</v>
      </c>
      <c r="B37" s="628" t="s">
        <v>962</v>
      </c>
      <c r="C37" s="626">
        <f t="shared" si="1"/>
        <v>3494</v>
      </c>
      <c r="D37" s="627">
        <v>1926</v>
      </c>
      <c r="E37" s="627">
        <v>240</v>
      </c>
      <c r="F37" s="627">
        <v>143</v>
      </c>
      <c r="G37" s="627">
        <v>99</v>
      </c>
      <c r="H37" s="627">
        <v>485</v>
      </c>
      <c r="I37" s="627">
        <v>601</v>
      </c>
    </row>
    <row r="38" spans="1:9" s="575" customFormat="1" ht="13.5" customHeight="1">
      <c r="A38" s="615" t="s">
        <v>426</v>
      </c>
      <c r="B38" s="616"/>
      <c r="C38" s="617"/>
      <c r="D38" s="617"/>
      <c r="E38" s="617"/>
      <c r="F38" s="617"/>
      <c r="G38" s="617"/>
      <c r="H38" s="618"/>
      <c r="I38" s="521" t="s">
        <v>427</v>
      </c>
    </row>
    <row r="39" spans="1:9" s="191" customFormat="1" ht="11.1" customHeight="1">
      <c r="B39" s="199"/>
      <c r="H39" s="192"/>
      <c r="I39" s="629"/>
    </row>
    <row r="40" spans="1:9" s="163" customFormat="1">
      <c r="A40" s="205"/>
      <c r="B40" s="205"/>
      <c r="C40" s="205"/>
      <c r="D40" s="205"/>
      <c r="E40" s="205"/>
      <c r="F40" s="205"/>
      <c r="G40" s="205"/>
      <c r="H40" s="206"/>
      <c r="I40" s="206"/>
    </row>
    <row r="41" spans="1:9" s="163" customFormat="1">
      <c r="A41" s="205"/>
      <c r="B41" s="205"/>
      <c r="C41" s="205"/>
      <c r="D41" s="205"/>
      <c r="E41" s="205"/>
      <c r="F41" s="205"/>
      <c r="G41" s="205"/>
      <c r="H41" s="206"/>
      <c r="I41" s="206"/>
    </row>
    <row r="42" spans="1:9" s="163" customFormat="1">
      <c r="A42" s="205"/>
      <c r="B42" s="205"/>
      <c r="C42" s="205"/>
      <c r="D42" s="205"/>
      <c r="E42" s="205"/>
      <c r="F42" s="205"/>
      <c r="G42" s="205"/>
      <c r="H42" s="206"/>
      <c r="I42" s="206"/>
    </row>
    <row r="43" spans="1:9" s="163" customFormat="1">
      <c r="A43" s="205"/>
      <c r="B43" s="205"/>
      <c r="C43" s="205"/>
      <c r="D43" s="205"/>
      <c r="E43" s="205"/>
      <c r="F43" s="205"/>
      <c r="G43" s="205"/>
      <c r="H43" s="206"/>
      <c r="I43" s="206"/>
    </row>
    <row r="44" spans="1:9" s="163" customFormat="1">
      <c r="A44" s="205"/>
      <c r="B44" s="205"/>
      <c r="C44" s="205"/>
      <c r="D44" s="205"/>
      <c r="E44" s="205"/>
      <c r="F44" s="205"/>
      <c r="G44" s="205"/>
      <c r="H44" s="206"/>
      <c r="I44" s="206"/>
    </row>
    <row r="45" spans="1:9" s="163" customFormat="1">
      <c r="A45" s="205"/>
      <c r="B45" s="205"/>
      <c r="C45" s="205"/>
      <c r="D45" s="205"/>
      <c r="E45" s="205"/>
      <c r="F45" s="205"/>
      <c r="G45" s="205"/>
      <c r="H45" s="206"/>
      <c r="I45" s="206"/>
    </row>
    <row r="46" spans="1:9" s="163" customFormat="1">
      <c r="A46" s="205"/>
      <c r="B46" s="205"/>
      <c r="C46" s="205"/>
      <c r="D46" s="205"/>
      <c r="E46" s="205"/>
      <c r="F46" s="205"/>
      <c r="G46" s="205"/>
      <c r="H46" s="206"/>
      <c r="I46" s="206"/>
    </row>
    <row r="47" spans="1:9" s="163" customFormat="1">
      <c r="A47" s="205"/>
      <c r="B47" s="205"/>
      <c r="C47" s="205"/>
      <c r="D47" s="205"/>
      <c r="E47" s="205"/>
      <c r="F47" s="205"/>
      <c r="G47" s="205"/>
      <c r="H47" s="206"/>
      <c r="I47" s="206"/>
    </row>
    <row r="48" spans="1:9" s="163" customFormat="1">
      <c r="A48" s="205"/>
      <c r="B48" s="205"/>
      <c r="C48" s="205"/>
      <c r="D48" s="205"/>
      <c r="E48" s="205"/>
      <c r="F48" s="205"/>
      <c r="G48" s="205"/>
      <c r="H48" s="206"/>
      <c r="I48" s="206"/>
    </row>
    <row r="49" spans="1:9" s="163" customFormat="1">
      <c r="A49" s="205"/>
      <c r="B49" s="205"/>
      <c r="C49" s="205"/>
      <c r="D49" s="205"/>
      <c r="E49" s="205"/>
      <c r="F49" s="205"/>
      <c r="G49" s="205"/>
      <c r="H49" s="206"/>
      <c r="I49" s="206"/>
    </row>
    <row r="50" spans="1:9" s="163" customFormat="1">
      <c r="A50" s="205"/>
      <c r="B50" s="205"/>
      <c r="C50" s="205"/>
      <c r="D50" s="205"/>
      <c r="E50" s="205"/>
      <c r="F50" s="205"/>
      <c r="G50" s="205"/>
      <c r="H50" s="206"/>
      <c r="I50" s="206"/>
    </row>
    <row r="51" spans="1:9" s="163" customFormat="1">
      <c r="A51" s="205"/>
      <c r="B51" s="205"/>
      <c r="C51" s="205"/>
      <c r="D51" s="205"/>
      <c r="E51" s="205"/>
      <c r="F51" s="205"/>
      <c r="G51" s="205"/>
      <c r="H51" s="206"/>
      <c r="I51" s="206"/>
    </row>
    <row r="52" spans="1:9" s="163" customFormat="1">
      <c r="A52" s="205"/>
      <c r="B52" s="205"/>
      <c r="C52" s="205"/>
      <c r="D52" s="205"/>
      <c r="E52" s="205"/>
      <c r="F52" s="205"/>
      <c r="G52" s="205"/>
      <c r="H52" s="206"/>
      <c r="I52" s="206"/>
    </row>
    <row r="53" spans="1:9" s="163" customFormat="1">
      <c r="A53" s="205"/>
      <c r="B53" s="205"/>
      <c r="C53" s="205"/>
      <c r="D53" s="205"/>
      <c r="E53" s="205"/>
      <c r="F53" s="205"/>
      <c r="G53" s="205"/>
      <c r="H53" s="206"/>
      <c r="I53" s="206"/>
    </row>
    <row r="54" spans="1:9" s="163" customFormat="1">
      <c r="A54" s="205"/>
      <c r="B54" s="205"/>
      <c r="C54" s="205"/>
      <c r="D54" s="205"/>
      <c r="E54" s="205"/>
      <c r="F54" s="205"/>
      <c r="G54" s="205"/>
      <c r="H54" s="206"/>
      <c r="I54" s="206"/>
    </row>
    <row r="55" spans="1:9" s="163" customFormat="1">
      <c r="A55" s="205"/>
      <c r="B55" s="205"/>
      <c r="C55" s="205"/>
      <c r="D55" s="205"/>
      <c r="E55" s="205"/>
      <c r="F55" s="205"/>
      <c r="G55" s="205"/>
      <c r="H55" s="206"/>
      <c r="I55" s="206"/>
    </row>
    <row r="56" spans="1:9" s="163" customFormat="1">
      <c r="A56" s="205"/>
      <c r="B56" s="205"/>
      <c r="C56" s="205"/>
      <c r="D56" s="205"/>
      <c r="E56" s="205"/>
      <c r="F56" s="205"/>
      <c r="G56" s="205"/>
      <c r="H56" s="206"/>
      <c r="I56" s="206"/>
    </row>
    <row r="57" spans="1:9" s="163" customFormat="1">
      <c r="A57" s="205"/>
      <c r="B57" s="205"/>
      <c r="C57" s="205"/>
      <c r="D57" s="205"/>
      <c r="E57" s="205"/>
      <c r="F57" s="205"/>
      <c r="G57" s="205"/>
      <c r="H57" s="206"/>
      <c r="I57" s="206"/>
    </row>
    <row r="58" spans="1:9" s="163" customFormat="1">
      <c r="A58" s="205"/>
      <c r="B58" s="205"/>
      <c r="C58" s="205"/>
      <c r="D58" s="205"/>
      <c r="E58" s="205"/>
      <c r="F58" s="205"/>
      <c r="G58" s="205"/>
      <c r="H58" s="206"/>
      <c r="I58" s="206"/>
    </row>
    <row r="59" spans="1:9" s="163" customFormat="1">
      <c r="A59" s="205"/>
      <c r="B59" s="205"/>
      <c r="C59" s="205"/>
      <c r="D59" s="205"/>
      <c r="E59" s="205"/>
      <c r="F59" s="205"/>
      <c r="G59" s="205"/>
      <c r="H59" s="206"/>
      <c r="I59" s="206"/>
    </row>
    <row r="60" spans="1:9" s="163" customFormat="1">
      <c r="A60" s="205"/>
      <c r="B60" s="205"/>
      <c r="C60" s="205"/>
      <c r="D60" s="205"/>
      <c r="E60" s="205"/>
      <c r="F60" s="205"/>
      <c r="G60" s="205"/>
      <c r="H60" s="206"/>
      <c r="I60" s="206"/>
    </row>
    <row r="61" spans="1:9" s="163" customFormat="1">
      <c r="A61" s="205"/>
      <c r="B61" s="205"/>
      <c r="C61" s="205"/>
      <c r="D61" s="205"/>
      <c r="E61" s="205"/>
      <c r="F61" s="205"/>
      <c r="G61" s="205"/>
      <c r="H61" s="206"/>
      <c r="I61" s="206"/>
    </row>
    <row r="62" spans="1:9" s="163" customFormat="1">
      <c r="A62" s="205"/>
      <c r="B62" s="205"/>
      <c r="C62" s="205"/>
      <c r="D62" s="205"/>
      <c r="E62" s="205"/>
      <c r="F62" s="205"/>
      <c r="G62" s="205"/>
      <c r="H62" s="206"/>
      <c r="I62" s="206"/>
    </row>
    <row r="63" spans="1:9" s="163" customFormat="1">
      <c r="A63" s="205"/>
      <c r="B63" s="205"/>
      <c r="C63" s="205"/>
      <c r="D63" s="205"/>
      <c r="E63" s="205"/>
      <c r="F63" s="205"/>
      <c r="G63" s="205"/>
      <c r="H63" s="206"/>
      <c r="I63" s="206"/>
    </row>
    <row r="64" spans="1:9" s="163" customFormat="1">
      <c r="A64" s="205"/>
      <c r="B64" s="205"/>
      <c r="C64" s="205"/>
      <c r="D64" s="205"/>
      <c r="E64" s="205"/>
      <c r="F64" s="205"/>
      <c r="G64" s="205"/>
      <c r="H64" s="206"/>
      <c r="I64" s="206"/>
    </row>
    <row r="65" spans="1:9" s="163" customFormat="1">
      <c r="A65" s="205"/>
      <c r="B65" s="205"/>
      <c r="C65" s="205"/>
      <c r="D65" s="205"/>
      <c r="E65" s="205"/>
      <c r="F65" s="205"/>
      <c r="G65" s="205"/>
      <c r="H65" s="206"/>
      <c r="I65" s="206"/>
    </row>
    <row r="66" spans="1:9" s="163" customFormat="1">
      <c r="A66" s="205"/>
      <c r="B66" s="205"/>
      <c r="C66" s="205"/>
      <c r="D66" s="205"/>
      <c r="E66" s="205"/>
      <c r="F66" s="205"/>
      <c r="G66" s="205"/>
      <c r="H66" s="206"/>
      <c r="I66" s="206"/>
    </row>
    <row r="67" spans="1:9" s="163" customFormat="1">
      <c r="A67" s="205"/>
      <c r="B67" s="205"/>
      <c r="C67" s="205"/>
      <c r="D67" s="205"/>
      <c r="E67" s="205"/>
      <c r="F67" s="205"/>
      <c r="G67" s="205"/>
      <c r="H67" s="206"/>
      <c r="I67" s="206"/>
    </row>
    <row r="68" spans="1:9" s="163" customFormat="1">
      <c r="A68" s="205"/>
      <c r="B68" s="205"/>
      <c r="C68" s="205"/>
      <c r="D68" s="205"/>
      <c r="E68" s="205"/>
      <c r="F68" s="205"/>
      <c r="G68" s="205"/>
      <c r="H68" s="206"/>
      <c r="I68" s="206"/>
    </row>
    <row r="69" spans="1:9" s="163" customFormat="1">
      <c r="A69" s="205"/>
      <c r="B69" s="205"/>
      <c r="C69" s="205"/>
      <c r="D69" s="205"/>
      <c r="E69" s="205"/>
      <c r="F69" s="205"/>
      <c r="G69" s="205"/>
      <c r="H69" s="206"/>
      <c r="I69" s="206"/>
    </row>
    <row r="70" spans="1:9" s="163" customFormat="1">
      <c r="A70" s="205"/>
      <c r="B70" s="205"/>
      <c r="C70" s="205"/>
      <c r="D70" s="205"/>
      <c r="E70" s="205"/>
      <c r="F70" s="205"/>
      <c r="G70" s="205"/>
      <c r="H70" s="206"/>
      <c r="I70" s="206"/>
    </row>
    <row r="71" spans="1:9" s="163" customFormat="1">
      <c r="A71" s="205"/>
      <c r="B71" s="205"/>
      <c r="C71" s="205"/>
      <c r="D71" s="205"/>
      <c r="E71" s="205"/>
      <c r="F71" s="205"/>
      <c r="G71" s="205"/>
      <c r="H71" s="206"/>
      <c r="I71" s="206"/>
    </row>
    <row r="72" spans="1:9" s="163" customFormat="1">
      <c r="A72" s="205"/>
      <c r="B72" s="205"/>
      <c r="C72" s="205"/>
      <c r="D72" s="205"/>
      <c r="E72" s="205"/>
      <c r="F72" s="205"/>
      <c r="G72" s="205"/>
      <c r="H72" s="206"/>
      <c r="I72" s="206"/>
    </row>
    <row r="73" spans="1:9" s="163" customFormat="1">
      <c r="A73" s="205"/>
      <c r="B73" s="205"/>
      <c r="C73" s="205"/>
      <c r="D73" s="205"/>
      <c r="E73" s="205"/>
      <c r="F73" s="205"/>
      <c r="G73" s="205"/>
      <c r="H73" s="206"/>
      <c r="I73" s="206"/>
    </row>
    <row r="74" spans="1:9" s="163" customFormat="1">
      <c r="A74" s="205"/>
      <c r="B74" s="205"/>
      <c r="C74" s="205"/>
      <c r="D74" s="205"/>
      <c r="E74" s="205"/>
      <c r="F74" s="205"/>
      <c r="G74" s="205"/>
      <c r="H74" s="206"/>
      <c r="I74" s="206"/>
    </row>
    <row r="75" spans="1:9" s="163" customFormat="1">
      <c r="A75" s="205"/>
      <c r="B75" s="205"/>
      <c r="C75" s="205"/>
      <c r="D75" s="205"/>
      <c r="E75" s="205"/>
      <c r="F75" s="205"/>
      <c r="G75" s="205"/>
      <c r="H75" s="206"/>
      <c r="I75" s="206"/>
    </row>
    <row r="76" spans="1:9" s="163" customFormat="1">
      <c r="A76" s="205"/>
      <c r="B76" s="205"/>
      <c r="C76" s="205"/>
      <c r="D76" s="205"/>
      <c r="E76" s="205"/>
      <c r="F76" s="205"/>
      <c r="G76" s="205"/>
      <c r="H76" s="206"/>
      <c r="I76" s="206"/>
    </row>
    <row r="77" spans="1:9" s="163" customFormat="1">
      <c r="A77" s="205"/>
      <c r="B77" s="205"/>
      <c r="C77" s="205"/>
      <c r="D77" s="205"/>
      <c r="E77" s="205"/>
      <c r="F77" s="205"/>
      <c r="G77" s="205"/>
      <c r="H77" s="206"/>
      <c r="I77" s="206"/>
    </row>
    <row r="78" spans="1:9" s="163" customFormat="1">
      <c r="A78" s="205"/>
      <c r="B78" s="205"/>
      <c r="C78" s="205"/>
      <c r="D78" s="205"/>
      <c r="E78" s="205"/>
      <c r="F78" s="205"/>
      <c r="G78" s="205"/>
      <c r="H78" s="206"/>
      <c r="I78" s="206"/>
    </row>
    <row r="79" spans="1:9" s="163" customFormat="1">
      <c r="A79" s="205"/>
      <c r="B79" s="205"/>
      <c r="C79" s="205"/>
      <c r="D79" s="205"/>
      <c r="E79" s="205"/>
      <c r="F79" s="205"/>
      <c r="G79" s="205"/>
      <c r="H79" s="206"/>
      <c r="I79" s="206"/>
    </row>
    <row r="80" spans="1:9" s="163" customFormat="1">
      <c r="A80" s="205"/>
      <c r="B80" s="205"/>
      <c r="C80" s="205"/>
      <c r="D80" s="205"/>
      <c r="E80" s="205"/>
      <c r="F80" s="205"/>
      <c r="G80" s="205"/>
      <c r="H80" s="206"/>
      <c r="I80" s="206"/>
    </row>
    <row r="81" spans="1:9" s="163" customFormat="1">
      <c r="A81" s="205"/>
      <c r="B81" s="205"/>
      <c r="C81" s="205"/>
      <c r="D81" s="205"/>
      <c r="E81" s="205"/>
      <c r="F81" s="205"/>
      <c r="G81" s="205"/>
      <c r="H81" s="206"/>
      <c r="I81" s="206"/>
    </row>
    <row r="82" spans="1:9" s="163" customFormat="1">
      <c r="A82" s="205"/>
      <c r="B82" s="205"/>
      <c r="C82" s="205"/>
      <c r="D82" s="205"/>
      <c r="E82" s="205"/>
      <c r="F82" s="205"/>
      <c r="G82" s="205"/>
      <c r="H82" s="206"/>
      <c r="I82" s="206"/>
    </row>
    <row r="83" spans="1:9" s="163" customFormat="1">
      <c r="A83" s="205"/>
      <c r="B83" s="205"/>
      <c r="C83" s="205"/>
      <c r="D83" s="205"/>
      <c r="E83" s="205"/>
      <c r="F83" s="205"/>
      <c r="G83" s="205"/>
      <c r="H83" s="206"/>
      <c r="I83" s="206"/>
    </row>
    <row r="84" spans="1:9" s="163" customFormat="1">
      <c r="A84" s="205"/>
      <c r="B84" s="205"/>
      <c r="C84" s="205"/>
      <c r="D84" s="205"/>
      <c r="E84" s="205"/>
      <c r="F84" s="205"/>
      <c r="G84" s="205"/>
      <c r="H84" s="206"/>
      <c r="I84" s="206"/>
    </row>
    <row r="85" spans="1:9" s="163" customFormat="1">
      <c r="A85" s="205"/>
      <c r="B85" s="205"/>
      <c r="C85" s="205"/>
      <c r="D85" s="205"/>
      <c r="E85" s="205"/>
      <c r="F85" s="205"/>
      <c r="G85" s="205"/>
      <c r="H85" s="206"/>
      <c r="I85" s="206"/>
    </row>
    <row r="86" spans="1:9" s="163" customFormat="1">
      <c r="A86" s="205"/>
      <c r="B86" s="205"/>
      <c r="C86" s="205"/>
      <c r="D86" s="205"/>
      <c r="E86" s="205"/>
      <c r="F86" s="205"/>
      <c r="G86" s="205"/>
      <c r="H86" s="206"/>
      <c r="I86" s="206"/>
    </row>
    <row r="87" spans="1:9" s="163" customFormat="1">
      <c r="A87" s="205"/>
      <c r="B87" s="205"/>
      <c r="C87" s="205"/>
      <c r="D87" s="205"/>
      <c r="E87" s="205"/>
      <c r="F87" s="205"/>
      <c r="G87" s="205"/>
      <c r="H87" s="206"/>
      <c r="I87" s="206"/>
    </row>
    <row r="88" spans="1:9" s="163" customFormat="1">
      <c r="A88" s="205"/>
      <c r="B88" s="205"/>
      <c r="C88" s="205"/>
      <c r="D88" s="205"/>
      <c r="E88" s="205"/>
      <c r="F88" s="205"/>
      <c r="G88" s="205"/>
      <c r="H88" s="206"/>
      <c r="I88" s="206"/>
    </row>
    <row r="89" spans="1:9" s="163" customFormat="1">
      <c r="A89" s="205"/>
      <c r="B89" s="205"/>
      <c r="C89" s="205"/>
      <c r="D89" s="205"/>
      <c r="E89" s="205"/>
      <c r="F89" s="205"/>
      <c r="G89" s="205"/>
      <c r="H89" s="206"/>
      <c r="I89" s="206"/>
    </row>
    <row r="90" spans="1:9" s="163" customFormat="1">
      <c r="A90" s="205"/>
      <c r="B90" s="205"/>
      <c r="C90" s="205"/>
      <c r="D90" s="205"/>
      <c r="E90" s="205"/>
      <c r="F90" s="205"/>
      <c r="G90" s="205"/>
      <c r="H90" s="206"/>
      <c r="I90" s="206"/>
    </row>
    <row r="91" spans="1:9" s="163" customFormat="1">
      <c r="A91" s="205"/>
      <c r="B91" s="205"/>
      <c r="C91" s="205"/>
      <c r="D91" s="205"/>
      <c r="E91" s="205"/>
      <c r="F91" s="205"/>
      <c r="G91" s="205"/>
      <c r="H91" s="206"/>
      <c r="I91" s="206"/>
    </row>
    <row r="92" spans="1:9" s="163" customFormat="1">
      <c r="A92" s="205"/>
      <c r="B92" s="205"/>
      <c r="C92" s="205"/>
      <c r="D92" s="205"/>
      <c r="E92" s="205"/>
      <c r="F92" s="205"/>
      <c r="G92" s="205"/>
      <c r="H92" s="206"/>
      <c r="I92" s="206"/>
    </row>
    <row r="93" spans="1:9" s="163" customFormat="1">
      <c r="A93" s="205"/>
      <c r="B93" s="205"/>
      <c r="C93" s="205"/>
      <c r="D93" s="205"/>
      <c r="E93" s="205"/>
      <c r="F93" s="205"/>
      <c r="G93" s="205"/>
      <c r="H93" s="206"/>
      <c r="I93" s="206"/>
    </row>
    <row r="94" spans="1:9" s="163" customFormat="1">
      <c r="A94" s="205"/>
      <c r="B94" s="205"/>
      <c r="C94" s="205"/>
      <c r="D94" s="205"/>
      <c r="E94" s="205"/>
      <c r="F94" s="205"/>
      <c r="G94" s="205"/>
      <c r="H94" s="206"/>
      <c r="I94" s="206"/>
    </row>
    <row r="95" spans="1:9" s="163" customFormat="1">
      <c r="A95" s="205"/>
      <c r="B95" s="205"/>
      <c r="C95" s="205"/>
      <c r="D95" s="205"/>
      <c r="E95" s="205"/>
      <c r="F95" s="205"/>
      <c r="G95" s="205"/>
      <c r="H95" s="206"/>
      <c r="I95" s="206"/>
    </row>
    <row r="96" spans="1:9" s="163" customFormat="1">
      <c r="A96" s="205"/>
      <c r="B96" s="205"/>
      <c r="C96" s="205"/>
      <c r="D96" s="205"/>
      <c r="E96" s="205"/>
      <c r="F96" s="205"/>
      <c r="G96" s="205"/>
      <c r="H96" s="206"/>
      <c r="I96" s="206"/>
    </row>
    <row r="97" spans="1:9" s="163" customFormat="1">
      <c r="A97" s="205"/>
      <c r="B97" s="205"/>
      <c r="C97" s="205"/>
      <c r="D97" s="205"/>
      <c r="E97" s="205"/>
      <c r="F97" s="205"/>
      <c r="G97" s="205"/>
      <c r="H97" s="206"/>
      <c r="I97" s="206"/>
    </row>
    <row r="98" spans="1:9" s="163" customFormat="1">
      <c r="A98" s="205"/>
      <c r="B98" s="205"/>
      <c r="C98" s="205"/>
      <c r="D98" s="205"/>
      <c r="E98" s="205"/>
      <c r="F98" s="205"/>
      <c r="G98" s="205"/>
      <c r="H98" s="206"/>
      <c r="I98" s="206"/>
    </row>
    <row r="99" spans="1:9" s="163" customFormat="1">
      <c r="A99" s="205"/>
      <c r="B99" s="205"/>
      <c r="C99" s="205"/>
      <c r="D99" s="205"/>
      <c r="E99" s="205"/>
      <c r="F99" s="205"/>
      <c r="G99" s="205"/>
      <c r="H99" s="206"/>
      <c r="I99" s="206"/>
    </row>
    <row r="100" spans="1:9" s="163" customFormat="1">
      <c r="A100" s="205"/>
      <c r="B100" s="205"/>
      <c r="C100" s="205"/>
      <c r="D100" s="205"/>
      <c r="E100" s="205"/>
      <c r="F100" s="205"/>
      <c r="G100" s="205"/>
      <c r="H100" s="206"/>
      <c r="I100" s="206"/>
    </row>
    <row r="101" spans="1:9" s="163" customFormat="1">
      <c r="A101" s="205"/>
      <c r="B101" s="205"/>
      <c r="C101" s="205"/>
      <c r="D101" s="205"/>
      <c r="E101" s="205"/>
      <c r="F101" s="205"/>
      <c r="G101" s="205"/>
      <c r="H101" s="206"/>
      <c r="I101" s="206"/>
    </row>
    <row r="102" spans="1:9" s="163" customFormat="1">
      <c r="A102" s="205"/>
      <c r="B102" s="205"/>
      <c r="C102" s="205"/>
      <c r="D102" s="205"/>
      <c r="E102" s="205"/>
      <c r="F102" s="205"/>
      <c r="G102" s="205"/>
      <c r="H102" s="206"/>
      <c r="I102" s="206"/>
    </row>
    <row r="103" spans="1:9" s="163" customFormat="1">
      <c r="A103" s="205"/>
      <c r="B103" s="205"/>
      <c r="C103" s="205"/>
      <c r="D103" s="205"/>
      <c r="E103" s="205"/>
      <c r="F103" s="205"/>
      <c r="G103" s="205"/>
      <c r="H103" s="206"/>
      <c r="I103" s="206"/>
    </row>
    <row r="104" spans="1:9" s="163" customFormat="1">
      <c r="A104" s="205"/>
      <c r="B104" s="205"/>
      <c r="C104" s="205"/>
      <c r="D104" s="205"/>
      <c r="E104" s="205"/>
      <c r="F104" s="205"/>
      <c r="G104" s="205"/>
      <c r="H104" s="206"/>
      <c r="I104" s="206"/>
    </row>
    <row r="105" spans="1:9" s="163" customFormat="1">
      <c r="A105" s="205"/>
      <c r="B105" s="205"/>
      <c r="C105" s="205"/>
      <c r="D105" s="205"/>
      <c r="E105" s="205"/>
      <c r="F105" s="205"/>
      <c r="G105" s="205"/>
      <c r="H105" s="206"/>
      <c r="I105" s="206"/>
    </row>
    <row r="106" spans="1:9" s="163" customFormat="1">
      <c r="A106" s="205"/>
      <c r="B106" s="205"/>
      <c r="C106" s="205"/>
      <c r="D106" s="205"/>
      <c r="E106" s="205"/>
      <c r="F106" s="205"/>
      <c r="G106" s="205"/>
      <c r="H106" s="206"/>
      <c r="I106" s="206"/>
    </row>
    <row r="107" spans="1:9" s="163" customFormat="1">
      <c r="A107" s="205"/>
      <c r="B107" s="205"/>
      <c r="C107" s="205"/>
      <c r="D107" s="205"/>
      <c r="E107" s="205"/>
      <c r="F107" s="205"/>
      <c r="G107" s="205"/>
      <c r="H107" s="206"/>
      <c r="I107" s="206"/>
    </row>
    <row r="108" spans="1:9" s="163" customFormat="1">
      <c r="A108" s="205"/>
      <c r="B108" s="205"/>
      <c r="C108" s="205"/>
      <c r="D108" s="205"/>
      <c r="E108" s="205"/>
      <c r="F108" s="205"/>
      <c r="G108" s="205"/>
      <c r="H108" s="206"/>
      <c r="I108" s="206"/>
    </row>
    <row r="109" spans="1:9" s="163" customFormat="1">
      <c r="A109" s="205"/>
      <c r="B109" s="211"/>
      <c r="C109" s="205"/>
      <c r="D109" s="205"/>
      <c r="E109" s="205"/>
      <c r="F109" s="205"/>
      <c r="G109" s="205"/>
      <c r="H109" s="206"/>
      <c r="I109" s="206"/>
    </row>
    <row r="110" spans="1:9" s="163" customFormat="1">
      <c r="A110" s="205"/>
      <c r="B110" s="211"/>
      <c r="C110" s="205"/>
      <c r="D110" s="205"/>
      <c r="E110" s="205"/>
      <c r="F110" s="205"/>
      <c r="G110" s="205"/>
      <c r="H110" s="206"/>
      <c r="I110" s="206"/>
    </row>
  </sheetData>
  <mergeCells count="15">
    <mergeCell ref="A13:B13"/>
    <mergeCell ref="A9:B9"/>
    <mergeCell ref="A11:B11"/>
    <mergeCell ref="A12:B12"/>
    <mergeCell ref="A3:I3"/>
    <mergeCell ref="A4:I4"/>
    <mergeCell ref="A6:B8"/>
    <mergeCell ref="C6:C8"/>
    <mergeCell ref="D6:D8"/>
    <mergeCell ref="E6:E8"/>
    <mergeCell ref="F6:F8"/>
    <mergeCell ref="G6:G8"/>
    <mergeCell ref="H6:H8"/>
    <mergeCell ref="I6:I8"/>
    <mergeCell ref="A10:B10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09"/>
  <sheetViews>
    <sheetView view="pageBreakPreview" zoomScaleNormal="100" zoomScaleSheetLayoutView="100" workbookViewId="0"/>
  </sheetViews>
  <sheetFormatPr defaultRowHeight="11.25"/>
  <cols>
    <col min="1" max="1" width="5.875" style="211" customWidth="1"/>
    <col min="2" max="2" width="11" style="211" customWidth="1"/>
    <col min="3" max="3" width="10.375" style="211" customWidth="1"/>
    <col min="4" max="7" width="9.125" style="153" customWidth="1"/>
    <col min="8" max="8" width="9.25" style="154" customWidth="1"/>
    <col min="9" max="9" width="9.5" style="155" customWidth="1"/>
    <col min="10" max="16384" width="9" style="160"/>
  </cols>
  <sheetData>
    <row r="1" spans="1:9" ht="14.1" customHeight="1">
      <c r="A1" s="590" t="s">
        <v>1722</v>
      </c>
      <c r="B1" s="590"/>
      <c r="C1" s="590"/>
    </row>
    <row r="2" spans="1:9" ht="14.1" customHeight="1">
      <c r="A2" s="590"/>
      <c r="B2" s="590"/>
      <c r="C2" s="590"/>
    </row>
    <row r="3" spans="1:9" s="161" customFormat="1" ht="20.100000000000001" customHeight="1">
      <c r="A3" s="1347" t="s">
        <v>428</v>
      </c>
      <c r="B3" s="1347"/>
      <c r="C3" s="1347"/>
      <c r="D3" s="1347"/>
      <c r="E3" s="1347"/>
      <c r="F3" s="1347"/>
      <c r="G3" s="1347"/>
      <c r="H3" s="1347"/>
      <c r="I3" s="1347"/>
    </row>
    <row r="4" spans="1:9" s="908" customFormat="1" ht="24" customHeight="1">
      <c r="A4" s="1346" t="s">
        <v>429</v>
      </c>
      <c r="B4" s="1346"/>
      <c r="C4" s="1346"/>
      <c r="D4" s="1346"/>
      <c r="E4" s="1346"/>
      <c r="F4" s="1346"/>
      <c r="G4" s="1346"/>
      <c r="H4" s="1346"/>
      <c r="I4" s="1346"/>
    </row>
    <row r="5" spans="1:9" s="163" customFormat="1" ht="18" customHeight="1" thickBot="1">
      <c r="A5" s="162" t="s">
        <v>430</v>
      </c>
      <c r="B5" s="162"/>
      <c r="C5" s="162"/>
      <c r="H5" s="164"/>
      <c r="I5" s="604" t="s">
        <v>431</v>
      </c>
    </row>
    <row r="6" spans="1:9" s="163" customFormat="1" ht="20.100000000000001" customHeight="1">
      <c r="A6" s="1359" t="s">
        <v>432</v>
      </c>
      <c r="B6" s="1350"/>
      <c r="C6" s="1364" t="s">
        <v>433</v>
      </c>
      <c r="D6" s="1359"/>
      <c r="E6" s="1359"/>
      <c r="F6" s="1359"/>
      <c r="G6" s="1359"/>
      <c r="H6" s="1359"/>
      <c r="I6" s="1359"/>
    </row>
    <row r="7" spans="1:9" s="163" customFormat="1" ht="20.100000000000001" customHeight="1">
      <c r="A7" s="1360"/>
      <c r="B7" s="1351"/>
      <c r="C7" s="1406" t="s">
        <v>434</v>
      </c>
      <c r="D7" s="1388" t="s">
        <v>435</v>
      </c>
      <c r="E7" s="1388" t="s">
        <v>436</v>
      </c>
      <c r="F7" s="1388" t="s">
        <v>437</v>
      </c>
      <c r="G7" s="1388" t="s">
        <v>438</v>
      </c>
      <c r="H7" s="1388" t="s">
        <v>439</v>
      </c>
      <c r="I7" s="1407" t="s">
        <v>440</v>
      </c>
    </row>
    <row r="8" spans="1:9" s="163" customFormat="1" ht="12.75" customHeight="1">
      <c r="A8" s="1361"/>
      <c r="B8" s="1352"/>
      <c r="C8" s="1400"/>
      <c r="D8" s="1389"/>
      <c r="E8" s="1389"/>
      <c r="F8" s="1389"/>
      <c r="G8" s="1389"/>
      <c r="H8" s="1389"/>
      <c r="I8" s="1405"/>
    </row>
    <row r="9" spans="1:9" s="163" customFormat="1" ht="18" customHeight="1">
      <c r="A9" s="1344" t="s">
        <v>327</v>
      </c>
      <c r="B9" s="1345"/>
      <c r="C9" s="171" t="s">
        <v>393</v>
      </c>
      <c r="D9" s="171" t="s">
        <v>393</v>
      </c>
      <c r="E9" s="171" t="s">
        <v>393</v>
      </c>
      <c r="F9" s="171" t="s">
        <v>393</v>
      </c>
      <c r="G9" s="171" t="s">
        <v>393</v>
      </c>
      <c r="H9" s="171" t="s">
        <v>393</v>
      </c>
      <c r="I9" s="171" t="s">
        <v>393</v>
      </c>
    </row>
    <row r="10" spans="1:9" s="163" customFormat="1" ht="18" customHeight="1">
      <c r="A10" s="1344" t="s">
        <v>328</v>
      </c>
      <c r="B10" s="1345"/>
      <c r="C10" s="171" t="s">
        <v>393</v>
      </c>
      <c r="D10" s="171" t="s">
        <v>393</v>
      </c>
      <c r="E10" s="171" t="s">
        <v>393</v>
      </c>
      <c r="F10" s="171" t="s">
        <v>393</v>
      </c>
      <c r="G10" s="171" t="s">
        <v>393</v>
      </c>
      <c r="H10" s="171" t="s">
        <v>393</v>
      </c>
      <c r="I10" s="171" t="s">
        <v>393</v>
      </c>
    </row>
    <row r="11" spans="1:9" s="163" customFormat="1" ht="18" customHeight="1">
      <c r="A11" s="1344" t="s">
        <v>329</v>
      </c>
      <c r="B11" s="1345"/>
      <c r="C11" s="173">
        <v>887917</v>
      </c>
      <c r="D11" s="172">
        <v>73399</v>
      </c>
      <c r="E11" s="172">
        <v>138109</v>
      </c>
      <c r="F11" s="172">
        <v>265694</v>
      </c>
      <c r="G11" s="172">
        <v>289056</v>
      </c>
      <c r="H11" s="172">
        <v>101191</v>
      </c>
      <c r="I11" s="172">
        <v>20468</v>
      </c>
    </row>
    <row r="12" spans="1:9" s="163" customFormat="1" ht="18" customHeight="1">
      <c r="A12" s="1344" t="s">
        <v>1040</v>
      </c>
      <c r="B12" s="1345"/>
      <c r="C12" s="181">
        <v>935308</v>
      </c>
      <c r="D12" s="172">
        <v>61482</v>
      </c>
      <c r="E12" s="172">
        <v>90207</v>
      </c>
      <c r="F12" s="172">
        <v>228964</v>
      </c>
      <c r="G12" s="172">
        <v>358604</v>
      </c>
      <c r="H12" s="172">
        <v>155913</v>
      </c>
      <c r="I12" s="172">
        <v>40138</v>
      </c>
    </row>
    <row r="13" spans="1:9" s="178" customFormat="1" ht="18" customHeight="1">
      <c r="A13" s="1383">
        <v>2010</v>
      </c>
      <c r="B13" s="1343"/>
      <c r="C13" s="605">
        <f t="shared" ref="C13:I13" si="0">SUM(C15:C37)</f>
        <v>1005349</v>
      </c>
      <c r="D13" s="176">
        <f t="shared" si="0"/>
        <v>79057</v>
      </c>
      <c r="E13" s="176">
        <f t="shared" si="0"/>
        <v>74868</v>
      </c>
      <c r="F13" s="176">
        <f t="shared" si="0"/>
        <v>203408</v>
      </c>
      <c r="G13" s="176">
        <f t="shared" si="0"/>
        <v>401332</v>
      </c>
      <c r="H13" s="176">
        <f t="shared" si="0"/>
        <v>196203</v>
      </c>
      <c r="I13" s="176">
        <f t="shared" si="0"/>
        <v>50481</v>
      </c>
    </row>
    <row r="14" spans="1:9" s="163" customFormat="1" ht="18" customHeight="1">
      <c r="A14" s="179"/>
      <c r="B14" s="606"/>
      <c r="C14" s="181"/>
      <c r="D14" s="172"/>
      <c r="E14" s="607"/>
      <c r="F14" s="607"/>
      <c r="G14" s="607"/>
      <c r="H14" s="607"/>
      <c r="I14" s="607"/>
    </row>
    <row r="15" spans="1:9" s="163" customFormat="1" ht="18" customHeight="1">
      <c r="A15" s="608" t="s">
        <v>175</v>
      </c>
      <c r="B15" s="609" t="s">
        <v>1063</v>
      </c>
      <c r="C15" s="181">
        <f t="shared" ref="C15:C37" si="1">SUM(D15:I15)</f>
        <v>186714</v>
      </c>
      <c r="D15" s="610">
        <v>12889</v>
      </c>
      <c r="E15" s="610">
        <v>12941</v>
      </c>
      <c r="F15" s="610">
        <v>35288</v>
      </c>
      <c r="G15" s="610">
        <v>83054</v>
      </c>
      <c r="H15" s="610">
        <v>33104</v>
      </c>
      <c r="I15" s="610">
        <v>9438</v>
      </c>
    </row>
    <row r="16" spans="1:9" s="163" customFormat="1" ht="18" customHeight="1">
      <c r="A16" s="608" t="s">
        <v>176</v>
      </c>
      <c r="B16" s="609" t="s">
        <v>1064</v>
      </c>
      <c r="C16" s="181">
        <f t="shared" si="1"/>
        <v>99125</v>
      </c>
      <c r="D16" s="610">
        <v>8687</v>
      </c>
      <c r="E16" s="610">
        <v>8029</v>
      </c>
      <c r="F16" s="610">
        <v>18531</v>
      </c>
      <c r="G16" s="610">
        <v>38299</v>
      </c>
      <c r="H16" s="610">
        <v>18825</v>
      </c>
      <c r="I16" s="610">
        <v>6754</v>
      </c>
    </row>
    <row r="17" spans="1:9" s="163" customFormat="1" ht="18" customHeight="1">
      <c r="A17" s="608" t="s">
        <v>177</v>
      </c>
      <c r="B17" s="609" t="s">
        <v>1065</v>
      </c>
      <c r="C17" s="181">
        <f t="shared" si="1"/>
        <v>48843</v>
      </c>
      <c r="D17" s="610">
        <v>1903</v>
      </c>
      <c r="E17" s="610">
        <v>3693</v>
      </c>
      <c r="F17" s="610">
        <v>9994</v>
      </c>
      <c r="G17" s="610">
        <v>19422</v>
      </c>
      <c r="H17" s="610">
        <v>11224</v>
      </c>
      <c r="I17" s="610">
        <v>2607</v>
      </c>
    </row>
    <row r="18" spans="1:9" s="163" customFormat="1" ht="18" customHeight="1">
      <c r="A18" s="608" t="s">
        <v>178</v>
      </c>
      <c r="B18" s="609" t="s">
        <v>1066</v>
      </c>
      <c r="C18" s="181">
        <f t="shared" si="1"/>
        <v>64361</v>
      </c>
      <c r="D18" s="610">
        <v>4156</v>
      </c>
      <c r="E18" s="610">
        <v>3786</v>
      </c>
      <c r="F18" s="610">
        <v>14311</v>
      </c>
      <c r="G18" s="610">
        <v>25703</v>
      </c>
      <c r="H18" s="610">
        <v>12761</v>
      </c>
      <c r="I18" s="610">
        <v>3644</v>
      </c>
    </row>
    <row r="19" spans="1:9" s="163" customFormat="1" ht="18" customHeight="1">
      <c r="A19" s="608" t="s">
        <v>179</v>
      </c>
      <c r="B19" s="609" t="s">
        <v>1067</v>
      </c>
      <c r="C19" s="181">
        <f t="shared" si="1"/>
        <v>145331</v>
      </c>
      <c r="D19" s="610">
        <v>19673</v>
      </c>
      <c r="E19" s="610">
        <v>11772</v>
      </c>
      <c r="F19" s="610">
        <v>28284</v>
      </c>
      <c r="G19" s="610">
        <v>61265</v>
      </c>
      <c r="H19" s="610">
        <v>19743</v>
      </c>
      <c r="I19" s="610">
        <v>4594</v>
      </c>
    </row>
    <row r="20" spans="1:9" s="163" customFormat="1" ht="18" customHeight="1">
      <c r="A20" s="608" t="s">
        <v>180</v>
      </c>
      <c r="B20" s="609" t="s">
        <v>1068</v>
      </c>
      <c r="C20" s="181">
        <f t="shared" si="1"/>
        <v>41701</v>
      </c>
      <c r="D20" s="610">
        <v>2060</v>
      </c>
      <c r="E20" s="610">
        <v>3002</v>
      </c>
      <c r="F20" s="610">
        <v>8743</v>
      </c>
      <c r="G20" s="610">
        <v>17651</v>
      </c>
      <c r="H20" s="610">
        <v>8318</v>
      </c>
      <c r="I20" s="610">
        <v>1927</v>
      </c>
    </row>
    <row r="21" spans="1:9" s="163" customFormat="1" ht="18" customHeight="1">
      <c r="A21" s="608" t="s">
        <v>181</v>
      </c>
      <c r="B21" s="609" t="s">
        <v>1069</v>
      </c>
      <c r="C21" s="181">
        <f t="shared" si="1"/>
        <v>38086</v>
      </c>
      <c r="D21" s="610">
        <v>1274</v>
      </c>
      <c r="E21" s="610">
        <v>3283</v>
      </c>
      <c r="F21" s="610">
        <v>8356</v>
      </c>
      <c r="G21" s="610">
        <v>14367</v>
      </c>
      <c r="H21" s="610">
        <v>8709</v>
      </c>
      <c r="I21" s="610">
        <v>2097</v>
      </c>
    </row>
    <row r="22" spans="1:9" s="163" customFormat="1" ht="18" customHeight="1">
      <c r="A22" s="608" t="s">
        <v>182</v>
      </c>
      <c r="B22" s="609" t="s">
        <v>1070</v>
      </c>
      <c r="C22" s="181">
        <f t="shared" si="1"/>
        <v>40983</v>
      </c>
      <c r="D22" s="610">
        <v>1991</v>
      </c>
      <c r="E22" s="610">
        <v>2745</v>
      </c>
      <c r="F22" s="610">
        <v>9742</v>
      </c>
      <c r="G22" s="610">
        <v>13848</v>
      </c>
      <c r="H22" s="610">
        <v>10238</v>
      </c>
      <c r="I22" s="610">
        <v>2419</v>
      </c>
    </row>
    <row r="23" spans="1:9" s="163" customFormat="1" ht="18" customHeight="1">
      <c r="A23" s="608" t="s">
        <v>183</v>
      </c>
      <c r="B23" s="609" t="s">
        <v>1071</v>
      </c>
      <c r="C23" s="181">
        <f t="shared" si="1"/>
        <v>28223</v>
      </c>
      <c r="D23" s="610">
        <v>602</v>
      </c>
      <c r="E23" s="610">
        <v>1516</v>
      </c>
      <c r="F23" s="610">
        <v>6251</v>
      </c>
      <c r="G23" s="610">
        <v>10137</v>
      </c>
      <c r="H23" s="610">
        <v>8086</v>
      </c>
      <c r="I23" s="610">
        <v>1631</v>
      </c>
    </row>
    <row r="24" spans="1:9" s="163" customFormat="1" ht="18" customHeight="1">
      <c r="A24" s="608" t="s">
        <v>184</v>
      </c>
      <c r="B24" s="609" t="s">
        <v>1072</v>
      </c>
      <c r="C24" s="181">
        <f t="shared" si="1"/>
        <v>100576</v>
      </c>
      <c r="D24" s="610">
        <v>19541</v>
      </c>
      <c r="E24" s="610">
        <v>7957</v>
      </c>
      <c r="F24" s="610">
        <v>15985</v>
      </c>
      <c r="G24" s="610">
        <v>39238</v>
      </c>
      <c r="H24" s="610">
        <v>13939</v>
      </c>
      <c r="I24" s="610">
        <v>3916</v>
      </c>
    </row>
    <row r="25" spans="1:9" s="163" customFormat="1" ht="18" customHeight="1">
      <c r="A25" s="608" t="s">
        <v>185</v>
      </c>
      <c r="B25" s="609" t="s">
        <v>1073</v>
      </c>
      <c r="C25" s="181">
        <f t="shared" si="1"/>
        <v>9348</v>
      </c>
      <c r="D25" s="610">
        <v>176</v>
      </c>
      <c r="E25" s="610">
        <v>741</v>
      </c>
      <c r="F25" s="610">
        <v>2137</v>
      </c>
      <c r="G25" s="610">
        <v>3129</v>
      </c>
      <c r="H25" s="610">
        <v>2536</v>
      </c>
      <c r="I25" s="610">
        <v>629</v>
      </c>
    </row>
    <row r="26" spans="1:9" s="163" customFormat="1" ht="18" customHeight="1">
      <c r="A26" s="608" t="s">
        <v>186</v>
      </c>
      <c r="B26" s="609" t="s">
        <v>1074</v>
      </c>
      <c r="C26" s="181">
        <f t="shared" si="1"/>
        <v>24214</v>
      </c>
      <c r="D26" s="610">
        <v>288</v>
      </c>
      <c r="E26" s="610">
        <v>1628</v>
      </c>
      <c r="F26" s="610">
        <v>5030</v>
      </c>
      <c r="G26" s="610">
        <v>8526</v>
      </c>
      <c r="H26" s="610">
        <v>7238</v>
      </c>
      <c r="I26" s="610">
        <v>1504</v>
      </c>
    </row>
    <row r="27" spans="1:9" s="163" customFormat="1" ht="18" customHeight="1">
      <c r="A27" s="608" t="s">
        <v>187</v>
      </c>
      <c r="B27" s="609" t="s">
        <v>1075</v>
      </c>
      <c r="C27" s="181">
        <f t="shared" si="1"/>
        <v>11287</v>
      </c>
      <c r="D27" s="610">
        <v>254</v>
      </c>
      <c r="E27" s="610">
        <v>887</v>
      </c>
      <c r="F27" s="610">
        <v>2781</v>
      </c>
      <c r="G27" s="610">
        <v>3570</v>
      </c>
      <c r="H27" s="610">
        <v>3123</v>
      </c>
      <c r="I27" s="610">
        <v>672</v>
      </c>
    </row>
    <row r="28" spans="1:9" s="163" customFormat="1" ht="18" customHeight="1">
      <c r="A28" s="608" t="s">
        <v>188</v>
      </c>
      <c r="B28" s="609" t="s">
        <v>1076</v>
      </c>
      <c r="C28" s="181">
        <f t="shared" si="1"/>
        <v>7498</v>
      </c>
      <c r="D28" s="610">
        <v>149</v>
      </c>
      <c r="E28" s="610">
        <v>562</v>
      </c>
      <c r="F28" s="610">
        <v>1526</v>
      </c>
      <c r="G28" s="610">
        <v>2687</v>
      </c>
      <c r="H28" s="610">
        <v>2052</v>
      </c>
      <c r="I28" s="610">
        <v>522</v>
      </c>
    </row>
    <row r="29" spans="1:9" s="163" customFormat="1" ht="18" customHeight="1">
      <c r="A29" s="608" t="s">
        <v>189</v>
      </c>
      <c r="B29" s="609" t="s">
        <v>1077</v>
      </c>
      <c r="C29" s="181">
        <f t="shared" si="1"/>
        <v>16966</v>
      </c>
      <c r="D29" s="610">
        <v>360</v>
      </c>
      <c r="E29" s="610">
        <v>1179</v>
      </c>
      <c r="F29" s="610">
        <v>3690</v>
      </c>
      <c r="G29" s="610">
        <v>6615</v>
      </c>
      <c r="H29" s="610">
        <v>4215</v>
      </c>
      <c r="I29" s="610">
        <v>907</v>
      </c>
    </row>
    <row r="30" spans="1:9" s="163" customFormat="1" ht="18" customHeight="1">
      <c r="A30" s="608" t="s">
        <v>190</v>
      </c>
      <c r="B30" s="609" t="s">
        <v>1078</v>
      </c>
      <c r="C30" s="181">
        <f t="shared" si="1"/>
        <v>16657</v>
      </c>
      <c r="D30" s="610">
        <v>286</v>
      </c>
      <c r="E30" s="610">
        <v>1266</v>
      </c>
      <c r="F30" s="610">
        <v>3249</v>
      </c>
      <c r="G30" s="610">
        <v>5013</v>
      </c>
      <c r="H30" s="610">
        <v>5557</v>
      </c>
      <c r="I30" s="610">
        <v>1286</v>
      </c>
    </row>
    <row r="31" spans="1:9" s="163" customFormat="1" ht="18" customHeight="1">
      <c r="A31" s="608" t="s">
        <v>191</v>
      </c>
      <c r="B31" s="609" t="s">
        <v>1079</v>
      </c>
      <c r="C31" s="181">
        <f t="shared" si="1"/>
        <v>12930</v>
      </c>
      <c r="D31" s="610">
        <v>556</v>
      </c>
      <c r="E31" s="610">
        <v>1034</v>
      </c>
      <c r="F31" s="610">
        <v>2970</v>
      </c>
      <c r="G31" s="610">
        <v>4565</v>
      </c>
      <c r="H31" s="610">
        <v>3238</v>
      </c>
      <c r="I31" s="610">
        <v>567</v>
      </c>
    </row>
    <row r="32" spans="1:9" s="163" customFormat="1" ht="18" customHeight="1">
      <c r="A32" s="608" t="s">
        <v>192</v>
      </c>
      <c r="B32" s="609" t="s">
        <v>1080</v>
      </c>
      <c r="C32" s="181">
        <f t="shared" si="1"/>
        <v>15138</v>
      </c>
      <c r="D32" s="610">
        <v>291</v>
      </c>
      <c r="E32" s="610">
        <v>1243</v>
      </c>
      <c r="F32" s="610">
        <v>3273</v>
      </c>
      <c r="G32" s="610">
        <v>5094</v>
      </c>
      <c r="H32" s="610">
        <v>4324</v>
      </c>
      <c r="I32" s="610">
        <v>913</v>
      </c>
    </row>
    <row r="33" spans="1:9" s="163" customFormat="1" ht="18" customHeight="1">
      <c r="A33" s="608" t="s">
        <v>193</v>
      </c>
      <c r="B33" s="609" t="s">
        <v>1081</v>
      </c>
      <c r="C33" s="181">
        <f t="shared" si="1"/>
        <v>40220</v>
      </c>
      <c r="D33" s="610">
        <v>2713</v>
      </c>
      <c r="E33" s="610">
        <v>3413</v>
      </c>
      <c r="F33" s="610">
        <v>9070</v>
      </c>
      <c r="G33" s="610">
        <v>16757</v>
      </c>
      <c r="H33" s="610">
        <v>6780</v>
      </c>
      <c r="I33" s="610">
        <v>1487</v>
      </c>
    </row>
    <row r="34" spans="1:9" s="163" customFormat="1" ht="18" customHeight="1">
      <c r="A34" s="608" t="s">
        <v>194</v>
      </c>
      <c r="B34" s="609" t="s">
        <v>1082</v>
      </c>
      <c r="C34" s="181">
        <f t="shared" si="1"/>
        <v>19214</v>
      </c>
      <c r="D34" s="610">
        <v>314</v>
      </c>
      <c r="E34" s="610">
        <v>1240</v>
      </c>
      <c r="F34" s="610">
        <v>4125</v>
      </c>
      <c r="G34" s="610">
        <v>6783</v>
      </c>
      <c r="H34" s="610">
        <v>5501</v>
      </c>
      <c r="I34" s="610">
        <v>1251</v>
      </c>
    </row>
    <row r="35" spans="1:9" s="163" customFormat="1" ht="18" customHeight="1">
      <c r="A35" s="608" t="s">
        <v>195</v>
      </c>
      <c r="B35" s="609" t="s">
        <v>1083</v>
      </c>
      <c r="C35" s="181">
        <f t="shared" si="1"/>
        <v>13693</v>
      </c>
      <c r="D35" s="610">
        <v>224</v>
      </c>
      <c r="E35" s="610">
        <v>932</v>
      </c>
      <c r="F35" s="610">
        <v>3028</v>
      </c>
      <c r="G35" s="610">
        <v>5394</v>
      </c>
      <c r="H35" s="610">
        <v>3257</v>
      </c>
      <c r="I35" s="610">
        <v>858</v>
      </c>
    </row>
    <row r="36" spans="1:9" s="163" customFormat="1" ht="18" customHeight="1">
      <c r="A36" s="608" t="s">
        <v>196</v>
      </c>
      <c r="B36" s="609" t="s">
        <v>1084</v>
      </c>
      <c r="C36" s="181">
        <f t="shared" si="1"/>
        <v>20747</v>
      </c>
      <c r="D36" s="610">
        <v>451</v>
      </c>
      <c r="E36" s="610">
        <v>1412</v>
      </c>
      <c r="F36" s="610">
        <v>5649</v>
      </c>
      <c r="G36" s="610">
        <v>9322</v>
      </c>
      <c r="H36" s="610">
        <v>3127</v>
      </c>
      <c r="I36" s="610">
        <v>786</v>
      </c>
    </row>
    <row r="37" spans="1:9" s="163" customFormat="1" ht="18" customHeight="1" thickBot="1">
      <c r="A37" s="611" t="s">
        <v>197</v>
      </c>
      <c r="B37" s="612" t="s">
        <v>1085</v>
      </c>
      <c r="C37" s="613">
        <f t="shared" si="1"/>
        <v>3494</v>
      </c>
      <c r="D37" s="614">
        <v>219</v>
      </c>
      <c r="E37" s="614">
        <v>607</v>
      </c>
      <c r="F37" s="614">
        <v>1395</v>
      </c>
      <c r="G37" s="614">
        <v>893</v>
      </c>
      <c r="H37" s="614">
        <v>308</v>
      </c>
      <c r="I37" s="614">
        <v>72</v>
      </c>
    </row>
    <row r="38" spans="1:9" s="575" customFormat="1" ht="11.1" customHeight="1">
      <c r="A38" s="615" t="s">
        <v>1093</v>
      </c>
      <c r="B38" s="616"/>
      <c r="C38" s="617"/>
      <c r="D38" s="617"/>
      <c r="E38" s="617"/>
      <c r="F38" s="617"/>
      <c r="G38" s="617"/>
      <c r="H38" s="618"/>
      <c r="I38" s="521" t="s">
        <v>1094</v>
      </c>
    </row>
    <row r="39" spans="1:9" s="163" customFormat="1">
      <c r="A39" s="205"/>
      <c r="B39" s="205"/>
      <c r="C39" s="205"/>
      <c r="D39" s="205"/>
      <c r="E39" s="205"/>
      <c r="F39" s="205"/>
      <c r="G39" s="205"/>
      <c r="H39" s="206"/>
      <c r="I39" s="207"/>
    </row>
    <row r="40" spans="1:9" s="163" customFormat="1">
      <c r="A40" s="205"/>
      <c r="B40" s="205"/>
      <c r="C40" s="205"/>
      <c r="D40" s="205"/>
      <c r="E40" s="205"/>
      <c r="F40" s="205"/>
      <c r="G40" s="205"/>
      <c r="H40" s="206"/>
      <c r="I40" s="207"/>
    </row>
    <row r="41" spans="1:9" s="163" customFormat="1">
      <c r="A41" s="205"/>
      <c r="B41" s="205"/>
      <c r="C41" s="205"/>
      <c r="D41" s="205"/>
      <c r="E41" s="205"/>
      <c r="F41" s="205"/>
      <c r="G41" s="205"/>
      <c r="H41" s="206"/>
      <c r="I41" s="207"/>
    </row>
    <row r="42" spans="1:9" s="163" customFormat="1">
      <c r="A42" s="205"/>
      <c r="B42" s="205"/>
      <c r="C42" s="205"/>
      <c r="D42" s="205"/>
      <c r="E42" s="205"/>
      <c r="F42" s="205"/>
      <c r="G42" s="205"/>
      <c r="H42" s="206"/>
      <c r="I42" s="207"/>
    </row>
    <row r="43" spans="1:9" s="163" customFormat="1">
      <c r="A43" s="205"/>
      <c r="B43" s="205"/>
      <c r="C43" s="205"/>
      <c r="D43" s="205"/>
      <c r="E43" s="205"/>
      <c r="F43" s="205"/>
      <c r="G43" s="205"/>
      <c r="H43" s="206"/>
      <c r="I43" s="207"/>
    </row>
    <row r="44" spans="1:9" s="163" customFormat="1">
      <c r="A44" s="205"/>
      <c r="B44" s="205"/>
      <c r="C44" s="205"/>
      <c r="D44" s="205"/>
      <c r="E44" s="205"/>
      <c r="F44" s="205"/>
      <c r="G44" s="205"/>
      <c r="H44" s="206"/>
      <c r="I44" s="207"/>
    </row>
    <row r="45" spans="1:9" s="163" customFormat="1">
      <c r="A45" s="205"/>
      <c r="B45" s="205"/>
      <c r="C45" s="205"/>
      <c r="D45" s="205"/>
      <c r="E45" s="205"/>
      <c r="F45" s="205"/>
      <c r="G45" s="205"/>
      <c r="H45" s="206"/>
      <c r="I45" s="207"/>
    </row>
    <row r="46" spans="1:9" s="163" customFormat="1">
      <c r="A46" s="205"/>
      <c r="B46" s="205"/>
      <c r="C46" s="205"/>
      <c r="D46" s="205"/>
      <c r="E46" s="205"/>
      <c r="F46" s="205"/>
      <c r="G46" s="205"/>
      <c r="H46" s="206"/>
      <c r="I46" s="207"/>
    </row>
    <row r="47" spans="1:9" s="163" customFormat="1">
      <c r="A47" s="205"/>
      <c r="B47" s="205"/>
      <c r="C47" s="205"/>
      <c r="D47" s="205"/>
      <c r="E47" s="205"/>
      <c r="F47" s="205"/>
      <c r="G47" s="205"/>
      <c r="H47" s="206"/>
      <c r="I47" s="207"/>
    </row>
    <row r="48" spans="1:9" s="163" customFormat="1">
      <c r="A48" s="205"/>
      <c r="B48" s="205"/>
      <c r="C48" s="205"/>
      <c r="D48" s="205"/>
      <c r="E48" s="205"/>
      <c r="F48" s="205"/>
      <c r="G48" s="205"/>
      <c r="H48" s="206"/>
      <c r="I48" s="207"/>
    </row>
    <row r="49" spans="1:9" s="163" customFormat="1">
      <c r="A49" s="205"/>
      <c r="B49" s="205"/>
      <c r="C49" s="205"/>
      <c r="D49" s="205"/>
      <c r="E49" s="205"/>
      <c r="F49" s="205"/>
      <c r="G49" s="205"/>
      <c r="H49" s="206"/>
      <c r="I49" s="207"/>
    </row>
    <row r="50" spans="1:9" s="163" customFormat="1">
      <c r="A50" s="205"/>
      <c r="B50" s="205"/>
      <c r="C50" s="205"/>
      <c r="D50" s="205"/>
      <c r="E50" s="205"/>
      <c r="F50" s="205"/>
      <c r="G50" s="205"/>
      <c r="H50" s="206"/>
      <c r="I50" s="207"/>
    </row>
    <row r="51" spans="1:9" s="163" customFormat="1">
      <c r="A51" s="205"/>
      <c r="B51" s="205"/>
      <c r="C51" s="205"/>
      <c r="D51" s="205"/>
      <c r="E51" s="205"/>
      <c r="F51" s="205"/>
      <c r="G51" s="205"/>
      <c r="H51" s="206"/>
      <c r="I51" s="207"/>
    </row>
    <row r="52" spans="1:9" s="163" customFormat="1">
      <c r="A52" s="205"/>
      <c r="B52" s="205"/>
      <c r="C52" s="205"/>
      <c r="D52" s="205"/>
      <c r="E52" s="205"/>
      <c r="F52" s="205"/>
      <c r="G52" s="205"/>
      <c r="H52" s="206"/>
      <c r="I52" s="207"/>
    </row>
    <row r="53" spans="1:9" s="163" customFormat="1">
      <c r="A53" s="205"/>
      <c r="B53" s="205"/>
      <c r="C53" s="205"/>
      <c r="D53" s="205"/>
      <c r="E53" s="205"/>
      <c r="F53" s="205"/>
      <c r="G53" s="205"/>
      <c r="H53" s="206"/>
      <c r="I53" s="207"/>
    </row>
    <row r="54" spans="1:9" s="163" customFormat="1">
      <c r="A54" s="205"/>
      <c r="B54" s="205"/>
      <c r="C54" s="205"/>
      <c r="D54" s="205"/>
      <c r="E54" s="205"/>
      <c r="F54" s="205"/>
      <c r="G54" s="205"/>
      <c r="H54" s="206"/>
      <c r="I54" s="207"/>
    </row>
    <row r="55" spans="1:9" s="163" customFormat="1">
      <c r="A55" s="205"/>
      <c r="B55" s="205"/>
      <c r="C55" s="205"/>
      <c r="D55" s="205"/>
      <c r="E55" s="205"/>
      <c r="F55" s="205"/>
      <c r="G55" s="205"/>
      <c r="H55" s="206"/>
      <c r="I55" s="207"/>
    </row>
    <row r="56" spans="1:9" s="163" customFormat="1">
      <c r="A56" s="205"/>
      <c r="B56" s="205"/>
      <c r="C56" s="205"/>
      <c r="D56" s="205"/>
      <c r="E56" s="205"/>
      <c r="F56" s="205"/>
      <c r="G56" s="205"/>
      <c r="H56" s="206"/>
      <c r="I56" s="207"/>
    </row>
    <row r="57" spans="1:9" s="163" customFormat="1">
      <c r="A57" s="205"/>
      <c r="B57" s="205"/>
      <c r="C57" s="205"/>
      <c r="D57" s="205"/>
      <c r="E57" s="205"/>
      <c r="F57" s="205"/>
      <c r="G57" s="205"/>
      <c r="H57" s="206"/>
      <c r="I57" s="207"/>
    </row>
    <row r="58" spans="1:9" s="163" customFormat="1">
      <c r="A58" s="205"/>
      <c r="B58" s="205"/>
      <c r="C58" s="205"/>
      <c r="D58" s="205"/>
      <c r="E58" s="205"/>
      <c r="F58" s="205"/>
      <c r="G58" s="205"/>
      <c r="H58" s="206"/>
      <c r="I58" s="207"/>
    </row>
    <row r="59" spans="1:9" s="163" customFormat="1">
      <c r="A59" s="205"/>
      <c r="B59" s="205"/>
      <c r="C59" s="205"/>
      <c r="D59" s="205"/>
      <c r="E59" s="205"/>
      <c r="F59" s="205"/>
      <c r="G59" s="205"/>
      <c r="H59" s="206"/>
      <c r="I59" s="207"/>
    </row>
    <row r="60" spans="1:9" s="163" customFormat="1">
      <c r="A60" s="205"/>
      <c r="B60" s="205"/>
      <c r="C60" s="205"/>
      <c r="D60" s="205"/>
      <c r="E60" s="205"/>
      <c r="F60" s="205"/>
      <c r="G60" s="205"/>
      <c r="H60" s="206"/>
      <c r="I60" s="207"/>
    </row>
    <row r="61" spans="1:9" s="163" customFormat="1">
      <c r="A61" s="205"/>
      <c r="B61" s="205"/>
      <c r="C61" s="205"/>
      <c r="D61" s="205"/>
      <c r="E61" s="205"/>
      <c r="F61" s="205"/>
      <c r="G61" s="205"/>
      <c r="H61" s="206"/>
      <c r="I61" s="207"/>
    </row>
    <row r="62" spans="1:9" s="163" customFormat="1">
      <c r="A62" s="205"/>
      <c r="B62" s="205"/>
      <c r="C62" s="205"/>
      <c r="D62" s="205"/>
      <c r="E62" s="205"/>
      <c r="F62" s="205"/>
      <c r="G62" s="205"/>
      <c r="H62" s="206"/>
      <c r="I62" s="207"/>
    </row>
    <row r="63" spans="1:9" s="163" customFormat="1">
      <c r="A63" s="205"/>
      <c r="B63" s="205"/>
      <c r="C63" s="205"/>
      <c r="D63" s="205"/>
      <c r="E63" s="205"/>
      <c r="F63" s="205"/>
      <c r="G63" s="205"/>
      <c r="H63" s="206"/>
      <c r="I63" s="207"/>
    </row>
    <row r="64" spans="1:9" s="163" customFormat="1">
      <c r="A64" s="205"/>
      <c r="B64" s="205"/>
      <c r="C64" s="205"/>
      <c r="D64" s="205"/>
      <c r="E64" s="205"/>
      <c r="F64" s="205"/>
      <c r="G64" s="205"/>
      <c r="H64" s="206"/>
      <c r="I64" s="207"/>
    </row>
    <row r="65" spans="1:9" s="163" customFormat="1">
      <c r="A65" s="205"/>
      <c r="B65" s="205"/>
      <c r="C65" s="205"/>
      <c r="D65" s="205"/>
      <c r="E65" s="205"/>
      <c r="F65" s="205"/>
      <c r="G65" s="205"/>
      <c r="H65" s="206"/>
      <c r="I65" s="207"/>
    </row>
    <row r="66" spans="1:9" s="163" customFormat="1">
      <c r="A66" s="205"/>
      <c r="B66" s="205"/>
      <c r="C66" s="205"/>
      <c r="D66" s="205"/>
      <c r="E66" s="205"/>
      <c r="F66" s="205"/>
      <c r="G66" s="205"/>
      <c r="H66" s="206"/>
      <c r="I66" s="207"/>
    </row>
    <row r="67" spans="1:9" s="163" customFormat="1">
      <c r="A67" s="205"/>
      <c r="B67" s="205"/>
      <c r="C67" s="205"/>
      <c r="D67" s="205"/>
      <c r="E67" s="205"/>
      <c r="F67" s="205"/>
      <c r="G67" s="205"/>
      <c r="H67" s="206"/>
      <c r="I67" s="207"/>
    </row>
    <row r="68" spans="1:9" s="163" customFormat="1">
      <c r="A68" s="205"/>
      <c r="B68" s="205"/>
      <c r="C68" s="205"/>
      <c r="D68" s="205"/>
      <c r="E68" s="205"/>
      <c r="F68" s="205"/>
      <c r="G68" s="205"/>
      <c r="H68" s="206"/>
      <c r="I68" s="207"/>
    </row>
    <row r="69" spans="1:9" s="163" customFormat="1">
      <c r="A69" s="205"/>
      <c r="B69" s="205"/>
      <c r="C69" s="205"/>
      <c r="D69" s="205"/>
      <c r="E69" s="205"/>
      <c r="F69" s="205"/>
      <c r="G69" s="205"/>
      <c r="H69" s="206"/>
      <c r="I69" s="207"/>
    </row>
    <row r="70" spans="1:9" s="163" customFormat="1">
      <c r="A70" s="205"/>
      <c r="B70" s="205"/>
      <c r="C70" s="205"/>
      <c r="D70" s="205"/>
      <c r="E70" s="205"/>
      <c r="F70" s="205"/>
      <c r="G70" s="205"/>
      <c r="H70" s="206"/>
      <c r="I70" s="207"/>
    </row>
    <row r="71" spans="1:9" s="163" customFormat="1">
      <c r="A71" s="205"/>
      <c r="B71" s="205"/>
      <c r="C71" s="205"/>
      <c r="D71" s="205"/>
      <c r="E71" s="205"/>
      <c r="F71" s="205"/>
      <c r="G71" s="205"/>
      <c r="H71" s="206"/>
      <c r="I71" s="207"/>
    </row>
    <row r="72" spans="1:9" s="163" customFormat="1">
      <c r="A72" s="205"/>
      <c r="B72" s="205"/>
      <c r="C72" s="205"/>
      <c r="D72" s="205"/>
      <c r="E72" s="205"/>
      <c r="F72" s="205"/>
      <c r="G72" s="205"/>
      <c r="H72" s="206"/>
      <c r="I72" s="207"/>
    </row>
    <row r="73" spans="1:9" s="163" customFormat="1">
      <c r="A73" s="205"/>
      <c r="B73" s="205"/>
      <c r="C73" s="205"/>
      <c r="D73" s="205"/>
      <c r="E73" s="205"/>
      <c r="F73" s="205"/>
      <c r="G73" s="205"/>
      <c r="H73" s="206"/>
      <c r="I73" s="207"/>
    </row>
    <row r="74" spans="1:9" s="163" customFormat="1">
      <c r="A74" s="205"/>
      <c r="B74" s="205"/>
      <c r="C74" s="205"/>
      <c r="D74" s="205"/>
      <c r="E74" s="205"/>
      <c r="F74" s="205"/>
      <c r="G74" s="205"/>
      <c r="H74" s="206"/>
      <c r="I74" s="207"/>
    </row>
    <row r="75" spans="1:9" s="163" customFormat="1">
      <c r="A75" s="205"/>
      <c r="B75" s="205"/>
      <c r="C75" s="205"/>
      <c r="D75" s="205"/>
      <c r="E75" s="205"/>
      <c r="F75" s="205"/>
      <c r="G75" s="205"/>
      <c r="H75" s="206"/>
      <c r="I75" s="207"/>
    </row>
    <row r="76" spans="1:9" s="163" customFormat="1">
      <c r="A76" s="205"/>
      <c r="B76" s="205"/>
      <c r="C76" s="205"/>
      <c r="D76" s="205"/>
      <c r="E76" s="205"/>
      <c r="F76" s="205"/>
      <c r="G76" s="205"/>
      <c r="H76" s="206"/>
      <c r="I76" s="207"/>
    </row>
    <row r="77" spans="1:9" s="163" customFormat="1">
      <c r="A77" s="205"/>
      <c r="B77" s="205"/>
      <c r="C77" s="205"/>
      <c r="D77" s="205"/>
      <c r="E77" s="205"/>
      <c r="F77" s="205"/>
      <c r="G77" s="205"/>
      <c r="H77" s="206"/>
      <c r="I77" s="207"/>
    </row>
    <row r="78" spans="1:9" s="163" customFormat="1">
      <c r="A78" s="205"/>
      <c r="B78" s="205"/>
      <c r="C78" s="205"/>
      <c r="D78" s="205"/>
      <c r="E78" s="205"/>
      <c r="F78" s="205"/>
      <c r="G78" s="205"/>
      <c r="H78" s="206"/>
      <c r="I78" s="207"/>
    </row>
    <row r="79" spans="1:9" s="163" customFormat="1">
      <c r="A79" s="205"/>
      <c r="B79" s="205"/>
      <c r="C79" s="205"/>
      <c r="D79" s="205"/>
      <c r="E79" s="205"/>
      <c r="F79" s="205"/>
      <c r="G79" s="205"/>
      <c r="H79" s="206"/>
      <c r="I79" s="207"/>
    </row>
    <row r="80" spans="1:9" s="163" customFormat="1">
      <c r="A80" s="205"/>
      <c r="B80" s="205"/>
      <c r="C80" s="205"/>
      <c r="D80" s="205"/>
      <c r="E80" s="205"/>
      <c r="F80" s="205"/>
      <c r="G80" s="205"/>
      <c r="H80" s="206"/>
      <c r="I80" s="207"/>
    </row>
    <row r="81" spans="1:9" s="163" customFormat="1">
      <c r="A81" s="205"/>
      <c r="B81" s="205"/>
      <c r="C81" s="205"/>
      <c r="D81" s="205"/>
      <c r="E81" s="205"/>
      <c r="F81" s="205"/>
      <c r="G81" s="205"/>
      <c r="H81" s="206"/>
      <c r="I81" s="207"/>
    </row>
    <row r="82" spans="1:9" s="163" customFormat="1">
      <c r="A82" s="205"/>
      <c r="B82" s="205"/>
      <c r="C82" s="205"/>
      <c r="D82" s="205"/>
      <c r="E82" s="205"/>
      <c r="F82" s="205"/>
      <c r="G82" s="205"/>
      <c r="H82" s="206"/>
      <c r="I82" s="207"/>
    </row>
    <row r="83" spans="1:9" s="163" customFormat="1">
      <c r="A83" s="205"/>
      <c r="B83" s="205"/>
      <c r="C83" s="205"/>
      <c r="D83" s="205"/>
      <c r="E83" s="205"/>
      <c r="F83" s="205"/>
      <c r="G83" s="205"/>
      <c r="H83" s="206"/>
      <c r="I83" s="207"/>
    </row>
    <row r="84" spans="1:9" s="163" customFormat="1">
      <c r="A84" s="205"/>
      <c r="B84" s="205"/>
      <c r="C84" s="205"/>
      <c r="D84" s="205"/>
      <c r="E84" s="205"/>
      <c r="F84" s="205"/>
      <c r="G84" s="205"/>
      <c r="H84" s="206"/>
      <c r="I84" s="207"/>
    </row>
    <row r="85" spans="1:9" s="163" customFormat="1">
      <c r="A85" s="205"/>
      <c r="B85" s="205"/>
      <c r="C85" s="205"/>
      <c r="D85" s="205"/>
      <c r="E85" s="205"/>
      <c r="F85" s="205"/>
      <c r="G85" s="205"/>
      <c r="H85" s="206"/>
      <c r="I85" s="207"/>
    </row>
    <row r="86" spans="1:9" s="163" customFormat="1">
      <c r="A86" s="205"/>
      <c r="B86" s="205"/>
      <c r="C86" s="205"/>
      <c r="D86" s="205"/>
      <c r="E86" s="205"/>
      <c r="F86" s="205"/>
      <c r="G86" s="205"/>
      <c r="H86" s="206"/>
      <c r="I86" s="207"/>
    </row>
    <row r="87" spans="1:9" s="163" customFormat="1">
      <c r="A87" s="205"/>
      <c r="B87" s="205"/>
      <c r="C87" s="205"/>
      <c r="D87" s="205"/>
      <c r="E87" s="205"/>
      <c r="F87" s="205"/>
      <c r="G87" s="205"/>
      <c r="H87" s="206"/>
      <c r="I87" s="207"/>
    </row>
    <row r="88" spans="1:9" s="163" customFormat="1">
      <c r="A88" s="205"/>
      <c r="B88" s="205"/>
      <c r="C88" s="205"/>
      <c r="D88" s="205"/>
      <c r="E88" s="205"/>
      <c r="F88" s="205"/>
      <c r="G88" s="205"/>
      <c r="H88" s="206"/>
      <c r="I88" s="207"/>
    </row>
    <row r="89" spans="1:9" s="163" customFormat="1">
      <c r="A89" s="205"/>
      <c r="B89" s="205"/>
      <c r="C89" s="205"/>
      <c r="D89" s="205"/>
      <c r="E89" s="205"/>
      <c r="F89" s="205"/>
      <c r="G89" s="205"/>
      <c r="H89" s="206"/>
      <c r="I89" s="207"/>
    </row>
    <row r="90" spans="1:9" s="163" customFormat="1">
      <c r="A90" s="205"/>
      <c r="B90" s="205"/>
      <c r="C90" s="205"/>
      <c r="D90" s="205"/>
      <c r="E90" s="205"/>
      <c r="F90" s="205"/>
      <c r="G90" s="205"/>
      <c r="H90" s="206"/>
      <c r="I90" s="207"/>
    </row>
    <row r="91" spans="1:9" s="163" customFormat="1">
      <c r="A91" s="205"/>
      <c r="B91" s="205"/>
      <c r="C91" s="205"/>
      <c r="D91" s="205"/>
      <c r="E91" s="205"/>
      <c r="F91" s="205"/>
      <c r="G91" s="205"/>
      <c r="H91" s="206"/>
      <c r="I91" s="207"/>
    </row>
    <row r="92" spans="1:9" s="163" customFormat="1">
      <c r="A92" s="205"/>
      <c r="B92" s="205"/>
      <c r="C92" s="205"/>
      <c r="D92" s="205"/>
      <c r="E92" s="205"/>
      <c r="F92" s="205"/>
      <c r="G92" s="205"/>
      <c r="H92" s="206"/>
      <c r="I92" s="207"/>
    </row>
    <row r="93" spans="1:9" s="163" customFormat="1">
      <c r="A93" s="205"/>
      <c r="B93" s="205"/>
      <c r="C93" s="205"/>
      <c r="D93" s="205"/>
      <c r="E93" s="205"/>
      <c r="F93" s="205"/>
      <c r="G93" s="205"/>
      <c r="H93" s="206"/>
      <c r="I93" s="207"/>
    </row>
    <row r="94" spans="1:9" s="163" customFormat="1">
      <c r="A94" s="205"/>
      <c r="B94" s="205"/>
      <c r="C94" s="205"/>
      <c r="D94" s="205"/>
      <c r="E94" s="205"/>
      <c r="F94" s="205"/>
      <c r="G94" s="205"/>
      <c r="H94" s="206"/>
      <c r="I94" s="207"/>
    </row>
    <row r="95" spans="1:9" s="163" customFormat="1">
      <c r="A95" s="205"/>
      <c r="B95" s="205"/>
      <c r="C95" s="205"/>
      <c r="D95" s="205"/>
      <c r="E95" s="205"/>
      <c r="F95" s="205"/>
      <c r="G95" s="205"/>
      <c r="H95" s="206"/>
      <c r="I95" s="207"/>
    </row>
    <row r="96" spans="1:9" s="163" customFormat="1">
      <c r="A96" s="205"/>
      <c r="B96" s="205"/>
      <c r="C96" s="205"/>
      <c r="D96" s="205"/>
      <c r="E96" s="205"/>
      <c r="F96" s="205"/>
      <c r="G96" s="205"/>
      <c r="H96" s="206"/>
      <c r="I96" s="207"/>
    </row>
    <row r="97" spans="1:9" s="163" customFormat="1">
      <c r="A97" s="205"/>
      <c r="B97" s="205"/>
      <c r="C97" s="205"/>
      <c r="D97" s="205"/>
      <c r="E97" s="205"/>
      <c r="F97" s="205"/>
      <c r="G97" s="205"/>
      <c r="H97" s="206"/>
      <c r="I97" s="207"/>
    </row>
    <row r="98" spans="1:9" s="163" customFormat="1">
      <c r="A98" s="205"/>
      <c r="B98" s="205"/>
      <c r="C98" s="205"/>
      <c r="D98" s="205"/>
      <c r="E98" s="205"/>
      <c r="F98" s="205"/>
      <c r="G98" s="205"/>
      <c r="H98" s="206"/>
      <c r="I98" s="207"/>
    </row>
    <row r="99" spans="1:9" s="163" customFormat="1">
      <c r="A99" s="205"/>
      <c r="B99" s="205"/>
      <c r="C99" s="205"/>
      <c r="D99" s="205"/>
      <c r="E99" s="205"/>
      <c r="F99" s="205"/>
      <c r="G99" s="205"/>
      <c r="H99" s="206"/>
      <c r="I99" s="207"/>
    </row>
    <row r="100" spans="1:9" s="163" customFormat="1">
      <c r="A100" s="205"/>
      <c r="B100" s="205"/>
      <c r="C100" s="205"/>
      <c r="D100" s="205"/>
      <c r="E100" s="205"/>
      <c r="F100" s="205"/>
      <c r="G100" s="205"/>
      <c r="H100" s="206"/>
      <c r="I100" s="207"/>
    </row>
    <row r="101" spans="1:9" s="163" customFormat="1">
      <c r="A101" s="205"/>
      <c r="B101" s="205"/>
      <c r="C101" s="205"/>
      <c r="D101" s="205"/>
      <c r="E101" s="205"/>
      <c r="F101" s="205"/>
      <c r="G101" s="205"/>
      <c r="H101" s="206"/>
      <c r="I101" s="207"/>
    </row>
    <row r="102" spans="1:9" s="163" customFormat="1">
      <c r="A102" s="205"/>
      <c r="B102" s="205"/>
      <c r="C102" s="205"/>
      <c r="D102" s="205"/>
      <c r="E102" s="205"/>
      <c r="F102" s="205"/>
      <c r="G102" s="205"/>
      <c r="H102" s="206"/>
      <c r="I102" s="207"/>
    </row>
    <row r="103" spans="1:9" s="163" customFormat="1">
      <c r="A103" s="205"/>
      <c r="B103" s="205"/>
      <c r="C103" s="205"/>
      <c r="D103" s="205"/>
      <c r="E103" s="205"/>
      <c r="F103" s="205"/>
      <c r="G103" s="205"/>
      <c r="H103" s="206"/>
      <c r="I103" s="207"/>
    </row>
    <row r="104" spans="1:9" s="163" customFormat="1">
      <c r="A104" s="205"/>
      <c r="B104" s="205"/>
      <c r="C104" s="205"/>
      <c r="D104" s="205"/>
      <c r="E104" s="205"/>
      <c r="F104" s="205"/>
      <c r="G104" s="205"/>
      <c r="H104" s="206"/>
      <c r="I104" s="207"/>
    </row>
    <row r="105" spans="1:9" s="163" customFormat="1">
      <c r="A105" s="205"/>
      <c r="B105" s="205"/>
      <c r="C105" s="205"/>
      <c r="D105" s="205"/>
      <c r="E105" s="205"/>
      <c r="F105" s="205"/>
      <c r="G105" s="205"/>
      <c r="H105" s="206"/>
      <c r="I105" s="207"/>
    </row>
    <row r="106" spans="1:9" s="163" customFormat="1">
      <c r="A106" s="205"/>
      <c r="B106" s="205"/>
      <c r="C106" s="205"/>
      <c r="D106" s="205"/>
      <c r="E106" s="205"/>
      <c r="F106" s="205"/>
      <c r="G106" s="205"/>
      <c r="H106" s="206"/>
      <c r="I106" s="207"/>
    </row>
    <row r="107" spans="1:9" s="163" customFormat="1">
      <c r="A107" s="205"/>
      <c r="B107" s="205"/>
      <c r="C107" s="205"/>
      <c r="D107" s="205"/>
      <c r="E107" s="205"/>
      <c r="F107" s="205"/>
      <c r="G107" s="205"/>
      <c r="H107" s="206"/>
      <c r="I107" s="207"/>
    </row>
    <row r="108" spans="1:9" s="163" customFormat="1">
      <c r="A108" s="205"/>
      <c r="B108" s="211"/>
      <c r="C108" s="205"/>
      <c r="D108" s="205"/>
      <c r="E108" s="205"/>
      <c r="F108" s="205"/>
      <c r="G108" s="205"/>
      <c r="H108" s="206"/>
      <c r="I108" s="207"/>
    </row>
    <row r="109" spans="1:9" s="163" customFormat="1">
      <c r="A109" s="205"/>
      <c r="B109" s="211"/>
      <c r="C109" s="205"/>
      <c r="D109" s="205"/>
      <c r="E109" s="205"/>
      <c r="F109" s="205"/>
      <c r="G109" s="205"/>
      <c r="H109" s="206"/>
      <c r="I109" s="207"/>
    </row>
  </sheetData>
  <mergeCells count="16">
    <mergeCell ref="A3:I3"/>
    <mergeCell ref="A4:I4"/>
    <mergeCell ref="A6:B8"/>
    <mergeCell ref="C6:I6"/>
    <mergeCell ref="C7:C8"/>
    <mergeCell ref="D7:D8"/>
    <mergeCell ref="E7:E8"/>
    <mergeCell ref="F7:F8"/>
    <mergeCell ref="I7:I8"/>
    <mergeCell ref="H7:H8"/>
    <mergeCell ref="G7:G8"/>
    <mergeCell ref="A10:B10"/>
    <mergeCell ref="A11:B11"/>
    <mergeCell ref="A12:B12"/>
    <mergeCell ref="A13:B13"/>
    <mergeCell ref="A9:B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92"/>
  <sheetViews>
    <sheetView view="pageBreakPreview" zoomScaleNormal="100" zoomScaleSheetLayoutView="100" workbookViewId="0">
      <selection activeCell="L8" sqref="L8"/>
    </sheetView>
  </sheetViews>
  <sheetFormatPr defaultRowHeight="14.25"/>
  <cols>
    <col min="1" max="1" width="11.375" style="301" customWidth="1"/>
    <col min="2" max="2" width="9.125" style="591" customWidth="1"/>
    <col min="3" max="4" width="8.625" style="591" customWidth="1"/>
    <col min="5" max="5" width="9.125" style="591" customWidth="1"/>
    <col min="6" max="7" width="8.625" style="591" customWidth="1"/>
    <col min="8" max="9" width="9.125" style="591" customWidth="1"/>
    <col min="10" max="16384" width="9" style="301"/>
  </cols>
  <sheetData>
    <row r="1" spans="1:9" ht="14.1" customHeight="1">
      <c r="A1" s="152"/>
      <c r="I1" s="925" t="s">
        <v>160</v>
      </c>
    </row>
    <row r="2" spans="1:9" ht="14.1" customHeight="1">
      <c r="A2" s="152"/>
      <c r="I2" s="925"/>
    </row>
    <row r="3" spans="1:9" s="229" customFormat="1" ht="20.100000000000001" customHeight="1">
      <c r="A3" s="1221" t="s">
        <v>257</v>
      </c>
      <c r="B3" s="1221"/>
      <c r="C3" s="1221"/>
      <c r="D3" s="1221"/>
      <c r="E3" s="1221"/>
      <c r="F3" s="1221"/>
      <c r="G3" s="1221"/>
      <c r="H3" s="1221"/>
      <c r="I3" s="1221"/>
    </row>
    <row r="4" spans="1:9" s="230" customFormat="1" ht="24" customHeight="1">
      <c r="A4" s="1191" t="s">
        <v>256</v>
      </c>
      <c r="B4" s="1191"/>
      <c r="C4" s="1191"/>
      <c r="D4" s="1191"/>
      <c r="E4" s="1191"/>
      <c r="F4" s="1191"/>
      <c r="G4" s="1191"/>
      <c r="H4" s="1191"/>
      <c r="I4" s="1191"/>
    </row>
    <row r="5" spans="1:9" s="217" customFormat="1" ht="18" customHeight="1" thickBot="1">
      <c r="A5" s="431" t="s">
        <v>1565</v>
      </c>
      <c r="B5" s="592"/>
      <c r="C5" s="592"/>
      <c r="D5" s="592"/>
      <c r="E5" s="592"/>
      <c r="F5" s="592"/>
      <c r="G5" s="592"/>
      <c r="H5" s="592"/>
      <c r="I5" s="593" t="s">
        <v>1564</v>
      </c>
    </row>
    <row r="6" spans="1:9" s="217" customFormat="1" ht="14.85" customHeight="1">
      <c r="A6" s="1327" t="s">
        <v>278</v>
      </c>
      <c r="B6" s="1301" t="s">
        <v>1563</v>
      </c>
      <c r="C6" s="1408"/>
      <c r="D6" s="1408"/>
      <c r="E6" s="1408" t="s">
        <v>161</v>
      </c>
      <c r="F6" s="1408"/>
      <c r="G6" s="1408"/>
      <c r="H6" s="1413" t="s">
        <v>162</v>
      </c>
      <c r="I6" s="1416" t="s">
        <v>163</v>
      </c>
    </row>
    <row r="7" spans="1:9" s="217" customFormat="1" ht="14.85" customHeight="1">
      <c r="A7" s="1329"/>
      <c r="B7" s="1409"/>
      <c r="C7" s="1410"/>
      <c r="D7" s="1410"/>
      <c r="E7" s="1411"/>
      <c r="F7" s="1410"/>
      <c r="G7" s="1410"/>
      <c r="H7" s="1414"/>
      <c r="I7" s="1417"/>
    </row>
    <row r="8" spans="1:9" s="217" customFormat="1" ht="14.85" customHeight="1">
      <c r="A8" s="1329"/>
      <c r="B8" s="1419"/>
      <c r="C8" s="1410" t="s">
        <v>164</v>
      </c>
      <c r="D8" s="1410" t="s">
        <v>165</v>
      </c>
      <c r="E8" s="1421"/>
      <c r="F8" s="1410" t="s">
        <v>164</v>
      </c>
      <c r="G8" s="1410" t="s">
        <v>165</v>
      </c>
      <c r="H8" s="1414"/>
      <c r="I8" s="1417"/>
    </row>
    <row r="9" spans="1:9" s="217" customFormat="1" ht="14.85" customHeight="1">
      <c r="A9" s="1331"/>
      <c r="B9" s="1420"/>
      <c r="C9" s="1412"/>
      <c r="D9" s="1412"/>
      <c r="E9" s="1412"/>
      <c r="F9" s="1412"/>
      <c r="G9" s="1412"/>
      <c r="H9" s="1415"/>
      <c r="I9" s="1418"/>
    </row>
    <row r="10" spans="1:9" s="309" customFormat="1" ht="28.7" customHeight="1">
      <c r="A10" s="915" t="s">
        <v>304</v>
      </c>
      <c r="B10" s="594">
        <v>22373</v>
      </c>
      <c r="C10" s="594">
        <v>11707</v>
      </c>
      <c r="D10" s="594">
        <v>10666</v>
      </c>
      <c r="E10" s="594">
        <v>19625</v>
      </c>
      <c r="F10" s="594">
        <v>10890</v>
      </c>
      <c r="G10" s="594">
        <v>8735</v>
      </c>
      <c r="H10" s="594">
        <v>14499</v>
      </c>
      <c r="I10" s="594">
        <v>5523</v>
      </c>
    </row>
    <row r="11" spans="1:9" s="309" customFormat="1" ht="28.7" customHeight="1">
      <c r="A11" s="915" t="s">
        <v>515</v>
      </c>
      <c r="B11" s="594">
        <v>23699</v>
      </c>
      <c r="C11" s="594">
        <v>12261</v>
      </c>
      <c r="D11" s="594">
        <v>11438</v>
      </c>
      <c r="E11" s="594">
        <v>20247</v>
      </c>
      <c r="F11" s="594">
        <v>11130</v>
      </c>
      <c r="G11" s="594">
        <v>9117</v>
      </c>
      <c r="H11" s="594">
        <v>15592</v>
      </c>
      <c r="I11" s="594">
        <v>5476</v>
      </c>
    </row>
    <row r="12" spans="1:9" s="309" customFormat="1" ht="28.7" customHeight="1">
      <c r="A12" s="915">
        <v>2011</v>
      </c>
      <c r="B12" s="594">
        <v>24250</v>
      </c>
      <c r="C12" s="594">
        <v>12502</v>
      </c>
      <c r="D12" s="594">
        <v>11748</v>
      </c>
      <c r="E12" s="594">
        <v>20237</v>
      </c>
      <c r="F12" s="594">
        <v>11146</v>
      </c>
      <c r="G12" s="594">
        <v>9091</v>
      </c>
      <c r="H12" s="594">
        <v>15942</v>
      </c>
      <c r="I12" s="594">
        <v>5322</v>
      </c>
    </row>
    <row r="13" spans="1:9" s="309" customFormat="1" ht="28.7" customHeight="1">
      <c r="A13" s="915">
        <v>2012</v>
      </c>
      <c r="B13" s="594">
        <v>24635</v>
      </c>
      <c r="C13" s="594">
        <v>12758</v>
      </c>
      <c r="D13" s="594">
        <v>11877</v>
      </c>
      <c r="E13" s="594">
        <v>20644</v>
      </c>
      <c r="F13" s="594">
        <v>11372</v>
      </c>
      <c r="G13" s="594">
        <v>9272</v>
      </c>
      <c r="H13" s="594">
        <v>15383</v>
      </c>
      <c r="I13" s="594">
        <v>5562</v>
      </c>
    </row>
    <row r="14" spans="1:9" s="309" customFormat="1" ht="28.7" customHeight="1">
      <c r="A14" s="913" t="s">
        <v>1554</v>
      </c>
      <c r="B14" s="595">
        <f t="shared" ref="B14:I14" si="0">SUM(B16:B27)</f>
        <v>22206</v>
      </c>
      <c r="C14" s="595">
        <f t="shared" si="0"/>
        <v>11538</v>
      </c>
      <c r="D14" s="595">
        <f t="shared" si="0"/>
        <v>10668</v>
      </c>
      <c r="E14" s="595">
        <f t="shared" si="0"/>
        <v>20245</v>
      </c>
      <c r="F14" s="595">
        <f t="shared" si="0"/>
        <v>11012</v>
      </c>
      <c r="G14" s="595">
        <f t="shared" si="0"/>
        <v>9233</v>
      </c>
      <c r="H14" s="595">
        <f t="shared" si="0"/>
        <v>15421</v>
      </c>
      <c r="I14" s="595">
        <f t="shared" si="0"/>
        <v>5410</v>
      </c>
    </row>
    <row r="15" spans="1:9" s="217" customFormat="1" ht="27.2" customHeight="1">
      <c r="A15" s="602"/>
      <c r="B15" s="594"/>
      <c r="C15" s="594"/>
      <c r="D15" s="594"/>
      <c r="E15" s="594"/>
      <c r="F15" s="594"/>
      <c r="G15" s="594"/>
      <c r="H15" s="594"/>
      <c r="I15" s="594"/>
    </row>
    <row r="16" spans="1:9" s="217" customFormat="1" ht="28.7" customHeight="1">
      <c r="A16" s="562" t="s">
        <v>126</v>
      </c>
      <c r="B16" s="998">
        <f>SUM(C16:D16)</f>
        <v>2240</v>
      </c>
      <c r="C16" s="594">
        <v>1177</v>
      </c>
      <c r="D16" s="594">
        <v>1063</v>
      </c>
      <c r="E16" s="594">
        <f>SUM(F16:G16)</f>
        <v>1839</v>
      </c>
      <c r="F16" s="594">
        <v>959</v>
      </c>
      <c r="G16" s="594">
        <v>880</v>
      </c>
      <c r="H16" s="594">
        <v>1458</v>
      </c>
      <c r="I16" s="594">
        <v>410</v>
      </c>
    </row>
    <row r="17" spans="1:9" s="217" customFormat="1" ht="28.7" customHeight="1">
      <c r="A17" s="562" t="s">
        <v>127</v>
      </c>
      <c r="B17" s="998">
        <f t="shared" ref="B17:B27" si="1">SUM(C17:D17)</f>
        <v>1874</v>
      </c>
      <c r="C17" s="594">
        <v>979</v>
      </c>
      <c r="D17" s="594">
        <v>895</v>
      </c>
      <c r="E17" s="998">
        <f t="shared" ref="E17:E27" si="2">SUM(F17:G17)</f>
        <v>1704</v>
      </c>
      <c r="F17" s="594">
        <v>930</v>
      </c>
      <c r="G17" s="594">
        <v>774</v>
      </c>
      <c r="H17" s="594">
        <v>1145</v>
      </c>
      <c r="I17" s="594">
        <v>410</v>
      </c>
    </row>
    <row r="18" spans="1:9" s="217" customFormat="1" ht="28.7" customHeight="1">
      <c r="A18" s="562" t="s">
        <v>128</v>
      </c>
      <c r="B18" s="998">
        <f t="shared" si="1"/>
        <v>1958</v>
      </c>
      <c r="C18" s="594">
        <v>994</v>
      </c>
      <c r="D18" s="594">
        <v>964</v>
      </c>
      <c r="E18" s="998">
        <f t="shared" si="2"/>
        <v>1826</v>
      </c>
      <c r="F18" s="594">
        <v>992</v>
      </c>
      <c r="G18" s="594">
        <v>834</v>
      </c>
      <c r="H18" s="594">
        <v>1224</v>
      </c>
      <c r="I18" s="594">
        <v>372</v>
      </c>
    </row>
    <row r="19" spans="1:9" s="217" customFormat="1" ht="28.7" customHeight="1">
      <c r="A19" s="562" t="s">
        <v>129</v>
      </c>
      <c r="B19" s="998">
        <f t="shared" si="1"/>
        <v>1822</v>
      </c>
      <c r="C19" s="594">
        <v>935</v>
      </c>
      <c r="D19" s="594">
        <v>887</v>
      </c>
      <c r="E19" s="998">
        <f t="shared" si="2"/>
        <v>1792</v>
      </c>
      <c r="F19" s="594">
        <v>951</v>
      </c>
      <c r="G19" s="594">
        <v>841</v>
      </c>
      <c r="H19" s="594">
        <v>1159</v>
      </c>
      <c r="I19" s="594">
        <v>404</v>
      </c>
    </row>
    <row r="20" spans="1:9" s="217" customFormat="1" ht="28.7" customHeight="1">
      <c r="A20" s="562" t="s">
        <v>130</v>
      </c>
      <c r="B20" s="998">
        <f t="shared" si="1"/>
        <v>1868</v>
      </c>
      <c r="C20" s="594">
        <v>969</v>
      </c>
      <c r="D20" s="594">
        <v>899</v>
      </c>
      <c r="E20" s="998">
        <f t="shared" si="2"/>
        <v>1627</v>
      </c>
      <c r="F20" s="594">
        <v>924</v>
      </c>
      <c r="G20" s="594">
        <v>703</v>
      </c>
      <c r="H20" s="594">
        <v>1479</v>
      </c>
      <c r="I20" s="594">
        <v>492</v>
      </c>
    </row>
    <row r="21" spans="1:9" s="217" customFormat="1" ht="28.7" customHeight="1">
      <c r="A21" s="562" t="s">
        <v>131</v>
      </c>
      <c r="B21" s="998">
        <f t="shared" si="1"/>
        <v>1634</v>
      </c>
      <c r="C21" s="594">
        <v>873</v>
      </c>
      <c r="D21" s="594">
        <v>761</v>
      </c>
      <c r="E21" s="998">
        <f t="shared" si="2"/>
        <v>1544</v>
      </c>
      <c r="F21" s="594">
        <v>859</v>
      </c>
      <c r="G21" s="594">
        <v>685</v>
      </c>
      <c r="H21" s="594">
        <v>1309</v>
      </c>
      <c r="I21" s="594">
        <v>425</v>
      </c>
    </row>
    <row r="22" spans="1:9" s="217" customFormat="1" ht="28.7" customHeight="1">
      <c r="A22" s="562" t="s">
        <v>132</v>
      </c>
      <c r="B22" s="998">
        <f t="shared" si="1"/>
        <v>1897</v>
      </c>
      <c r="C22" s="594">
        <v>1030</v>
      </c>
      <c r="D22" s="594">
        <v>867</v>
      </c>
      <c r="E22" s="998">
        <f t="shared" si="2"/>
        <v>1546</v>
      </c>
      <c r="F22" s="594">
        <v>853</v>
      </c>
      <c r="G22" s="594">
        <v>693</v>
      </c>
      <c r="H22" s="594">
        <v>1309</v>
      </c>
      <c r="I22" s="594">
        <v>514</v>
      </c>
    </row>
    <row r="23" spans="1:9" s="217" customFormat="1" ht="28.7" customHeight="1">
      <c r="A23" s="562" t="s">
        <v>133</v>
      </c>
      <c r="B23" s="998">
        <f t="shared" si="1"/>
        <v>1823</v>
      </c>
      <c r="C23" s="594">
        <v>893</v>
      </c>
      <c r="D23" s="594">
        <v>930</v>
      </c>
      <c r="E23" s="998">
        <f t="shared" si="2"/>
        <v>1570</v>
      </c>
      <c r="F23" s="594">
        <v>828</v>
      </c>
      <c r="G23" s="594">
        <v>742</v>
      </c>
      <c r="H23" s="594">
        <v>1188</v>
      </c>
      <c r="I23" s="594">
        <v>509</v>
      </c>
    </row>
    <row r="24" spans="1:9" s="217" customFormat="1" ht="28.7" customHeight="1">
      <c r="A24" s="562" t="s">
        <v>134</v>
      </c>
      <c r="B24" s="998">
        <f t="shared" si="1"/>
        <v>1899</v>
      </c>
      <c r="C24" s="594">
        <v>979</v>
      </c>
      <c r="D24" s="594">
        <v>920</v>
      </c>
      <c r="E24" s="998">
        <f t="shared" si="2"/>
        <v>1553</v>
      </c>
      <c r="F24" s="594">
        <v>881</v>
      </c>
      <c r="G24" s="594">
        <v>672</v>
      </c>
      <c r="H24" s="594">
        <v>831</v>
      </c>
      <c r="I24" s="594">
        <v>429</v>
      </c>
    </row>
    <row r="25" spans="1:9" s="217" customFormat="1" ht="28.7" customHeight="1">
      <c r="A25" s="562" t="s">
        <v>135</v>
      </c>
      <c r="B25" s="998">
        <f t="shared" si="1"/>
        <v>1860</v>
      </c>
      <c r="C25" s="594">
        <v>969</v>
      </c>
      <c r="D25" s="594">
        <v>891</v>
      </c>
      <c r="E25" s="998">
        <f t="shared" si="2"/>
        <v>1710</v>
      </c>
      <c r="F25" s="594">
        <v>930</v>
      </c>
      <c r="G25" s="594">
        <v>780</v>
      </c>
      <c r="H25" s="594">
        <v>1263</v>
      </c>
      <c r="I25" s="594">
        <v>500</v>
      </c>
    </row>
    <row r="26" spans="1:9" s="217" customFormat="1" ht="28.7" customHeight="1">
      <c r="A26" s="562" t="s">
        <v>136</v>
      </c>
      <c r="B26" s="998">
        <f t="shared" si="1"/>
        <v>1712</v>
      </c>
      <c r="C26" s="594">
        <v>882</v>
      </c>
      <c r="D26" s="594">
        <v>830</v>
      </c>
      <c r="E26" s="998">
        <f t="shared" si="2"/>
        <v>1750</v>
      </c>
      <c r="F26" s="594">
        <v>947</v>
      </c>
      <c r="G26" s="594">
        <v>803</v>
      </c>
      <c r="H26" s="594">
        <v>1330</v>
      </c>
      <c r="I26" s="594">
        <v>475</v>
      </c>
    </row>
    <row r="27" spans="1:9" s="217" customFormat="1" ht="28.7" customHeight="1" thickBot="1">
      <c r="A27" s="564" t="s">
        <v>137</v>
      </c>
      <c r="B27" s="998">
        <f t="shared" si="1"/>
        <v>1619</v>
      </c>
      <c r="C27" s="594">
        <v>858</v>
      </c>
      <c r="D27" s="594">
        <v>761</v>
      </c>
      <c r="E27" s="998">
        <f t="shared" si="2"/>
        <v>1784</v>
      </c>
      <c r="F27" s="594">
        <v>958</v>
      </c>
      <c r="G27" s="594">
        <v>826</v>
      </c>
      <c r="H27" s="594">
        <v>1726</v>
      </c>
      <c r="I27" s="594">
        <v>470</v>
      </c>
    </row>
    <row r="28" spans="1:9" s="601" customFormat="1" ht="11.1" customHeight="1">
      <c r="A28" s="425" t="s">
        <v>138</v>
      </c>
      <c r="B28" s="426"/>
      <c r="C28" s="426"/>
      <c r="D28" s="426"/>
      <c r="E28" s="426"/>
      <c r="F28" s="426"/>
      <c r="G28" s="426"/>
      <c r="H28" s="426"/>
      <c r="I28" s="521" t="s">
        <v>273</v>
      </c>
    </row>
    <row r="29" spans="1:9" s="601" customFormat="1" ht="11.1" customHeight="1">
      <c r="A29" s="573" t="s">
        <v>97</v>
      </c>
      <c r="B29" s="603"/>
      <c r="C29" s="603"/>
      <c r="D29" s="603"/>
      <c r="E29" s="603"/>
      <c r="F29" s="603"/>
      <c r="G29" s="603"/>
      <c r="H29" s="603"/>
      <c r="I29" s="198"/>
    </row>
    <row r="30" spans="1:9" s="476" customFormat="1" ht="10.5">
      <c r="A30" s="285"/>
      <c r="B30" s="477"/>
      <c r="C30" s="477"/>
      <c r="D30" s="477"/>
      <c r="E30" s="477"/>
      <c r="F30" s="477"/>
      <c r="G30" s="477"/>
      <c r="H30" s="477"/>
      <c r="I30" s="420"/>
    </row>
    <row r="31" spans="1:9" s="217" customFormat="1" ht="13.5" customHeight="1">
      <c r="B31" s="213"/>
      <c r="C31" s="213"/>
      <c r="D31" s="213"/>
      <c r="E31" s="213"/>
      <c r="F31" s="213"/>
      <c r="G31" s="213"/>
      <c r="H31" s="213"/>
      <c r="I31" s="213"/>
    </row>
    <row r="32" spans="1:9" s="217" customFormat="1" ht="13.5" customHeight="1">
      <c r="B32" s="479"/>
      <c r="C32" s="479"/>
      <c r="D32" s="479"/>
      <c r="E32" s="479"/>
      <c r="F32" s="479"/>
      <c r="G32" s="479"/>
      <c r="H32" s="479"/>
      <c r="I32" s="479"/>
    </row>
    <row r="33" spans="2:9" s="217" customFormat="1" ht="11.25">
      <c r="B33" s="213"/>
      <c r="C33" s="213"/>
      <c r="D33" s="213"/>
      <c r="E33" s="213"/>
      <c r="F33" s="213"/>
      <c r="G33" s="213"/>
      <c r="H33" s="213"/>
      <c r="I33" s="213"/>
    </row>
    <row r="34" spans="2:9" s="217" customFormat="1" ht="11.25">
      <c r="B34" s="213"/>
      <c r="C34" s="213"/>
      <c r="D34" s="213"/>
      <c r="E34" s="213"/>
      <c r="F34" s="213"/>
      <c r="G34" s="213"/>
      <c r="H34" s="213"/>
      <c r="I34" s="213"/>
    </row>
    <row r="35" spans="2:9" s="217" customFormat="1" ht="11.25">
      <c r="B35" s="213"/>
      <c r="C35" s="213"/>
      <c r="D35" s="213"/>
      <c r="E35" s="213"/>
      <c r="F35" s="213"/>
      <c r="G35" s="213"/>
      <c r="H35" s="213"/>
      <c r="I35" s="213"/>
    </row>
    <row r="36" spans="2:9" s="217" customFormat="1" ht="11.25">
      <c r="B36" s="213"/>
      <c r="C36" s="213"/>
      <c r="D36" s="213"/>
      <c r="E36" s="213"/>
      <c r="F36" s="213"/>
      <c r="G36" s="213"/>
      <c r="H36" s="213"/>
      <c r="I36" s="213"/>
    </row>
    <row r="37" spans="2:9" s="217" customFormat="1" ht="11.25">
      <c r="B37" s="213"/>
      <c r="C37" s="213"/>
      <c r="D37" s="213"/>
      <c r="E37" s="213"/>
      <c r="F37" s="213"/>
      <c r="G37" s="213"/>
      <c r="H37" s="213"/>
      <c r="I37" s="213"/>
    </row>
    <row r="38" spans="2:9" s="217" customFormat="1" ht="11.25">
      <c r="B38" s="213"/>
      <c r="C38" s="213"/>
      <c r="D38" s="213"/>
      <c r="E38" s="213"/>
      <c r="F38" s="213"/>
      <c r="G38" s="213"/>
      <c r="H38" s="213"/>
      <c r="I38" s="213"/>
    </row>
    <row r="39" spans="2:9" s="217" customFormat="1" ht="11.25">
      <c r="B39" s="213"/>
      <c r="C39" s="213"/>
      <c r="D39" s="213"/>
      <c r="E39" s="213"/>
      <c r="F39" s="213"/>
      <c r="G39" s="213"/>
      <c r="H39" s="213"/>
      <c r="I39" s="213"/>
    </row>
    <row r="40" spans="2:9" s="217" customFormat="1" ht="11.25">
      <c r="B40" s="213"/>
      <c r="C40" s="213"/>
      <c r="D40" s="213"/>
      <c r="E40" s="213"/>
      <c r="F40" s="213"/>
      <c r="G40" s="213"/>
      <c r="H40" s="213"/>
      <c r="I40" s="213"/>
    </row>
    <row r="41" spans="2:9" s="217" customFormat="1" ht="11.25">
      <c r="B41" s="213"/>
      <c r="C41" s="213"/>
      <c r="D41" s="213"/>
      <c r="E41" s="213"/>
      <c r="F41" s="213"/>
      <c r="G41" s="213"/>
      <c r="H41" s="213"/>
      <c r="I41" s="213"/>
    </row>
    <row r="42" spans="2:9" s="217" customFormat="1" ht="11.25">
      <c r="B42" s="213"/>
      <c r="C42" s="213"/>
      <c r="D42" s="213"/>
      <c r="E42" s="213"/>
      <c r="F42" s="213"/>
      <c r="G42" s="213"/>
      <c r="H42" s="213"/>
      <c r="I42" s="213"/>
    </row>
    <row r="43" spans="2:9" s="217" customFormat="1" ht="11.25">
      <c r="B43" s="213"/>
      <c r="C43" s="213"/>
      <c r="D43" s="213"/>
      <c r="E43" s="213"/>
      <c r="F43" s="213"/>
      <c r="G43" s="213"/>
      <c r="H43" s="213"/>
      <c r="I43" s="213"/>
    </row>
    <row r="44" spans="2:9" s="217" customFormat="1" ht="11.25">
      <c r="B44" s="213"/>
      <c r="C44" s="213"/>
      <c r="D44" s="213"/>
      <c r="E44" s="213"/>
      <c r="F44" s="213"/>
      <c r="G44" s="213"/>
      <c r="H44" s="213"/>
      <c r="I44" s="213"/>
    </row>
    <row r="45" spans="2:9" s="217" customFormat="1" ht="11.25">
      <c r="B45" s="213"/>
      <c r="C45" s="213"/>
      <c r="D45" s="213"/>
      <c r="E45" s="213"/>
      <c r="F45" s="213"/>
      <c r="G45" s="213"/>
      <c r="H45" s="213"/>
      <c r="I45" s="213"/>
    </row>
    <row r="46" spans="2:9" s="217" customFormat="1" ht="11.25">
      <c r="B46" s="213"/>
      <c r="C46" s="213"/>
      <c r="D46" s="213"/>
      <c r="E46" s="213"/>
      <c r="F46" s="213"/>
      <c r="G46" s="213"/>
      <c r="H46" s="213"/>
      <c r="I46" s="213"/>
    </row>
    <row r="47" spans="2:9" s="217" customFormat="1" ht="11.25">
      <c r="B47" s="213"/>
      <c r="C47" s="213"/>
      <c r="D47" s="213"/>
      <c r="E47" s="213"/>
      <c r="F47" s="213"/>
      <c r="G47" s="213"/>
      <c r="H47" s="213"/>
      <c r="I47" s="213"/>
    </row>
    <row r="48" spans="2:9" s="217" customFormat="1" ht="11.25">
      <c r="B48" s="213"/>
      <c r="C48" s="213"/>
      <c r="D48" s="213"/>
      <c r="E48" s="213"/>
      <c r="F48" s="213"/>
      <c r="G48" s="213"/>
      <c r="H48" s="213"/>
      <c r="I48" s="213"/>
    </row>
    <row r="49" spans="2:9" s="217" customFormat="1" ht="11.25">
      <c r="B49" s="213"/>
      <c r="C49" s="213"/>
      <c r="D49" s="213"/>
      <c r="E49" s="213"/>
      <c r="F49" s="213"/>
      <c r="G49" s="213"/>
      <c r="H49" s="213"/>
      <c r="I49" s="213"/>
    </row>
    <row r="50" spans="2:9" s="217" customFormat="1" ht="11.25">
      <c r="B50" s="213"/>
      <c r="C50" s="213"/>
      <c r="D50" s="213"/>
      <c r="E50" s="213"/>
      <c r="F50" s="213"/>
      <c r="G50" s="213"/>
      <c r="H50" s="213"/>
      <c r="I50" s="213"/>
    </row>
    <row r="51" spans="2:9" s="217" customFormat="1" ht="11.25">
      <c r="B51" s="213"/>
      <c r="C51" s="213"/>
      <c r="D51" s="213"/>
      <c r="E51" s="213"/>
      <c r="F51" s="213"/>
      <c r="G51" s="213"/>
      <c r="H51" s="213"/>
      <c r="I51" s="213"/>
    </row>
    <row r="52" spans="2:9" s="217" customFormat="1" ht="11.25">
      <c r="B52" s="213"/>
      <c r="C52" s="213"/>
      <c r="D52" s="213"/>
      <c r="E52" s="213"/>
      <c r="F52" s="213"/>
      <c r="G52" s="213"/>
      <c r="H52" s="213"/>
      <c r="I52" s="213"/>
    </row>
    <row r="53" spans="2:9" s="217" customFormat="1" ht="11.25">
      <c r="B53" s="213"/>
      <c r="C53" s="213"/>
      <c r="D53" s="213"/>
      <c r="E53" s="213"/>
      <c r="F53" s="213"/>
      <c r="G53" s="213"/>
      <c r="H53" s="213"/>
      <c r="I53" s="213"/>
    </row>
    <row r="54" spans="2:9" s="217" customFormat="1" ht="11.25">
      <c r="B54" s="213"/>
      <c r="C54" s="213"/>
      <c r="D54" s="213"/>
      <c r="E54" s="213"/>
      <c r="F54" s="213"/>
      <c r="G54" s="213"/>
      <c r="H54" s="213"/>
      <c r="I54" s="213"/>
    </row>
    <row r="55" spans="2:9" s="217" customFormat="1" ht="11.25">
      <c r="B55" s="213"/>
      <c r="C55" s="213"/>
      <c r="D55" s="213"/>
      <c r="E55" s="213"/>
      <c r="F55" s="213"/>
      <c r="G55" s="213"/>
      <c r="H55" s="213"/>
      <c r="I55" s="213"/>
    </row>
    <row r="56" spans="2:9" s="217" customFormat="1" ht="11.25">
      <c r="B56" s="213"/>
      <c r="C56" s="213"/>
      <c r="D56" s="213"/>
      <c r="E56" s="213"/>
      <c r="F56" s="213"/>
      <c r="G56" s="213"/>
      <c r="H56" s="213"/>
      <c r="I56" s="213"/>
    </row>
    <row r="57" spans="2:9" s="217" customFormat="1" ht="11.25">
      <c r="B57" s="213"/>
      <c r="C57" s="213"/>
      <c r="D57" s="213"/>
      <c r="E57" s="213"/>
      <c r="F57" s="213"/>
      <c r="G57" s="213"/>
      <c r="H57" s="213"/>
      <c r="I57" s="213"/>
    </row>
    <row r="58" spans="2:9" s="217" customFormat="1" ht="11.25">
      <c r="B58" s="213"/>
      <c r="C58" s="213"/>
      <c r="D58" s="213"/>
      <c r="E58" s="213"/>
      <c r="F58" s="213"/>
      <c r="G58" s="213"/>
      <c r="H58" s="213"/>
      <c r="I58" s="213"/>
    </row>
    <row r="59" spans="2:9" s="217" customFormat="1" ht="11.25">
      <c r="B59" s="213"/>
      <c r="C59" s="213"/>
      <c r="D59" s="213"/>
      <c r="E59" s="213"/>
      <c r="F59" s="213"/>
      <c r="G59" s="213"/>
      <c r="H59" s="213"/>
      <c r="I59" s="213"/>
    </row>
    <row r="60" spans="2:9" s="217" customFormat="1" ht="11.25">
      <c r="B60" s="213"/>
      <c r="C60" s="213"/>
      <c r="D60" s="213"/>
      <c r="E60" s="213"/>
      <c r="F60" s="213"/>
      <c r="G60" s="213"/>
      <c r="H60" s="213"/>
      <c r="I60" s="213"/>
    </row>
    <row r="61" spans="2:9" s="217" customFormat="1" ht="11.25">
      <c r="B61" s="213"/>
      <c r="C61" s="213"/>
      <c r="D61" s="213"/>
      <c r="E61" s="213"/>
      <c r="F61" s="213"/>
      <c r="G61" s="213"/>
      <c r="H61" s="213"/>
      <c r="I61" s="213"/>
    </row>
    <row r="62" spans="2:9" s="217" customFormat="1" ht="11.25">
      <c r="B62" s="213"/>
      <c r="C62" s="213"/>
      <c r="D62" s="213"/>
      <c r="E62" s="213"/>
      <c r="F62" s="213"/>
      <c r="G62" s="213"/>
      <c r="H62" s="213"/>
      <c r="I62" s="213"/>
    </row>
    <row r="63" spans="2:9" s="217" customFormat="1" ht="11.25">
      <c r="B63" s="213"/>
      <c r="C63" s="213"/>
      <c r="D63" s="213"/>
      <c r="E63" s="213"/>
      <c r="F63" s="213"/>
      <c r="G63" s="213"/>
      <c r="H63" s="213"/>
      <c r="I63" s="213"/>
    </row>
    <row r="64" spans="2:9" s="217" customFormat="1" ht="11.25">
      <c r="B64" s="213"/>
      <c r="C64" s="213"/>
      <c r="D64" s="213"/>
      <c r="E64" s="213"/>
      <c r="F64" s="213"/>
      <c r="G64" s="213"/>
      <c r="H64" s="213"/>
      <c r="I64" s="213"/>
    </row>
    <row r="65" spans="2:9" s="217" customFormat="1" ht="11.25">
      <c r="B65" s="213"/>
      <c r="C65" s="213"/>
      <c r="D65" s="213"/>
      <c r="E65" s="213"/>
      <c r="F65" s="213"/>
      <c r="G65" s="213"/>
      <c r="H65" s="213"/>
      <c r="I65" s="213"/>
    </row>
    <row r="66" spans="2:9" s="217" customFormat="1" ht="11.25">
      <c r="B66" s="213"/>
      <c r="C66" s="213"/>
      <c r="D66" s="213"/>
      <c r="E66" s="213"/>
      <c r="F66" s="213"/>
      <c r="G66" s="213"/>
      <c r="H66" s="213"/>
      <c r="I66" s="213"/>
    </row>
    <row r="67" spans="2:9" s="217" customFormat="1" ht="11.25">
      <c r="B67" s="213"/>
      <c r="C67" s="213"/>
      <c r="D67" s="213"/>
      <c r="E67" s="213"/>
      <c r="F67" s="213"/>
      <c r="G67" s="213"/>
      <c r="H67" s="213"/>
      <c r="I67" s="213"/>
    </row>
    <row r="68" spans="2:9" s="217" customFormat="1" ht="11.25">
      <c r="B68" s="213"/>
      <c r="C68" s="213"/>
      <c r="D68" s="213"/>
      <c r="E68" s="213"/>
      <c r="F68" s="213"/>
      <c r="G68" s="213"/>
      <c r="H68" s="213"/>
      <c r="I68" s="213"/>
    </row>
    <row r="69" spans="2:9" s="217" customFormat="1" ht="11.25">
      <c r="B69" s="213"/>
      <c r="C69" s="213"/>
      <c r="D69" s="213"/>
      <c r="E69" s="213"/>
      <c r="F69" s="213"/>
      <c r="G69" s="213"/>
      <c r="H69" s="213"/>
      <c r="I69" s="213"/>
    </row>
    <row r="70" spans="2:9" s="217" customFormat="1" ht="11.25">
      <c r="B70" s="213"/>
      <c r="C70" s="213"/>
      <c r="D70" s="213"/>
      <c r="E70" s="213"/>
      <c r="F70" s="213"/>
      <c r="G70" s="213"/>
      <c r="H70" s="213"/>
      <c r="I70" s="213"/>
    </row>
    <row r="71" spans="2:9" s="217" customFormat="1" ht="11.25">
      <c r="B71" s="213"/>
      <c r="C71" s="213"/>
      <c r="D71" s="213"/>
      <c r="E71" s="213"/>
      <c r="F71" s="213"/>
      <c r="G71" s="213"/>
      <c r="H71" s="213"/>
      <c r="I71" s="213"/>
    </row>
    <row r="72" spans="2:9" s="217" customFormat="1" ht="11.25">
      <c r="B72" s="213"/>
      <c r="C72" s="213"/>
      <c r="D72" s="213"/>
      <c r="E72" s="213"/>
      <c r="F72" s="213"/>
      <c r="G72" s="213"/>
      <c r="H72" s="213"/>
      <c r="I72" s="213"/>
    </row>
    <row r="73" spans="2:9" s="217" customFormat="1" ht="11.25">
      <c r="B73" s="213"/>
      <c r="C73" s="213"/>
      <c r="D73" s="213"/>
      <c r="E73" s="213"/>
      <c r="F73" s="213"/>
      <c r="G73" s="213"/>
      <c r="H73" s="213"/>
      <c r="I73" s="213"/>
    </row>
    <row r="74" spans="2:9" s="217" customFormat="1" ht="11.25">
      <c r="B74" s="213"/>
      <c r="C74" s="213"/>
      <c r="D74" s="213"/>
      <c r="E74" s="213"/>
      <c r="F74" s="213"/>
      <c r="G74" s="213"/>
      <c r="H74" s="213"/>
      <c r="I74" s="213"/>
    </row>
    <row r="75" spans="2:9" s="217" customFormat="1" ht="11.25">
      <c r="B75" s="213"/>
      <c r="C75" s="213"/>
      <c r="D75" s="213"/>
      <c r="E75" s="213"/>
      <c r="F75" s="213"/>
      <c r="G75" s="213"/>
      <c r="H75" s="213"/>
      <c r="I75" s="213"/>
    </row>
    <row r="76" spans="2:9" s="217" customFormat="1" ht="11.25">
      <c r="B76" s="213"/>
      <c r="C76" s="213"/>
      <c r="D76" s="213"/>
      <c r="E76" s="213"/>
      <c r="F76" s="213"/>
      <c r="G76" s="213"/>
      <c r="H76" s="213"/>
      <c r="I76" s="213"/>
    </row>
    <row r="77" spans="2:9" s="217" customFormat="1" ht="11.25">
      <c r="B77" s="213"/>
      <c r="C77" s="213"/>
      <c r="D77" s="213"/>
      <c r="E77" s="213"/>
      <c r="F77" s="213"/>
      <c r="G77" s="213"/>
      <c r="H77" s="213"/>
      <c r="I77" s="213"/>
    </row>
    <row r="78" spans="2:9" s="217" customFormat="1" ht="11.25">
      <c r="B78" s="213"/>
      <c r="C78" s="213"/>
      <c r="D78" s="213"/>
      <c r="E78" s="213"/>
      <c r="F78" s="213"/>
      <c r="G78" s="213"/>
      <c r="H78" s="213"/>
      <c r="I78" s="213"/>
    </row>
    <row r="79" spans="2:9" s="217" customFormat="1" ht="11.25">
      <c r="B79" s="213"/>
      <c r="C79" s="213"/>
      <c r="D79" s="213"/>
      <c r="E79" s="213"/>
      <c r="F79" s="213"/>
      <c r="G79" s="213"/>
      <c r="H79" s="213"/>
      <c r="I79" s="213"/>
    </row>
    <row r="80" spans="2:9" s="217" customFormat="1" ht="11.25">
      <c r="B80" s="213"/>
      <c r="C80" s="213"/>
      <c r="D80" s="213"/>
      <c r="E80" s="213"/>
      <c r="F80" s="213"/>
      <c r="G80" s="213"/>
      <c r="H80" s="213"/>
      <c r="I80" s="213"/>
    </row>
    <row r="81" spans="2:9" s="217" customFormat="1" ht="11.25">
      <c r="B81" s="213"/>
      <c r="C81" s="213"/>
      <c r="D81" s="213"/>
      <c r="E81" s="213"/>
      <c r="F81" s="213"/>
      <c r="G81" s="213"/>
      <c r="H81" s="213"/>
      <c r="I81" s="213"/>
    </row>
    <row r="82" spans="2:9" s="217" customFormat="1" ht="11.25">
      <c r="B82" s="213"/>
      <c r="C82" s="213"/>
      <c r="D82" s="213"/>
      <c r="E82" s="213"/>
      <c r="F82" s="213"/>
      <c r="G82" s="213"/>
      <c r="H82" s="213"/>
      <c r="I82" s="213"/>
    </row>
    <row r="83" spans="2:9" s="217" customFormat="1" ht="11.25">
      <c r="B83" s="213"/>
      <c r="C83" s="213"/>
      <c r="D83" s="213"/>
      <c r="E83" s="213"/>
      <c r="F83" s="213"/>
      <c r="G83" s="213"/>
      <c r="H83" s="213"/>
      <c r="I83" s="213"/>
    </row>
    <row r="84" spans="2:9" s="217" customFormat="1" ht="11.25">
      <c r="B84" s="213"/>
      <c r="C84" s="213"/>
      <c r="D84" s="213"/>
      <c r="E84" s="213"/>
      <c r="F84" s="213"/>
      <c r="G84" s="213"/>
      <c r="H84" s="213"/>
      <c r="I84" s="213"/>
    </row>
    <row r="85" spans="2:9" s="217" customFormat="1" ht="11.25">
      <c r="B85" s="213"/>
      <c r="C85" s="213"/>
      <c r="D85" s="213"/>
      <c r="E85" s="213"/>
      <c r="F85" s="213"/>
      <c r="G85" s="213"/>
      <c r="H85" s="213"/>
      <c r="I85" s="213"/>
    </row>
    <row r="86" spans="2:9" s="217" customFormat="1" ht="11.25">
      <c r="B86" s="213"/>
      <c r="C86" s="213"/>
      <c r="D86" s="213"/>
      <c r="E86" s="213"/>
      <c r="F86" s="213"/>
      <c r="G86" s="213"/>
      <c r="H86" s="213"/>
      <c r="I86" s="213"/>
    </row>
    <row r="87" spans="2:9" s="217" customFormat="1" ht="11.25">
      <c r="B87" s="213"/>
      <c r="C87" s="213"/>
      <c r="D87" s="213"/>
      <c r="E87" s="213"/>
      <c r="F87" s="213"/>
      <c r="G87" s="213"/>
      <c r="H87" s="213"/>
      <c r="I87" s="213"/>
    </row>
    <row r="88" spans="2:9" s="217" customFormat="1" ht="11.25">
      <c r="B88" s="213"/>
      <c r="C88" s="213"/>
      <c r="D88" s="213"/>
      <c r="E88" s="213"/>
      <c r="F88" s="213"/>
      <c r="G88" s="213"/>
      <c r="H88" s="213"/>
      <c r="I88" s="213"/>
    </row>
    <row r="89" spans="2:9" s="217" customFormat="1" ht="11.25">
      <c r="B89" s="213"/>
      <c r="C89" s="213"/>
      <c r="D89" s="213"/>
      <c r="E89" s="213"/>
      <c r="F89" s="213"/>
      <c r="G89" s="213"/>
      <c r="H89" s="213"/>
      <c r="I89" s="213"/>
    </row>
    <row r="90" spans="2:9" s="217" customFormat="1" ht="11.25">
      <c r="B90" s="213"/>
      <c r="C90" s="213"/>
      <c r="D90" s="213"/>
      <c r="E90" s="213"/>
      <c r="F90" s="213"/>
      <c r="G90" s="213"/>
      <c r="H90" s="213"/>
      <c r="I90" s="213"/>
    </row>
    <row r="91" spans="2:9" s="217" customFormat="1" ht="11.25">
      <c r="B91" s="213"/>
      <c r="C91" s="213"/>
      <c r="D91" s="213"/>
      <c r="E91" s="213"/>
      <c r="F91" s="213"/>
      <c r="G91" s="213"/>
      <c r="H91" s="213"/>
      <c r="I91" s="213"/>
    </row>
    <row r="92" spans="2:9" s="217" customFormat="1" ht="11.25">
      <c r="B92" s="213"/>
      <c r="C92" s="213"/>
      <c r="D92" s="213"/>
      <c r="E92" s="213"/>
      <c r="F92" s="213"/>
      <c r="G92" s="213"/>
      <c r="H92" s="213"/>
      <c r="I92" s="213"/>
    </row>
  </sheetData>
  <mergeCells count="13">
    <mergeCell ref="A3:I3"/>
    <mergeCell ref="A4:I4"/>
    <mergeCell ref="B6:D7"/>
    <mergeCell ref="E6:G7"/>
    <mergeCell ref="A6:A9"/>
    <mergeCell ref="G8:G9"/>
    <mergeCell ref="H6:H9"/>
    <mergeCell ref="I6:I9"/>
    <mergeCell ref="B8:B9"/>
    <mergeCell ref="C8:C9"/>
    <mergeCell ref="D8:D9"/>
    <mergeCell ref="E8:E9"/>
    <mergeCell ref="F8:F9"/>
  </mergeCells>
  <phoneticPr fontId="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100"/>
  <sheetViews>
    <sheetView view="pageBreakPreview" zoomScaleNormal="100" zoomScaleSheetLayoutView="100" workbookViewId="0">
      <selection activeCell="J5" sqref="J5"/>
    </sheetView>
  </sheetViews>
  <sheetFormatPr defaultRowHeight="14.25"/>
  <cols>
    <col min="1" max="1" width="6.625" style="916" customWidth="1"/>
    <col min="2" max="2" width="10.875" style="916" customWidth="1"/>
    <col min="3" max="10" width="8.125" style="591" customWidth="1"/>
    <col min="11" max="16384" width="9" style="916"/>
  </cols>
  <sheetData>
    <row r="1" spans="1:10" s="462" customFormat="1" ht="14.1" customHeight="1">
      <c r="A1" s="590" t="s">
        <v>1723</v>
      </c>
      <c r="C1" s="591"/>
      <c r="D1" s="591"/>
      <c r="E1" s="591"/>
      <c r="F1" s="591"/>
      <c r="G1" s="591"/>
      <c r="H1" s="591"/>
      <c r="I1" s="591"/>
      <c r="J1" s="925"/>
    </row>
    <row r="2" spans="1:10" ht="14.1" customHeight="1">
      <c r="A2" s="152"/>
      <c r="J2" s="925"/>
    </row>
    <row r="3" spans="1:10" s="904" customFormat="1" ht="20.100000000000001" customHeight="1">
      <c r="A3" s="1221" t="s">
        <v>154</v>
      </c>
      <c r="B3" s="1221"/>
      <c r="C3" s="1221"/>
      <c r="D3" s="1221"/>
      <c r="E3" s="1221"/>
      <c r="F3" s="1221"/>
      <c r="G3" s="1221"/>
      <c r="H3" s="1221"/>
      <c r="I3" s="1221"/>
      <c r="J3" s="1221"/>
    </row>
    <row r="4" spans="1:10" s="903" customFormat="1" ht="24" customHeight="1">
      <c r="A4" s="1191" t="s">
        <v>155</v>
      </c>
      <c r="B4" s="1191"/>
      <c r="C4" s="1191"/>
      <c r="D4" s="1191"/>
      <c r="E4" s="1191"/>
      <c r="F4" s="1191"/>
      <c r="G4" s="1191"/>
      <c r="H4" s="1191"/>
      <c r="I4" s="1191"/>
      <c r="J4" s="1191"/>
    </row>
    <row r="5" spans="1:10" s="918" customFormat="1" ht="18" customHeight="1" thickBot="1">
      <c r="A5" s="431" t="s">
        <v>1566</v>
      </c>
      <c r="B5" s="592"/>
      <c r="C5" s="592"/>
      <c r="D5" s="592"/>
      <c r="E5" s="592"/>
      <c r="F5" s="592"/>
      <c r="G5" s="592"/>
      <c r="H5" s="592"/>
      <c r="I5" s="592"/>
      <c r="J5" s="593" t="s">
        <v>1727</v>
      </c>
    </row>
    <row r="6" spans="1:10" s="918" customFormat="1" ht="13.5" customHeight="1">
      <c r="A6" s="1427" t="s">
        <v>270</v>
      </c>
      <c r="B6" s="1428"/>
      <c r="C6" s="1301" t="s">
        <v>1563</v>
      </c>
      <c r="D6" s="1408"/>
      <c r="E6" s="1408"/>
      <c r="F6" s="1408" t="s">
        <v>161</v>
      </c>
      <c r="G6" s="1408"/>
      <c r="H6" s="1408"/>
      <c r="I6" s="1413" t="s">
        <v>1095</v>
      </c>
      <c r="J6" s="1416" t="s">
        <v>1096</v>
      </c>
    </row>
    <row r="7" spans="1:10" s="918" customFormat="1" ht="13.5" customHeight="1">
      <c r="A7" s="1295"/>
      <c r="B7" s="1429"/>
      <c r="C7" s="1409"/>
      <c r="D7" s="1410"/>
      <c r="E7" s="1410"/>
      <c r="F7" s="1411"/>
      <c r="G7" s="1410"/>
      <c r="H7" s="1410"/>
      <c r="I7" s="1414"/>
      <c r="J7" s="1417"/>
    </row>
    <row r="8" spans="1:10" s="918" customFormat="1" ht="13.5" customHeight="1">
      <c r="A8" s="1295"/>
      <c r="B8" s="1429"/>
      <c r="C8" s="1419"/>
      <c r="D8" s="1410" t="s">
        <v>164</v>
      </c>
      <c r="E8" s="1410" t="s">
        <v>165</v>
      </c>
      <c r="F8" s="1421"/>
      <c r="G8" s="1410" t="s">
        <v>164</v>
      </c>
      <c r="H8" s="1410" t="s">
        <v>165</v>
      </c>
      <c r="I8" s="1414"/>
      <c r="J8" s="1417"/>
    </row>
    <row r="9" spans="1:10" s="918" customFormat="1" ht="13.5" customHeight="1">
      <c r="A9" s="1430"/>
      <c r="B9" s="1431"/>
      <c r="C9" s="1305"/>
      <c r="D9" s="1422"/>
      <c r="E9" s="1422"/>
      <c r="F9" s="1422"/>
      <c r="G9" s="1422"/>
      <c r="H9" s="1422"/>
      <c r="I9" s="1415"/>
      <c r="J9" s="1418"/>
    </row>
    <row r="10" spans="1:10" s="433" customFormat="1" ht="18.600000000000001" customHeight="1">
      <c r="A10" s="1423" t="s">
        <v>301</v>
      </c>
      <c r="B10" s="1424"/>
      <c r="C10" s="594">
        <v>22373</v>
      </c>
      <c r="D10" s="594">
        <v>11707</v>
      </c>
      <c r="E10" s="594">
        <v>10666</v>
      </c>
      <c r="F10" s="594">
        <v>19625</v>
      </c>
      <c r="G10" s="594">
        <v>10890</v>
      </c>
      <c r="H10" s="594">
        <v>8735</v>
      </c>
      <c r="I10" s="594">
        <v>14499</v>
      </c>
      <c r="J10" s="594">
        <v>5523</v>
      </c>
    </row>
    <row r="11" spans="1:10" s="433" customFormat="1" ht="18.600000000000001" customHeight="1">
      <c r="A11" s="1423" t="s">
        <v>18</v>
      </c>
      <c r="B11" s="1424"/>
      <c r="C11" s="594">
        <v>23699</v>
      </c>
      <c r="D11" s="594">
        <v>12261</v>
      </c>
      <c r="E11" s="594">
        <v>11438</v>
      </c>
      <c r="F11" s="594">
        <v>20247</v>
      </c>
      <c r="G11" s="594">
        <v>11130</v>
      </c>
      <c r="H11" s="594">
        <v>9117</v>
      </c>
      <c r="I11" s="594">
        <v>15592</v>
      </c>
      <c r="J11" s="594">
        <v>5476</v>
      </c>
    </row>
    <row r="12" spans="1:10" s="433" customFormat="1" ht="18.600000000000001" customHeight="1">
      <c r="A12" s="1423" t="s">
        <v>844</v>
      </c>
      <c r="B12" s="1424"/>
      <c r="C12" s="594">
        <v>24250</v>
      </c>
      <c r="D12" s="594">
        <v>12502</v>
      </c>
      <c r="E12" s="594">
        <v>11748</v>
      </c>
      <c r="F12" s="594">
        <v>20237</v>
      </c>
      <c r="G12" s="594">
        <v>11146</v>
      </c>
      <c r="H12" s="594">
        <v>9091</v>
      </c>
      <c r="I12" s="594">
        <v>15942</v>
      </c>
      <c r="J12" s="594">
        <v>5322</v>
      </c>
    </row>
    <row r="13" spans="1:10" s="999" customFormat="1" ht="18.600000000000001" customHeight="1">
      <c r="A13" s="1423" t="s">
        <v>1242</v>
      </c>
      <c r="B13" s="1424"/>
      <c r="C13" s="998">
        <v>24635</v>
      </c>
      <c r="D13" s="998">
        <v>12758</v>
      </c>
      <c r="E13" s="998">
        <v>11877</v>
      </c>
      <c r="F13" s="998">
        <v>20644</v>
      </c>
      <c r="G13" s="998">
        <v>11372</v>
      </c>
      <c r="H13" s="998">
        <v>9272</v>
      </c>
      <c r="I13" s="998">
        <v>15383</v>
      </c>
      <c r="J13" s="998">
        <v>5562</v>
      </c>
    </row>
    <row r="14" spans="1:10" s="433" customFormat="1" ht="18.600000000000001" customHeight="1">
      <c r="A14" s="1425" t="s">
        <v>1554</v>
      </c>
      <c r="B14" s="1426"/>
      <c r="C14" s="595">
        <f t="shared" ref="C14:J14" si="0">SUM(C16:C38)</f>
        <v>22206</v>
      </c>
      <c r="D14" s="595">
        <f t="shared" si="0"/>
        <v>11538</v>
      </c>
      <c r="E14" s="595">
        <f t="shared" si="0"/>
        <v>10668</v>
      </c>
      <c r="F14" s="595">
        <f t="shared" si="0"/>
        <v>20245</v>
      </c>
      <c r="G14" s="595">
        <f t="shared" si="0"/>
        <v>11012</v>
      </c>
      <c r="H14" s="595">
        <f t="shared" si="0"/>
        <v>9233</v>
      </c>
      <c r="I14" s="595">
        <f t="shared" si="0"/>
        <v>15421</v>
      </c>
      <c r="J14" s="595">
        <f t="shared" si="0"/>
        <v>5410</v>
      </c>
    </row>
    <row r="15" spans="1:10" s="918" customFormat="1" ht="15.95" customHeight="1">
      <c r="A15" s="1425"/>
      <c r="B15" s="1426"/>
      <c r="C15" s="594"/>
      <c r="D15" s="594"/>
      <c r="E15" s="594"/>
      <c r="F15" s="594"/>
      <c r="G15" s="594"/>
      <c r="H15" s="594"/>
      <c r="I15" s="594"/>
      <c r="J15" s="594"/>
    </row>
    <row r="16" spans="1:10" s="918" customFormat="1" ht="18.600000000000001" customHeight="1">
      <c r="A16" s="561" t="s">
        <v>175</v>
      </c>
      <c r="B16" s="596" t="s">
        <v>199</v>
      </c>
      <c r="C16" s="594">
        <v>4548</v>
      </c>
      <c r="D16" s="597">
        <v>2397</v>
      </c>
      <c r="E16" s="597">
        <v>2151</v>
      </c>
      <c r="F16" s="594">
        <v>2902</v>
      </c>
      <c r="G16" s="597">
        <v>1529</v>
      </c>
      <c r="H16" s="597">
        <v>1373</v>
      </c>
      <c r="I16" s="598">
        <v>3342</v>
      </c>
      <c r="J16" s="598">
        <v>1096</v>
      </c>
    </row>
    <row r="17" spans="1:10" s="918" customFormat="1" ht="18.600000000000001" customHeight="1">
      <c r="A17" s="561" t="s">
        <v>176</v>
      </c>
      <c r="B17" s="596" t="s">
        <v>218</v>
      </c>
      <c r="C17" s="594">
        <v>1774</v>
      </c>
      <c r="D17" s="597">
        <v>928</v>
      </c>
      <c r="E17" s="597">
        <v>846</v>
      </c>
      <c r="F17" s="594">
        <v>2044</v>
      </c>
      <c r="G17" s="597">
        <v>1123</v>
      </c>
      <c r="H17" s="597">
        <v>921</v>
      </c>
      <c r="I17" s="598">
        <v>1459</v>
      </c>
      <c r="J17" s="598">
        <v>558</v>
      </c>
    </row>
    <row r="18" spans="1:10" s="918" customFormat="1" ht="18.600000000000001" customHeight="1">
      <c r="A18" s="561" t="s">
        <v>177</v>
      </c>
      <c r="B18" s="596" t="s">
        <v>200</v>
      </c>
      <c r="C18" s="594">
        <v>998</v>
      </c>
      <c r="D18" s="597">
        <v>513</v>
      </c>
      <c r="E18" s="597">
        <v>485</v>
      </c>
      <c r="F18" s="594">
        <v>1161</v>
      </c>
      <c r="G18" s="597">
        <v>620</v>
      </c>
      <c r="H18" s="597">
        <v>541</v>
      </c>
      <c r="I18" s="598">
        <v>648</v>
      </c>
      <c r="J18" s="598">
        <v>251</v>
      </c>
    </row>
    <row r="19" spans="1:10" s="918" customFormat="1" ht="18.600000000000001" customHeight="1">
      <c r="A19" s="561" t="s">
        <v>178</v>
      </c>
      <c r="B19" s="596" t="s">
        <v>201</v>
      </c>
      <c r="C19" s="594">
        <v>1497</v>
      </c>
      <c r="D19" s="597">
        <v>789</v>
      </c>
      <c r="E19" s="597">
        <v>708</v>
      </c>
      <c r="F19" s="594">
        <v>1394</v>
      </c>
      <c r="G19" s="597">
        <v>792</v>
      </c>
      <c r="H19" s="597">
        <v>602</v>
      </c>
      <c r="I19" s="598">
        <v>791</v>
      </c>
      <c r="J19" s="598">
        <v>316</v>
      </c>
    </row>
    <row r="20" spans="1:10" s="918" customFormat="1" ht="18.600000000000001" customHeight="1">
      <c r="A20" s="561" t="s">
        <v>179</v>
      </c>
      <c r="B20" s="596" t="s">
        <v>202</v>
      </c>
      <c r="C20" s="594">
        <v>4790</v>
      </c>
      <c r="D20" s="597">
        <v>2507</v>
      </c>
      <c r="E20" s="597">
        <v>2283</v>
      </c>
      <c r="F20" s="594">
        <v>1502</v>
      </c>
      <c r="G20" s="597">
        <v>832</v>
      </c>
      <c r="H20" s="597">
        <v>670</v>
      </c>
      <c r="I20" s="598">
        <v>3236</v>
      </c>
      <c r="J20" s="598">
        <v>820</v>
      </c>
    </row>
    <row r="21" spans="1:10" s="918" customFormat="1" ht="18.600000000000001" customHeight="1">
      <c r="A21" s="561" t="s">
        <v>180</v>
      </c>
      <c r="B21" s="596" t="s">
        <v>203</v>
      </c>
      <c r="C21" s="594">
        <v>703</v>
      </c>
      <c r="D21" s="597">
        <v>359</v>
      </c>
      <c r="E21" s="597">
        <v>344</v>
      </c>
      <c r="F21" s="594">
        <v>1010</v>
      </c>
      <c r="G21" s="597">
        <v>551</v>
      </c>
      <c r="H21" s="597">
        <v>459</v>
      </c>
      <c r="I21" s="598">
        <v>459</v>
      </c>
      <c r="J21" s="598">
        <v>183</v>
      </c>
    </row>
    <row r="22" spans="1:10" s="918" customFormat="1" ht="18.600000000000001" customHeight="1">
      <c r="A22" s="561" t="s">
        <v>181</v>
      </c>
      <c r="B22" s="596" t="s">
        <v>204</v>
      </c>
      <c r="C22" s="594">
        <v>711</v>
      </c>
      <c r="D22" s="597">
        <v>367</v>
      </c>
      <c r="E22" s="597">
        <v>344</v>
      </c>
      <c r="F22" s="594">
        <v>983</v>
      </c>
      <c r="G22" s="597">
        <v>526</v>
      </c>
      <c r="H22" s="597">
        <v>457</v>
      </c>
      <c r="I22" s="598">
        <v>510</v>
      </c>
      <c r="J22" s="598">
        <v>226</v>
      </c>
    </row>
    <row r="23" spans="1:10" s="918" customFormat="1" ht="18.600000000000001" customHeight="1">
      <c r="A23" s="561" t="s">
        <v>182</v>
      </c>
      <c r="B23" s="596" t="s">
        <v>205</v>
      </c>
      <c r="C23" s="594">
        <v>577</v>
      </c>
      <c r="D23" s="597">
        <v>290</v>
      </c>
      <c r="E23" s="597">
        <v>287</v>
      </c>
      <c r="F23" s="594">
        <v>1178</v>
      </c>
      <c r="G23" s="597">
        <v>615</v>
      </c>
      <c r="H23" s="597">
        <v>563</v>
      </c>
      <c r="I23" s="598">
        <v>412</v>
      </c>
      <c r="J23" s="598">
        <v>184</v>
      </c>
    </row>
    <row r="24" spans="1:10" s="918" customFormat="1" ht="18.600000000000001" customHeight="1">
      <c r="A24" s="561" t="s">
        <v>183</v>
      </c>
      <c r="B24" s="596" t="s">
        <v>219</v>
      </c>
      <c r="C24" s="594">
        <v>547</v>
      </c>
      <c r="D24" s="597">
        <v>282</v>
      </c>
      <c r="E24" s="597">
        <v>265</v>
      </c>
      <c r="F24" s="594">
        <v>767</v>
      </c>
      <c r="G24" s="597">
        <v>426</v>
      </c>
      <c r="H24" s="597">
        <v>341</v>
      </c>
      <c r="I24" s="598">
        <v>312</v>
      </c>
      <c r="J24" s="598">
        <v>133</v>
      </c>
    </row>
    <row r="25" spans="1:10" s="918" customFormat="1" ht="18.600000000000001" customHeight="1">
      <c r="A25" s="561" t="s">
        <v>184</v>
      </c>
      <c r="B25" s="596" t="s">
        <v>206</v>
      </c>
      <c r="C25" s="594">
        <v>2451</v>
      </c>
      <c r="D25" s="597">
        <v>1238</v>
      </c>
      <c r="E25" s="597">
        <v>1213</v>
      </c>
      <c r="F25" s="594">
        <v>1316</v>
      </c>
      <c r="G25" s="597">
        <v>722</v>
      </c>
      <c r="H25" s="597">
        <v>594</v>
      </c>
      <c r="I25" s="598">
        <v>1564</v>
      </c>
      <c r="J25" s="598">
        <v>551</v>
      </c>
    </row>
    <row r="26" spans="1:10" s="918" customFormat="1" ht="18.600000000000001" customHeight="1">
      <c r="A26" s="561" t="s">
        <v>185</v>
      </c>
      <c r="B26" s="596" t="s">
        <v>207</v>
      </c>
      <c r="C26" s="594">
        <v>99</v>
      </c>
      <c r="D26" s="597">
        <v>54</v>
      </c>
      <c r="E26" s="597">
        <v>45</v>
      </c>
      <c r="F26" s="594">
        <v>326</v>
      </c>
      <c r="G26" s="597">
        <v>173</v>
      </c>
      <c r="H26" s="597">
        <v>153</v>
      </c>
      <c r="I26" s="598">
        <v>66</v>
      </c>
      <c r="J26" s="598">
        <v>27</v>
      </c>
    </row>
    <row r="27" spans="1:10" s="918" customFormat="1" ht="18.600000000000001" customHeight="1">
      <c r="A27" s="561" t="s">
        <v>186</v>
      </c>
      <c r="B27" s="596" t="s">
        <v>208</v>
      </c>
      <c r="C27" s="594">
        <v>256</v>
      </c>
      <c r="D27" s="597">
        <v>129</v>
      </c>
      <c r="E27" s="597">
        <v>127</v>
      </c>
      <c r="F27" s="594">
        <v>891</v>
      </c>
      <c r="G27" s="597">
        <v>477</v>
      </c>
      <c r="H27" s="597">
        <v>414</v>
      </c>
      <c r="I27" s="598">
        <v>195</v>
      </c>
      <c r="J27" s="598">
        <v>104</v>
      </c>
    </row>
    <row r="28" spans="1:10" s="918" customFormat="1" ht="18.600000000000001" customHeight="1">
      <c r="A28" s="561" t="s">
        <v>187</v>
      </c>
      <c r="B28" s="596" t="s">
        <v>209</v>
      </c>
      <c r="C28" s="594">
        <v>137</v>
      </c>
      <c r="D28" s="597">
        <v>60</v>
      </c>
      <c r="E28" s="597">
        <v>77</v>
      </c>
      <c r="F28" s="594">
        <v>320</v>
      </c>
      <c r="G28" s="597">
        <v>174</v>
      </c>
      <c r="H28" s="597">
        <v>146</v>
      </c>
      <c r="I28" s="598">
        <v>111</v>
      </c>
      <c r="J28" s="598">
        <v>54</v>
      </c>
    </row>
    <row r="29" spans="1:10" s="918" customFormat="1" ht="18.2" customHeight="1">
      <c r="A29" s="561" t="s">
        <v>188</v>
      </c>
      <c r="B29" s="596" t="s">
        <v>210</v>
      </c>
      <c r="C29" s="594">
        <v>109</v>
      </c>
      <c r="D29" s="597">
        <v>64</v>
      </c>
      <c r="E29" s="597">
        <v>45</v>
      </c>
      <c r="F29" s="594">
        <v>223</v>
      </c>
      <c r="G29" s="597">
        <v>135</v>
      </c>
      <c r="H29" s="597">
        <v>88</v>
      </c>
      <c r="I29" s="598">
        <v>61</v>
      </c>
      <c r="J29" s="598">
        <v>39</v>
      </c>
    </row>
    <row r="30" spans="1:10" s="918" customFormat="1" ht="18.2" customHeight="1">
      <c r="A30" s="561" t="s">
        <v>189</v>
      </c>
      <c r="B30" s="596" t="s">
        <v>211</v>
      </c>
      <c r="C30" s="594">
        <v>204</v>
      </c>
      <c r="D30" s="597">
        <v>106</v>
      </c>
      <c r="E30" s="597">
        <v>98</v>
      </c>
      <c r="F30" s="594">
        <v>503</v>
      </c>
      <c r="G30" s="597">
        <v>267</v>
      </c>
      <c r="H30" s="597">
        <v>236</v>
      </c>
      <c r="I30" s="598">
        <v>165</v>
      </c>
      <c r="J30" s="598">
        <v>91</v>
      </c>
    </row>
    <row r="31" spans="1:10" s="918" customFormat="1" ht="18.2" customHeight="1">
      <c r="A31" s="561" t="s">
        <v>190</v>
      </c>
      <c r="B31" s="596" t="s">
        <v>220</v>
      </c>
      <c r="C31" s="594">
        <v>162</v>
      </c>
      <c r="D31" s="597">
        <v>79</v>
      </c>
      <c r="E31" s="597">
        <v>83</v>
      </c>
      <c r="F31" s="594">
        <v>553</v>
      </c>
      <c r="G31" s="597">
        <v>291</v>
      </c>
      <c r="H31" s="597">
        <v>262</v>
      </c>
      <c r="I31" s="598">
        <v>202</v>
      </c>
      <c r="J31" s="598">
        <v>69</v>
      </c>
    </row>
    <row r="32" spans="1:10" s="918" customFormat="1" ht="18.2" customHeight="1">
      <c r="A32" s="561" t="s">
        <v>191</v>
      </c>
      <c r="B32" s="596" t="s">
        <v>221</v>
      </c>
      <c r="C32" s="594">
        <v>248</v>
      </c>
      <c r="D32" s="597">
        <v>117</v>
      </c>
      <c r="E32" s="597">
        <v>131</v>
      </c>
      <c r="F32" s="594">
        <v>344</v>
      </c>
      <c r="G32" s="597">
        <v>170</v>
      </c>
      <c r="H32" s="597">
        <v>174</v>
      </c>
      <c r="I32" s="598">
        <v>185</v>
      </c>
      <c r="J32" s="598">
        <v>61</v>
      </c>
    </row>
    <row r="33" spans="1:10" s="918" customFormat="1" ht="18.2" customHeight="1">
      <c r="A33" s="561" t="s">
        <v>192</v>
      </c>
      <c r="B33" s="596" t="s">
        <v>212</v>
      </c>
      <c r="C33" s="594">
        <v>283</v>
      </c>
      <c r="D33" s="597">
        <v>144</v>
      </c>
      <c r="E33" s="597">
        <v>139</v>
      </c>
      <c r="F33" s="594">
        <v>528</v>
      </c>
      <c r="G33" s="597">
        <v>285</v>
      </c>
      <c r="H33" s="597">
        <v>243</v>
      </c>
      <c r="I33" s="598">
        <v>207</v>
      </c>
      <c r="J33" s="598">
        <v>90</v>
      </c>
    </row>
    <row r="34" spans="1:10" s="918" customFormat="1" ht="18.2" customHeight="1">
      <c r="A34" s="561" t="s">
        <v>193</v>
      </c>
      <c r="B34" s="596" t="s">
        <v>222</v>
      </c>
      <c r="C34" s="594">
        <v>1270</v>
      </c>
      <c r="D34" s="597">
        <v>672</v>
      </c>
      <c r="E34" s="597">
        <v>598</v>
      </c>
      <c r="F34" s="594">
        <v>668</v>
      </c>
      <c r="G34" s="597">
        <v>374</v>
      </c>
      <c r="H34" s="597">
        <v>294</v>
      </c>
      <c r="I34" s="598">
        <v>882</v>
      </c>
      <c r="J34" s="598">
        <v>288</v>
      </c>
    </row>
    <row r="35" spans="1:10" s="918" customFormat="1" ht="18.2" customHeight="1">
      <c r="A35" s="561" t="s">
        <v>194</v>
      </c>
      <c r="B35" s="596" t="s">
        <v>213</v>
      </c>
      <c r="C35" s="594">
        <v>238</v>
      </c>
      <c r="D35" s="597">
        <v>125</v>
      </c>
      <c r="E35" s="597">
        <v>113</v>
      </c>
      <c r="F35" s="594">
        <v>586</v>
      </c>
      <c r="G35" s="597">
        <v>332</v>
      </c>
      <c r="H35" s="597">
        <v>254</v>
      </c>
      <c r="I35" s="598">
        <v>180</v>
      </c>
      <c r="J35" s="598">
        <v>75</v>
      </c>
    </row>
    <row r="36" spans="1:10" s="918" customFormat="1" ht="18.2" customHeight="1">
      <c r="A36" s="561" t="s">
        <v>195</v>
      </c>
      <c r="B36" s="596" t="s">
        <v>223</v>
      </c>
      <c r="C36" s="594">
        <v>202</v>
      </c>
      <c r="D36" s="597">
        <v>108</v>
      </c>
      <c r="E36" s="597">
        <v>94</v>
      </c>
      <c r="F36" s="594">
        <v>398</v>
      </c>
      <c r="G36" s="597">
        <v>231</v>
      </c>
      <c r="H36" s="597">
        <v>167</v>
      </c>
      <c r="I36" s="598">
        <v>127</v>
      </c>
      <c r="J36" s="598">
        <v>52</v>
      </c>
    </row>
    <row r="37" spans="1:10" s="918" customFormat="1" ht="18.2" customHeight="1">
      <c r="A37" s="561" t="s">
        <v>196</v>
      </c>
      <c r="B37" s="596" t="s">
        <v>214</v>
      </c>
      <c r="C37" s="594">
        <v>347</v>
      </c>
      <c r="D37" s="597">
        <v>186</v>
      </c>
      <c r="E37" s="597">
        <v>161</v>
      </c>
      <c r="F37" s="594">
        <v>586</v>
      </c>
      <c r="G37" s="597">
        <v>322</v>
      </c>
      <c r="H37" s="597">
        <v>264</v>
      </c>
      <c r="I37" s="598">
        <v>259</v>
      </c>
      <c r="J37" s="598">
        <v>120</v>
      </c>
    </row>
    <row r="38" spans="1:10" s="918" customFormat="1" ht="18.2" customHeight="1" thickBot="1">
      <c r="A38" s="563" t="s">
        <v>197</v>
      </c>
      <c r="B38" s="599" t="s">
        <v>224</v>
      </c>
      <c r="C38" s="594">
        <v>55</v>
      </c>
      <c r="D38" s="597">
        <v>24</v>
      </c>
      <c r="E38" s="597">
        <v>31</v>
      </c>
      <c r="F38" s="594">
        <v>62</v>
      </c>
      <c r="G38" s="597">
        <v>45</v>
      </c>
      <c r="H38" s="597">
        <v>17</v>
      </c>
      <c r="I38" s="598">
        <v>48</v>
      </c>
      <c r="J38" s="598">
        <v>22</v>
      </c>
    </row>
    <row r="39" spans="1:10" s="601" customFormat="1" ht="11.1" customHeight="1">
      <c r="A39" s="567" t="s">
        <v>138</v>
      </c>
      <c r="B39" s="600"/>
      <c r="C39" s="568"/>
      <c r="D39" s="568"/>
      <c r="E39" s="568"/>
      <c r="F39" s="568"/>
      <c r="G39" s="568"/>
      <c r="H39" s="568"/>
      <c r="I39" s="568"/>
      <c r="J39" s="569" t="s">
        <v>273</v>
      </c>
    </row>
    <row r="40" spans="1:10" s="918" customFormat="1" ht="13.5" customHeight="1">
      <c r="C40" s="559"/>
      <c r="D40" s="559"/>
      <c r="E40" s="559"/>
      <c r="F40" s="559"/>
      <c r="G40" s="559"/>
      <c r="H40" s="559"/>
      <c r="I40" s="559"/>
      <c r="J40" s="559"/>
    </row>
    <row r="41" spans="1:10" s="918" customFormat="1" ht="11.25">
      <c r="C41" s="558"/>
      <c r="D41" s="558"/>
      <c r="E41" s="558"/>
      <c r="F41" s="558"/>
      <c r="G41" s="558"/>
      <c r="H41" s="558"/>
      <c r="I41" s="558"/>
      <c r="J41" s="558"/>
    </row>
    <row r="42" spans="1:10" s="918" customFormat="1" ht="11.25">
      <c r="C42" s="558"/>
      <c r="D42" s="558"/>
      <c r="E42" s="558"/>
      <c r="F42" s="558"/>
      <c r="G42" s="558"/>
      <c r="H42" s="558"/>
      <c r="I42" s="558"/>
      <c r="J42" s="558"/>
    </row>
    <row r="43" spans="1:10" s="918" customFormat="1" ht="11.25">
      <c r="C43" s="558"/>
      <c r="D43" s="558"/>
      <c r="E43" s="558"/>
      <c r="F43" s="558"/>
      <c r="G43" s="558"/>
      <c r="H43" s="558"/>
      <c r="I43" s="558"/>
      <c r="J43" s="558"/>
    </row>
    <row r="44" spans="1:10" s="918" customFormat="1" ht="11.25">
      <c r="C44" s="558"/>
      <c r="D44" s="558"/>
      <c r="E44" s="558"/>
      <c r="F44" s="558"/>
      <c r="G44" s="558"/>
      <c r="H44" s="558"/>
      <c r="I44" s="558"/>
      <c r="J44" s="558"/>
    </row>
    <row r="45" spans="1:10" s="918" customFormat="1" ht="11.25">
      <c r="C45" s="558"/>
      <c r="D45" s="558"/>
      <c r="E45" s="558"/>
      <c r="F45" s="558"/>
      <c r="G45" s="558"/>
      <c r="H45" s="558"/>
      <c r="I45" s="558"/>
      <c r="J45" s="558"/>
    </row>
    <row r="46" spans="1:10" s="918" customFormat="1" ht="11.25">
      <c r="C46" s="558"/>
      <c r="D46" s="558"/>
      <c r="E46" s="558"/>
      <c r="F46" s="558"/>
      <c r="G46" s="558"/>
      <c r="H46" s="558"/>
      <c r="I46" s="558"/>
      <c r="J46" s="558"/>
    </row>
    <row r="47" spans="1:10" s="918" customFormat="1" ht="11.25">
      <c r="C47" s="558"/>
      <c r="D47" s="558"/>
      <c r="E47" s="558"/>
      <c r="F47" s="558"/>
      <c r="G47" s="558"/>
      <c r="H47" s="558"/>
      <c r="I47" s="558"/>
      <c r="J47" s="558"/>
    </row>
    <row r="48" spans="1:10" s="918" customFormat="1" ht="11.25">
      <c r="C48" s="558"/>
      <c r="D48" s="558"/>
      <c r="E48" s="558"/>
      <c r="F48" s="558"/>
      <c r="G48" s="558"/>
      <c r="H48" s="558"/>
      <c r="I48" s="558"/>
      <c r="J48" s="558"/>
    </row>
    <row r="49" spans="3:10" s="918" customFormat="1" ht="11.25">
      <c r="C49" s="558"/>
      <c r="D49" s="558"/>
      <c r="E49" s="558"/>
      <c r="F49" s="558"/>
      <c r="G49" s="558"/>
      <c r="H49" s="558"/>
      <c r="I49" s="558"/>
      <c r="J49" s="558"/>
    </row>
    <row r="50" spans="3:10" s="918" customFormat="1" ht="11.25">
      <c r="C50" s="558"/>
      <c r="D50" s="558"/>
      <c r="E50" s="558"/>
      <c r="F50" s="558"/>
      <c r="G50" s="558"/>
      <c r="H50" s="558"/>
      <c r="I50" s="558"/>
      <c r="J50" s="558"/>
    </row>
    <row r="51" spans="3:10" s="918" customFormat="1" ht="11.25">
      <c r="C51" s="558"/>
      <c r="D51" s="558"/>
      <c r="E51" s="558"/>
      <c r="F51" s="558"/>
      <c r="G51" s="558"/>
      <c r="H51" s="558"/>
      <c r="I51" s="558"/>
      <c r="J51" s="558"/>
    </row>
    <row r="52" spans="3:10" s="918" customFormat="1" ht="11.25">
      <c r="C52" s="558"/>
      <c r="D52" s="558"/>
      <c r="E52" s="558"/>
      <c r="F52" s="558"/>
      <c r="G52" s="558"/>
      <c r="H52" s="558"/>
      <c r="I52" s="558"/>
      <c r="J52" s="558"/>
    </row>
    <row r="53" spans="3:10" s="918" customFormat="1" ht="11.25">
      <c r="C53" s="558"/>
      <c r="D53" s="558"/>
      <c r="E53" s="558"/>
      <c r="F53" s="558"/>
      <c r="G53" s="558"/>
      <c r="H53" s="558"/>
      <c r="I53" s="558"/>
      <c r="J53" s="558"/>
    </row>
    <row r="54" spans="3:10" s="918" customFormat="1" ht="11.25">
      <c r="C54" s="558"/>
      <c r="D54" s="558"/>
      <c r="E54" s="558"/>
      <c r="F54" s="558"/>
      <c r="G54" s="558"/>
      <c r="H54" s="558"/>
      <c r="I54" s="558"/>
      <c r="J54" s="558"/>
    </row>
    <row r="55" spans="3:10" s="918" customFormat="1" ht="11.25">
      <c r="C55" s="558"/>
      <c r="D55" s="558"/>
      <c r="E55" s="558"/>
      <c r="F55" s="558"/>
      <c r="G55" s="558"/>
      <c r="H55" s="558"/>
      <c r="I55" s="558"/>
      <c r="J55" s="558"/>
    </row>
    <row r="56" spans="3:10" s="918" customFormat="1" ht="11.25">
      <c r="C56" s="558"/>
      <c r="D56" s="558"/>
      <c r="E56" s="558"/>
      <c r="F56" s="558"/>
      <c r="G56" s="558"/>
      <c r="H56" s="558"/>
      <c r="I56" s="558"/>
      <c r="J56" s="558"/>
    </row>
    <row r="57" spans="3:10" s="918" customFormat="1" ht="11.25">
      <c r="C57" s="558"/>
      <c r="D57" s="558"/>
      <c r="E57" s="558"/>
      <c r="F57" s="558"/>
      <c r="G57" s="558"/>
      <c r="H57" s="558"/>
      <c r="I57" s="558"/>
      <c r="J57" s="558"/>
    </row>
    <row r="58" spans="3:10" s="918" customFormat="1" ht="11.25">
      <c r="C58" s="558"/>
      <c r="D58" s="558"/>
      <c r="E58" s="558"/>
      <c r="F58" s="558"/>
      <c r="G58" s="558"/>
      <c r="H58" s="558"/>
      <c r="I58" s="558"/>
      <c r="J58" s="558"/>
    </row>
    <row r="59" spans="3:10" s="918" customFormat="1" ht="11.25">
      <c r="C59" s="558"/>
      <c r="D59" s="558"/>
      <c r="E59" s="558"/>
      <c r="F59" s="558"/>
      <c r="G59" s="558"/>
      <c r="H59" s="558"/>
      <c r="I59" s="558"/>
      <c r="J59" s="558"/>
    </row>
    <row r="60" spans="3:10" s="918" customFormat="1" ht="11.25">
      <c r="C60" s="558"/>
      <c r="D60" s="558"/>
      <c r="E60" s="558"/>
      <c r="F60" s="558"/>
      <c r="G60" s="558"/>
      <c r="H60" s="558"/>
      <c r="I60" s="558"/>
      <c r="J60" s="558"/>
    </row>
    <row r="61" spans="3:10" s="918" customFormat="1" ht="11.25">
      <c r="C61" s="558"/>
      <c r="D61" s="558"/>
      <c r="E61" s="558"/>
      <c r="F61" s="558"/>
      <c r="G61" s="558"/>
      <c r="H61" s="558"/>
      <c r="I61" s="558"/>
      <c r="J61" s="558"/>
    </row>
    <row r="62" spans="3:10" s="918" customFormat="1" ht="11.25">
      <c r="C62" s="558"/>
      <c r="D62" s="558"/>
      <c r="E62" s="558"/>
      <c r="F62" s="558"/>
      <c r="G62" s="558"/>
      <c r="H62" s="558"/>
      <c r="I62" s="558"/>
      <c r="J62" s="558"/>
    </row>
    <row r="63" spans="3:10" s="918" customFormat="1" ht="11.25">
      <c r="C63" s="558"/>
      <c r="D63" s="558"/>
      <c r="E63" s="558"/>
      <c r="F63" s="558"/>
      <c r="G63" s="558"/>
      <c r="H63" s="558"/>
      <c r="I63" s="558"/>
      <c r="J63" s="558"/>
    </row>
    <row r="64" spans="3:10" s="918" customFormat="1" ht="11.25">
      <c r="C64" s="558"/>
      <c r="D64" s="558"/>
      <c r="E64" s="558"/>
      <c r="F64" s="558"/>
      <c r="G64" s="558"/>
      <c r="H64" s="558"/>
      <c r="I64" s="558"/>
      <c r="J64" s="558"/>
    </row>
    <row r="65" spans="3:10" s="918" customFormat="1" ht="11.25">
      <c r="C65" s="558"/>
      <c r="D65" s="558"/>
      <c r="E65" s="558"/>
      <c r="F65" s="558"/>
      <c r="G65" s="558"/>
      <c r="H65" s="558"/>
      <c r="I65" s="558"/>
      <c r="J65" s="558"/>
    </row>
    <row r="66" spans="3:10" s="918" customFormat="1" ht="11.25">
      <c r="C66" s="558"/>
      <c r="D66" s="558"/>
      <c r="E66" s="558"/>
      <c r="F66" s="558"/>
      <c r="G66" s="558"/>
      <c r="H66" s="558"/>
      <c r="I66" s="558"/>
      <c r="J66" s="558"/>
    </row>
    <row r="67" spans="3:10" s="918" customFormat="1" ht="11.25">
      <c r="C67" s="558"/>
      <c r="D67" s="558"/>
      <c r="E67" s="558"/>
      <c r="F67" s="558"/>
      <c r="G67" s="558"/>
      <c r="H67" s="558"/>
      <c r="I67" s="558"/>
      <c r="J67" s="558"/>
    </row>
    <row r="68" spans="3:10" s="918" customFormat="1" ht="11.25">
      <c r="C68" s="558"/>
      <c r="D68" s="558"/>
      <c r="E68" s="558"/>
      <c r="F68" s="558"/>
      <c r="G68" s="558"/>
      <c r="H68" s="558"/>
      <c r="I68" s="558"/>
      <c r="J68" s="558"/>
    </row>
    <row r="69" spans="3:10" s="918" customFormat="1" ht="11.25">
      <c r="C69" s="558"/>
      <c r="D69" s="558"/>
      <c r="E69" s="558"/>
      <c r="F69" s="558"/>
      <c r="G69" s="558"/>
      <c r="H69" s="558"/>
      <c r="I69" s="558"/>
      <c r="J69" s="558"/>
    </row>
    <row r="70" spans="3:10" s="918" customFormat="1" ht="11.25">
      <c r="C70" s="558"/>
      <c r="D70" s="558"/>
      <c r="E70" s="558"/>
      <c r="F70" s="558"/>
      <c r="G70" s="558"/>
      <c r="H70" s="558"/>
      <c r="I70" s="558"/>
      <c r="J70" s="558"/>
    </row>
    <row r="71" spans="3:10" s="918" customFormat="1" ht="11.25">
      <c r="C71" s="558"/>
      <c r="D71" s="558"/>
      <c r="E71" s="558"/>
      <c r="F71" s="558"/>
      <c r="G71" s="558"/>
      <c r="H71" s="558"/>
      <c r="I71" s="558"/>
      <c r="J71" s="558"/>
    </row>
    <row r="72" spans="3:10" s="918" customFormat="1" ht="11.25">
      <c r="C72" s="558"/>
      <c r="D72" s="558"/>
      <c r="E72" s="558"/>
      <c r="F72" s="558"/>
      <c r="G72" s="558"/>
      <c r="H72" s="558"/>
      <c r="I72" s="558"/>
      <c r="J72" s="558"/>
    </row>
    <row r="73" spans="3:10" s="918" customFormat="1" ht="11.25">
      <c r="C73" s="558"/>
      <c r="D73" s="558"/>
      <c r="E73" s="558"/>
      <c r="F73" s="558"/>
      <c r="G73" s="558"/>
      <c r="H73" s="558"/>
      <c r="I73" s="558"/>
      <c r="J73" s="558"/>
    </row>
    <row r="74" spans="3:10" s="918" customFormat="1" ht="11.25">
      <c r="C74" s="558"/>
      <c r="D74" s="558"/>
      <c r="E74" s="558"/>
      <c r="F74" s="558"/>
      <c r="G74" s="558"/>
      <c r="H74" s="558"/>
      <c r="I74" s="558"/>
      <c r="J74" s="558"/>
    </row>
    <row r="75" spans="3:10" s="918" customFormat="1" ht="11.25">
      <c r="C75" s="558"/>
      <c r="D75" s="558"/>
      <c r="E75" s="558"/>
      <c r="F75" s="558"/>
      <c r="G75" s="558"/>
      <c r="H75" s="558"/>
      <c r="I75" s="558"/>
      <c r="J75" s="558"/>
    </row>
    <row r="76" spans="3:10" s="918" customFormat="1" ht="11.25">
      <c r="C76" s="558"/>
      <c r="D76" s="558"/>
      <c r="E76" s="558"/>
      <c r="F76" s="558"/>
      <c r="G76" s="558"/>
      <c r="H76" s="558"/>
      <c r="I76" s="558"/>
      <c r="J76" s="558"/>
    </row>
    <row r="77" spans="3:10" s="918" customFormat="1" ht="11.25">
      <c r="C77" s="558"/>
      <c r="D77" s="558"/>
      <c r="E77" s="558"/>
      <c r="F77" s="558"/>
      <c r="G77" s="558"/>
      <c r="H77" s="558"/>
      <c r="I77" s="558"/>
      <c r="J77" s="558"/>
    </row>
    <row r="78" spans="3:10" s="918" customFormat="1" ht="11.25">
      <c r="C78" s="558"/>
      <c r="D78" s="558"/>
      <c r="E78" s="558"/>
      <c r="F78" s="558"/>
      <c r="G78" s="558"/>
      <c r="H78" s="558"/>
      <c r="I78" s="558"/>
      <c r="J78" s="558"/>
    </row>
    <row r="79" spans="3:10" s="918" customFormat="1" ht="11.25">
      <c r="C79" s="558"/>
      <c r="D79" s="558"/>
      <c r="E79" s="558"/>
      <c r="F79" s="558"/>
      <c r="G79" s="558"/>
      <c r="H79" s="558"/>
      <c r="I79" s="558"/>
      <c r="J79" s="558"/>
    </row>
    <row r="80" spans="3:10" s="918" customFormat="1" ht="11.25">
      <c r="C80" s="558"/>
      <c r="D80" s="558"/>
      <c r="E80" s="558"/>
      <c r="F80" s="558"/>
      <c r="G80" s="558"/>
      <c r="H80" s="558"/>
      <c r="I80" s="558"/>
      <c r="J80" s="558"/>
    </row>
    <row r="81" spans="3:10" s="918" customFormat="1" ht="11.25">
      <c r="C81" s="558"/>
      <c r="D81" s="558"/>
      <c r="E81" s="558"/>
      <c r="F81" s="558"/>
      <c r="G81" s="558"/>
      <c r="H81" s="558"/>
      <c r="I81" s="558"/>
      <c r="J81" s="558"/>
    </row>
    <row r="82" spans="3:10" s="918" customFormat="1" ht="11.25">
      <c r="C82" s="558"/>
      <c r="D82" s="558"/>
      <c r="E82" s="558"/>
      <c r="F82" s="558"/>
      <c r="G82" s="558"/>
      <c r="H82" s="558"/>
      <c r="I82" s="558"/>
      <c r="J82" s="558"/>
    </row>
    <row r="83" spans="3:10" s="918" customFormat="1" ht="11.25">
      <c r="C83" s="558"/>
      <c r="D83" s="558"/>
      <c r="E83" s="558"/>
      <c r="F83" s="558"/>
      <c r="G83" s="558"/>
      <c r="H83" s="558"/>
      <c r="I83" s="558"/>
      <c r="J83" s="558"/>
    </row>
    <row r="84" spans="3:10" s="918" customFormat="1" ht="11.25">
      <c r="C84" s="558"/>
      <c r="D84" s="558"/>
      <c r="E84" s="558"/>
      <c r="F84" s="558"/>
      <c r="G84" s="558"/>
      <c r="H84" s="558"/>
      <c r="I84" s="558"/>
      <c r="J84" s="558"/>
    </row>
    <row r="85" spans="3:10" s="918" customFormat="1" ht="11.25">
      <c r="C85" s="558"/>
      <c r="D85" s="558"/>
      <c r="E85" s="558"/>
      <c r="F85" s="558"/>
      <c r="G85" s="558"/>
      <c r="H85" s="558"/>
      <c r="I85" s="558"/>
      <c r="J85" s="558"/>
    </row>
    <row r="86" spans="3:10" s="918" customFormat="1" ht="11.25">
      <c r="C86" s="558"/>
      <c r="D86" s="558"/>
      <c r="E86" s="558"/>
      <c r="F86" s="558"/>
      <c r="G86" s="558"/>
      <c r="H86" s="558"/>
      <c r="I86" s="558"/>
      <c r="J86" s="558"/>
    </row>
    <row r="87" spans="3:10" s="918" customFormat="1" ht="11.25">
      <c r="C87" s="558"/>
      <c r="D87" s="558"/>
      <c r="E87" s="558"/>
      <c r="F87" s="558"/>
      <c r="G87" s="558"/>
      <c r="H87" s="558"/>
      <c r="I87" s="558"/>
      <c r="J87" s="558"/>
    </row>
    <row r="88" spans="3:10" s="918" customFormat="1" ht="11.25">
      <c r="C88" s="558"/>
      <c r="D88" s="558"/>
      <c r="E88" s="558"/>
      <c r="F88" s="558"/>
      <c r="G88" s="558"/>
      <c r="H88" s="558"/>
      <c r="I88" s="558"/>
      <c r="J88" s="558"/>
    </row>
    <row r="89" spans="3:10" s="918" customFormat="1" ht="11.25">
      <c r="C89" s="558"/>
      <c r="D89" s="558"/>
      <c r="E89" s="558"/>
      <c r="F89" s="558"/>
      <c r="G89" s="558"/>
      <c r="H89" s="558"/>
      <c r="I89" s="558"/>
      <c r="J89" s="558"/>
    </row>
    <row r="90" spans="3:10" s="918" customFormat="1" ht="11.25">
      <c r="C90" s="558"/>
      <c r="D90" s="558"/>
      <c r="E90" s="558"/>
      <c r="F90" s="558"/>
      <c r="G90" s="558"/>
      <c r="H90" s="558"/>
      <c r="I90" s="558"/>
      <c r="J90" s="558"/>
    </row>
    <row r="91" spans="3:10" s="918" customFormat="1" ht="11.25">
      <c r="C91" s="558"/>
      <c r="D91" s="558"/>
      <c r="E91" s="558"/>
      <c r="F91" s="558"/>
      <c r="G91" s="558"/>
      <c r="H91" s="558"/>
      <c r="I91" s="558"/>
      <c r="J91" s="558"/>
    </row>
    <row r="92" spans="3:10" s="918" customFormat="1" ht="11.25">
      <c r="C92" s="558"/>
      <c r="D92" s="558"/>
      <c r="E92" s="558"/>
      <c r="F92" s="558"/>
      <c r="G92" s="558"/>
      <c r="H92" s="558"/>
      <c r="I92" s="558"/>
      <c r="J92" s="558"/>
    </row>
    <row r="93" spans="3:10" s="918" customFormat="1" ht="11.25">
      <c r="C93" s="558"/>
      <c r="D93" s="558"/>
      <c r="E93" s="558"/>
      <c r="F93" s="558"/>
      <c r="G93" s="558"/>
      <c r="H93" s="558"/>
      <c r="I93" s="558"/>
      <c r="J93" s="558"/>
    </row>
    <row r="94" spans="3:10" s="918" customFormat="1" ht="11.25">
      <c r="C94" s="558"/>
      <c r="D94" s="558"/>
      <c r="E94" s="558"/>
      <c r="F94" s="558"/>
      <c r="G94" s="558"/>
      <c r="H94" s="558"/>
      <c r="I94" s="558"/>
      <c r="J94" s="558"/>
    </row>
    <row r="95" spans="3:10" s="918" customFormat="1" ht="11.25">
      <c r="C95" s="558"/>
      <c r="D95" s="558"/>
      <c r="E95" s="558"/>
      <c r="F95" s="558"/>
      <c r="G95" s="558"/>
      <c r="H95" s="558"/>
      <c r="I95" s="558"/>
      <c r="J95" s="558"/>
    </row>
    <row r="96" spans="3:10" s="918" customFormat="1" ht="11.25">
      <c r="C96" s="558"/>
      <c r="D96" s="558"/>
      <c r="E96" s="558"/>
      <c r="F96" s="558"/>
      <c r="G96" s="558"/>
      <c r="H96" s="558"/>
      <c r="I96" s="558"/>
      <c r="J96" s="558"/>
    </row>
    <row r="97" spans="3:10" s="918" customFormat="1" ht="11.25">
      <c r="C97" s="558"/>
      <c r="D97" s="558"/>
      <c r="E97" s="558"/>
      <c r="F97" s="558"/>
      <c r="G97" s="558"/>
      <c r="H97" s="558"/>
      <c r="I97" s="558"/>
      <c r="J97" s="558"/>
    </row>
    <row r="98" spans="3:10" s="918" customFormat="1" ht="11.25">
      <c r="C98" s="558"/>
      <c r="D98" s="558"/>
      <c r="E98" s="558"/>
      <c r="F98" s="558"/>
      <c r="G98" s="558"/>
      <c r="H98" s="558"/>
      <c r="I98" s="558"/>
      <c r="J98" s="558"/>
    </row>
    <row r="99" spans="3:10" s="918" customFormat="1" ht="11.25">
      <c r="C99" s="558"/>
      <c r="D99" s="558"/>
      <c r="E99" s="558"/>
      <c r="F99" s="558"/>
      <c r="G99" s="558"/>
      <c r="H99" s="558"/>
      <c r="I99" s="558"/>
      <c r="J99" s="558"/>
    </row>
    <row r="100" spans="3:10" s="918" customFormat="1" ht="11.25">
      <c r="C100" s="558"/>
      <c r="D100" s="558"/>
      <c r="E100" s="558"/>
      <c r="F100" s="558"/>
      <c r="G100" s="558"/>
      <c r="H100" s="558"/>
      <c r="I100" s="558"/>
      <c r="J100" s="558"/>
    </row>
  </sheetData>
  <mergeCells count="19">
    <mergeCell ref="A15:B15"/>
    <mergeCell ref="A6:B9"/>
    <mergeCell ref="A14:B14"/>
    <mergeCell ref="A10:B10"/>
    <mergeCell ref="A11:B11"/>
    <mergeCell ref="A13:B13"/>
    <mergeCell ref="F8:F9"/>
    <mergeCell ref="G8:G9"/>
    <mergeCell ref="A12:B12"/>
    <mergeCell ref="A3:J3"/>
    <mergeCell ref="A4:J4"/>
    <mergeCell ref="C6:E7"/>
    <mergeCell ref="F6:H7"/>
    <mergeCell ref="H8:H9"/>
    <mergeCell ref="I6:I9"/>
    <mergeCell ref="J6:J9"/>
    <mergeCell ref="C8:C9"/>
    <mergeCell ref="D8:D9"/>
    <mergeCell ref="E8:E9"/>
  </mergeCells>
  <phoneticPr fontId="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6"/>
  <sheetViews>
    <sheetView showGridLines="0" view="pageBreakPreview" zoomScale="85" zoomScaleNormal="75" zoomScaleSheetLayoutView="85" workbookViewId="0">
      <selection activeCell="F34" sqref="F34"/>
    </sheetView>
  </sheetViews>
  <sheetFormatPr defaultRowHeight="14.25"/>
  <cols>
    <col min="1" max="1" width="11.125" style="42" customWidth="1"/>
    <col min="2" max="2" width="11.875" style="40" customWidth="1"/>
    <col min="3" max="3" width="11.875" style="41" customWidth="1"/>
    <col min="4" max="4" width="11.875" style="40" customWidth="1"/>
    <col min="5" max="5" width="11.875" style="41" customWidth="1"/>
    <col min="6" max="6" width="11.875" style="40" customWidth="1"/>
    <col min="7" max="7" width="11.875" style="41" customWidth="1"/>
    <col min="8" max="8" width="11.625" style="41" customWidth="1"/>
    <col min="9" max="9" width="11.875" style="40" customWidth="1"/>
    <col min="10" max="10" width="11.875" style="41" customWidth="1"/>
    <col min="11" max="11" width="11.875" style="40" customWidth="1"/>
    <col min="12" max="13" width="11.875" style="41" customWidth="1"/>
    <col min="14" max="14" width="11.25" style="41" customWidth="1"/>
    <col min="15" max="15" width="0" style="1" hidden="1" customWidth="1"/>
    <col min="16" max="16" width="0.125" style="1" hidden="1" customWidth="1"/>
    <col min="17" max="18" width="0" style="1" hidden="1" customWidth="1"/>
    <col min="19" max="19" width="11.125" style="42" customWidth="1"/>
    <col min="20" max="16384" width="9" style="1"/>
  </cols>
  <sheetData>
    <row r="1" spans="1:19" ht="14.1" customHeight="1">
      <c r="A1" s="106"/>
      <c r="G1" s="2" t="s">
        <v>159</v>
      </c>
      <c r="H1" s="106" t="s">
        <v>288</v>
      </c>
      <c r="S1" s="2"/>
    </row>
    <row r="2" spans="1:19" ht="14.1" customHeight="1">
      <c r="A2" s="106"/>
      <c r="G2" s="2"/>
      <c r="H2" s="2"/>
      <c r="I2" s="106"/>
      <c r="S2" s="2"/>
    </row>
    <row r="3" spans="1:19" s="4" customFormat="1" ht="24" customHeight="1">
      <c r="A3" s="1438" t="s">
        <v>156</v>
      </c>
      <c r="B3" s="1438"/>
      <c r="C3" s="1438"/>
      <c r="D3" s="1438"/>
      <c r="E3" s="1438"/>
      <c r="F3" s="1438"/>
      <c r="G3" s="1438"/>
      <c r="H3" s="1438" t="s">
        <v>292</v>
      </c>
      <c r="I3" s="1440"/>
      <c r="J3" s="1438"/>
      <c r="K3" s="1438"/>
      <c r="L3" s="1438"/>
      <c r="M3" s="1438"/>
      <c r="N3" s="1438"/>
      <c r="O3" s="32"/>
      <c r="P3" s="32"/>
      <c r="Q3" s="32"/>
      <c r="R3" s="32"/>
      <c r="S3" s="32"/>
    </row>
    <row r="4" spans="1:19" s="5" customFormat="1" ht="20.100000000000001" customHeight="1">
      <c r="A4" s="1439" t="s">
        <v>277</v>
      </c>
      <c r="B4" s="1439"/>
      <c r="C4" s="1439"/>
      <c r="D4" s="1439"/>
      <c r="E4" s="1439"/>
      <c r="F4" s="1439"/>
      <c r="G4" s="1439"/>
      <c r="H4" s="1439" t="s">
        <v>293</v>
      </c>
      <c r="I4" s="1441"/>
      <c r="J4" s="1439"/>
      <c r="K4" s="1439"/>
      <c r="L4" s="1439"/>
      <c r="M4" s="1439"/>
      <c r="N4" s="1439"/>
      <c r="O4" s="22"/>
      <c r="P4" s="22"/>
      <c r="Q4" s="22"/>
      <c r="R4" s="22"/>
      <c r="S4" s="22"/>
    </row>
    <row r="5" spans="1:19" s="111" customFormat="1" ht="18" customHeight="1" thickBot="1">
      <c r="A5" s="6" t="s">
        <v>20</v>
      </c>
      <c r="G5" s="113" t="s">
        <v>252</v>
      </c>
      <c r="H5" s="6" t="s">
        <v>174</v>
      </c>
      <c r="N5" s="113" t="s">
        <v>252</v>
      </c>
    </row>
    <row r="6" spans="1:19" s="7" customFormat="1" ht="13.5" customHeight="1">
      <c r="A6" s="1435" t="s">
        <v>1114</v>
      </c>
      <c r="B6" s="1444" t="s">
        <v>169</v>
      </c>
      <c r="C6" s="1445"/>
      <c r="D6" s="1445"/>
      <c r="E6" s="1446"/>
      <c r="F6" s="1456" t="s">
        <v>1115</v>
      </c>
      <c r="G6" s="1457"/>
      <c r="H6" s="1435" t="s">
        <v>1114</v>
      </c>
      <c r="I6" s="1450" t="s">
        <v>168</v>
      </c>
      <c r="J6" s="1450"/>
      <c r="K6" s="1450"/>
      <c r="L6" s="1451"/>
      <c r="M6" s="1452" t="s">
        <v>1116</v>
      </c>
      <c r="N6" s="1453"/>
      <c r="O6" s="24"/>
      <c r="P6" s="8"/>
      <c r="Q6" s="8"/>
      <c r="R6" s="23"/>
    </row>
    <row r="7" spans="1:19" s="7" customFormat="1" ht="13.5" customHeight="1">
      <c r="A7" s="1442"/>
      <c r="B7" s="1447" t="s">
        <v>1117</v>
      </c>
      <c r="C7" s="1448"/>
      <c r="D7" s="1448"/>
      <c r="E7" s="1449"/>
      <c r="F7" s="1458"/>
      <c r="G7" s="1459"/>
      <c r="H7" s="1436"/>
      <c r="I7" s="46"/>
      <c r="J7" s="1434" t="s">
        <v>1118</v>
      </c>
      <c r="K7" s="1434"/>
      <c r="L7" s="43"/>
      <c r="M7" s="1454"/>
      <c r="N7" s="1455"/>
      <c r="O7" s="9"/>
      <c r="P7" s="11"/>
      <c r="Q7" s="11"/>
      <c r="R7" s="10"/>
    </row>
    <row r="8" spans="1:19" s="7" customFormat="1" ht="19.5" customHeight="1">
      <c r="A8" s="1442"/>
      <c r="B8" s="48" t="s">
        <v>215</v>
      </c>
      <c r="C8" s="49"/>
      <c r="D8" s="50" t="s">
        <v>216</v>
      </c>
      <c r="E8" s="49"/>
      <c r="F8" s="1458"/>
      <c r="G8" s="1459"/>
      <c r="H8" s="1436"/>
      <c r="I8" s="45" t="s">
        <v>215</v>
      </c>
      <c r="J8" s="52"/>
      <c r="K8" s="45" t="s">
        <v>216</v>
      </c>
      <c r="L8" s="53"/>
      <c r="M8" s="1454"/>
      <c r="N8" s="1455"/>
      <c r="O8" s="9"/>
      <c r="P8" s="11"/>
      <c r="Q8" s="11"/>
      <c r="R8" s="10"/>
    </row>
    <row r="9" spans="1:19" s="7" customFormat="1" ht="14.1" customHeight="1">
      <c r="A9" s="1442"/>
      <c r="B9" s="54" t="s">
        <v>1097</v>
      </c>
      <c r="C9" s="55" t="s">
        <v>255</v>
      </c>
      <c r="D9" s="45" t="s">
        <v>1098</v>
      </c>
      <c r="E9" s="55" t="s">
        <v>255</v>
      </c>
      <c r="F9" s="51"/>
      <c r="G9" s="56" t="s">
        <v>1099</v>
      </c>
      <c r="H9" s="1436"/>
      <c r="I9" s="45" t="s">
        <v>1097</v>
      </c>
      <c r="J9" s="55" t="s">
        <v>255</v>
      </c>
      <c r="K9" s="45" t="s">
        <v>1098</v>
      </c>
      <c r="L9" s="55" t="s">
        <v>255</v>
      </c>
      <c r="M9" s="47"/>
      <c r="N9" s="56" t="s">
        <v>255</v>
      </c>
      <c r="O9" s="9"/>
      <c r="P9" s="11"/>
      <c r="Q9" s="11"/>
      <c r="R9" s="10"/>
    </row>
    <row r="10" spans="1:19" s="7" customFormat="1" ht="14.1" customHeight="1">
      <c r="A10" s="1443"/>
      <c r="B10" s="57"/>
      <c r="C10" s="58" t="s">
        <v>1100</v>
      </c>
      <c r="D10" s="25"/>
      <c r="E10" s="58" t="s">
        <v>1100</v>
      </c>
      <c r="F10" s="59"/>
      <c r="G10" s="60" t="s">
        <v>1100</v>
      </c>
      <c r="H10" s="1437"/>
      <c r="I10" s="25"/>
      <c r="J10" s="58" t="s">
        <v>1100</v>
      </c>
      <c r="K10" s="25"/>
      <c r="L10" s="58" t="s">
        <v>1100</v>
      </c>
      <c r="M10" s="60"/>
      <c r="N10" s="60" t="s">
        <v>1100</v>
      </c>
      <c r="O10" s="12"/>
      <c r="P10" s="13"/>
      <c r="Q10" s="13"/>
      <c r="R10" s="34"/>
    </row>
    <row r="11" spans="1:19" s="28" customFormat="1" ht="27.95" customHeight="1">
      <c r="A11" s="61" t="s">
        <v>272</v>
      </c>
      <c r="B11" s="18">
        <v>380925</v>
      </c>
      <c r="C11" s="19">
        <v>14.021650967730418</v>
      </c>
      <c r="D11" s="18">
        <v>395536</v>
      </c>
      <c r="E11" s="19">
        <v>14.559474272290393</v>
      </c>
      <c r="F11" s="18">
        <v>238805</v>
      </c>
      <c r="G11" s="19">
        <v>8.7902877452224519</v>
      </c>
      <c r="H11" s="107" t="s">
        <v>272</v>
      </c>
      <c r="I11" s="18">
        <v>142120</v>
      </c>
      <c r="J11" s="19">
        <v>5.2313632225079658</v>
      </c>
      <c r="K11" s="18">
        <v>156731</v>
      </c>
      <c r="L11" s="19">
        <v>5.7691865270679425</v>
      </c>
      <c r="M11" s="18">
        <v>-14611</v>
      </c>
      <c r="N11" s="19">
        <v>-0.53782330455997673</v>
      </c>
      <c r="O11" s="7"/>
      <c r="P11" s="7"/>
      <c r="Q11" s="7"/>
      <c r="R11" s="7"/>
    </row>
    <row r="12" spans="1:19" s="7" customFormat="1" ht="27.95" customHeight="1">
      <c r="A12" s="61" t="s">
        <v>271</v>
      </c>
      <c r="B12" s="18">
        <v>363297</v>
      </c>
      <c r="C12" s="19">
        <v>13.394062432773362</v>
      </c>
      <c r="D12" s="18">
        <v>377397</v>
      </c>
      <c r="E12" s="19">
        <v>13.913902344201489</v>
      </c>
      <c r="F12" s="18">
        <v>229333</v>
      </c>
      <c r="G12" s="19">
        <v>8.4550671211026067</v>
      </c>
      <c r="H12" s="107" t="s">
        <v>271</v>
      </c>
      <c r="I12" s="18">
        <v>133964</v>
      </c>
      <c r="J12" s="19">
        <v>4.9389953116707561</v>
      </c>
      <c r="K12" s="18">
        <v>148064</v>
      </c>
      <c r="L12" s="19">
        <v>5.4588352230988839</v>
      </c>
      <c r="M12" s="18">
        <v>-14100</v>
      </c>
      <c r="N12" s="19">
        <v>-0.51983991142812735</v>
      </c>
    </row>
    <row r="13" spans="1:19" s="7" customFormat="1" ht="27.95" customHeight="1">
      <c r="A13" s="61" t="s">
        <v>304</v>
      </c>
      <c r="B13" s="98">
        <v>367244</v>
      </c>
      <c r="C13" s="99">
        <v>13.564232538142987</v>
      </c>
      <c r="D13" s="98">
        <v>375551</v>
      </c>
      <c r="E13" s="99">
        <v>13.871053288636812</v>
      </c>
      <c r="F13" s="98">
        <v>228016</v>
      </c>
      <c r="G13" s="99">
        <v>8.4218177735162758</v>
      </c>
      <c r="H13" s="107" t="s">
        <v>304</v>
      </c>
      <c r="I13" s="98">
        <v>139228</v>
      </c>
      <c r="J13" s="99">
        <v>5.1424147646267109</v>
      </c>
      <c r="K13" s="98">
        <v>147535</v>
      </c>
      <c r="L13" s="99">
        <v>5.4492355151205345</v>
      </c>
      <c r="M13" s="98">
        <v>-8307</v>
      </c>
      <c r="N13" s="99">
        <v>-0.30682075049382368</v>
      </c>
    </row>
    <row r="14" spans="1:19" s="7" customFormat="1" ht="27.95" customHeight="1">
      <c r="A14" s="61" t="s">
        <v>515</v>
      </c>
      <c r="B14" s="98">
        <v>354575</v>
      </c>
      <c r="C14" s="99">
        <v>13.054945645660625</v>
      </c>
      <c r="D14" s="98">
        <v>358127</v>
      </c>
      <c r="E14" s="99">
        <v>13.185725218200673</v>
      </c>
      <c r="F14" s="98">
        <v>217642</v>
      </c>
      <c r="G14" s="99">
        <v>8.0132679410924919</v>
      </c>
      <c r="H14" s="107" t="s">
        <v>515</v>
      </c>
      <c r="I14" s="98">
        <v>136933</v>
      </c>
      <c r="J14" s="99">
        <v>5.0416777045681354</v>
      </c>
      <c r="K14" s="98">
        <v>140485</v>
      </c>
      <c r="L14" s="99">
        <v>5.1724572771081805</v>
      </c>
      <c r="M14" s="98">
        <v>-3552</v>
      </c>
      <c r="N14" s="99">
        <v>-0.13077957254004527</v>
      </c>
    </row>
    <row r="15" spans="1:19" s="28" customFormat="1" ht="27.75" customHeight="1">
      <c r="A15" s="62" t="s">
        <v>844</v>
      </c>
      <c r="B15" s="80">
        <f>IF(F15+I15=SUM(B17:B28),SUM(B17:B28),"error")</f>
        <v>363511</v>
      </c>
      <c r="C15" s="104">
        <f>B15/$B$34*100</f>
        <v>13.383956417118354</v>
      </c>
      <c r="D15" s="80">
        <f>IF(SUM(F15,K15)=SUM(D17:D28),SUM(D17:D28),"error")</f>
        <v>358695</v>
      </c>
      <c r="E15" s="104">
        <f>D15/$B$34*100</f>
        <v>13.206638167863607</v>
      </c>
      <c r="F15" s="80">
        <f>SUM(F17:F28)</f>
        <v>223534</v>
      </c>
      <c r="G15" s="104">
        <f>F15/$B$34*100</f>
        <v>8.2302029752720944</v>
      </c>
      <c r="H15" s="62" t="s">
        <v>844</v>
      </c>
      <c r="I15" s="80">
        <f>SUM(I17:I28)</f>
        <v>139977</v>
      </c>
      <c r="J15" s="104">
        <f>I15/$B$34*100</f>
        <v>5.1537534418462601</v>
      </c>
      <c r="K15" s="80">
        <f>SUM(K17:K28)</f>
        <v>135161</v>
      </c>
      <c r="L15" s="104">
        <f>K15/$B$34*100</f>
        <v>4.9764351925915138</v>
      </c>
      <c r="M15" s="80">
        <f>IF(SUM(M17:M28)=(I15-K15),SUM(M17:M28),"error")</f>
        <v>4816</v>
      </c>
      <c r="N15" s="104">
        <f>M15/$B$34*100</f>
        <v>0.17731824925474607</v>
      </c>
    </row>
    <row r="16" spans="1:19" s="7" customFormat="1" ht="10.15" customHeight="1">
      <c r="A16" s="63"/>
      <c r="B16" s="79"/>
      <c r="C16" s="90"/>
      <c r="D16" s="79"/>
      <c r="E16" s="90"/>
      <c r="F16" s="79"/>
      <c r="G16" s="90"/>
      <c r="H16" s="108"/>
      <c r="I16" s="79"/>
      <c r="J16" s="90"/>
      <c r="K16" s="79"/>
      <c r="L16" s="90"/>
      <c r="M16" s="79"/>
      <c r="N16" s="90"/>
      <c r="O16" s="18"/>
      <c r="P16" s="18"/>
      <c r="Q16" s="18"/>
      <c r="R16" s="18"/>
    </row>
    <row r="17" spans="1:22" s="7" customFormat="1" ht="28.5" customHeight="1">
      <c r="A17" s="33" t="s">
        <v>1101</v>
      </c>
      <c r="B17" s="138">
        <v>29095</v>
      </c>
      <c r="C17" s="81">
        <f>B17/$B$34*100</f>
        <v>1.0712363916251737</v>
      </c>
      <c r="D17" s="138">
        <v>30881</v>
      </c>
      <c r="E17" s="81">
        <f>D17/$B$34*100</f>
        <v>1.1369943636286988</v>
      </c>
      <c r="F17" s="138">
        <v>18172</v>
      </c>
      <c r="G17" s="81">
        <f t="shared" ref="G17:G28" si="0">F17/$B$34*100</f>
        <v>0.66906711492052429</v>
      </c>
      <c r="H17" s="33" t="s">
        <v>1101</v>
      </c>
      <c r="I17" s="138">
        <v>10923</v>
      </c>
      <c r="J17" s="81">
        <f t="shared" ref="J17:J28" si="1">I17/$B$34*100</f>
        <v>0.40216927670464936</v>
      </c>
      <c r="K17" s="138">
        <v>12709</v>
      </c>
      <c r="L17" s="81">
        <f t="shared" ref="L17:L28" si="2">K17/$B$34*100</f>
        <v>0.46792724870817431</v>
      </c>
      <c r="M17" s="139">
        <v>-1786</v>
      </c>
      <c r="N17" s="81">
        <f t="shared" ref="N17:N28" si="3">M17/$B$34*100</f>
        <v>-6.5757972003525011E-2</v>
      </c>
      <c r="T17" s="73"/>
    </row>
    <row r="18" spans="1:22" s="7" customFormat="1" ht="28.5" customHeight="1">
      <c r="A18" s="33" t="s">
        <v>1102</v>
      </c>
      <c r="B18" s="138">
        <v>34190</v>
      </c>
      <c r="C18" s="81">
        <f t="shared" ref="C18:E28" si="4">B18/$B$34*100</f>
        <v>1.2588270228446361</v>
      </c>
      <c r="D18" s="138">
        <v>35980</v>
      </c>
      <c r="E18" s="81">
        <f t="shared" si="4"/>
        <v>1.3247322691415622</v>
      </c>
      <c r="F18" s="138">
        <v>20472</v>
      </c>
      <c r="G18" s="81">
        <f t="shared" si="0"/>
        <v>0.75374983362607162</v>
      </c>
      <c r="H18" s="33" t="s">
        <v>1102</v>
      </c>
      <c r="I18" s="138">
        <v>13718</v>
      </c>
      <c r="J18" s="81">
        <f t="shared" si="1"/>
        <v>0.50507718921856448</v>
      </c>
      <c r="K18" s="138">
        <v>15508</v>
      </c>
      <c r="L18" s="81">
        <f t="shared" si="2"/>
        <v>0.57098243551549044</v>
      </c>
      <c r="M18" s="139">
        <v>-1790</v>
      </c>
      <c r="N18" s="81">
        <f t="shared" si="3"/>
        <v>-6.5905246296925971E-2</v>
      </c>
      <c r="T18" s="73"/>
    </row>
    <row r="19" spans="1:22" s="7" customFormat="1" ht="28.5" customHeight="1">
      <c r="A19" s="33" t="s">
        <v>1103</v>
      </c>
      <c r="B19" s="138">
        <v>36782</v>
      </c>
      <c r="C19" s="81">
        <f t="shared" si="4"/>
        <v>1.354260764968453</v>
      </c>
      <c r="D19" s="138">
        <v>36718</v>
      </c>
      <c r="E19" s="81">
        <f t="shared" si="4"/>
        <v>1.3519043762740377</v>
      </c>
      <c r="F19" s="138">
        <v>22596</v>
      </c>
      <c r="G19" s="81">
        <f t="shared" si="0"/>
        <v>0.83195248342197714</v>
      </c>
      <c r="H19" s="33" t="s">
        <v>1103</v>
      </c>
      <c r="I19" s="138">
        <v>14186</v>
      </c>
      <c r="J19" s="81">
        <f t="shared" si="1"/>
        <v>0.52230828154647579</v>
      </c>
      <c r="K19" s="138">
        <v>14122</v>
      </c>
      <c r="L19" s="81">
        <f t="shared" si="2"/>
        <v>0.51995189285206056</v>
      </c>
      <c r="M19" s="139">
        <v>64</v>
      </c>
      <c r="N19" s="81">
        <f t="shared" si="3"/>
        <v>2.3563886944152298E-3</v>
      </c>
      <c r="T19" s="73"/>
    </row>
    <row r="20" spans="1:22" s="7" customFormat="1" ht="28.5" customHeight="1">
      <c r="A20" s="33" t="s">
        <v>1104</v>
      </c>
      <c r="B20" s="138">
        <v>29430</v>
      </c>
      <c r="C20" s="81">
        <f t="shared" si="4"/>
        <v>1.0835706136975034</v>
      </c>
      <c r="D20" s="138">
        <v>28858</v>
      </c>
      <c r="E20" s="81">
        <f t="shared" si="4"/>
        <v>1.0625103897411674</v>
      </c>
      <c r="F20" s="138">
        <v>18268</v>
      </c>
      <c r="G20" s="81">
        <f t="shared" si="0"/>
        <v>0.67260169796214719</v>
      </c>
      <c r="H20" s="33" t="s">
        <v>1104</v>
      </c>
      <c r="I20" s="138">
        <v>11162</v>
      </c>
      <c r="J20" s="81">
        <f t="shared" si="1"/>
        <v>0.41096891573535621</v>
      </c>
      <c r="K20" s="138">
        <v>10590</v>
      </c>
      <c r="L20" s="81">
        <f t="shared" si="2"/>
        <v>0.38990869177902004</v>
      </c>
      <c r="M20" s="139">
        <v>572</v>
      </c>
      <c r="N20" s="81">
        <f t="shared" si="3"/>
        <v>2.1060223956336117E-2</v>
      </c>
      <c r="T20" s="73"/>
    </row>
    <row r="21" spans="1:22" s="7" customFormat="1" ht="28.5" customHeight="1">
      <c r="A21" s="33" t="s">
        <v>1105</v>
      </c>
      <c r="B21" s="138">
        <v>27161</v>
      </c>
      <c r="C21" s="81">
        <f t="shared" si="4"/>
        <v>1.0000292707658134</v>
      </c>
      <c r="D21" s="138">
        <v>26863</v>
      </c>
      <c r="E21" s="81">
        <f t="shared" si="4"/>
        <v>0.98905733590744249</v>
      </c>
      <c r="F21" s="138">
        <v>16688</v>
      </c>
      <c r="G21" s="81">
        <f t="shared" si="0"/>
        <v>0.61442835206877122</v>
      </c>
      <c r="H21" s="33" t="s">
        <v>1105</v>
      </c>
      <c r="I21" s="138">
        <v>10473</v>
      </c>
      <c r="J21" s="81">
        <f t="shared" si="1"/>
        <v>0.38560091869704222</v>
      </c>
      <c r="K21" s="138">
        <v>10175</v>
      </c>
      <c r="L21" s="81">
        <f t="shared" si="2"/>
        <v>0.37462898383867133</v>
      </c>
      <c r="M21" s="139">
        <v>298</v>
      </c>
      <c r="N21" s="81">
        <f t="shared" si="3"/>
        <v>1.0971934858370915E-2</v>
      </c>
      <c r="T21" s="73"/>
    </row>
    <row r="22" spans="1:22" s="7" customFormat="1" ht="28.5" customHeight="1">
      <c r="A22" s="33" t="s">
        <v>1106</v>
      </c>
      <c r="B22" s="138">
        <v>27122</v>
      </c>
      <c r="C22" s="81">
        <f t="shared" si="4"/>
        <v>0.99859334640515407</v>
      </c>
      <c r="D22" s="138">
        <v>26565</v>
      </c>
      <c r="E22" s="81">
        <f t="shared" si="4"/>
        <v>0.9780854010490716</v>
      </c>
      <c r="F22" s="138">
        <v>16639</v>
      </c>
      <c r="G22" s="81">
        <f t="shared" si="0"/>
        <v>0.61262424197460952</v>
      </c>
      <c r="H22" s="33" t="s">
        <v>1106</v>
      </c>
      <c r="I22" s="138">
        <v>10483</v>
      </c>
      <c r="J22" s="81">
        <f t="shared" si="1"/>
        <v>0.38596910443054461</v>
      </c>
      <c r="K22" s="138">
        <v>9926</v>
      </c>
      <c r="L22" s="81">
        <f t="shared" si="2"/>
        <v>0.36546115907446208</v>
      </c>
      <c r="M22" s="139">
        <v>557</v>
      </c>
      <c r="N22" s="81">
        <f t="shared" si="3"/>
        <v>2.0507945356082549E-2</v>
      </c>
      <c r="T22" s="73"/>
    </row>
    <row r="23" spans="1:22" s="7" customFormat="1" ht="28.5" customHeight="1">
      <c r="A23" s="33" t="s">
        <v>1107</v>
      </c>
      <c r="B23" s="138">
        <v>27656</v>
      </c>
      <c r="C23" s="81">
        <f t="shared" si="4"/>
        <v>1.0182544645741813</v>
      </c>
      <c r="D23" s="138">
        <v>26800</v>
      </c>
      <c r="E23" s="81">
        <f t="shared" si="4"/>
        <v>0.98673776578637762</v>
      </c>
      <c r="F23" s="138">
        <v>17452</v>
      </c>
      <c r="G23" s="81">
        <f t="shared" si="0"/>
        <v>0.64255774210835304</v>
      </c>
      <c r="H23" s="33" t="s">
        <v>1107</v>
      </c>
      <c r="I23" s="138">
        <v>10204</v>
      </c>
      <c r="J23" s="81">
        <f t="shared" si="1"/>
        <v>0.37569672246582825</v>
      </c>
      <c r="K23" s="138">
        <v>9348</v>
      </c>
      <c r="L23" s="81">
        <f t="shared" si="2"/>
        <v>0.34418002367802453</v>
      </c>
      <c r="M23" s="139">
        <v>856</v>
      </c>
      <c r="N23" s="81">
        <f t="shared" si="3"/>
        <v>3.15166987878037E-2</v>
      </c>
      <c r="T23" s="73"/>
    </row>
    <row r="24" spans="1:22" s="7" customFormat="1" ht="28.5" customHeight="1">
      <c r="A24" s="33" t="s">
        <v>1108</v>
      </c>
      <c r="B24" s="138">
        <v>30839</v>
      </c>
      <c r="C24" s="81">
        <f t="shared" si="4"/>
        <v>1.1354479835479887</v>
      </c>
      <c r="D24" s="138">
        <v>30456</v>
      </c>
      <c r="E24" s="81">
        <f t="shared" si="4"/>
        <v>1.1213464699548477</v>
      </c>
      <c r="F24" s="138">
        <v>19069</v>
      </c>
      <c r="G24" s="81">
        <f t="shared" si="0"/>
        <v>0.70209337521568782</v>
      </c>
      <c r="H24" s="33" t="s">
        <v>1108</v>
      </c>
      <c r="I24" s="138">
        <v>11770</v>
      </c>
      <c r="J24" s="81">
        <f t="shared" si="1"/>
        <v>0.43335460833230088</v>
      </c>
      <c r="K24" s="138">
        <v>11387</v>
      </c>
      <c r="L24" s="81">
        <f t="shared" si="2"/>
        <v>0.41925309473915973</v>
      </c>
      <c r="M24" s="139">
        <v>383</v>
      </c>
      <c r="N24" s="81">
        <f t="shared" si="3"/>
        <v>1.4101513593141142E-2</v>
      </c>
      <c r="T24" s="73"/>
    </row>
    <row r="25" spans="1:22" s="7" customFormat="1" ht="28.5" customHeight="1">
      <c r="A25" s="33" t="s">
        <v>1109</v>
      </c>
      <c r="B25" s="138">
        <v>27009</v>
      </c>
      <c r="C25" s="81">
        <f t="shared" si="4"/>
        <v>0.99443284761657724</v>
      </c>
      <c r="D25" s="138">
        <v>25884</v>
      </c>
      <c r="E25" s="81">
        <f t="shared" si="4"/>
        <v>0.95301195259755944</v>
      </c>
      <c r="F25" s="138">
        <v>16228</v>
      </c>
      <c r="G25" s="81">
        <f t="shared" si="0"/>
        <v>0.59749180832766169</v>
      </c>
      <c r="H25" s="33" t="s">
        <v>1109</v>
      </c>
      <c r="I25" s="138">
        <v>10781</v>
      </c>
      <c r="J25" s="81">
        <f t="shared" si="1"/>
        <v>0.39694103928891555</v>
      </c>
      <c r="K25" s="138">
        <v>9656</v>
      </c>
      <c r="L25" s="81">
        <f t="shared" si="2"/>
        <v>0.35552014426989781</v>
      </c>
      <c r="M25" s="139">
        <v>1125</v>
      </c>
      <c r="N25" s="137" t="s">
        <v>1110</v>
      </c>
      <c r="T25" s="73"/>
    </row>
    <row r="26" spans="1:22" s="7" customFormat="1" ht="28.5" customHeight="1">
      <c r="A26" s="33" t="s">
        <v>1111</v>
      </c>
      <c r="B26" s="138">
        <v>28581</v>
      </c>
      <c r="C26" s="81">
        <f t="shared" si="4"/>
        <v>1.0523116449231513</v>
      </c>
      <c r="D26" s="138">
        <v>27480</v>
      </c>
      <c r="E26" s="81">
        <f t="shared" si="4"/>
        <v>1.0117743956645393</v>
      </c>
      <c r="F26" s="138">
        <v>17732</v>
      </c>
      <c r="G26" s="81">
        <f t="shared" si="0"/>
        <v>0.65286694264641965</v>
      </c>
      <c r="H26" s="33" t="s">
        <v>1111</v>
      </c>
      <c r="I26" s="138">
        <v>10849</v>
      </c>
      <c r="J26" s="81">
        <f t="shared" si="1"/>
        <v>0.39944470227673173</v>
      </c>
      <c r="K26" s="138">
        <v>9748</v>
      </c>
      <c r="L26" s="81">
        <f t="shared" si="2"/>
        <v>0.35890745301811972</v>
      </c>
      <c r="M26" s="139">
        <v>1101</v>
      </c>
      <c r="N26" s="81">
        <f t="shared" si="3"/>
        <v>4.0537249258612004E-2</v>
      </c>
      <c r="T26" s="73"/>
    </row>
    <row r="27" spans="1:22" s="7" customFormat="1" ht="28.5" customHeight="1">
      <c r="A27" s="33" t="s">
        <v>1112</v>
      </c>
      <c r="B27" s="138">
        <v>28890</v>
      </c>
      <c r="C27" s="81">
        <f t="shared" si="4"/>
        <v>1.0636885840883747</v>
      </c>
      <c r="D27" s="138">
        <v>27693</v>
      </c>
      <c r="E27" s="81">
        <f t="shared" si="4"/>
        <v>1.01961675178814</v>
      </c>
      <c r="F27" s="138">
        <v>17833</v>
      </c>
      <c r="G27" s="81">
        <f t="shared" si="0"/>
        <v>0.65658561855479369</v>
      </c>
      <c r="H27" s="33" t="s">
        <v>1112</v>
      </c>
      <c r="I27" s="138">
        <v>11057</v>
      </c>
      <c r="J27" s="81">
        <f t="shared" si="1"/>
        <v>0.40710296553358122</v>
      </c>
      <c r="K27" s="138">
        <v>9860</v>
      </c>
      <c r="L27" s="81">
        <f t="shared" si="2"/>
        <v>0.36303113323334635</v>
      </c>
      <c r="M27" s="139">
        <v>1197</v>
      </c>
      <c r="N27" s="81">
        <f t="shared" si="3"/>
        <v>4.4071832300234849E-2</v>
      </c>
      <c r="T27" s="73"/>
    </row>
    <row r="28" spans="1:22" s="7" customFormat="1" ht="28.5" customHeight="1" thickBot="1">
      <c r="A28" s="33" t="s">
        <v>1113</v>
      </c>
      <c r="B28" s="138">
        <v>36756</v>
      </c>
      <c r="C28" s="81">
        <f t="shared" si="4"/>
        <v>1.3533034820613468</v>
      </c>
      <c r="D28" s="138">
        <v>34517</v>
      </c>
      <c r="E28" s="81">
        <f t="shared" si="4"/>
        <v>1.2708666963301638</v>
      </c>
      <c r="F28" s="138">
        <v>22385</v>
      </c>
      <c r="G28" s="81">
        <f t="shared" si="0"/>
        <v>0.82418376444507691</v>
      </c>
      <c r="H28" s="105" t="s">
        <v>1113</v>
      </c>
      <c r="I28" s="138">
        <v>14371</v>
      </c>
      <c r="J28" s="81">
        <f t="shared" si="1"/>
        <v>0.52911971761626986</v>
      </c>
      <c r="K28" s="138">
        <v>12132</v>
      </c>
      <c r="L28" s="81">
        <f t="shared" si="2"/>
        <v>0.44668293188508706</v>
      </c>
      <c r="M28" s="139">
        <v>2239</v>
      </c>
      <c r="N28" s="81">
        <f t="shared" si="3"/>
        <v>8.2436785731182807E-2</v>
      </c>
      <c r="T28" s="73"/>
    </row>
    <row r="29" spans="1:22" s="124" customFormat="1" ht="11.1" customHeight="1">
      <c r="A29" s="118" t="s">
        <v>157</v>
      </c>
      <c r="B29" s="120"/>
      <c r="C29" s="121"/>
      <c r="D29" s="121"/>
      <c r="E29" s="121"/>
      <c r="F29" s="121"/>
      <c r="G29" s="122" t="s">
        <v>273</v>
      </c>
      <c r="H29" s="118" t="s">
        <v>157</v>
      </c>
      <c r="I29" s="118"/>
      <c r="J29" s="121"/>
      <c r="K29" s="121"/>
      <c r="L29" s="121"/>
      <c r="M29" s="121"/>
      <c r="N29" s="122" t="s">
        <v>273</v>
      </c>
      <c r="O29" s="123"/>
      <c r="P29" s="123"/>
      <c r="Q29" s="123"/>
      <c r="R29" s="123"/>
    </row>
    <row r="30" spans="1:22" s="151" customFormat="1" ht="9" customHeight="1">
      <c r="A30" s="125" t="s">
        <v>279</v>
      </c>
      <c r="B30" s="149"/>
      <c r="C30" s="132"/>
      <c r="D30" s="132"/>
      <c r="E30" s="132"/>
      <c r="F30" s="150"/>
      <c r="G30" s="128" t="s">
        <v>139</v>
      </c>
      <c r="H30" s="125" t="s">
        <v>279</v>
      </c>
      <c r="J30" s="128"/>
      <c r="K30" s="128"/>
      <c r="L30" s="128"/>
      <c r="M30" s="128"/>
      <c r="N30" s="128" t="s">
        <v>139</v>
      </c>
      <c r="O30" s="128"/>
      <c r="P30" s="128"/>
      <c r="Q30" s="128"/>
      <c r="R30" s="128"/>
    </row>
    <row r="31" spans="1:22" s="151" customFormat="1" ht="9" customHeight="1">
      <c r="A31" s="125" t="s">
        <v>280</v>
      </c>
      <c r="B31" s="149"/>
      <c r="C31" s="132"/>
      <c r="D31" s="1432" t="s">
        <v>140</v>
      </c>
      <c r="E31" s="1433"/>
      <c r="F31" s="1433"/>
      <c r="G31" s="1433"/>
      <c r="H31" s="125" t="s">
        <v>280</v>
      </c>
      <c r="J31" s="128"/>
      <c r="K31" s="128"/>
      <c r="N31" s="129" t="s">
        <v>281</v>
      </c>
      <c r="O31" s="143"/>
      <c r="P31" s="143"/>
      <c r="Q31" s="143"/>
      <c r="R31" s="143"/>
      <c r="S31" s="143"/>
      <c r="T31" s="143"/>
      <c r="U31" s="143"/>
      <c r="V31" s="143"/>
    </row>
    <row r="32" spans="1:22" s="38" customFormat="1" ht="10.5">
      <c r="A32" s="17"/>
      <c r="B32" s="36"/>
      <c r="C32" s="37"/>
      <c r="D32" s="37"/>
      <c r="E32" s="37"/>
      <c r="F32" s="37"/>
      <c r="G32" s="37"/>
      <c r="H32" s="37"/>
      <c r="I32" s="36"/>
      <c r="J32" s="37"/>
      <c r="K32" s="64"/>
      <c r="M32" s="37"/>
      <c r="N32" s="37"/>
    </row>
    <row r="33" spans="1:19" s="38" customFormat="1" ht="10.5">
      <c r="A33" s="65"/>
      <c r="B33" s="36"/>
      <c r="C33" s="37"/>
      <c r="I33" s="36"/>
      <c r="J33" s="37"/>
    </row>
    <row r="34" spans="1:19" s="7" customFormat="1" ht="11.25">
      <c r="A34" s="20"/>
      <c r="B34" s="39">
        <f>SUM(B35:B36)/2</f>
        <v>2716020.5</v>
      </c>
      <c r="C34" s="31"/>
      <c r="D34" s="39"/>
      <c r="E34" s="31"/>
      <c r="F34" s="39"/>
      <c r="G34" s="31"/>
      <c r="H34" s="31"/>
      <c r="I34" s="39"/>
      <c r="J34" s="31"/>
      <c r="K34" s="39"/>
      <c r="L34" s="31"/>
      <c r="M34" s="31"/>
      <c r="N34" s="31"/>
      <c r="S34" s="20"/>
    </row>
    <row r="35" spans="1:19" s="7" customFormat="1" ht="11.25">
      <c r="A35" s="20">
        <v>2009</v>
      </c>
      <c r="B35" s="103">
        <v>2705226</v>
      </c>
      <c r="C35" s="31"/>
      <c r="D35" s="39"/>
      <c r="E35" s="31"/>
      <c r="F35" s="39"/>
      <c r="G35" s="31"/>
      <c r="H35" s="31"/>
      <c r="I35" s="39"/>
      <c r="J35" s="31"/>
      <c r="K35" s="39"/>
      <c r="L35" s="31"/>
      <c r="M35" s="31"/>
      <c r="N35" s="31"/>
      <c r="S35" s="20"/>
    </row>
    <row r="36" spans="1:19" s="7" customFormat="1" ht="11.25">
      <c r="A36" s="20">
        <v>2010</v>
      </c>
      <c r="B36" s="103">
        <v>2726815</v>
      </c>
      <c r="C36" s="31"/>
      <c r="D36" s="39"/>
      <c r="E36" s="31"/>
      <c r="F36" s="39"/>
      <c r="G36" s="31"/>
      <c r="H36" s="31"/>
      <c r="I36" s="39"/>
      <c r="J36" s="31"/>
      <c r="K36" s="39"/>
      <c r="L36" s="31"/>
      <c r="M36" s="31"/>
      <c r="N36" s="31"/>
      <c r="S36" s="20"/>
    </row>
    <row r="37" spans="1:19" s="7" customFormat="1" ht="11.25">
      <c r="A37" s="20"/>
      <c r="B37" s="39"/>
      <c r="C37" s="31"/>
      <c r="D37" s="39"/>
      <c r="E37" s="31"/>
      <c r="F37" s="39"/>
      <c r="G37" s="31"/>
      <c r="H37" s="31"/>
      <c r="I37" s="39"/>
      <c r="J37" s="31"/>
      <c r="K37" s="39"/>
      <c r="L37" s="31"/>
      <c r="M37" s="31"/>
      <c r="N37" s="31"/>
      <c r="S37" s="20"/>
    </row>
    <row r="38" spans="1:19" s="7" customFormat="1" ht="11.25">
      <c r="A38" s="20"/>
      <c r="B38" s="39"/>
      <c r="C38" s="31"/>
      <c r="D38" s="39"/>
      <c r="E38" s="31"/>
      <c r="F38" s="39"/>
      <c r="G38" s="31"/>
      <c r="H38" s="31"/>
      <c r="I38" s="39"/>
      <c r="J38" s="31"/>
      <c r="K38" s="39"/>
      <c r="L38" s="31"/>
      <c r="M38" s="31"/>
      <c r="N38" s="31"/>
      <c r="S38" s="20"/>
    </row>
    <row r="39" spans="1:19" s="7" customFormat="1" ht="11.25">
      <c r="A39" s="20"/>
      <c r="B39" s="39"/>
      <c r="C39" s="31"/>
      <c r="D39" s="39"/>
      <c r="E39" s="31"/>
      <c r="F39" s="39"/>
      <c r="G39" s="31"/>
      <c r="H39" s="31"/>
      <c r="I39" s="39"/>
      <c r="J39" s="31"/>
      <c r="K39" s="39"/>
      <c r="L39" s="31"/>
      <c r="M39" s="31"/>
      <c r="N39" s="31"/>
      <c r="S39" s="20"/>
    </row>
    <row r="40" spans="1:19" s="7" customFormat="1" ht="11.25">
      <c r="A40" s="20"/>
      <c r="B40" s="39"/>
      <c r="C40" s="31"/>
      <c r="D40" s="39"/>
      <c r="E40" s="31"/>
      <c r="F40" s="39"/>
      <c r="G40" s="31"/>
      <c r="H40" s="31"/>
      <c r="I40" s="39"/>
      <c r="J40" s="31"/>
      <c r="K40" s="39"/>
      <c r="L40" s="31"/>
      <c r="M40" s="31"/>
      <c r="N40" s="31"/>
      <c r="S40" s="20"/>
    </row>
    <row r="41" spans="1:19" s="7" customFormat="1" ht="11.25">
      <c r="A41" s="20"/>
      <c r="B41" s="39"/>
      <c r="C41" s="31"/>
      <c r="D41" s="39"/>
      <c r="E41" s="31"/>
      <c r="F41" s="39"/>
      <c r="G41" s="31"/>
      <c r="H41" s="31"/>
      <c r="I41" s="39"/>
      <c r="J41" s="31"/>
      <c r="K41" s="39"/>
      <c r="L41" s="31"/>
      <c r="M41" s="31"/>
      <c r="N41" s="31"/>
      <c r="S41" s="20"/>
    </row>
    <row r="42" spans="1:19" s="7" customFormat="1" ht="11.25">
      <c r="A42" s="20"/>
      <c r="B42" s="39"/>
      <c r="C42" s="31"/>
      <c r="D42" s="39"/>
      <c r="E42" s="31"/>
      <c r="F42" s="39"/>
      <c r="G42" s="31"/>
      <c r="H42" s="31"/>
      <c r="I42" s="39"/>
      <c r="J42" s="31"/>
      <c r="K42" s="39"/>
      <c r="L42" s="31"/>
      <c r="M42" s="31"/>
      <c r="N42" s="31"/>
      <c r="S42" s="20"/>
    </row>
    <row r="43" spans="1:19" s="7" customFormat="1" ht="11.25">
      <c r="A43" s="20"/>
      <c r="B43" s="39"/>
      <c r="C43" s="31"/>
      <c r="D43" s="39"/>
      <c r="E43" s="31"/>
      <c r="F43" s="39"/>
      <c r="G43" s="31"/>
      <c r="H43" s="31"/>
      <c r="I43" s="39"/>
      <c r="J43" s="31"/>
      <c r="K43" s="39"/>
      <c r="L43" s="31"/>
      <c r="M43" s="31"/>
      <c r="N43" s="31"/>
      <c r="S43" s="20"/>
    </row>
    <row r="44" spans="1:19" s="7" customFormat="1" ht="11.25">
      <c r="A44" s="20"/>
      <c r="B44" s="39"/>
      <c r="C44" s="31"/>
      <c r="D44" s="39"/>
      <c r="E44" s="31"/>
      <c r="F44" s="39"/>
      <c r="G44" s="31"/>
      <c r="H44" s="31"/>
      <c r="I44" s="39"/>
      <c r="J44" s="31"/>
      <c r="K44" s="39"/>
      <c r="L44" s="31"/>
      <c r="M44" s="31"/>
      <c r="N44" s="31"/>
      <c r="S44" s="20"/>
    </row>
    <row r="45" spans="1:19" s="7" customFormat="1" ht="11.25">
      <c r="A45" s="20"/>
      <c r="B45" s="39"/>
      <c r="C45" s="31"/>
      <c r="D45" s="39"/>
      <c r="E45" s="31"/>
      <c r="F45" s="39"/>
      <c r="G45" s="31"/>
      <c r="H45" s="31"/>
      <c r="I45" s="39"/>
      <c r="J45" s="31"/>
      <c r="K45" s="39"/>
      <c r="L45" s="31"/>
      <c r="M45" s="31"/>
      <c r="N45" s="31"/>
      <c r="S45" s="20"/>
    </row>
    <row r="46" spans="1:19" s="7" customFormat="1" ht="11.25">
      <c r="A46" s="20"/>
      <c r="B46" s="39"/>
      <c r="C46" s="31"/>
      <c r="D46" s="39"/>
      <c r="E46" s="31"/>
      <c r="F46" s="39"/>
      <c r="G46" s="31"/>
      <c r="H46" s="31"/>
      <c r="I46" s="39"/>
      <c r="J46" s="31"/>
      <c r="K46" s="39"/>
      <c r="L46" s="31"/>
      <c r="M46" s="31"/>
      <c r="N46" s="31"/>
      <c r="S46" s="20"/>
    </row>
    <row r="47" spans="1:19" s="7" customFormat="1" ht="11.25">
      <c r="A47" s="20"/>
      <c r="B47" s="39"/>
      <c r="C47" s="31"/>
      <c r="D47" s="39"/>
      <c r="E47" s="31"/>
      <c r="F47" s="39"/>
      <c r="G47" s="31"/>
      <c r="H47" s="31"/>
      <c r="I47" s="39"/>
      <c r="J47" s="31"/>
      <c r="K47" s="39"/>
      <c r="L47" s="31"/>
      <c r="M47" s="31"/>
      <c r="N47" s="31"/>
      <c r="S47" s="20"/>
    </row>
    <row r="48" spans="1:19" s="7" customFormat="1" ht="11.25">
      <c r="A48" s="20"/>
      <c r="B48" s="39"/>
      <c r="C48" s="31"/>
      <c r="D48" s="39"/>
      <c r="E48" s="31"/>
      <c r="F48" s="39"/>
      <c r="G48" s="31"/>
      <c r="H48" s="31"/>
      <c r="I48" s="39"/>
      <c r="J48" s="31"/>
      <c r="K48" s="39"/>
      <c r="L48" s="31"/>
      <c r="M48" s="31"/>
      <c r="N48" s="31"/>
      <c r="S48" s="20"/>
    </row>
    <row r="49" spans="1:19" s="7" customFormat="1" ht="11.25">
      <c r="A49" s="20"/>
      <c r="B49" s="39"/>
      <c r="C49" s="31"/>
      <c r="D49" s="39"/>
      <c r="E49" s="31"/>
      <c r="F49" s="39"/>
      <c r="G49" s="31"/>
      <c r="H49" s="31"/>
      <c r="I49" s="39"/>
      <c r="J49" s="31"/>
      <c r="K49" s="39"/>
      <c r="L49" s="31"/>
      <c r="M49" s="31"/>
      <c r="N49" s="31"/>
      <c r="S49" s="20"/>
    </row>
    <row r="50" spans="1:19" s="7" customFormat="1" ht="11.25">
      <c r="A50" s="20"/>
      <c r="B50" s="39"/>
      <c r="C50" s="31"/>
      <c r="D50" s="39"/>
      <c r="E50" s="31"/>
      <c r="F50" s="39"/>
      <c r="G50" s="31"/>
      <c r="H50" s="31"/>
      <c r="I50" s="39"/>
      <c r="J50" s="31"/>
      <c r="K50" s="39"/>
      <c r="L50" s="31"/>
      <c r="M50" s="31"/>
      <c r="N50" s="31"/>
      <c r="S50" s="20"/>
    </row>
    <row r="51" spans="1:19" s="7" customFormat="1" ht="11.25">
      <c r="A51" s="20"/>
      <c r="B51" s="39"/>
      <c r="C51" s="31"/>
      <c r="D51" s="39"/>
      <c r="E51" s="31"/>
      <c r="F51" s="39"/>
      <c r="G51" s="31"/>
      <c r="H51" s="31"/>
      <c r="I51" s="39"/>
      <c r="J51" s="31"/>
      <c r="K51" s="39"/>
      <c r="L51" s="31"/>
      <c r="M51" s="31"/>
      <c r="N51" s="31"/>
      <c r="S51" s="20"/>
    </row>
    <row r="52" spans="1:19" s="7" customFormat="1" ht="11.25">
      <c r="A52" s="20"/>
      <c r="B52" s="39"/>
      <c r="C52" s="31"/>
      <c r="D52" s="39"/>
      <c r="E52" s="31"/>
      <c r="F52" s="39"/>
      <c r="G52" s="31"/>
      <c r="H52" s="31"/>
      <c r="I52" s="39"/>
      <c r="J52" s="31"/>
      <c r="K52" s="39"/>
      <c r="L52" s="31"/>
      <c r="M52" s="31"/>
      <c r="N52" s="31"/>
      <c r="S52" s="20"/>
    </row>
    <row r="53" spans="1:19" s="7" customFormat="1" ht="11.25">
      <c r="A53" s="20"/>
      <c r="B53" s="39"/>
      <c r="C53" s="31"/>
      <c r="D53" s="39"/>
      <c r="E53" s="31"/>
      <c r="F53" s="39"/>
      <c r="G53" s="31"/>
      <c r="H53" s="31"/>
      <c r="I53" s="39"/>
      <c r="J53" s="31"/>
      <c r="K53" s="39"/>
      <c r="L53" s="31"/>
      <c r="M53" s="31"/>
      <c r="N53" s="31"/>
      <c r="S53" s="20"/>
    </row>
    <row r="54" spans="1:19" s="7" customFormat="1" ht="11.25">
      <c r="A54" s="20"/>
      <c r="B54" s="39"/>
      <c r="C54" s="31"/>
      <c r="D54" s="39"/>
      <c r="E54" s="31"/>
      <c r="F54" s="39"/>
      <c r="G54" s="31"/>
      <c r="H54" s="31"/>
      <c r="I54" s="39"/>
      <c r="J54" s="31"/>
      <c r="K54" s="39"/>
      <c r="L54" s="31"/>
      <c r="M54" s="31"/>
      <c r="N54" s="31"/>
      <c r="S54" s="20"/>
    </row>
    <row r="55" spans="1:19" s="7" customFormat="1" ht="11.25">
      <c r="A55" s="20"/>
      <c r="B55" s="39"/>
      <c r="C55" s="31"/>
      <c r="D55" s="39"/>
      <c r="E55" s="31"/>
      <c r="F55" s="39"/>
      <c r="G55" s="31"/>
      <c r="H55" s="31"/>
      <c r="I55" s="39"/>
      <c r="J55" s="31"/>
      <c r="K55" s="39"/>
      <c r="L55" s="31"/>
      <c r="M55" s="31"/>
      <c r="N55" s="31"/>
      <c r="S55" s="20"/>
    </row>
    <row r="56" spans="1:19" s="7" customFormat="1" ht="11.25">
      <c r="A56" s="20"/>
      <c r="B56" s="39"/>
      <c r="C56" s="31"/>
      <c r="D56" s="39"/>
      <c r="E56" s="31"/>
      <c r="F56" s="39"/>
      <c r="G56" s="31"/>
      <c r="H56" s="31"/>
      <c r="I56" s="39"/>
      <c r="J56" s="31"/>
      <c r="K56" s="39"/>
      <c r="L56" s="31"/>
      <c r="M56" s="31"/>
      <c r="N56" s="31"/>
      <c r="S56" s="20"/>
    </row>
    <row r="57" spans="1:19" s="7" customFormat="1" ht="11.25">
      <c r="A57" s="20"/>
      <c r="B57" s="39"/>
      <c r="C57" s="31"/>
      <c r="D57" s="39"/>
      <c r="E57" s="31"/>
      <c r="F57" s="39"/>
      <c r="G57" s="31"/>
      <c r="H57" s="31"/>
      <c r="I57" s="39"/>
      <c r="J57" s="31"/>
      <c r="K57" s="39"/>
      <c r="L57" s="31"/>
      <c r="M57" s="31"/>
      <c r="N57" s="31"/>
      <c r="S57" s="20"/>
    </row>
    <row r="58" spans="1:19" s="7" customFormat="1" ht="11.25">
      <c r="A58" s="20"/>
      <c r="B58" s="39"/>
      <c r="C58" s="31"/>
      <c r="D58" s="39"/>
      <c r="E58" s="31"/>
      <c r="F58" s="39"/>
      <c r="G58" s="31"/>
      <c r="H58" s="31"/>
      <c r="I58" s="39"/>
      <c r="J58" s="31"/>
      <c r="K58" s="39"/>
      <c r="L58" s="31"/>
      <c r="M58" s="31"/>
      <c r="N58" s="31"/>
      <c r="S58" s="20"/>
    </row>
    <row r="59" spans="1:19" s="7" customFormat="1" ht="11.25">
      <c r="A59" s="20"/>
      <c r="B59" s="39"/>
      <c r="C59" s="31"/>
      <c r="D59" s="39"/>
      <c r="E59" s="31"/>
      <c r="F59" s="39"/>
      <c r="G59" s="31"/>
      <c r="H59" s="31"/>
      <c r="I59" s="39"/>
      <c r="J59" s="31"/>
      <c r="K59" s="39"/>
      <c r="L59" s="31"/>
      <c r="M59" s="31"/>
      <c r="N59" s="31"/>
      <c r="S59" s="20"/>
    </row>
    <row r="60" spans="1:19" s="7" customFormat="1" ht="11.25">
      <c r="A60" s="20"/>
      <c r="B60" s="39"/>
      <c r="C60" s="31"/>
      <c r="D60" s="39"/>
      <c r="E60" s="31"/>
      <c r="F60" s="39"/>
      <c r="G60" s="31"/>
      <c r="H60" s="31"/>
      <c r="I60" s="39"/>
      <c r="J60" s="31"/>
      <c r="K60" s="39"/>
      <c r="L60" s="31"/>
      <c r="M60" s="31"/>
      <c r="N60" s="31"/>
      <c r="S60" s="20"/>
    </row>
    <row r="61" spans="1:19" s="7" customFormat="1" ht="11.25">
      <c r="A61" s="20"/>
      <c r="B61" s="39"/>
      <c r="C61" s="31"/>
      <c r="D61" s="39"/>
      <c r="E61" s="31"/>
      <c r="F61" s="39"/>
      <c r="G61" s="31"/>
      <c r="H61" s="31"/>
      <c r="I61" s="39"/>
      <c r="J61" s="31"/>
      <c r="K61" s="39"/>
      <c r="L61" s="31"/>
      <c r="M61" s="31"/>
      <c r="N61" s="31"/>
      <c r="S61" s="20"/>
    </row>
    <row r="62" spans="1:19" s="7" customFormat="1" ht="11.25">
      <c r="A62" s="20"/>
      <c r="B62" s="39"/>
      <c r="C62" s="31"/>
      <c r="D62" s="39"/>
      <c r="E62" s="31"/>
      <c r="F62" s="39"/>
      <c r="G62" s="31"/>
      <c r="H62" s="31"/>
      <c r="I62" s="39"/>
      <c r="J62" s="31"/>
      <c r="K62" s="39"/>
      <c r="L62" s="31"/>
      <c r="M62" s="31"/>
      <c r="N62" s="31"/>
      <c r="S62" s="20"/>
    </row>
    <row r="63" spans="1:19" s="7" customFormat="1" ht="11.25">
      <c r="A63" s="20"/>
      <c r="B63" s="39"/>
      <c r="C63" s="31"/>
      <c r="D63" s="39"/>
      <c r="E63" s="31"/>
      <c r="F63" s="39"/>
      <c r="G63" s="31"/>
      <c r="H63" s="31"/>
      <c r="I63" s="39"/>
      <c r="J63" s="31"/>
      <c r="K63" s="39"/>
      <c r="L63" s="31"/>
      <c r="M63" s="31"/>
      <c r="N63" s="31"/>
      <c r="S63" s="20"/>
    </row>
    <row r="64" spans="1:19" s="7" customFormat="1" ht="11.25">
      <c r="A64" s="20"/>
      <c r="B64" s="39"/>
      <c r="C64" s="31"/>
      <c r="D64" s="39"/>
      <c r="E64" s="31"/>
      <c r="F64" s="39"/>
      <c r="G64" s="31"/>
      <c r="H64" s="31"/>
      <c r="I64" s="39"/>
      <c r="J64" s="31"/>
      <c r="K64" s="39"/>
      <c r="L64" s="31"/>
      <c r="M64" s="31"/>
      <c r="N64" s="31"/>
      <c r="S64" s="20"/>
    </row>
    <row r="65" spans="1:19" s="7" customFormat="1" ht="11.25">
      <c r="A65" s="20"/>
      <c r="B65" s="39"/>
      <c r="C65" s="31"/>
      <c r="D65" s="39"/>
      <c r="E65" s="31"/>
      <c r="F65" s="39"/>
      <c r="G65" s="31"/>
      <c r="H65" s="31"/>
      <c r="I65" s="39"/>
      <c r="J65" s="31"/>
      <c r="K65" s="39"/>
      <c r="L65" s="31"/>
      <c r="M65" s="31"/>
      <c r="N65" s="31"/>
      <c r="S65" s="20"/>
    </row>
    <row r="66" spans="1:19" s="7" customFormat="1" ht="11.25">
      <c r="A66" s="20"/>
      <c r="B66" s="39"/>
      <c r="C66" s="31"/>
      <c r="D66" s="39"/>
      <c r="E66" s="31"/>
      <c r="F66" s="39"/>
      <c r="G66" s="31"/>
      <c r="H66" s="31"/>
      <c r="I66" s="39"/>
      <c r="J66" s="31"/>
      <c r="K66" s="39"/>
      <c r="L66" s="31"/>
      <c r="M66" s="31"/>
      <c r="N66" s="31"/>
      <c r="S66" s="20"/>
    </row>
    <row r="67" spans="1:19" s="7" customFormat="1" ht="11.25">
      <c r="A67" s="20"/>
      <c r="B67" s="39"/>
      <c r="C67" s="31"/>
      <c r="D67" s="39"/>
      <c r="E67" s="31"/>
      <c r="F67" s="39"/>
      <c r="G67" s="31"/>
      <c r="H67" s="31"/>
      <c r="I67" s="39"/>
      <c r="J67" s="31"/>
      <c r="K67" s="39"/>
      <c r="L67" s="31"/>
      <c r="M67" s="31"/>
      <c r="N67" s="31"/>
      <c r="S67" s="20"/>
    </row>
    <row r="68" spans="1:19" s="7" customFormat="1" ht="11.25">
      <c r="A68" s="20"/>
      <c r="B68" s="39"/>
      <c r="C68" s="31"/>
      <c r="D68" s="39"/>
      <c r="E68" s="31"/>
      <c r="F68" s="39"/>
      <c r="G68" s="31"/>
      <c r="H68" s="31"/>
      <c r="I68" s="39"/>
      <c r="J68" s="31"/>
      <c r="K68" s="39"/>
      <c r="L68" s="31"/>
      <c r="M68" s="31"/>
      <c r="N68" s="31"/>
      <c r="S68" s="20"/>
    </row>
    <row r="69" spans="1:19" s="7" customFormat="1" ht="11.25">
      <c r="A69" s="20"/>
      <c r="B69" s="39"/>
      <c r="C69" s="31"/>
      <c r="D69" s="39"/>
      <c r="E69" s="31"/>
      <c r="F69" s="39"/>
      <c r="G69" s="31"/>
      <c r="H69" s="31"/>
      <c r="I69" s="39"/>
      <c r="J69" s="31"/>
      <c r="K69" s="39"/>
      <c r="L69" s="31"/>
      <c r="M69" s="31"/>
      <c r="N69" s="31"/>
      <c r="S69" s="20"/>
    </row>
    <row r="70" spans="1:19" s="7" customFormat="1" ht="11.25">
      <c r="A70" s="20"/>
      <c r="B70" s="39"/>
      <c r="C70" s="31"/>
      <c r="D70" s="39"/>
      <c r="E70" s="31"/>
      <c r="F70" s="39"/>
      <c r="G70" s="31"/>
      <c r="H70" s="31"/>
      <c r="I70" s="39"/>
      <c r="J70" s="31"/>
      <c r="K70" s="39"/>
      <c r="L70" s="31"/>
      <c r="M70" s="31"/>
      <c r="N70" s="31"/>
      <c r="S70" s="20"/>
    </row>
    <row r="71" spans="1:19" s="7" customFormat="1" ht="11.25">
      <c r="A71" s="20"/>
      <c r="B71" s="39"/>
      <c r="C71" s="31"/>
      <c r="D71" s="39"/>
      <c r="E71" s="31"/>
      <c r="F71" s="39"/>
      <c r="G71" s="31"/>
      <c r="H71" s="31"/>
      <c r="I71" s="39"/>
      <c r="J71" s="31"/>
      <c r="K71" s="39"/>
      <c r="L71" s="31"/>
      <c r="M71" s="31"/>
      <c r="N71" s="31"/>
      <c r="S71" s="20"/>
    </row>
    <row r="72" spans="1:19" s="7" customFormat="1" ht="11.25">
      <c r="A72" s="20"/>
      <c r="B72" s="39"/>
      <c r="C72" s="31"/>
      <c r="D72" s="39"/>
      <c r="E72" s="31"/>
      <c r="F72" s="39"/>
      <c r="G72" s="31"/>
      <c r="H72" s="31"/>
      <c r="I72" s="39"/>
      <c r="J72" s="31"/>
      <c r="K72" s="39"/>
      <c r="L72" s="31"/>
      <c r="M72" s="31"/>
      <c r="N72" s="31"/>
      <c r="S72" s="20"/>
    </row>
    <row r="73" spans="1:19" s="7" customFormat="1" ht="11.25">
      <c r="A73" s="20"/>
      <c r="B73" s="39"/>
      <c r="C73" s="31"/>
      <c r="D73" s="39"/>
      <c r="E73" s="31"/>
      <c r="F73" s="39"/>
      <c r="G73" s="31"/>
      <c r="H73" s="31"/>
      <c r="I73" s="39"/>
      <c r="J73" s="31"/>
      <c r="K73" s="39"/>
      <c r="L73" s="31"/>
      <c r="M73" s="31"/>
      <c r="N73" s="31"/>
      <c r="S73" s="20"/>
    </row>
    <row r="74" spans="1:19" s="7" customFormat="1" ht="11.25">
      <c r="A74" s="20"/>
      <c r="B74" s="39"/>
      <c r="C74" s="31"/>
      <c r="D74" s="39"/>
      <c r="E74" s="31"/>
      <c r="F74" s="39"/>
      <c r="G74" s="31"/>
      <c r="H74" s="31"/>
      <c r="I74" s="39"/>
      <c r="J74" s="31"/>
      <c r="K74" s="39"/>
      <c r="L74" s="31"/>
      <c r="M74" s="31"/>
      <c r="N74" s="31"/>
      <c r="S74" s="20"/>
    </row>
    <row r="75" spans="1:19" s="7" customFormat="1" ht="11.25">
      <c r="A75" s="20"/>
      <c r="B75" s="39"/>
      <c r="C75" s="31"/>
      <c r="D75" s="39"/>
      <c r="E75" s="31"/>
      <c r="F75" s="39"/>
      <c r="G75" s="31"/>
      <c r="H75" s="31"/>
      <c r="I75" s="39"/>
      <c r="J75" s="31"/>
      <c r="K75" s="39"/>
      <c r="L75" s="31"/>
      <c r="M75" s="31"/>
      <c r="N75" s="31"/>
      <c r="S75" s="20"/>
    </row>
    <row r="76" spans="1:19" s="7" customFormat="1" ht="11.25">
      <c r="A76" s="20"/>
      <c r="B76" s="39"/>
      <c r="C76" s="31"/>
      <c r="D76" s="39"/>
      <c r="E76" s="31"/>
      <c r="F76" s="39"/>
      <c r="G76" s="31"/>
      <c r="H76" s="31"/>
      <c r="I76" s="39"/>
      <c r="J76" s="31"/>
      <c r="K76" s="39"/>
      <c r="L76" s="31"/>
      <c r="M76" s="31"/>
      <c r="N76" s="31"/>
      <c r="S76" s="20"/>
    </row>
    <row r="77" spans="1:19" s="7" customFormat="1" ht="11.25">
      <c r="A77" s="20"/>
      <c r="B77" s="39"/>
      <c r="C77" s="31"/>
      <c r="D77" s="39"/>
      <c r="E77" s="31"/>
      <c r="F77" s="39"/>
      <c r="G77" s="31"/>
      <c r="H77" s="31"/>
      <c r="I77" s="39"/>
      <c r="J77" s="31"/>
      <c r="K77" s="39"/>
      <c r="L77" s="31"/>
      <c r="M77" s="31"/>
      <c r="N77" s="31"/>
      <c r="S77" s="20"/>
    </row>
    <row r="78" spans="1:19" s="7" customFormat="1" ht="11.25">
      <c r="A78" s="20"/>
      <c r="B78" s="39"/>
      <c r="C78" s="31"/>
      <c r="D78" s="39"/>
      <c r="E78" s="31"/>
      <c r="F78" s="39"/>
      <c r="G78" s="31"/>
      <c r="H78" s="31"/>
      <c r="I78" s="39"/>
      <c r="J78" s="31"/>
      <c r="K78" s="39"/>
      <c r="L78" s="31"/>
      <c r="M78" s="31"/>
      <c r="N78" s="31"/>
      <c r="S78" s="20"/>
    </row>
    <row r="79" spans="1:19" s="7" customFormat="1" ht="11.25">
      <c r="A79" s="20"/>
      <c r="B79" s="39"/>
      <c r="C79" s="31"/>
      <c r="D79" s="39"/>
      <c r="E79" s="31"/>
      <c r="F79" s="39"/>
      <c r="G79" s="31"/>
      <c r="H79" s="31"/>
      <c r="I79" s="39"/>
      <c r="J79" s="31"/>
      <c r="K79" s="39"/>
      <c r="L79" s="31"/>
      <c r="M79" s="31"/>
      <c r="N79" s="31"/>
      <c r="S79" s="20"/>
    </row>
    <row r="80" spans="1:19" s="7" customFormat="1" ht="11.25">
      <c r="A80" s="20"/>
      <c r="B80" s="39"/>
      <c r="C80" s="31"/>
      <c r="D80" s="39"/>
      <c r="E80" s="31"/>
      <c r="F80" s="39"/>
      <c r="G80" s="31"/>
      <c r="H80" s="31"/>
      <c r="I80" s="39"/>
      <c r="J80" s="31"/>
      <c r="K80" s="39"/>
      <c r="L80" s="31"/>
      <c r="M80" s="31"/>
      <c r="N80" s="31"/>
      <c r="S80" s="20"/>
    </row>
    <row r="81" spans="1:19" s="7" customFormat="1" ht="11.25">
      <c r="A81" s="20"/>
      <c r="B81" s="39"/>
      <c r="C81" s="31"/>
      <c r="D81" s="39"/>
      <c r="E81" s="31"/>
      <c r="F81" s="39"/>
      <c r="G81" s="31"/>
      <c r="H81" s="31"/>
      <c r="I81" s="39"/>
      <c r="J81" s="31"/>
      <c r="K81" s="39"/>
      <c r="L81" s="31"/>
      <c r="M81" s="31"/>
      <c r="N81" s="31"/>
      <c r="S81" s="20"/>
    </row>
    <row r="82" spans="1:19" s="7" customFormat="1" ht="11.25">
      <c r="A82" s="20"/>
      <c r="B82" s="39"/>
      <c r="C82" s="31"/>
      <c r="D82" s="39"/>
      <c r="E82" s="31"/>
      <c r="F82" s="39"/>
      <c r="G82" s="31"/>
      <c r="H82" s="31"/>
      <c r="I82" s="39"/>
      <c r="J82" s="31"/>
      <c r="K82" s="39"/>
      <c r="L82" s="31"/>
      <c r="M82" s="31"/>
      <c r="N82" s="31"/>
      <c r="S82" s="20"/>
    </row>
    <row r="83" spans="1:19" s="7" customFormat="1" ht="11.25">
      <c r="A83" s="20"/>
      <c r="B83" s="39"/>
      <c r="C83" s="31"/>
      <c r="D83" s="39"/>
      <c r="E83" s="31"/>
      <c r="F83" s="39"/>
      <c r="G83" s="31"/>
      <c r="H83" s="31"/>
      <c r="I83" s="39"/>
      <c r="J83" s="31"/>
      <c r="K83" s="39"/>
      <c r="L83" s="31"/>
      <c r="M83" s="31"/>
      <c r="N83" s="31"/>
      <c r="S83" s="20"/>
    </row>
    <row r="84" spans="1:19" s="7" customFormat="1" ht="11.25">
      <c r="A84" s="20"/>
      <c r="B84" s="39"/>
      <c r="C84" s="31"/>
      <c r="D84" s="39"/>
      <c r="E84" s="31"/>
      <c r="F84" s="39"/>
      <c r="G84" s="31"/>
      <c r="H84" s="31"/>
      <c r="I84" s="39"/>
      <c r="J84" s="31"/>
      <c r="K84" s="39"/>
      <c r="L84" s="31"/>
      <c r="M84" s="31"/>
      <c r="N84" s="31"/>
      <c r="S84" s="20"/>
    </row>
    <row r="85" spans="1:19" s="7" customFormat="1" ht="11.25">
      <c r="A85" s="20"/>
      <c r="B85" s="39"/>
      <c r="C85" s="31"/>
      <c r="D85" s="39"/>
      <c r="E85" s="31"/>
      <c r="F85" s="39"/>
      <c r="G85" s="31"/>
      <c r="H85" s="31"/>
      <c r="I85" s="39"/>
      <c r="J85" s="31"/>
      <c r="K85" s="39"/>
      <c r="L85" s="31"/>
      <c r="M85" s="31"/>
      <c r="N85" s="31"/>
      <c r="S85" s="20"/>
    </row>
    <row r="86" spans="1:19" s="7" customFormat="1" ht="11.25">
      <c r="A86" s="20"/>
      <c r="B86" s="39"/>
      <c r="C86" s="31"/>
      <c r="D86" s="39"/>
      <c r="E86" s="31"/>
      <c r="F86" s="39"/>
      <c r="G86" s="31"/>
      <c r="H86" s="31"/>
      <c r="I86" s="39"/>
      <c r="J86" s="31"/>
      <c r="K86" s="39"/>
      <c r="L86" s="31"/>
      <c r="M86" s="31"/>
      <c r="N86" s="31"/>
      <c r="S86" s="20"/>
    </row>
    <row r="87" spans="1:19" s="7" customFormat="1" ht="11.25">
      <c r="A87" s="20"/>
      <c r="B87" s="39"/>
      <c r="C87" s="31"/>
      <c r="D87" s="39"/>
      <c r="E87" s="31"/>
      <c r="F87" s="39"/>
      <c r="G87" s="31"/>
      <c r="H87" s="31"/>
      <c r="I87" s="39"/>
      <c r="J87" s="31"/>
      <c r="K87" s="39"/>
      <c r="L87" s="31"/>
      <c r="M87" s="31"/>
      <c r="N87" s="31"/>
      <c r="S87" s="20"/>
    </row>
    <row r="88" spans="1:19" s="7" customFormat="1" ht="11.25">
      <c r="A88" s="20"/>
      <c r="B88" s="39"/>
      <c r="C88" s="31"/>
      <c r="D88" s="39"/>
      <c r="E88" s="31"/>
      <c r="F88" s="39"/>
      <c r="G88" s="31"/>
      <c r="H88" s="31"/>
      <c r="I88" s="39"/>
      <c r="J88" s="31"/>
      <c r="K88" s="39"/>
      <c r="L88" s="31"/>
      <c r="M88" s="31"/>
      <c r="N88" s="31"/>
      <c r="S88" s="20"/>
    </row>
    <row r="89" spans="1:19" s="7" customFormat="1" ht="11.25">
      <c r="A89" s="20"/>
      <c r="B89" s="39"/>
      <c r="C89" s="31"/>
      <c r="D89" s="39"/>
      <c r="E89" s="31"/>
      <c r="F89" s="39"/>
      <c r="G89" s="31"/>
      <c r="H89" s="31"/>
      <c r="I89" s="39"/>
      <c r="J89" s="31"/>
      <c r="K89" s="39"/>
      <c r="L89" s="31"/>
      <c r="M89" s="31"/>
      <c r="N89" s="31"/>
      <c r="S89" s="20"/>
    </row>
    <row r="90" spans="1:19" s="7" customFormat="1" ht="11.25">
      <c r="A90" s="20"/>
      <c r="B90" s="39"/>
      <c r="C90" s="31"/>
      <c r="D90" s="39"/>
      <c r="E90" s="31"/>
      <c r="F90" s="39"/>
      <c r="G90" s="31"/>
      <c r="H90" s="31"/>
      <c r="I90" s="39"/>
      <c r="J90" s="31"/>
      <c r="K90" s="39"/>
      <c r="L90" s="31"/>
      <c r="M90" s="31"/>
      <c r="N90" s="31"/>
      <c r="S90" s="20"/>
    </row>
    <row r="91" spans="1:19" s="7" customFormat="1" ht="11.25">
      <c r="A91" s="20"/>
      <c r="B91" s="39"/>
      <c r="C91" s="31"/>
      <c r="D91" s="39"/>
      <c r="E91" s="31"/>
      <c r="F91" s="39"/>
      <c r="G91" s="31"/>
      <c r="H91" s="31"/>
      <c r="I91" s="39"/>
      <c r="J91" s="31"/>
      <c r="K91" s="39"/>
      <c r="L91" s="31"/>
      <c r="M91" s="31"/>
      <c r="N91" s="31"/>
      <c r="S91" s="20"/>
    </row>
    <row r="92" spans="1:19" s="7" customFormat="1" ht="11.25">
      <c r="A92" s="20"/>
      <c r="B92" s="39"/>
      <c r="C92" s="31"/>
      <c r="D92" s="39"/>
      <c r="E92" s="31"/>
      <c r="F92" s="39"/>
      <c r="G92" s="31"/>
      <c r="H92" s="31"/>
      <c r="I92" s="39"/>
      <c r="J92" s="31"/>
      <c r="K92" s="39"/>
      <c r="L92" s="31"/>
      <c r="M92" s="31"/>
      <c r="N92" s="31"/>
      <c r="S92" s="20"/>
    </row>
    <row r="93" spans="1:19" s="7" customFormat="1" ht="11.25">
      <c r="A93" s="20"/>
      <c r="B93" s="39"/>
      <c r="C93" s="31"/>
      <c r="D93" s="39"/>
      <c r="E93" s="31"/>
      <c r="F93" s="39"/>
      <c r="G93" s="31"/>
      <c r="H93" s="31"/>
      <c r="I93" s="39"/>
      <c r="J93" s="31"/>
      <c r="K93" s="39"/>
      <c r="L93" s="31"/>
      <c r="M93" s="31"/>
      <c r="N93" s="31"/>
      <c r="S93" s="20"/>
    </row>
    <row r="94" spans="1:19" s="7" customFormat="1" ht="11.25">
      <c r="A94" s="20"/>
      <c r="B94" s="39"/>
      <c r="C94" s="31"/>
      <c r="D94" s="39"/>
      <c r="E94" s="31"/>
      <c r="F94" s="39"/>
      <c r="G94" s="31"/>
      <c r="H94" s="31"/>
      <c r="I94" s="39"/>
      <c r="J94" s="31"/>
      <c r="K94" s="39"/>
      <c r="L94" s="31"/>
      <c r="M94" s="31"/>
      <c r="N94" s="31"/>
      <c r="S94" s="20"/>
    </row>
    <row r="95" spans="1:19" s="7" customFormat="1" ht="11.25">
      <c r="A95" s="20"/>
      <c r="B95" s="39"/>
      <c r="C95" s="31"/>
      <c r="D95" s="39"/>
      <c r="E95" s="31"/>
      <c r="F95" s="39"/>
      <c r="G95" s="31"/>
      <c r="H95" s="31"/>
      <c r="I95" s="39"/>
      <c r="J95" s="31"/>
      <c r="K95" s="39"/>
      <c r="L95" s="31"/>
      <c r="M95" s="31"/>
      <c r="N95" s="31"/>
      <c r="S95" s="20"/>
    </row>
    <row r="96" spans="1:19" s="7" customFormat="1" ht="11.25">
      <c r="A96" s="20"/>
      <c r="B96" s="39"/>
      <c r="C96" s="31"/>
      <c r="D96" s="39"/>
      <c r="E96" s="31"/>
      <c r="F96" s="39"/>
      <c r="G96" s="31"/>
      <c r="H96" s="31"/>
      <c r="I96" s="39"/>
      <c r="J96" s="31"/>
      <c r="K96" s="39"/>
      <c r="L96" s="31"/>
      <c r="M96" s="31"/>
      <c r="N96" s="31"/>
      <c r="S96" s="20"/>
    </row>
  </sheetData>
  <mergeCells count="13">
    <mergeCell ref="D31:G31"/>
    <mergeCell ref="J7:K7"/>
    <mergeCell ref="H6:H10"/>
    <mergeCell ref="A3:G3"/>
    <mergeCell ref="A4:G4"/>
    <mergeCell ref="H3:N3"/>
    <mergeCell ref="H4:N4"/>
    <mergeCell ref="A6:A10"/>
    <mergeCell ref="B6:E6"/>
    <mergeCell ref="B7:E7"/>
    <mergeCell ref="I6:L6"/>
    <mergeCell ref="M6:N8"/>
    <mergeCell ref="F6:G8"/>
  </mergeCells>
  <phoneticPr fontId="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C106"/>
  <sheetViews>
    <sheetView view="pageBreakPreview" zoomScale="55" zoomScaleNormal="100" zoomScaleSheetLayoutView="55" workbookViewId="0">
      <selection activeCell="F47" sqref="F47"/>
    </sheetView>
  </sheetViews>
  <sheetFormatPr defaultRowHeight="14.25"/>
  <cols>
    <col min="1" max="2" width="12.875" style="42" customWidth="1"/>
    <col min="3" max="3" width="14.125" style="40" customWidth="1"/>
    <col min="4" max="4" width="14.125" style="41" customWidth="1"/>
    <col min="5" max="5" width="14.125" style="40" customWidth="1"/>
    <col min="6" max="6" width="14.375" style="41" customWidth="1"/>
    <col min="7" max="7" width="14.125" style="41" customWidth="1"/>
    <col min="8" max="8" width="11.375" style="40" customWidth="1"/>
    <col min="9" max="9" width="11.375" style="41" customWidth="1"/>
    <col min="10" max="11" width="11.375" style="66" customWidth="1"/>
    <col min="12" max="19" width="11.375" style="41" customWidth="1"/>
    <col min="20" max="20" width="14.125" style="66" customWidth="1"/>
    <col min="21" max="21" width="8.75" style="67" hidden="1" customWidth="1"/>
    <col min="22" max="22" width="8.125" style="21" hidden="1" customWidth="1"/>
    <col min="23" max="23" width="8.375" style="117" hidden="1" customWidth="1"/>
    <col min="24" max="24" width="1.875" style="21" customWidth="1"/>
    <col min="25" max="25" width="8.625" style="21" customWidth="1"/>
    <col min="26" max="29" width="9" style="21"/>
    <col min="30" max="16384" width="9" style="1"/>
  </cols>
  <sheetData>
    <row r="1" spans="1:25" ht="14.1" customHeight="1">
      <c r="A1" s="3"/>
      <c r="B1" s="3"/>
      <c r="F1" s="2" t="s">
        <v>160</v>
      </c>
      <c r="G1" s="3" t="s">
        <v>144</v>
      </c>
      <c r="K1" s="2"/>
      <c r="L1" s="3"/>
      <c r="T1" s="2" t="s">
        <v>145</v>
      </c>
      <c r="W1" s="1"/>
    </row>
    <row r="2" spans="1:25" ht="14.1" customHeight="1">
      <c r="A2" s="3"/>
      <c r="B2" s="3"/>
      <c r="K2" s="2"/>
      <c r="T2" s="2"/>
      <c r="W2" s="1"/>
    </row>
    <row r="3" spans="1:25" s="4" customFormat="1" ht="20.100000000000001" customHeight="1">
      <c r="A3" s="1438" t="s">
        <v>287</v>
      </c>
      <c r="B3" s="1438"/>
      <c r="C3" s="1438"/>
      <c r="D3" s="1438"/>
      <c r="E3" s="1438"/>
      <c r="F3" s="1438"/>
      <c r="G3" s="1438" t="s">
        <v>296</v>
      </c>
      <c r="H3" s="1473"/>
      <c r="I3" s="1473"/>
      <c r="J3" s="1473"/>
      <c r="K3" s="1473"/>
      <c r="L3" s="1473"/>
      <c r="M3" s="1473"/>
      <c r="N3" s="1438" t="s">
        <v>297</v>
      </c>
      <c r="O3" s="1438"/>
      <c r="P3" s="1438"/>
      <c r="Q3" s="1438"/>
      <c r="R3" s="1438"/>
      <c r="S3" s="1438"/>
      <c r="T3" s="1438"/>
    </row>
    <row r="4" spans="1:25" s="5" customFormat="1" ht="24" customHeight="1">
      <c r="A4" s="1439" t="s">
        <v>282</v>
      </c>
      <c r="B4" s="1439"/>
      <c r="C4" s="1439"/>
      <c r="D4" s="1439"/>
      <c r="E4" s="1439"/>
      <c r="F4" s="1439"/>
      <c r="G4" s="22"/>
      <c r="H4" s="22"/>
      <c r="I4" s="22"/>
      <c r="J4" s="22"/>
      <c r="K4" s="22"/>
      <c r="M4" s="32"/>
      <c r="N4" s="32"/>
      <c r="O4" s="32"/>
      <c r="P4" s="32"/>
      <c r="Q4" s="32"/>
      <c r="R4" s="32"/>
      <c r="S4" s="32"/>
      <c r="T4" s="32"/>
    </row>
    <row r="5" spans="1:25" s="111" customFormat="1" ht="18" customHeight="1" thickBot="1">
      <c r="A5" s="6" t="s">
        <v>217</v>
      </c>
      <c r="B5" s="6"/>
      <c r="F5" s="113" t="s">
        <v>149</v>
      </c>
      <c r="G5" s="6" t="s">
        <v>217</v>
      </c>
      <c r="K5" s="113"/>
      <c r="L5" s="6"/>
      <c r="S5" s="113"/>
      <c r="T5" s="113" t="s">
        <v>149</v>
      </c>
      <c r="U5" s="113"/>
    </row>
    <row r="6" spans="1:25" s="7" customFormat="1" ht="15" customHeight="1">
      <c r="A6" s="1469" t="s">
        <v>270</v>
      </c>
      <c r="B6" s="1470"/>
      <c r="C6" s="1466" t="s">
        <v>169</v>
      </c>
      <c r="D6" s="1467"/>
      <c r="E6" s="1467"/>
      <c r="F6" s="1468"/>
      <c r="G6" s="1460" t="s">
        <v>269</v>
      </c>
      <c r="H6" s="1476" t="s">
        <v>294</v>
      </c>
      <c r="I6" s="1451"/>
      <c r="J6" s="1482" t="s">
        <v>253</v>
      </c>
      <c r="K6" s="1445"/>
      <c r="L6" s="1445" t="s">
        <v>150</v>
      </c>
      <c r="M6" s="1445"/>
      <c r="N6" s="1446" t="s">
        <v>254</v>
      </c>
      <c r="O6" s="1467"/>
      <c r="P6" s="1467"/>
      <c r="Q6" s="1467"/>
      <c r="R6" s="1452" t="s">
        <v>295</v>
      </c>
      <c r="S6" s="1479"/>
      <c r="T6" s="1469" t="s">
        <v>268</v>
      </c>
      <c r="U6" s="1474"/>
    </row>
    <row r="7" spans="1:25" s="7" customFormat="1" ht="15" customHeight="1">
      <c r="A7" s="1471"/>
      <c r="B7" s="1461"/>
      <c r="C7" s="1463" t="s">
        <v>151</v>
      </c>
      <c r="D7" s="1464"/>
      <c r="E7" s="1464"/>
      <c r="F7" s="1465"/>
      <c r="G7" s="1461"/>
      <c r="H7" s="1477"/>
      <c r="I7" s="1478"/>
      <c r="J7" s="1483"/>
      <c r="K7" s="1448"/>
      <c r="L7" s="1448"/>
      <c r="M7" s="1448"/>
      <c r="N7" s="1449" t="s">
        <v>152</v>
      </c>
      <c r="O7" s="1475"/>
      <c r="P7" s="1464"/>
      <c r="Q7" s="1475"/>
      <c r="R7" s="1480"/>
      <c r="S7" s="1481"/>
      <c r="T7" s="1471"/>
      <c r="U7" s="1474"/>
    </row>
    <row r="8" spans="1:25" s="7" customFormat="1" ht="15" customHeight="1">
      <c r="A8" s="1471"/>
      <c r="B8" s="1461"/>
      <c r="C8" s="48" t="s">
        <v>215</v>
      </c>
      <c r="D8" s="49"/>
      <c r="E8" s="50" t="s">
        <v>216</v>
      </c>
      <c r="F8" s="69"/>
      <c r="G8" s="1461"/>
      <c r="H8" s="1477"/>
      <c r="I8" s="1478"/>
      <c r="J8" s="68" t="s">
        <v>215</v>
      </c>
      <c r="K8" s="69"/>
      <c r="L8" s="68" t="s">
        <v>216</v>
      </c>
      <c r="M8" s="69"/>
      <c r="N8" s="50" t="s">
        <v>215</v>
      </c>
      <c r="O8" s="52"/>
      <c r="P8" s="50" t="s">
        <v>216</v>
      </c>
      <c r="Q8" s="52"/>
      <c r="R8" s="1480"/>
      <c r="S8" s="1481"/>
      <c r="T8" s="1471"/>
      <c r="U8" s="1474"/>
    </row>
    <row r="9" spans="1:25" s="7" customFormat="1" ht="15" customHeight="1">
      <c r="A9" s="1471"/>
      <c r="B9" s="1461"/>
      <c r="C9" s="54" t="s">
        <v>1119</v>
      </c>
      <c r="D9" s="55" t="s">
        <v>173</v>
      </c>
      <c r="E9" s="45" t="s">
        <v>1120</v>
      </c>
      <c r="F9" s="56" t="s">
        <v>173</v>
      </c>
      <c r="G9" s="1461"/>
      <c r="H9" s="45"/>
      <c r="I9" s="55" t="s">
        <v>173</v>
      </c>
      <c r="J9" s="44" t="s">
        <v>1121</v>
      </c>
      <c r="K9" s="56" t="s">
        <v>173</v>
      </c>
      <c r="L9" s="44" t="s">
        <v>1120</v>
      </c>
      <c r="M9" s="56" t="s">
        <v>173</v>
      </c>
      <c r="N9" s="45" t="s">
        <v>1121</v>
      </c>
      <c r="O9" s="55" t="s">
        <v>173</v>
      </c>
      <c r="P9" s="45" t="s">
        <v>1120</v>
      </c>
      <c r="Q9" s="55" t="s">
        <v>173</v>
      </c>
      <c r="R9" s="47"/>
      <c r="S9" s="70" t="s">
        <v>173</v>
      </c>
      <c r="T9" s="1471"/>
      <c r="U9" s="1474"/>
    </row>
    <row r="10" spans="1:25" s="7" customFormat="1" ht="15" customHeight="1">
      <c r="A10" s="1472"/>
      <c r="B10" s="1462"/>
      <c r="C10" s="57" t="s">
        <v>1122</v>
      </c>
      <c r="D10" s="58" t="s">
        <v>1123</v>
      </c>
      <c r="E10" s="25" t="s">
        <v>1122</v>
      </c>
      <c r="F10" s="60" t="s">
        <v>1123</v>
      </c>
      <c r="G10" s="1462"/>
      <c r="H10" s="109"/>
      <c r="I10" s="58" t="s">
        <v>1123</v>
      </c>
      <c r="J10" s="14" t="s">
        <v>1122</v>
      </c>
      <c r="K10" s="60" t="s">
        <v>1123</v>
      </c>
      <c r="L10" s="14" t="s">
        <v>1122</v>
      </c>
      <c r="M10" s="60" t="s">
        <v>1123</v>
      </c>
      <c r="N10" s="25" t="s">
        <v>1122</v>
      </c>
      <c r="O10" s="58" t="s">
        <v>1123</v>
      </c>
      <c r="P10" s="25" t="s">
        <v>1122</v>
      </c>
      <c r="Q10" s="58" t="s">
        <v>1123</v>
      </c>
      <c r="R10" s="60"/>
      <c r="S10" s="71" t="s">
        <v>1123</v>
      </c>
      <c r="T10" s="1472"/>
      <c r="U10" s="1474"/>
    </row>
    <row r="11" spans="1:25" s="28" customFormat="1" ht="17.100000000000001" customHeight="1">
      <c r="A11" s="1485" t="s">
        <v>1124</v>
      </c>
      <c r="B11" s="1485"/>
      <c r="C11" s="26">
        <v>380925</v>
      </c>
      <c r="D11" s="16">
        <v>14.021650967730418</v>
      </c>
      <c r="E11" s="15">
        <v>395536</v>
      </c>
      <c r="F11" s="16">
        <v>14.559474272290393</v>
      </c>
      <c r="G11" s="61" t="s">
        <v>272</v>
      </c>
      <c r="H11" s="15">
        <v>171623</v>
      </c>
      <c r="I11" s="16">
        <v>6.3173532953594469</v>
      </c>
      <c r="J11" s="15">
        <v>67182</v>
      </c>
      <c r="K11" s="16">
        <v>2.4729344498630046</v>
      </c>
      <c r="L11" s="15">
        <v>67182</v>
      </c>
      <c r="M11" s="16">
        <v>2.4729344498630046</v>
      </c>
      <c r="N11" s="15">
        <v>142120</v>
      </c>
      <c r="O11" s="16">
        <v>5.2313632225079658</v>
      </c>
      <c r="P11" s="15">
        <v>156731</v>
      </c>
      <c r="Q11" s="16">
        <v>5.7691865270679425</v>
      </c>
      <c r="R11" s="15">
        <v>-14611</v>
      </c>
      <c r="S11" s="16">
        <v>-0.53782330455997673</v>
      </c>
      <c r="T11" s="74" t="s">
        <v>272</v>
      </c>
      <c r="U11" s="27"/>
    </row>
    <row r="12" spans="1:25" s="7" customFormat="1" ht="17.100000000000001" customHeight="1">
      <c r="A12" s="1485" t="s">
        <v>1125</v>
      </c>
      <c r="B12" s="1485"/>
      <c r="C12" s="26">
        <v>363297</v>
      </c>
      <c r="D12" s="16">
        <v>13.394062432773362</v>
      </c>
      <c r="E12" s="15">
        <v>377397</v>
      </c>
      <c r="F12" s="16">
        <v>13.913902344201489</v>
      </c>
      <c r="G12" s="61" t="s">
        <v>271</v>
      </c>
      <c r="H12" s="15">
        <v>165140</v>
      </c>
      <c r="I12" s="16">
        <v>6.0883945371092878</v>
      </c>
      <c r="J12" s="15">
        <v>64193</v>
      </c>
      <c r="K12" s="16">
        <v>2.366672583993318</v>
      </c>
      <c r="L12" s="15">
        <v>64193</v>
      </c>
      <c r="M12" s="16">
        <v>2.366672583993318</v>
      </c>
      <c r="N12" s="15">
        <v>133964</v>
      </c>
      <c r="O12" s="16">
        <v>4.9389953116707561</v>
      </c>
      <c r="P12" s="15">
        <v>148064</v>
      </c>
      <c r="Q12" s="16">
        <v>5.4588352230988839</v>
      </c>
      <c r="R12" s="15">
        <v>-14100</v>
      </c>
      <c r="S12" s="16">
        <v>-0.51983991142812735</v>
      </c>
      <c r="T12" s="74" t="s">
        <v>271</v>
      </c>
      <c r="U12" s="15"/>
      <c r="X12" s="114"/>
      <c r="Y12" s="73"/>
    </row>
    <row r="13" spans="1:25" s="7" customFormat="1" ht="17.100000000000001" customHeight="1">
      <c r="A13" s="1485" t="s">
        <v>1126</v>
      </c>
      <c r="B13" s="1485"/>
      <c r="C13" s="100">
        <v>367244</v>
      </c>
      <c r="D13" s="101">
        <v>13.564232538142987</v>
      </c>
      <c r="E13" s="102">
        <v>375551</v>
      </c>
      <c r="F13" s="101">
        <v>13.871053288636812</v>
      </c>
      <c r="G13" s="61" t="s">
        <v>304</v>
      </c>
      <c r="H13" s="102">
        <v>165775</v>
      </c>
      <c r="I13" s="101">
        <v>6.1229336599390418</v>
      </c>
      <c r="J13" s="102">
        <v>62241</v>
      </c>
      <c r="K13" s="101">
        <v>2.2988841135772335</v>
      </c>
      <c r="L13" s="102">
        <v>62241</v>
      </c>
      <c r="M13" s="101">
        <v>2.2988841135772335</v>
      </c>
      <c r="N13" s="102">
        <v>139228</v>
      </c>
      <c r="O13" s="101">
        <v>5.1424147646267109</v>
      </c>
      <c r="P13" s="102">
        <v>147535</v>
      </c>
      <c r="Q13" s="101">
        <v>5.4492355151205345</v>
      </c>
      <c r="R13" s="102">
        <v>-8307</v>
      </c>
      <c r="S13" s="101">
        <v>-0.30682075049382368</v>
      </c>
      <c r="T13" s="74" t="s">
        <v>304</v>
      </c>
      <c r="U13" s="102"/>
      <c r="V13" s="7" t="s">
        <v>306</v>
      </c>
      <c r="W13" s="7" t="s">
        <v>935</v>
      </c>
      <c r="X13" s="114"/>
      <c r="Y13" s="73"/>
    </row>
    <row r="14" spans="1:25" s="7" customFormat="1" ht="17.100000000000001" customHeight="1">
      <c r="A14" s="1485" t="s">
        <v>1127</v>
      </c>
      <c r="B14" s="1485"/>
      <c r="C14" s="100">
        <v>354575</v>
      </c>
      <c r="D14" s="101">
        <v>13.054945645660625</v>
      </c>
      <c r="E14" s="102">
        <v>358127</v>
      </c>
      <c r="F14" s="101">
        <v>13.185725218200673</v>
      </c>
      <c r="G14" s="61" t="s">
        <v>515</v>
      </c>
      <c r="H14" s="102">
        <v>158808</v>
      </c>
      <c r="I14" s="101">
        <v>5.8470839966045913</v>
      </c>
      <c r="J14" s="102">
        <v>58834</v>
      </c>
      <c r="K14" s="101">
        <v>2.1661839444879005</v>
      </c>
      <c r="L14" s="102">
        <v>58834</v>
      </c>
      <c r="M14" s="101">
        <v>2.1661839444879005</v>
      </c>
      <c r="N14" s="102">
        <v>136933</v>
      </c>
      <c r="O14" s="101">
        <v>5.0416777045681354</v>
      </c>
      <c r="P14" s="102">
        <v>140485</v>
      </c>
      <c r="Q14" s="101">
        <v>5.1724572771081805</v>
      </c>
      <c r="R14" s="102">
        <v>-3552</v>
      </c>
      <c r="S14" s="101">
        <v>-0.13077957254004527</v>
      </c>
      <c r="T14" s="74" t="s">
        <v>515</v>
      </c>
      <c r="U14" s="102"/>
      <c r="X14" s="114"/>
      <c r="Y14" s="73"/>
    </row>
    <row r="15" spans="1:25" s="28" customFormat="1" ht="17.100000000000001" customHeight="1">
      <c r="A15" s="1484" t="s">
        <v>844</v>
      </c>
      <c r="B15" s="1484"/>
      <c r="C15" s="82">
        <f>SUM(C17:C39)</f>
        <v>363511</v>
      </c>
      <c r="D15" s="83">
        <f>C15/$U$15*100</f>
        <v>13.30081957645764</v>
      </c>
      <c r="E15" s="84">
        <f>SUM(E17:E39)</f>
        <v>358695</v>
      </c>
      <c r="F15" s="83">
        <f>E15/$U$15*100</f>
        <v>13.124602771243438</v>
      </c>
      <c r="G15" s="62" t="s">
        <v>844</v>
      </c>
      <c r="H15" s="84">
        <f>SUM(H17:H39)</f>
        <v>163443</v>
      </c>
      <c r="I15" s="83">
        <f>H15/$U$15*100</f>
        <v>5.9803578269570004</v>
      </c>
      <c r="J15" s="84">
        <f>SUM(J17:J39)</f>
        <v>60091</v>
      </c>
      <c r="K15" s="83">
        <f>J15/$U$15*100</f>
        <v>2.1987217695445698</v>
      </c>
      <c r="L15" s="84">
        <f>SUM(L17:L39)</f>
        <v>60091</v>
      </c>
      <c r="M15" s="83">
        <f>L15/$U$15*100</f>
        <v>2.1987217695445698</v>
      </c>
      <c r="N15" s="84">
        <f>SUM(N17:N39)</f>
        <v>139977</v>
      </c>
      <c r="O15" s="83">
        <f>N15/$U$15*100</f>
        <v>5.1217399799560699</v>
      </c>
      <c r="P15" s="84">
        <f>SUM(P17:P39)</f>
        <v>135161</v>
      </c>
      <c r="Q15" s="83">
        <f>P15/$U$15*100</f>
        <v>4.9455231747418678</v>
      </c>
      <c r="R15" s="84">
        <f>SUM(R17:R39)</f>
        <v>4816</v>
      </c>
      <c r="S15" s="83">
        <f>R15/$U$15*100</f>
        <v>0.17621680521420258</v>
      </c>
      <c r="T15" s="75" t="s">
        <v>844</v>
      </c>
      <c r="U15" s="15">
        <f>SUM(V15:W15)/2</f>
        <v>2732997</v>
      </c>
      <c r="V15" s="89">
        <f>SUM(V17:V39)</f>
        <v>2726815</v>
      </c>
      <c r="W15" s="89">
        <f>SUM(W17:W39)</f>
        <v>2739179</v>
      </c>
      <c r="X15" s="115"/>
      <c r="Y15" s="76"/>
    </row>
    <row r="16" spans="1:25" s="7" customFormat="1" ht="11.65" customHeight="1">
      <c r="A16" s="29"/>
      <c r="B16" s="29"/>
      <c r="C16" s="26"/>
      <c r="D16" s="16"/>
      <c r="E16" s="15"/>
      <c r="F16" s="16"/>
      <c r="G16" s="63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72"/>
      <c r="T16" s="29"/>
      <c r="U16" s="89"/>
      <c r="V16" s="89"/>
      <c r="W16" s="116"/>
    </row>
    <row r="17" spans="1:24" s="7" customFormat="1" ht="17.100000000000001" customHeight="1">
      <c r="A17" s="29" t="s">
        <v>1128</v>
      </c>
      <c r="B17" s="77" t="s">
        <v>1129</v>
      </c>
      <c r="C17" s="140">
        <v>71054</v>
      </c>
      <c r="D17" s="86">
        <f t="shared" ref="D17:D39" si="0">C17/$U17*100</f>
        <v>13.656037146942603</v>
      </c>
      <c r="E17" s="141">
        <v>70655</v>
      </c>
      <c r="F17" s="86">
        <f t="shared" ref="F17:F39" si="1">E17/$U17*100</f>
        <v>13.579352388566859</v>
      </c>
      <c r="G17" s="63" t="s">
        <v>1128</v>
      </c>
      <c r="H17" s="141">
        <v>44635</v>
      </c>
      <c r="I17" s="86">
        <f t="shared" ref="I17:I39" si="2">H17/$U17*100</f>
        <v>8.5785067421085817</v>
      </c>
      <c r="J17" s="141">
        <v>7000</v>
      </c>
      <c r="K17" s="86">
        <f t="shared" ref="K17:K39" si="3">J17/$U17*100</f>
        <v>1.3453466381709436</v>
      </c>
      <c r="L17" s="141">
        <v>6094</v>
      </c>
      <c r="M17" s="86">
        <f t="shared" ref="M17:M39" si="4">L17/$U17*100</f>
        <v>1.171220344716247</v>
      </c>
      <c r="N17" s="141">
        <v>19419</v>
      </c>
      <c r="O17" s="86">
        <f t="shared" ref="O17:O39" si="5">N17/$U17*100</f>
        <v>3.7321837666630788</v>
      </c>
      <c r="P17" s="141">
        <v>19926</v>
      </c>
      <c r="Q17" s="86">
        <f t="shared" ref="Q17:Q39" si="6">P17/$U17*100</f>
        <v>3.8296253017420319</v>
      </c>
      <c r="R17" s="85">
        <f>C17-E17</f>
        <v>399</v>
      </c>
      <c r="S17" s="87">
        <f t="shared" ref="S17:S39" si="7">R17/$U17*100</f>
        <v>7.6684758375743789E-2</v>
      </c>
      <c r="T17" s="77" t="s">
        <v>1129</v>
      </c>
      <c r="U17" s="15">
        <f t="shared" ref="U17:U39" si="8">SUM(V17:W17)/2</f>
        <v>520312</v>
      </c>
      <c r="V17" s="97">
        <v>518908</v>
      </c>
      <c r="W17" s="97">
        <v>521716</v>
      </c>
    </row>
    <row r="18" spans="1:24" s="7" customFormat="1" ht="17.100000000000001" customHeight="1">
      <c r="A18" s="29" t="s">
        <v>176</v>
      </c>
      <c r="B18" s="77" t="s">
        <v>1130</v>
      </c>
      <c r="C18" s="140">
        <v>31550</v>
      </c>
      <c r="D18" s="86">
        <f t="shared" si="0"/>
        <v>11.589933105330633</v>
      </c>
      <c r="E18" s="141">
        <v>33227</v>
      </c>
      <c r="F18" s="86">
        <f t="shared" si="1"/>
        <v>12.205981213655182</v>
      </c>
      <c r="G18" s="63" t="s">
        <v>176</v>
      </c>
      <c r="H18" s="141">
        <v>16108</v>
      </c>
      <c r="I18" s="86">
        <f t="shared" si="2"/>
        <v>5.9172945312413905</v>
      </c>
      <c r="J18" s="141">
        <v>3844</v>
      </c>
      <c r="K18" s="86">
        <f t="shared" si="3"/>
        <v>1.4120983472865598</v>
      </c>
      <c r="L18" s="141">
        <v>4663</v>
      </c>
      <c r="M18" s="86">
        <f t="shared" si="4"/>
        <v>1.7129590513520365</v>
      </c>
      <c r="N18" s="141">
        <v>11598</v>
      </c>
      <c r="O18" s="86">
        <f t="shared" si="5"/>
        <v>4.2605402268026848</v>
      </c>
      <c r="P18" s="141">
        <v>12456</v>
      </c>
      <c r="Q18" s="86">
        <f t="shared" si="6"/>
        <v>4.5757276310617554</v>
      </c>
      <c r="R18" s="85">
        <f>C18-E18</f>
        <v>-1677</v>
      </c>
      <c r="S18" s="87">
        <f t="shared" si="7"/>
        <v>-0.61604810832454748</v>
      </c>
      <c r="T18" s="77" t="s">
        <v>1130</v>
      </c>
      <c r="U18" s="15">
        <f t="shared" si="8"/>
        <v>272219</v>
      </c>
      <c r="V18" s="97">
        <v>272569</v>
      </c>
      <c r="W18" s="97">
        <v>271869</v>
      </c>
    </row>
    <row r="19" spans="1:24" s="7" customFormat="1" ht="17.100000000000001" customHeight="1">
      <c r="A19" s="29" t="s">
        <v>177</v>
      </c>
      <c r="B19" s="77" t="s">
        <v>1131</v>
      </c>
      <c r="C19" s="140">
        <v>19426</v>
      </c>
      <c r="D19" s="86">
        <f t="shared" si="0"/>
        <v>14.089216230231688</v>
      </c>
      <c r="E19" s="141">
        <v>19386</v>
      </c>
      <c r="F19" s="86">
        <f t="shared" si="1"/>
        <v>14.060205180648181</v>
      </c>
      <c r="G19" s="63" t="s">
        <v>177</v>
      </c>
      <c r="H19" s="141">
        <v>9015</v>
      </c>
      <c r="I19" s="86">
        <f t="shared" si="2"/>
        <v>6.5383652998835933</v>
      </c>
      <c r="J19" s="141">
        <v>3770</v>
      </c>
      <c r="K19" s="86">
        <f t="shared" si="3"/>
        <v>2.7342914232458289</v>
      </c>
      <c r="L19" s="141">
        <v>3969</v>
      </c>
      <c r="M19" s="86">
        <f t="shared" si="4"/>
        <v>2.8786213949237913</v>
      </c>
      <c r="N19" s="141">
        <v>6641</v>
      </c>
      <c r="O19" s="86">
        <f t="shared" si="5"/>
        <v>4.8165595071022675</v>
      </c>
      <c r="P19" s="141">
        <v>6402</v>
      </c>
      <c r="Q19" s="86">
        <f t="shared" si="6"/>
        <v>4.6432184858407943</v>
      </c>
      <c r="R19" s="85">
        <f t="shared" ref="R19:R39" si="9">C19-E19</f>
        <v>40</v>
      </c>
      <c r="S19" s="87">
        <f>R19/$U19*100</f>
        <v>2.9011049583510123E-2</v>
      </c>
      <c r="T19" s="77" t="s">
        <v>1131</v>
      </c>
      <c r="U19" s="15">
        <f t="shared" si="8"/>
        <v>137878.5</v>
      </c>
      <c r="V19" s="97">
        <v>137837</v>
      </c>
      <c r="W19" s="97">
        <v>137920</v>
      </c>
    </row>
    <row r="20" spans="1:24" s="7" customFormat="1" ht="17.100000000000001" customHeight="1">
      <c r="A20" s="29" t="s">
        <v>178</v>
      </c>
      <c r="B20" s="77" t="s">
        <v>1132</v>
      </c>
      <c r="C20" s="140">
        <v>22478</v>
      </c>
      <c r="D20" s="86">
        <f t="shared" si="0"/>
        <v>13.268676231431497</v>
      </c>
      <c r="E20" s="141">
        <v>22390</v>
      </c>
      <c r="F20" s="86">
        <f t="shared" si="1"/>
        <v>13.216730172691129</v>
      </c>
      <c r="G20" s="63" t="s">
        <v>178</v>
      </c>
      <c r="H20" s="141">
        <v>12580</v>
      </c>
      <c r="I20" s="86">
        <f t="shared" si="2"/>
        <v>7.4259252153842974</v>
      </c>
      <c r="J20" s="141">
        <v>3296</v>
      </c>
      <c r="K20" s="86">
        <f t="shared" si="3"/>
        <v>1.945616018275568</v>
      </c>
      <c r="L20" s="141">
        <v>2984</v>
      </c>
      <c r="M20" s="86">
        <f t="shared" si="4"/>
        <v>1.7614436281960844</v>
      </c>
      <c r="N20" s="141">
        <v>6602</v>
      </c>
      <c r="O20" s="86">
        <f t="shared" si="5"/>
        <v>3.8971349977716319</v>
      </c>
      <c r="P20" s="141">
        <v>6826</v>
      </c>
      <c r="Q20" s="86">
        <f t="shared" si="6"/>
        <v>4.0293613291107482</v>
      </c>
      <c r="R20" s="85">
        <f t="shared" si="9"/>
        <v>88</v>
      </c>
      <c r="S20" s="87">
        <f>R20/$U20*100</f>
        <v>5.1946058740367104E-2</v>
      </c>
      <c r="T20" s="77" t="s">
        <v>1132</v>
      </c>
      <c r="U20" s="15">
        <f t="shared" si="8"/>
        <v>169406.5</v>
      </c>
      <c r="V20" s="97">
        <v>169323</v>
      </c>
      <c r="W20" s="97">
        <v>169490</v>
      </c>
      <c r="X20" s="30"/>
    </row>
    <row r="21" spans="1:24" s="7" customFormat="1" ht="17.100000000000001" customHeight="1">
      <c r="A21" s="29" t="s">
        <v>179</v>
      </c>
      <c r="B21" s="77" t="s">
        <v>1133</v>
      </c>
      <c r="C21" s="140">
        <v>70818</v>
      </c>
      <c r="D21" s="86">
        <f t="shared" si="0"/>
        <v>17.094730947116361</v>
      </c>
      <c r="E21" s="141">
        <v>66176</v>
      </c>
      <c r="F21" s="86">
        <f t="shared" si="1"/>
        <v>15.974200276149739</v>
      </c>
      <c r="G21" s="63" t="s">
        <v>179</v>
      </c>
      <c r="H21" s="141">
        <v>35433</v>
      </c>
      <c r="I21" s="86">
        <f t="shared" si="2"/>
        <v>8.5531588247221606</v>
      </c>
      <c r="J21" s="141">
        <v>13732</v>
      </c>
      <c r="K21" s="86">
        <f t="shared" si="3"/>
        <v>3.3147624243243503</v>
      </c>
      <c r="L21" s="141">
        <v>10668</v>
      </c>
      <c r="M21" s="86">
        <f t="shared" si="4"/>
        <v>2.5751445923894676</v>
      </c>
      <c r="N21" s="141">
        <v>21653</v>
      </c>
      <c r="O21" s="86">
        <f t="shared" si="5"/>
        <v>5.2268096980698484</v>
      </c>
      <c r="P21" s="141">
        <v>20075</v>
      </c>
      <c r="Q21" s="86">
        <f t="shared" si="6"/>
        <v>4.8458968590381106</v>
      </c>
      <c r="R21" s="85">
        <f t="shared" si="9"/>
        <v>4642</v>
      </c>
      <c r="S21" s="87">
        <f>R21/$U21*100</f>
        <v>1.1205306709666205</v>
      </c>
      <c r="T21" s="77" t="s">
        <v>1133</v>
      </c>
      <c r="U21" s="15">
        <f t="shared" si="8"/>
        <v>414268</v>
      </c>
      <c r="V21" s="97">
        <v>409792</v>
      </c>
      <c r="W21" s="97">
        <v>418744</v>
      </c>
    </row>
    <row r="22" spans="1:24" s="7" customFormat="1" ht="17.100000000000001" customHeight="1">
      <c r="A22" s="29" t="s">
        <v>180</v>
      </c>
      <c r="B22" s="77" t="s">
        <v>1134</v>
      </c>
      <c r="C22" s="140">
        <v>16384</v>
      </c>
      <c r="D22" s="86">
        <f t="shared" si="0"/>
        <v>14.254889677733695</v>
      </c>
      <c r="E22" s="141">
        <v>16001</v>
      </c>
      <c r="F22" s="86">
        <f t="shared" si="1"/>
        <v>13.92166075033062</v>
      </c>
      <c r="G22" s="63" t="s">
        <v>180</v>
      </c>
      <c r="H22" s="141">
        <v>8826</v>
      </c>
      <c r="I22" s="86">
        <f t="shared" si="2"/>
        <v>7.6790561703904778</v>
      </c>
      <c r="J22" s="141">
        <v>2052</v>
      </c>
      <c r="K22" s="86">
        <f t="shared" si="3"/>
        <v>1.78534140739194</v>
      </c>
      <c r="L22" s="141">
        <v>1934</v>
      </c>
      <c r="M22" s="86">
        <f t="shared" si="4"/>
        <v>1.6826755759727152</v>
      </c>
      <c r="N22" s="141">
        <v>5506</v>
      </c>
      <c r="O22" s="86">
        <f t="shared" si="5"/>
        <v>4.7904920999512779</v>
      </c>
      <c r="P22" s="141">
        <v>5241</v>
      </c>
      <c r="Q22" s="86">
        <f t="shared" si="6"/>
        <v>4.559929003967425</v>
      </c>
      <c r="R22" s="85">
        <f t="shared" si="9"/>
        <v>383</v>
      </c>
      <c r="S22" s="87">
        <f t="shared" si="7"/>
        <v>0.33322892740307652</v>
      </c>
      <c r="T22" s="77" t="s">
        <v>1134</v>
      </c>
      <c r="U22" s="15">
        <f t="shared" si="8"/>
        <v>114936</v>
      </c>
      <c r="V22" s="97">
        <v>114856</v>
      </c>
      <c r="W22" s="97">
        <v>115016</v>
      </c>
    </row>
    <row r="23" spans="1:24" s="7" customFormat="1" ht="17.100000000000001" customHeight="1">
      <c r="A23" s="29" t="s">
        <v>181</v>
      </c>
      <c r="B23" s="77" t="s">
        <v>1135</v>
      </c>
      <c r="C23" s="140">
        <v>14686</v>
      </c>
      <c r="D23" s="86">
        <f t="shared" si="0"/>
        <v>13.888258435466788</v>
      </c>
      <c r="E23" s="141">
        <v>13566</v>
      </c>
      <c r="F23" s="86">
        <f t="shared" si="1"/>
        <v>12.829096686336813</v>
      </c>
      <c r="G23" s="63" t="s">
        <v>181</v>
      </c>
      <c r="H23" s="141">
        <v>4721</v>
      </c>
      <c r="I23" s="86">
        <f t="shared" si="2"/>
        <v>4.4645559086094719</v>
      </c>
      <c r="J23" s="141">
        <v>2923</v>
      </c>
      <c r="K23" s="86">
        <f t="shared" si="3"/>
        <v>2.7642230292026024</v>
      </c>
      <c r="L23" s="141">
        <v>2861</v>
      </c>
      <c r="M23" s="86">
        <f t="shared" si="4"/>
        <v>2.705590860947193</v>
      </c>
      <c r="N23" s="141">
        <v>7042</v>
      </c>
      <c r="O23" s="86">
        <f t="shared" si="5"/>
        <v>6.6594794976547131</v>
      </c>
      <c r="P23" s="141">
        <v>5984</v>
      </c>
      <c r="Q23" s="86">
        <f t="shared" si="6"/>
        <v>5.6589499167801485</v>
      </c>
      <c r="R23" s="85">
        <f t="shared" si="9"/>
        <v>1120</v>
      </c>
      <c r="S23" s="87">
        <f t="shared" si="7"/>
        <v>1.0591617491299743</v>
      </c>
      <c r="T23" s="77" t="s">
        <v>1135</v>
      </c>
      <c r="U23" s="15">
        <f t="shared" si="8"/>
        <v>105744</v>
      </c>
      <c r="V23" s="97">
        <v>105102</v>
      </c>
      <c r="W23" s="97">
        <v>106386</v>
      </c>
    </row>
    <row r="24" spans="1:24" s="7" customFormat="1" ht="17.100000000000001" customHeight="1">
      <c r="A24" s="29" t="s">
        <v>182</v>
      </c>
      <c r="B24" s="77" t="s">
        <v>1136</v>
      </c>
      <c r="C24" s="140">
        <v>11735</v>
      </c>
      <c r="D24" s="86">
        <f t="shared" si="0"/>
        <v>11.073836586597213</v>
      </c>
      <c r="E24" s="141">
        <v>12293</v>
      </c>
      <c r="F24" s="86">
        <f t="shared" si="1"/>
        <v>11.600398224034048</v>
      </c>
      <c r="G24" s="63" t="s">
        <v>182</v>
      </c>
      <c r="H24" s="141">
        <v>5525</v>
      </c>
      <c r="I24" s="86">
        <f t="shared" si="2"/>
        <v>5.2137151377034172</v>
      </c>
      <c r="J24" s="141">
        <v>1983</v>
      </c>
      <c r="K24" s="86">
        <f t="shared" si="3"/>
        <v>1.8712754964825118</v>
      </c>
      <c r="L24" s="141">
        <v>2414</v>
      </c>
      <c r="M24" s="86">
        <f t="shared" si="4"/>
        <v>2.2779924601658008</v>
      </c>
      <c r="N24" s="141">
        <v>4227</v>
      </c>
      <c r="O24" s="86">
        <f t="shared" si="5"/>
        <v>3.9888459524112845</v>
      </c>
      <c r="P24" s="141">
        <v>4354</v>
      </c>
      <c r="Q24" s="86">
        <f t="shared" si="6"/>
        <v>4.1086906261648286</v>
      </c>
      <c r="R24" s="85">
        <f t="shared" si="9"/>
        <v>-558</v>
      </c>
      <c r="S24" s="87">
        <f t="shared" si="7"/>
        <v>-0.52656163743683382</v>
      </c>
      <c r="T24" s="77" t="s">
        <v>1136</v>
      </c>
      <c r="U24" s="15">
        <f t="shared" si="8"/>
        <v>105970.5</v>
      </c>
      <c r="V24" s="97">
        <v>106440</v>
      </c>
      <c r="W24" s="97">
        <v>105501</v>
      </c>
    </row>
    <row r="25" spans="1:24" s="7" customFormat="1" ht="17.100000000000001" customHeight="1">
      <c r="A25" s="29" t="s">
        <v>183</v>
      </c>
      <c r="B25" s="77" t="s">
        <v>1137</v>
      </c>
      <c r="C25" s="140">
        <v>9228</v>
      </c>
      <c r="D25" s="86">
        <f t="shared" si="0"/>
        <v>11.888918234699201</v>
      </c>
      <c r="E25" s="141">
        <v>9748</v>
      </c>
      <c r="F25" s="86">
        <f t="shared" si="1"/>
        <v>12.558861611600328</v>
      </c>
      <c r="G25" s="63" t="s">
        <v>183</v>
      </c>
      <c r="H25" s="141">
        <v>3443</v>
      </c>
      <c r="I25" s="86">
        <f t="shared" si="2"/>
        <v>4.4357981666741821</v>
      </c>
      <c r="J25" s="141">
        <v>1645</v>
      </c>
      <c r="K25" s="86">
        <f t="shared" si="3"/>
        <v>2.1193401057737522</v>
      </c>
      <c r="L25" s="141">
        <v>1960</v>
      </c>
      <c r="M25" s="86">
        <f t="shared" si="4"/>
        <v>2.5251711898580878</v>
      </c>
      <c r="N25" s="141">
        <v>4140</v>
      </c>
      <c r="O25" s="86">
        <f t="shared" si="5"/>
        <v>5.3337799622512669</v>
      </c>
      <c r="P25" s="141">
        <v>4345</v>
      </c>
      <c r="Q25" s="86">
        <f t="shared" si="6"/>
        <v>5.5978922550680572</v>
      </c>
      <c r="R25" s="85">
        <f t="shared" si="9"/>
        <v>-520</v>
      </c>
      <c r="S25" s="87">
        <f t="shared" si="7"/>
        <v>-0.66994337690112538</v>
      </c>
      <c r="T25" s="77" t="s">
        <v>1137</v>
      </c>
      <c r="U25" s="15">
        <f t="shared" si="8"/>
        <v>77618.5</v>
      </c>
      <c r="V25" s="97">
        <v>77933</v>
      </c>
      <c r="W25" s="97">
        <v>77304</v>
      </c>
    </row>
    <row r="26" spans="1:24" s="7" customFormat="1" ht="17.100000000000001" customHeight="1">
      <c r="A26" s="29" t="s">
        <v>184</v>
      </c>
      <c r="B26" s="77" t="s">
        <v>1138</v>
      </c>
      <c r="C26" s="140">
        <v>38519</v>
      </c>
      <c r="D26" s="86">
        <f t="shared" si="0"/>
        <v>15.483873561162284</v>
      </c>
      <c r="E26" s="141">
        <v>36706</v>
      </c>
      <c r="F26" s="86">
        <f t="shared" si="1"/>
        <v>14.755083541525554</v>
      </c>
      <c r="G26" s="63" t="s">
        <v>184</v>
      </c>
      <c r="H26" s="141">
        <v>13384</v>
      </c>
      <c r="I26" s="86">
        <f t="shared" si="2"/>
        <v>5.3801023843452844</v>
      </c>
      <c r="J26" s="141">
        <v>4753</v>
      </c>
      <c r="K26" s="86">
        <f t="shared" si="3"/>
        <v>1.9106116731016989</v>
      </c>
      <c r="L26" s="141">
        <v>4792</v>
      </c>
      <c r="M26" s="86">
        <f t="shared" si="4"/>
        <v>1.9262888991170506</v>
      </c>
      <c r="N26" s="141">
        <v>20382</v>
      </c>
      <c r="O26" s="86">
        <f t="shared" si="5"/>
        <v>8.193159503715302</v>
      </c>
      <c r="P26" s="141">
        <v>18530</v>
      </c>
      <c r="Q26" s="86">
        <f t="shared" si="6"/>
        <v>7.4486922580632191</v>
      </c>
      <c r="R26" s="85">
        <f t="shared" si="9"/>
        <v>1813</v>
      </c>
      <c r="S26" s="87">
        <f t="shared" si="7"/>
        <v>0.72879001963673051</v>
      </c>
      <c r="T26" s="77" t="s">
        <v>1138</v>
      </c>
      <c r="U26" s="15">
        <f t="shared" si="8"/>
        <v>248768.5</v>
      </c>
      <c r="V26" s="97">
        <v>247185</v>
      </c>
      <c r="W26" s="97">
        <v>250352</v>
      </c>
    </row>
    <row r="27" spans="1:24" s="7" customFormat="1" ht="17.100000000000001" customHeight="1">
      <c r="A27" s="29" t="s">
        <v>185</v>
      </c>
      <c r="B27" s="77" t="s">
        <v>1139</v>
      </c>
      <c r="C27" s="140">
        <v>2084</v>
      </c>
      <c r="D27" s="86">
        <f t="shared" si="0"/>
        <v>8.3605801055102003</v>
      </c>
      <c r="E27" s="141">
        <v>2342</v>
      </c>
      <c r="F27" s="86">
        <f t="shared" si="1"/>
        <v>9.3956231320081027</v>
      </c>
      <c r="G27" s="63" t="s">
        <v>185</v>
      </c>
      <c r="H27" s="141">
        <v>232</v>
      </c>
      <c r="I27" s="86">
        <f t="shared" si="2"/>
        <v>0.93073636491284373</v>
      </c>
      <c r="J27" s="141">
        <v>478</v>
      </c>
      <c r="K27" s="86">
        <f t="shared" si="3"/>
        <v>1.9176378552945659</v>
      </c>
      <c r="L27" s="141">
        <v>584</v>
      </c>
      <c r="M27" s="86">
        <f t="shared" si="4"/>
        <v>2.3428880909875032</v>
      </c>
      <c r="N27" s="141">
        <v>1374</v>
      </c>
      <c r="O27" s="86">
        <f t="shared" si="5"/>
        <v>5.51220588530279</v>
      </c>
      <c r="P27" s="141">
        <v>1526</v>
      </c>
      <c r="Q27" s="86">
        <f t="shared" si="6"/>
        <v>6.1219986761077569</v>
      </c>
      <c r="R27" s="85">
        <f t="shared" si="9"/>
        <v>-258</v>
      </c>
      <c r="S27" s="87">
        <f t="shared" si="7"/>
        <v>-1.0350430264979038</v>
      </c>
      <c r="T27" s="77" t="s">
        <v>1139</v>
      </c>
      <c r="U27" s="15">
        <f t="shared" si="8"/>
        <v>24926.5</v>
      </c>
      <c r="V27" s="97">
        <v>25154</v>
      </c>
      <c r="W27" s="97">
        <v>24699</v>
      </c>
    </row>
    <row r="28" spans="1:24" s="7" customFormat="1" ht="17.100000000000001" customHeight="1">
      <c r="A28" s="29" t="s">
        <v>186</v>
      </c>
      <c r="B28" s="77" t="s">
        <v>1140</v>
      </c>
      <c r="C28" s="140">
        <v>4070</v>
      </c>
      <c r="D28" s="86">
        <f t="shared" si="0"/>
        <v>6.9260091212306847</v>
      </c>
      <c r="E28" s="141">
        <v>4621</v>
      </c>
      <c r="F28" s="86">
        <f t="shared" si="1"/>
        <v>7.8636580219181811</v>
      </c>
      <c r="G28" s="63" t="s">
        <v>186</v>
      </c>
      <c r="H28" s="141">
        <v>697</v>
      </c>
      <c r="I28" s="86">
        <f t="shared" si="2"/>
        <v>1.18610033353754</v>
      </c>
      <c r="J28" s="141">
        <v>971</v>
      </c>
      <c r="K28" s="86">
        <f t="shared" si="3"/>
        <v>1.6523722006670751</v>
      </c>
      <c r="L28" s="141">
        <v>1329</v>
      </c>
      <c r="M28" s="86">
        <f t="shared" si="4"/>
        <v>2.261588727792526</v>
      </c>
      <c r="N28" s="141">
        <v>2402</v>
      </c>
      <c r="O28" s="86">
        <f t="shared" si="5"/>
        <v>4.0875365870260705</v>
      </c>
      <c r="P28" s="141">
        <v>2595</v>
      </c>
      <c r="Q28" s="86">
        <f t="shared" si="6"/>
        <v>4.4159689605881152</v>
      </c>
      <c r="R28" s="85">
        <f t="shared" si="9"/>
        <v>-551</v>
      </c>
      <c r="S28" s="87">
        <f t="shared" si="7"/>
        <v>-0.93764890068749573</v>
      </c>
      <c r="T28" s="77" t="s">
        <v>1140</v>
      </c>
      <c r="U28" s="15">
        <f t="shared" si="8"/>
        <v>58764</v>
      </c>
      <c r="V28" s="97">
        <v>59306</v>
      </c>
      <c r="W28" s="97">
        <v>58222</v>
      </c>
    </row>
    <row r="29" spans="1:24" s="7" customFormat="1" ht="17.100000000000001" customHeight="1">
      <c r="A29" s="29" t="s">
        <v>187</v>
      </c>
      <c r="B29" s="77" t="s">
        <v>1141</v>
      </c>
      <c r="C29" s="140">
        <v>2435</v>
      </c>
      <c r="D29" s="86">
        <f t="shared" si="0"/>
        <v>9.0810770493026034</v>
      </c>
      <c r="E29" s="141">
        <v>2433</v>
      </c>
      <c r="F29" s="86">
        <f t="shared" si="1"/>
        <v>9.0736182591183709</v>
      </c>
      <c r="G29" s="63" t="s">
        <v>187</v>
      </c>
      <c r="H29" s="141">
        <v>370</v>
      </c>
      <c r="I29" s="86">
        <f t="shared" si="2"/>
        <v>1.3798761840829419</v>
      </c>
      <c r="J29" s="141">
        <v>742</v>
      </c>
      <c r="K29" s="86">
        <f t="shared" si="3"/>
        <v>2.7672111583501158</v>
      </c>
      <c r="L29" s="141">
        <v>847</v>
      </c>
      <c r="M29" s="86">
        <f t="shared" si="4"/>
        <v>3.1587976430223019</v>
      </c>
      <c r="N29" s="141">
        <v>1323</v>
      </c>
      <c r="O29" s="86">
        <f t="shared" si="5"/>
        <v>4.9339897068695464</v>
      </c>
      <c r="P29" s="141">
        <v>1216</v>
      </c>
      <c r="Q29" s="86">
        <f t="shared" si="6"/>
        <v>4.5349444320131269</v>
      </c>
      <c r="R29" s="85">
        <f t="shared" si="9"/>
        <v>2</v>
      </c>
      <c r="S29" s="87">
        <f t="shared" si="7"/>
        <v>7.4587901842321181E-3</v>
      </c>
      <c r="T29" s="77" t="s">
        <v>1141</v>
      </c>
      <c r="U29" s="15">
        <f t="shared" si="8"/>
        <v>26814</v>
      </c>
      <c r="V29" s="97">
        <v>26883</v>
      </c>
      <c r="W29" s="97">
        <v>26745</v>
      </c>
    </row>
    <row r="30" spans="1:24" s="7" customFormat="1" ht="17.100000000000001" customHeight="1">
      <c r="A30" s="29" t="s">
        <v>188</v>
      </c>
      <c r="B30" s="77" t="s">
        <v>1142</v>
      </c>
      <c r="C30" s="140">
        <v>1448</v>
      </c>
      <c r="D30" s="86">
        <f t="shared" si="0"/>
        <v>7.8342260455553756</v>
      </c>
      <c r="E30" s="141">
        <v>1472</v>
      </c>
      <c r="F30" s="86">
        <f t="shared" si="1"/>
        <v>7.9640750960341942</v>
      </c>
      <c r="G30" s="63" t="s">
        <v>188</v>
      </c>
      <c r="H30" s="141">
        <v>176</v>
      </c>
      <c r="I30" s="86">
        <f t="shared" si="2"/>
        <v>0.95222637017800138</v>
      </c>
      <c r="J30" s="141">
        <v>457</v>
      </c>
      <c r="K30" s="86">
        <f t="shared" si="3"/>
        <v>2.4725423362008332</v>
      </c>
      <c r="L30" s="141">
        <v>535</v>
      </c>
      <c r="M30" s="86">
        <f t="shared" si="4"/>
        <v>2.8945517502569929</v>
      </c>
      <c r="N30" s="141">
        <v>815</v>
      </c>
      <c r="O30" s="86">
        <f t="shared" si="5"/>
        <v>4.4094573391765399</v>
      </c>
      <c r="P30" s="141">
        <v>761</v>
      </c>
      <c r="Q30" s="86">
        <f t="shared" si="6"/>
        <v>4.1172969755991993</v>
      </c>
      <c r="R30" s="85">
        <f t="shared" si="9"/>
        <v>-24</v>
      </c>
      <c r="S30" s="87">
        <f t="shared" si="7"/>
        <v>-0.12984905047881837</v>
      </c>
      <c r="T30" s="77" t="s">
        <v>1142</v>
      </c>
      <c r="U30" s="15">
        <f t="shared" si="8"/>
        <v>18483</v>
      </c>
      <c r="V30" s="97">
        <v>18587</v>
      </c>
      <c r="W30" s="97">
        <v>18379</v>
      </c>
    </row>
    <row r="31" spans="1:24" s="7" customFormat="1" ht="17.100000000000001" customHeight="1">
      <c r="A31" s="29" t="s">
        <v>189</v>
      </c>
      <c r="B31" s="77" t="s">
        <v>1143</v>
      </c>
      <c r="C31" s="140">
        <v>3545</v>
      </c>
      <c r="D31" s="86">
        <f t="shared" si="0"/>
        <v>8.5399050853990506</v>
      </c>
      <c r="E31" s="141">
        <v>3847</v>
      </c>
      <c r="F31" s="86">
        <f t="shared" si="1"/>
        <v>9.26742309267423</v>
      </c>
      <c r="G31" s="63" t="s">
        <v>189</v>
      </c>
      <c r="H31" s="141">
        <v>687</v>
      </c>
      <c r="I31" s="86">
        <f t="shared" si="2"/>
        <v>1.65498301654983</v>
      </c>
      <c r="J31" s="141">
        <v>1162</v>
      </c>
      <c r="K31" s="86">
        <f t="shared" si="3"/>
        <v>2.7992580279925803</v>
      </c>
      <c r="L31" s="141">
        <v>1452</v>
      </c>
      <c r="M31" s="86">
        <f t="shared" si="4"/>
        <v>3.4978680349786804</v>
      </c>
      <c r="N31" s="141">
        <v>1696</v>
      </c>
      <c r="O31" s="86">
        <f t="shared" si="5"/>
        <v>4.0856640408566403</v>
      </c>
      <c r="P31" s="141">
        <v>1708</v>
      </c>
      <c r="Q31" s="86">
        <f t="shared" si="6"/>
        <v>4.1145720411457205</v>
      </c>
      <c r="R31" s="85">
        <f t="shared" si="9"/>
        <v>-302</v>
      </c>
      <c r="S31" s="87">
        <f t="shared" si="7"/>
        <v>-0.72751800727518012</v>
      </c>
      <c r="T31" s="77" t="s">
        <v>1143</v>
      </c>
      <c r="U31" s="15">
        <f t="shared" si="8"/>
        <v>41511</v>
      </c>
      <c r="V31" s="97">
        <v>41763</v>
      </c>
      <c r="W31" s="97">
        <v>41259</v>
      </c>
    </row>
    <row r="32" spans="1:24" s="7" customFormat="1" ht="17.100000000000001" customHeight="1">
      <c r="A32" s="29" t="s">
        <v>190</v>
      </c>
      <c r="B32" s="77" t="s">
        <v>1144</v>
      </c>
      <c r="C32" s="140">
        <v>4760</v>
      </c>
      <c r="D32" s="86">
        <f t="shared" si="0"/>
        <v>10.600273914641072</v>
      </c>
      <c r="E32" s="141">
        <v>4509</v>
      </c>
      <c r="F32" s="86">
        <f t="shared" si="1"/>
        <v>10.041309890990881</v>
      </c>
      <c r="G32" s="63" t="s">
        <v>190</v>
      </c>
      <c r="H32" s="141">
        <v>1003</v>
      </c>
      <c r="I32" s="86">
        <f t="shared" si="2"/>
        <v>2.2336291462993687</v>
      </c>
      <c r="J32" s="141">
        <v>712</v>
      </c>
      <c r="K32" s="86">
        <f t="shared" si="3"/>
        <v>1.5855871905933703</v>
      </c>
      <c r="L32" s="141">
        <v>779</v>
      </c>
      <c r="M32" s="86">
        <f t="shared" si="4"/>
        <v>1.7347927267868477</v>
      </c>
      <c r="N32" s="141">
        <v>3045</v>
      </c>
      <c r="O32" s="86">
        <f t="shared" si="5"/>
        <v>6.7810575777483324</v>
      </c>
      <c r="P32" s="141">
        <v>2727</v>
      </c>
      <c r="Q32" s="86">
        <f t="shared" si="6"/>
        <v>6.0728880179046643</v>
      </c>
      <c r="R32" s="85">
        <f t="shared" si="9"/>
        <v>251</v>
      </c>
      <c r="S32" s="87">
        <f t="shared" si="7"/>
        <v>0.55896402365019104</v>
      </c>
      <c r="T32" s="77" t="s">
        <v>1144</v>
      </c>
      <c r="U32" s="15">
        <f t="shared" si="8"/>
        <v>44904.5</v>
      </c>
      <c r="V32" s="97">
        <v>44894</v>
      </c>
      <c r="W32" s="97">
        <v>44915</v>
      </c>
    </row>
    <row r="33" spans="1:23" s="7" customFormat="1" ht="17.100000000000001" customHeight="1">
      <c r="A33" s="29" t="s">
        <v>191</v>
      </c>
      <c r="B33" s="77" t="s">
        <v>1145</v>
      </c>
      <c r="C33" s="140">
        <v>4395</v>
      </c>
      <c r="D33" s="86">
        <f t="shared" si="0"/>
        <v>12.078987508760358</v>
      </c>
      <c r="E33" s="141">
        <v>3483</v>
      </c>
      <c r="F33" s="86">
        <f t="shared" si="1"/>
        <v>9.5724945376592316</v>
      </c>
      <c r="G33" s="63" t="s">
        <v>191</v>
      </c>
      <c r="H33" s="141">
        <v>532</v>
      </c>
      <c r="I33" s="86">
        <f t="shared" si="2"/>
        <v>1.4621208998089898</v>
      </c>
      <c r="J33" s="141">
        <v>365</v>
      </c>
      <c r="K33" s="86">
        <f t="shared" si="3"/>
        <v>1.0031468579516565</v>
      </c>
      <c r="L33" s="141">
        <v>396</v>
      </c>
      <c r="M33" s="86">
        <f t="shared" si="4"/>
        <v>1.0883456321886464</v>
      </c>
      <c r="N33" s="141">
        <v>3498</v>
      </c>
      <c r="O33" s="86">
        <f t="shared" si="5"/>
        <v>9.6137197509997101</v>
      </c>
      <c r="P33" s="141">
        <v>2555</v>
      </c>
      <c r="Q33" s="86">
        <f t="shared" si="6"/>
        <v>7.0220280056615962</v>
      </c>
      <c r="R33" s="85">
        <f t="shared" si="9"/>
        <v>912</v>
      </c>
      <c r="S33" s="87">
        <f t="shared" si="7"/>
        <v>2.5064929711011255</v>
      </c>
      <c r="T33" s="77" t="s">
        <v>1145</v>
      </c>
      <c r="U33" s="15">
        <f t="shared" si="8"/>
        <v>36385.5</v>
      </c>
      <c r="V33" s="97">
        <v>35892</v>
      </c>
      <c r="W33" s="97">
        <v>36879</v>
      </c>
    </row>
    <row r="34" spans="1:23" s="7" customFormat="1" ht="17.100000000000001" customHeight="1">
      <c r="A34" s="29" t="s">
        <v>192</v>
      </c>
      <c r="B34" s="77" t="s">
        <v>1146</v>
      </c>
      <c r="C34" s="140">
        <v>5512</v>
      </c>
      <c r="D34" s="86">
        <f t="shared" si="0"/>
        <v>11.855293156106164</v>
      </c>
      <c r="E34" s="141">
        <v>4933</v>
      </c>
      <c r="F34" s="86">
        <f t="shared" si="1"/>
        <v>10.60997117907687</v>
      </c>
      <c r="G34" s="63" t="s">
        <v>192</v>
      </c>
      <c r="H34" s="141">
        <v>1091</v>
      </c>
      <c r="I34" s="86">
        <f t="shared" si="2"/>
        <v>2.346539338409257</v>
      </c>
      <c r="J34" s="141">
        <v>871</v>
      </c>
      <c r="K34" s="86">
        <f t="shared" si="3"/>
        <v>1.873360003441304</v>
      </c>
      <c r="L34" s="141">
        <v>896</v>
      </c>
      <c r="M34" s="86">
        <f t="shared" si="4"/>
        <v>1.9271303824149353</v>
      </c>
      <c r="N34" s="141">
        <v>3550</v>
      </c>
      <c r="O34" s="86">
        <f t="shared" si="5"/>
        <v>7.635393814255603</v>
      </c>
      <c r="P34" s="141">
        <v>2946</v>
      </c>
      <c r="Q34" s="86">
        <f t="shared" si="6"/>
        <v>6.3363014582526773</v>
      </c>
      <c r="R34" s="85">
        <f t="shared" si="9"/>
        <v>579</v>
      </c>
      <c r="S34" s="87">
        <f t="shared" si="7"/>
        <v>1.245321977029294</v>
      </c>
      <c r="T34" s="77" t="s">
        <v>1146</v>
      </c>
      <c r="U34" s="15">
        <f t="shared" si="8"/>
        <v>46494</v>
      </c>
      <c r="V34" s="97">
        <v>46279</v>
      </c>
      <c r="W34" s="97">
        <v>46709</v>
      </c>
    </row>
    <row r="35" spans="1:23" s="7" customFormat="1" ht="17.100000000000001" customHeight="1">
      <c r="A35" s="29" t="s">
        <v>193</v>
      </c>
      <c r="B35" s="77" t="s">
        <v>1147</v>
      </c>
      <c r="C35" s="140">
        <v>15168</v>
      </c>
      <c r="D35" s="86">
        <f t="shared" si="0"/>
        <v>12.4377823880083</v>
      </c>
      <c r="E35" s="141">
        <v>16238</v>
      </c>
      <c r="F35" s="86">
        <f t="shared" si="1"/>
        <v>13.315183967331141</v>
      </c>
      <c r="G35" s="63" t="s">
        <v>193</v>
      </c>
      <c r="H35" s="141">
        <v>2081</v>
      </c>
      <c r="I35" s="86">
        <f t="shared" si="2"/>
        <v>1.7064230715615289</v>
      </c>
      <c r="J35" s="141">
        <v>5948</v>
      </c>
      <c r="K35" s="86">
        <f t="shared" si="3"/>
        <v>4.8773687792638025</v>
      </c>
      <c r="L35" s="141">
        <v>7057</v>
      </c>
      <c r="M35" s="86">
        <f t="shared" si="4"/>
        <v>5.786750416150749</v>
      </c>
      <c r="N35" s="141">
        <v>7139</v>
      </c>
      <c r="O35" s="86">
        <f t="shared" si="5"/>
        <v>5.853990537182967</v>
      </c>
      <c r="P35" s="141">
        <v>7100</v>
      </c>
      <c r="Q35" s="86">
        <f t="shared" si="6"/>
        <v>5.8220104796188634</v>
      </c>
      <c r="R35" s="85">
        <f t="shared" si="9"/>
        <v>-1070</v>
      </c>
      <c r="S35" s="87">
        <f t="shared" si="7"/>
        <v>-0.87740157932284268</v>
      </c>
      <c r="T35" s="77" t="s">
        <v>1147</v>
      </c>
      <c r="U35" s="15">
        <f t="shared" si="8"/>
        <v>121951</v>
      </c>
      <c r="V35" s="97">
        <v>121957</v>
      </c>
      <c r="W35" s="97">
        <v>121945</v>
      </c>
    </row>
    <row r="36" spans="1:23" s="7" customFormat="1" ht="17.100000000000001" customHeight="1">
      <c r="A36" s="29" t="s">
        <v>194</v>
      </c>
      <c r="B36" s="77" t="s">
        <v>1148</v>
      </c>
      <c r="C36" s="140">
        <v>3855</v>
      </c>
      <c r="D36" s="86">
        <f t="shared" si="0"/>
        <v>8.1649510738340325</v>
      </c>
      <c r="E36" s="141">
        <v>4002</v>
      </c>
      <c r="F36" s="86">
        <f t="shared" si="1"/>
        <v>8.4762994027195315</v>
      </c>
      <c r="G36" s="63" t="s">
        <v>194</v>
      </c>
      <c r="H36" s="141">
        <v>683</v>
      </c>
      <c r="I36" s="86">
        <f t="shared" si="2"/>
        <v>1.446604820604058</v>
      </c>
      <c r="J36" s="141">
        <v>1032</v>
      </c>
      <c r="K36" s="86">
        <f t="shared" si="3"/>
        <v>2.1857923497267762</v>
      </c>
      <c r="L36" s="141">
        <v>1162</v>
      </c>
      <c r="M36" s="86">
        <f t="shared" si="4"/>
        <v>2.4611344092853815</v>
      </c>
      <c r="N36" s="141">
        <v>2140</v>
      </c>
      <c r="O36" s="86">
        <f t="shared" si="5"/>
        <v>4.5325539035031985</v>
      </c>
      <c r="P36" s="141">
        <v>2157</v>
      </c>
      <c r="Q36" s="86">
        <f t="shared" si="6"/>
        <v>4.5685601728300922</v>
      </c>
      <c r="R36" s="85">
        <f t="shared" si="9"/>
        <v>-147</v>
      </c>
      <c r="S36" s="87">
        <f t="shared" si="7"/>
        <v>-0.31134832888550007</v>
      </c>
      <c r="T36" s="77" t="s">
        <v>1148</v>
      </c>
      <c r="U36" s="15">
        <f t="shared" si="8"/>
        <v>47214</v>
      </c>
      <c r="V36" s="97">
        <v>47448</v>
      </c>
      <c r="W36" s="97">
        <v>46980</v>
      </c>
    </row>
    <row r="37" spans="1:23" s="7" customFormat="1" ht="17.100000000000001" customHeight="1">
      <c r="A37" s="29" t="s">
        <v>195</v>
      </c>
      <c r="B37" s="77" t="s">
        <v>1149</v>
      </c>
      <c r="C37" s="140">
        <v>3090</v>
      </c>
      <c r="D37" s="86">
        <f t="shared" si="0"/>
        <v>8.9241877256317679</v>
      </c>
      <c r="E37" s="141">
        <v>3267</v>
      </c>
      <c r="F37" s="86">
        <f t="shared" si="1"/>
        <v>9.435379061371842</v>
      </c>
      <c r="G37" s="63" t="s">
        <v>195</v>
      </c>
      <c r="H37" s="141">
        <v>573</v>
      </c>
      <c r="I37" s="86">
        <f t="shared" si="2"/>
        <v>1.654873646209386</v>
      </c>
      <c r="J37" s="141">
        <v>817</v>
      </c>
      <c r="K37" s="86">
        <f t="shared" si="3"/>
        <v>2.3595667870036099</v>
      </c>
      <c r="L37" s="141">
        <v>1011</v>
      </c>
      <c r="M37" s="86">
        <f t="shared" si="4"/>
        <v>2.9198555956678698</v>
      </c>
      <c r="N37" s="141">
        <v>1700</v>
      </c>
      <c r="O37" s="86">
        <f t="shared" si="5"/>
        <v>4.9097472924187722</v>
      </c>
      <c r="P37" s="141">
        <v>1683</v>
      </c>
      <c r="Q37" s="86">
        <f t="shared" si="6"/>
        <v>4.8606498194945846</v>
      </c>
      <c r="R37" s="85">
        <f t="shared" si="9"/>
        <v>-177</v>
      </c>
      <c r="S37" s="87">
        <f t="shared" si="7"/>
        <v>-0.51119133574007214</v>
      </c>
      <c r="T37" s="77" t="s">
        <v>1149</v>
      </c>
      <c r="U37" s="15">
        <f t="shared" si="8"/>
        <v>34625</v>
      </c>
      <c r="V37" s="97">
        <v>34810</v>
      </c>
      <c r="W37" s="97">
        <v>34440</v>
      </c>
    </row>
    <row r="38" spans="1:23" s="7" customFormat="1" ht="17.100000000000001" customHeight="1">
      <c r="A38" s="29" t="s">
        <v>196</v>
      </c>
      <c r="B38" s="77" t="s">
        <v>1150</v>
      </c>
      <c r="C38" s="140">
        <v>5007</v>
      </c>
      <c r="D38" s="86">
        <f t="shared" si="0"/>
        <v>9.4503793741270616</v>
      </c>
      <c r="E38" s="141">
        <v>5196</v>
      </c>
      <c r="F38" s="86">
        <f t="shared" si="1"/>
        <v>9.8071042995734388</v>
      </c>
      <c r="G38" s="63" t="s">
        <v>196</v>
      </c>
      <c r="H38" s="141">
        <v>1429</v>
      </c>
      <c r="I38" s="86">
        <f t="shared" si="2"/>
        <v>2.6971424257294929</v>
      </c>
      <c r="J38" s="141">
        <v>777</v>
      </c>
      <c r="K38" s="86">
        <f t="shared" si="3"/>
        <v>1.4665358046128874</v>
      </c>
      <c r="L38" s="141">
        <v>944</v>
      </c>
      <c r="M38" s="86">
        <f t="shared" si="4"/>
        <v>1.7817371937639197</v>
      </c>
      <c r="N38" s="141">
        <v>2801</v>
      </c>
      <c r="O38" s="86">
        <f t="shared" si="5"/>
        <v>5.2867011437846809</v>
      </c>
      <c r="P38" s="141">
        <v>2823</v>
      </c>
      <c r="Q38" s="86">
        <f t="shared" si="6"/>
        <v>5.3282246800800275</v>
      </c>
      <c r="R38" s="85">
        <f t="shared" si="9"/>
        <v>-189</v>
      </c>
      <c r="S38" s="87">
        <f t="shared" si="7"/>
        <v>-0.35672492544637802</v>
      </c>
      <c r="T38" s="77" t="s">
        <v>1150</v>
      </c>
      <c r="U38" s="15">
        <f t="shared" si="8"/>
        <v>52982</v>
      </c>
      <c r="V38" s="97">
        <v>53100</v>
      </c>
      <c r="W38" s="97">
        <v>52864</v>
      </c>
    </row>
    <row r="39" spans="1:23" s="7" customFormat="1" ht="17.100000000000001" customHeight="1" thickBot="1">
      <c r="A39" s="35" t="s">
        <v>197</v>
      </c>
      <c r="B39" s="78" t="s">
        <v>1151</v>
      </c>
      <c r="C39" s="142">
        <v>2264</v>
      </c>
      <c r="D39" s="86">
        <f t="shared" si="0"/>
        <v>20.922280750392755</v>
      </c>
      <c r="E39" s="141">
        <v>2204</v>
      </c>
      <c r="F39" s="86">
        <f t="shared" si="1"/>
        <v>20.36780334534701</v>
      </c>
      <c r="G39" s="110" t="s">
        <v>197</v>
      </c>
      <c r="H39" s="141">
        <v>219</v>
      </c>
      <c r="I39" s="86">
        <f t="shared" si="2"/>
        <v>2.0238425284169672</v>
      </c>
      <c r="J39" s="141">
        <v>761</v>
      </c>
      <c r="K39" s="86">
        <f t="shared" si="3"/>
        <v>7.0326217539968576</v>
      </c>
      <c r="L39" s="141">
        <v>760</v>
      </c>
      <c r="M39" s="86">
        <f t="shared" si="4"/>
        <v>7.0233804639127619</v>
      </c>
      <c r="N39" s="141">
        <v>1284</v>
      </c>
      <c r="O39" s="86">
        <f t="shared" si="5"/>
        <v>11.865816467978931</v>
      </c>
      <c r="P39" s="141">
        <v>1225</v>
      </c>
      <c r="Q39" s="86">
        <f t="shared" si="6"/>
        <v>11.320580353017281</v>
      </c>
      <c r="R39" s="85">
        <f t="shared" si="9"/>
        <v>60</v>
      </c>
      <c r="S39" s="88">
        <f t="shared" si="7"/>
        <v>0.55447740504574439</v>
      </c>
      <c r="T39" s="78" t="s">
        <v>1151</v>
      </c>
      <c r="U39" s="15">
        <f t="shared" si="8"/>
        <v>10821</v>
      </c>
      <c r="V39" s="97">
        <v>10797</v>
      </c>
      <c r="W39" s="97">
        <v>10845</v>
      </c>
    </row>
    <row r="40" spans="1:23" s="119" customFormat="1" ht="11.1" customHeight="1">
      <c r="A40" s="118" t="s">
        <v>157</v>
      </c>
      <c r="B40" s="118"/>
      <c r="C40" s="121"/>
      <c r="D40" s="121"/>
      <c r="E40" s="121"/>
      <c r="F40" s="122" t="s">
        <v>283</v>
      </c>
      <c r="G40" s="91" t="s">
        <v>157</v>
      </c>
      <c r="H40" s="118"/>
      <c r="I40" s="130"/>
      <c r="J40" s="130"/>
      <c r="K40" s="122"/>
      <c r="L40" s="96"/>
      <c r="M40" s="96"/>
      <c r="N40" s="96"/>
      <c r="O40" s="96"/>
      <c r="P40" s="91"/>
      <c r="Q40" s="92"/>
      <c r="R40" s="92"/>
      <c r="S40" s="91"/>
      <c r="T40" s="94" t="s">
        <v>283</v>
      </c>
      <c r="V40" s="131"/>
    </row>
    <row r="41" spans="1:23" s="119" customFormat="1" ht="11.1" customHeight="1">
      <c r="A41" s="136" t="s">
        <v>141</v>
      </c>
      <c r="B41" s="125"/>
      <c r="C41" s="132"/>
      <c r="D41" s="132"/>
      <c r="E41" s="132"/>
      <c r="F41" s="127" t="s">
        <v>142</v>
      </c>
      <c r="G41" s="93" t="s">
        <v>284</v>
      </c>
      <c r="I41" s="133"/>
      <c r="J41" s="133"/>
      <c r="K41" s="127"/>
      <c r="L41" s="112"/>
      <c r="M41" s="112"/>
      <c r="N41" s="112"/>
      <c r="O41" s="112"/>
      <c r="P41" s="112"/>
      <c r="Q41" s="112"/>
      <c r="R41" s="112"/>
      <c r="S41" s="112"/>
      <c r="T41" s="112" t="s">
        <v>285</v>
      </c>
      <c r="U41" s="134"/>
    </row>
    <row r="42" spans="1:23" s="119" customFormat="1" ht="11.1" customHeight="1">
      <c r="A42" s="125"/>
      <c r="B42" s="125"/>
      <c r="C42" s="132"/>
      <c r="D42" s="132"/>
      <c r="E42" s="132"/>
      <c r="F42" s="127" t="s">
        <v>143</v>
      </c>
      <c r="G42" s="126"/>
      <c r="H42" s="126"/>
      <c r="I42" s="135"/>
      <c r="J42" s="136"/>
      <c r="K42" s="136"/>
      <c r="L42" s="95"/>
      <c r="M42" s="95"/>
      <c r="N42" s="95"/>
      <c r="O42" s="95"/>
      <c r="P42" s="95"/>
      <c r="Q42" s="95"/>
      <c r="R42" s="95"/>
      <c r="S42" s="95"/>
      <c r="T42" s="112" t="s">
        <v>286</v>
      </c>
      <c r="U42" s="134"/>
    </row>
    <row r="43" spans="1:23" s="7" customFormat="1" ht="11.25">
      <c r="A43" s="20"/>
      <c r="B43" s="20"/>
      <c r="C43" s="39"/>
      <c r="D43" s="39"/>
      <c r="E43" s="39"/>
      <c r="F43" s="39"/>
      <c r="G43" s="39"/>
      <c r="H43" s="39"/>
      <c r="I43" s="39"/>
      <c r="J43" s="39"/>
      <c r="K43" s="39"/>
      <c r="M43" s="39"/>
      <c r="N43" s="39"/>
      <c r="O43" s="39"/>
      <c r="P43" s="39"/>
      <c r="Q43" s="39"/>
      <c r="R43" s="39"/>
      <c r="S43" s="39"/>
      <c r="T43" s="39"/>
      <c r="U43" s="29"/>
    </row>
    <row r="44" spans="1:23" s="7" customFormat="1" ht="11.25">
      <c r="A44" s="20"/>
      <c r="B44" s="20"/>
      <c r="C44" s="39"/>
      <c r="D44" s="31"/>
      <c r="E44" s="39"/>
      <c r="F44" s="31"/>
      <c r="G44" s="31"/>
      <c r="H44" s="39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0"/>
    </row>
    <row r="45" spans="1:23" s="7" customFormat="1" ht="11.25">
      <c r="A45" s="20"/>
      <c r="B45" s="20"/>
      <c r="C45" s="39"/>
      <c r="D45" s="31"/>
      <c r="E45" s="39"/>
      <c r="F45" s="31"/>
      <c r="G45" s="31"/>
      <c r="H45" s="39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0"/>
    </row>
    <row r="46" spans="1:23" s="7" customFormat="1" ht="11.25">
      <c r="A46" s="20"/>
      <c r="B46" s="20"/>
      <c r="C46" s="39"/>
      <c r="D46" s="31"/>
      <c r="E46" s="39"/>
      <c r="F46" s="31"/>
      <c r="G46" s="31"/>
      <c r="H46" s="39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0"/>
    </row>
    <row r="47" spans="1:23" s="7" customFormat="1" ht="11.25">
      <c r="A47" s="20"/>
      <c r="B47" s="20"/>
      <c r="C47" s="39"/>
      <c r="D47" s="31"/>
      <c r="E47" s="39"/>
      <c r="F47" s="31"/>
      <c r="G47" s="31"/>
      <c r="H47" s="39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0"/>
    </row>
    <row r="48" spans="1:23" s="7" customFormat="1" ht="11.25">
      <c r="A48" s="20"/>
      <c r="B48" s="20"/>
      <c r="C48" s="39"/>
      <c r="D48" s="31"/>
      <c r="E48" s="39"/>
      <c r="F48" s="31"/>
      <c r="G48" s="31"/>
      <c r="H48" s="39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0"/>
    </row>
    <row r="49" spans="1:21" s="7" customFormat="1" ht="11.25">
      <c r="A49" s="20"/>
      <c r="B49" s="20"/>
      <c r="C49" s="39"/>
      <c r="D49" s="31"/>
      <c r="E49" s="39"/>
      <c r="F49" s="31"/>
      <c r="G49" s="31"/>
      <c r="H49" s="39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0"/>
    </row>
    <row r="50" spans="1:21" s="7" customFormat="1" ht="11.25">
      <c r="A50" s="20"/>
      <c r="B50" s="20"/>
      <c r="C50" s="39"/>
      <c r="D50" s="31"/>
      <c r="E50" s="39"/>
      <c r="F50" s="31"/>
      <c r="G50" s="31"/>
      <c r="H50" s="39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0"/>
    </row>
    <row r="51" spans="1:21" s="7" customFormat="1" ht="11.25">
      <c r="A51" s="20"/>
      <c r="B51" s="20"/>
      <c r="C51" s="39"/>
      <c r="D51" s="31"/>
      <c r="E51" s="39"/>
      <c r="F51" s="31"/>
      <c r="G51" s="31"/>
      <c r="H51" s="39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0"/>
    </row>
    <row r="52" spans="1:21" s="7" customFormat="1" ht="11.25">
      <c r="A52" s="20"/>
      <c r="B52" s="20"/>
      <c r="C52" s="39"/>
      <c r="D52" s="31"/>
      <c r="E52" s="39"/>
      <c r="F52" s="31"/>
      <c r="G52" s="31"/>
      <c r="H52" s="3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0"/>
    </row>
    <row r="53" spans="1:21" s="7" customFormat="1" ht="11.25">
      <c r="A53" s="20"/>
      <c r="B53" s="20"/>
      <c r="C53" s="39"/>
      <c r="D53" s="31"/>
      <c r="E53" s="39"/>
      <c r="F53" s="31"/>
      <c r="G53" s="31"/>
      <c r="H53" s="3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0"/>
    </row>
    <row r="54" spans="1:21" s="7" customFormat="1" ht="11.25">
      <c r="A54" s="20"/>
      <c r="B54" s="20"/>
      <c r="C54" s="39"/>
      <c r="D54" s="31"/>
      <c r="E54" s="39"/>
      <c r="F54" s="31"/>
      <c r="G54" s="31"/>
      <c r="H54" s="3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0"/>
    </row>
    <row r="55" spans="1:21" s="7" customFormat="1" ht="11.25">
      <c r="A55" s="20"/>
      <c r="B55" s="20"/>
      <c r="C55" s="39"/>
      <c r="D55" s="31"/>
      <c r="E55" s="39"/>
      <c r="F55" s="31"/>
      <c r="G55" s="31"/>
      <c r="H55" s="3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0"/>
    </row>
    <row r="56" spans="1:21" s="7" customFormat="1" ht="11.25">
      <c r="A56" s="20"/>
      <c r="B56" s="20"/>
      <c r="C56" s="39"/>
      <c r="D56" s="31"/>
      <c r="E56" s="39"/>
      <c r="F56" s="31"/>
      <c r="G56" s="31"/>
      <c r="H56" s="3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0"/>
    </row>
    <row r="57" spans="1:21" s="7" customFormat="1" ht="11.25">
      <c r="A57" s="20"/>
      <c r="B57" s="20"/>
      <c r="C57" s="39"/>
      <c r="D57" s="31"/>
      <c r="E57" s="39"/>
      <c r="F57" s="31"/>
      <c r="G57" s="31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0"/>
    </row>
    <row r="58" spans="1:21" s="7" customFormat="1" ht="11.25">
      <c r="A58" s="20"/>
      <c r="B58" s="20"/>
      <c r="C58" s="39"/>
      <c r="D58" s="31"/>
      <c r="E58" s="39"/>
      <c r="F58" s="31"/>
      <c r="G58" s="31"/>
      <c r="H58" s="39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0"/>
    </row>
    <row r="59" spans="1:21" s="7" customFormat="1" ht="11.25">
      <c r="A59" s="20"/>
      <c r="B59" s="20"/>
      <c r="C59" s="39"/>
      <c r="D59" s="31"/>
      <c r="E59" s="39"/>
      <c r="F59" s="31"/>
      <c r="G59" s="31"/>
      <c r="H59" s="39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0"/>
    </row>
    <row r="60" spans="1:21" s="7" customFormat="1" ht="11.25">
      <c r="A60" s="20"/>
      <c r="B60" s="20"/>
      <c r="C60" s="39"/>
      <c r="D60" s="31"/>
      <c r="E60" s="39"/>
      <c r="F60" s="31"/>
      <c r="G60" s="31"/>
      <c r="H60" s="39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0"/>
    </row>
    <row r="61" spans="1:21" s="7" customFormat="1" ht="11.25">
      <c r="A61" s="20"/>
      <c r="B61" s="20"/>
      <c r="C61" s="39"/>
      <c r="D61" s="31"/>
      <c r="E61" s="39"/>
      <c r="F61" s="31"/>
      <c r="G61" s="31"/>
      <c r="H61" s="39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0"/>
    </row>
    <row r="62" spans="1:21" s="7" customFormat="1" ht="11.25">
      <c r="A62" s="20"/>
      <c r="B62" s="20"/>
      <c r="C62" s="39"/>
      <c r="D62" s="31"/>
      <c r="E62" s="39"/>
      <c r="F62" s="31"/>
      <c r="G62" s="31"/>
      <c r="H62" s="39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0"/>
    </row>
    <row r="63" spans="1:21" s="7" customFormat="1" ht="11.25">
      <c r="A63" s="20"/>
      <c r="B63" s="20"/>
      <c r="C63" s="39"/>
      <c r="D63" s="31"/>
      <c r="E63" s="39"/>
      <c r="F63" s="31"/>
      <c r="G63" s="31"/>
      <c r="H63" s="39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0"/>
    </row>
    <row r="64" spans="1:21" s="7" customFormat="1" ht="11.25">
      <c r="A64" s="20"/>
      <c r="B64" s="20"/>
      <c r="C64" s="39"/>
      <c r="D64" s="31"/>
      <c r="E64" s="39"/>
      <c r="F64" s="31"/>
      <c r="G64" s="31"/>
      <c r="H64" s="39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0"/>
    </row>
    <row r="65" spans="1:21" s="7" customFormat="1" ht="11.25">
      <c r="A65" s="20"/>
      <c r="B65" s="20"/>
      <c r="C65" s="39"/>
      <c r="D65" s="31"/>
      <c r="E65" s="39"/>
      <c r="F65" s="31"/>
      <c r="G65" s="31"/>
      <c r="H65" s="39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0"/>
    </row>
    <row r="66" spans="1:21" s="7" customFormat="1" ht="11.25">
      <c r="A66" s="20"/>
      <c r="B66" s="20"/>
      <c r="C66" s="39"/>
      <c r="D66" s="31"/>
      <c r="E66" s="39"/>
      <c r="F66" s="31"/>
      <c r="G66" s="31"/>
      <c r="H66" s="39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0"/>
    </row>
    <row r="67" spans="1:21" s="7" customFormat="1" ht="11.25">
      <c r="A67" s="20"/>
      <c r="B67" s="20"/>
      <c r="C67" s="39"/>
      <c r="D67" s="31"/>
      <c r="E67" s="39"/>
      <c r="F67" s="31"/>
      <c r="G67" s="31"/>
      <c r="H67" s="39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0"/>
    </row>
    <row r="68" spans="1:21" s="7" customFormat="1" ht="11.25">
      <c r="A68" s="20"/>
      <c r="B68" s="20"/>
      <c r="C68" s="39"/>
      <c r="D68" s="31"/>
      <c r="E68" s="39"/>
      <c r="F68" s="31"/>
      <c r="G68" s="31"/>
      <c r="H68" s="39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0"/>
    </row>
    <row r="69" spans="1:21" s="7" customFormat="1" ht="11.25">
      <c r="A69" s="20"/>
      <c r="B69" s="20"/>
      <c r="C69" s="39"/>
      <c r="D69" s="31"/>
      <c r="E69" s="39"/>
      <c r="F69" s="31"/>
      <c r="G69" s="31"/>
      <c r="H69" s="39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0"/>
    </row>
    <row r="70" spans="1:21" s="7" customFormat="1" ht="11.25">
      <c r="A70" s="20"/>
      <c r="B70" s="20"/>
      <c r="C70" s="39"/>
      <c r="D70" s="31"/>
      <c r="E70" s="39"/>
      <c r="F70" s="31"/>
      <c r="G70" s="31"/>
      <c r="H70" s="39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0"/>
    </row>
    <row r="71" spans="1:21" s="7" customFormat="1" ht="11.25">
      <c r="A71" s="20"/>
      <c r="B71" s="20"/>
      <c r="C71" s="39"/>
      <c r="D71" s="31"/>
      <c r="E71" s="39"/>
      <c r="F71" s="31"/>
      <c r="G71" s="31"/>
      <c r="H71" s="39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0"/>
    </row>
    <row r="72" spans="1:21" s="7" customFormat="1" ht="11.25">
      <c r="A72" s="20"/>
      <c r="B72" s="20"/>
      <c r="C72" s="39"/>
      <c r="D72" s="31"/>
      <c r="E72" s="39"/>
      <c r="F72" s="31"/>
      <c r="G72" s="31"/>
      <c r="H72" s="39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0"/>
    </row>
    <row r="73" spans="1:21" s="7" customFormat="1" ht="11.25">
      <c r="A73" s="20"/>
      <c r="B73" s="20"/>
      <c r="C73" s="39"/>
      <c r="D73" s="31"/>
      <c r="E73" s="39"/>
      <c r="F73" s="31"/>
      <c r="G73" s="31"/>
      <c r="H73" s="39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0"/>
    </row>
    <row r="74" spans="1:21" s="7" customFormat="1" ht="11.25">
      <c r="A74" s="20"/>
      <c r="B74" s="20"/>
      <c r="C74" s="39"/>
      <c r="D74" s="31"/>
      <c r="E74" s="39"/>
      <c r="F74" s="31"/>
      <c r="G74" s="31"/>
      <c r="H74" s="39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0"/>
    </row>
    <row r="75" spans="1:21" s="7" customFormat="1" ht="11.25">
      <c r="A75" s="20"/>
      <c r="B75" s="20"/>
      <c r="C75" s="39"/>
      <c r="D75" s="31"/>
      <c r="E75" s="39"/>
      <c r="F75" s="31"/>
      <c r="G75" s="31"/>
      <c r="H75" s="39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0"/>
    </row>
    <row r="76" spans="1:21" s="7" customFormat="1" ht="11.25">
      <c r="A76" s="20"/>
      <c r="B76" s="20"/>
      <c r="C76" s="39"/>
      <c r="D76" s="31"/>
      <c r="E76" s="39"/>
      <c r="F76" s="31"/>
      <c r="G76" s="31"/>
      <c r="H76" s="39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0"/>
    </row>
    <row r="77" spans="1:21" s="7" customFormat="1" ht="11.25">
      <c r="A77" s="20"/>
      <c r="B77" s="20"/>
      <c r="C77" s="39"/>
      <c r="D77" s="31"/>
      <c r="E77" s="39"/>
      <c r="F77" s="31"/>
      <c r="G77" s="31"/>
      <c r="H77" s="39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0"/>
    </row>
    <row r="78" spans="1:21" s="7" customFormat="1" ht="11.25">
      <c r="A78" s="20"/>
      <c r="B78" s="20"/>
      <c r="C78" s="39"/>
      <c r="D78" s="31"/>
      <c r="E78" s="39"/>
      <c r="F78" s="31"/>
      <c r="G78" s="31"/>
      <c r="H78" s="39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0"/>
    </row>
    <row r="79" spans="1:21" s="7" customFormat="1" ht="11.25">
      <c r="A79" s="20"/>
      <c r="B79" s="20"/>
      <c r="C79" s="39"/>
      <c r="D79" s="31"/>
      <c r="E79" s="39"/>
      <c r="F79" s="31"/>
      <c r="G79" s="31"/>
      <c r="H79" s="39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0"/>
    </row>
    <row r="80" spans="1:21" s="7" customFormat="1" ht="11.25">
      <c r="A80" s="20"/>
      <c r="B80" s="20"/>
      <c r="C80" s="39"/>
      <c r="D80" s="31"/>
      <c r="E80" s="39"/>
      <c r="F80" s="31"/>
      <c r="G80" s="31"/>
      <c r="H80" s="39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0"/>
    </row>
    <row r="81" spans="1:21" s="7" customFormat="1" ht="11.25">
      <c r="A81" s="20"/>
      <c r="B81" s="20"/>
      <c r="C81" s="39"/>
      <c r="D81" s="31"/>
      <c r="E81" s="39"/>
      <c r="F81" s="31"/>
      <c r="G81" s="31"/>
      <c r="H81" s="39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0"/>
    </row>
    <row r="82" spans="1:21" s="7" customFormat="1" ht="11.25">
      <c r="A82" s="20"/>
      <c r="B82" s="20"/>
      <c r="C82" s="39"/>
      <c r="D82" s="31"/>
      <c r="E82" s="39"/>
      <c r="F82" s="31"/>
      <c r="G82" s="31"/>
      <c r="H82" s="39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0"/>
    </row>
    <row r="83" spans="1:21" s="7" customFormat="1" ht="11.25">
      <c r="A83" s="20"/>
      <c r="B83" s="20"/>
      <c r="C83" s="39"/>
      <c r="D83" s="31"/>
      <c r="E83" s="39"/>
      <c r="F83" s="31"/>
      <c r="G83" s="31"/>
      <c r="H83" s="39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0"/>
    </row>
    <row r="84" spans="1:21" s="7" customFormat="1" ht="11.25">
      <c r="A84" s="20"/>
      <c r="B84" s="20"/>
      <c r="C84" s="39"/>
      <c r="D84" s="31"/>
      <c r="E84" s="39"/>
      <c r="F84" s="31"/>
      <c r="G84" s="31"/>
      <c r="H84" s="39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0"/>
    </row>
    <row r="85" spans="1:21" s="7" customFormat="1" ht="11.25">
      <c r="A85" s="20"/>
      <c r="B85" s="20"/>
      <c r="C85" s="39"/>
      <c r="D85" s="31"/>
      <c r="E85" s="39"/>
      <c r="F85" s="31"/>
      <c r="G85" s="31"/>
      <c r="H85" s="39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0"/>
    </row>
    <row r="86" spans="1:21" s="7" customFormat="1" ht="11.25">
      <c r="A86" s="20"/>
      <c r="B86" s="20"/>
      <c r="C86" s="39"/>
      <c r="D86" s="31"/>
      <c r="E86" s="39"/>
      <c r="F86" s="31"/>
      <c r="G86" s="31"/>
      <c r="H86" s="39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0"/>
    </row>
    <row r="87" spans="1:21" s="7" customFormat="1" ht="11.25">
      <c r="A87" s="20"/>
      <c r="B87" s="20"/>
      <c r="C87" s="39"/>
      <c r="D87" s="31"/>
      <c r="E87" s="39"/>
      <c r="F87" s="31"/>
      <c r="G87" s="31"/>
      <c r="H87" s="39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0"/>
    </row>
    <row r="88" spans="1:21" s="7" customFormat="1" ht="11.25">
      <c r="A88" s="20"/>
      <c r="B88" s="20"/>
      <c r="C88" s="39"/>
      <c r="D88" s="31"/>
      <c r="E88" s="39"/>
      <c r="F88" s="31"/>
      <c r="G88" s="31"/>
      <c r="H88" s="39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0"/>
    </row>
    <row r="89" spans="1:21" s="7" customFormat="1" ht="11.25">
      <c r="A89" s="20"/>
      <c r="B89" s="20"/>
      <c r="C89" s="39"/>
      <c r="D89" s="31"/>
      <c r="E89" s="39"/>
      <c r="F89" s="31"/>
      <c r="G89" s="31"/>
      <c r="H89" s="39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0"/>
    </row>
    <row r="90" spans="1:21" s="7" customFormat="1" ht="11.25">
      <c r="A90" s="20"/>
      <c r="B90" s="20"/>
      <c r="C90" s="39"/>
      <c r="D90" s="31"/>
      <c r="E90" s="39"/>
      <c r="F90" s="31"/>
      <c r="G90" s="31"/>
      <c r="H90" s="39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0"/>
    </row>
    <row r="91" spans="1:21" s="7" customFormat="1" ht="11.25">
      <c r="A91" s="20"/>
      <c r="B91" s="20"/>
      <c r="C91" s="39"/>
      <c r="D91" s="31"/>
      <c r="E91" s="39"/>
      <c r="F91" s="31"/>
      <c r="G91" s="31"/>
      <c r="H91" s="39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0"/>
    </row>
    <row r="92" spans="1:21" s="7" customFormat="1" ht="11.25">
      <c r="A92" s="20"/>
      <c r="B92" s="20"/>
      <c r="C92" s="39"/>
      <c r="D92" s="31"/>
      <c r="E92" s="39"/>
      <c r="F92" s="31"/>
      <c r="G92" s="31"/>
      <c r="H92" s="39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0"/>
    </row>
    <row r="93" spans="1:21" s="7" customFormat="1" ht="11.25">
      <c r="A93" s="20"/>
      <c r="B93" s="20"/>
      <c r="C93" s="39"/>
      <c r="D93" s="31"/>
      <c r="E93" s="39"/>
      <c r="F93" s="31"/>
      <c r="G93" s="31"/>
      <c r="H93" s="39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0"/>
    </row>
    <row r="94" spans="1:21" s="7" customFormat="1" ht="11.25">
      <c r="A94" s="20"/>
      <c r="B94" s="20"/>
      <c r="C94" s="39"/>
      <c r="D94" s="31"/>
      <c r="E94" s="39"/>
      <c r="F94" s="31"/>
      <c r="G94" s="31"/>
      <c r="H94" s="39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0"/>
    </row>
    <row r="95" spans="1:21" s="7" customFormat="1" ht="11.25">
      <c r="A95" s="20"/>
      <c r="B95" s="20"/>
      <c r="C95" s="39"/>
      <c r="D95" s="31"/>
      <c r="E95" s="39"/>
      <c r="F95" s="31"/>
      <c r="G95" s="31"/>
      <c r="H95" s="39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0"/>
    </row>
    <row r="96" spans="1:21" s="7" customFormat="1" ht="11.25">
      <c r="A96" s="20"/>
      <c r="B96" s="20"/>
      <c r="C96" s="39"/>
      <c r="D96" s="31"/>
      <c r="E96" s="39"/>
      <c r="F96" s="31"/>
      <c r="G96" s="31"/>
      <c r="H96" s="39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0"/>
    </row>
    <row r="97" spans="1:21" s="7" customFormat="1" ht="11.25">
      <c r="A97" s="20"/>
      <c r="B97" s="20"/>
      <c r="C97" s="39"/>
      <c r="D97" s="31"/>
      <c r="E97" s="39"/>
      <c r="F97" s="31"/>
      <c r="G97" s="31"/>
      <c r="H97" s="39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0"/>
    </row>
    <row r="98" spans="1:21" s="7" customFormat="1" ht="11.25">
      <c r="A98" s="20"/>
      <c r="B98" s="20"/>
      <c r="C98" s="39"/>
      <c r="D98" s="31"/>
      <c r="E98" s="39"/>
      <c r="F98" s="31"/>
      <c r="G98" s="31"/>
      <c r="H98" s="3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0"/>
    </row>
    <row r="99" spans="1:21" s="7" customFormat="1" ht="11.25">
      <c r="A99" s="20"/>
      <c r="B99" s="20"/>
      <c r="C99" s="39"/>
      <c r="D99" s="31"/>
      <c r="E99" s="39"/>
      <c r="F99" s="31"/>
      <c r="G99" s="31"/>
      <c r="H99" s="3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0"/>
    </row>
    <row r="100" spans="1:21" s="7" customFormat="1" ht="11.25">
      <c r="A100" s="20"/>
      <c r="B100" s="20"/>
      <c r="C100" s="39"/>
      <c r="D100" s="31"/>
      <c r="E100" s="39"/>
      <c r="F100" s="31"/>
      <c r="G100" s="31"/>
      <c r="H100" s="3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0"/>
    </row>
    <row r="101" spans="1:21" s="7" customFormat="1" ht="11.25">
      <c r="A101" s="20"/>
      <c r="B101" s="20"/>
      <c r="C101" s="39"/>
      <c r="D101" s="31"/>
      <c r="E101" s="39"/>
      <c r="F101" s="31"/>
      <c r="G101" s="31"/>
      <c r="H101" s="39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0"/>
    </row>
    <row r="102" spans="1:21" s="7" customFormat="1" ht="11.25">
      <c r="A102" s="20"/>
      <c r="B102" s="20"/>
      <c r="C102" s="39"/>
      <c r="D102" s="31"/>
      <c r="E102" s="39"/>
      <c r="F102" s="31"/>
      <c r="G102" s="31"/>
      <c r="H102" s="3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0"/>
    </row>
    <row r="103" spans="1:21" s="7" customFormat="1" ht="11.25">
      <c r="A103" s="20"/>
      <c r="B103" s="20"/>
      <c r="C103" s="39"/>
      <c r="D103" s="31"/>
      <c r="E103" s="39"/>
      <c r="F103" s="31"/>
      <c r="G103" s="31"/>
      <c r="H103" s="3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0"/>
    </row>
    <row r="104" spans="1:21" s="7" customFormat="1" ht="11.25">
      <c r="A104" s="20"/>
      <c r="B104" s="20"/>
      <c r="C104" s="39"/>
      <c r="D104" s="31"/>
      <c r="E104" s="39"/>
      <c r="F104" s="31"/>
      <c r="G104" s="31"/>
      <c r="H104" s="39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0"/>
    </row>
    <row r="105" spans="1:21" s="7" customFormat="1" ht="11.25">
      <c r="A105" s="20"/>
      <c r="B105" s="20"/>
      <c r="C105" s="39"/>
      <c r="D105" s="31"/>
      <c r="E105" s="39"/>
      <c r="F105" s="31"/>
      <c r="G105" s="31"/>
      <c r="H105" s="39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0"/>
    </row>
    <row r="106" spans="1:21" s="7" customFormat="1" ht="11.25">
      <c r="A106" s="20"/>
      <c r="B106" s="20"/>
      <c r="C106" s="39"/>
      <c r="D106" s="31"/>
      <c r="E106" s="39"/>
      <c r="F106" s="31"/>
      <c r="G106" s="31"/>
      <c r="H106" s="39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0"/>
    </row>
  </sheetData>
  <mergeCells count="21">
    <mergeCell ref="A15:B15"/>
    <mergeCell ref="A14:B14"/>
    <mergeCell ref="A13:B13"/>
    <mergeCell ref="A11:B11"/>
    <mergeCell ref="A12:B12"/>
    <mergeCell ref="U6:U10"/>
    <mergeCell ref="N7:Q7"/>
    <mergeCell ref="H6:I8"/>
    <mergeCell ref="R6:S8"/>
    <mergeCell ref="T6:T10"/>
    <mergeCell ref="J6:K7"/>
    <mergeCell ref="N3:T3"/>
    <mergeCell ref="A3:F3"/>
    <mergeCell ref="G6:G10"/>
    <mergeCell ref="A4:F4"/>
    <mergeCell ref="C7:F7"/>
    <mergeCell ref="C6:F6"/>
    <mergeCell ref="A6:B10"/>
    <mergeCell ref="G3:M3"/>
    <mergeCell ref="N6:Q6"/>
    <mergeCell ref="L6:M7"/>
  </mergeCells>
  <phoneticPr fontId="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6" max="41" man="1"/>
    <brk id="13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36"/>
  <sheetViews>
    <sheetView showGridLines="0" view="pageBreakPreview" topLeftCell="E1" zoomScaleNormal="75" zoomScaleSheetLayoutView="100" workbookViewId="0">
      <selection activeCell="J17" sqref="J17"/>
    </sheetView>
  </sheetViews>
  <sheetFormatPr defaultRowHeight="14.25"/>
  <cols>
    <col min="1" max="1" width="11.125" style="578" customWidth="1"/>
    <col min="2" max="2" width="12.125" style="430" customWidth="1"/>
    <col min="3" max="4" width="11.625" style="430" customWidth="1"/>
    <col min="5" max="5" width="12.125" style="430" customWidth="1"/>
    <col min="6" max="7" width="11.625" style="430" customWidth="1"/>
    <col min="8" max="8" width="12.125" style="430" customWidth="1"/>
    <col min="9" max="11" width="11.625" style="430" customWidth="1"/>
    <col min="12" max="12" width="12.125" style="430" customWidth="1"/>
    <col min="13" max="17" width="11.625" style="430" customWidth="1"/>
    <col min="18" max="18" width="11.625" style="314" customWidth="1"/>
    <col min="19" max="20" width="11.625" style="430" customWidth="1"/>
    <col min="21" max="21" width="12.625" style="578" customWidth="1"/>
    <col min="22" max="16384" width="9" style="301"/>
  </cols>
  <sheetData>
    <row r="1" spans="1:21" ht="14.1" customHeight="1">
      <c r="A1" s="579"/>
      <c r="F1" s="579"/>
      <c r="G1" s="1081" t="s">
        <v>145</v>
      </c>
      <c r="H1" s="579" t="s">
        <v>1724</v>
      </c>
      <c r="U1" s="1081" t="s">
        <v>146</v>
      </c>
    </row>
    <row r="2" spans="1:21" ht="14.1" customHeight="1">
      <c r="A2" s="579"/>
      <c r="L2" s="579"/>
      <c r="U2" s="579"/>
    </row>
    <row r="3" spans="1:21" s="229" customFormat="1" ht="24" customHeight="1">
      <c r="A3" s="1221" t="s">
        <v>1734</v>
      </c>
      <c r="B3" s="1221"/>
      <c r="C3" s="1221"/>
      <c r="D3" s="1221"/>
      <c r="E3" s="1221"/>
      <c r="F3" s="1221"/>
      <c r="G3" s="1221"/>
      <c r="H3" s="1221" t="s">
        <v>1733</v>
      </c>
      <c r="I3" s="1221"/>
      <c r="J3" s="1221"/>
      <c r="K3" s="1221"/>
      <c r="L3" s="1221"/>
      <c r="M3" s="1221"/>
      <c r="N3" s="1221"/>
      <c r="O3" s="1489" t="s">
        <v>293</v>
      </c>
      <c r="P3" s="1489"/>
      <c r="Q3" s="1489"/>
      <c r="R3" s="1489"/>
      <c r="S3" s="1489"/>
      <c r="T3" s="1489"/>
      <c r="U3" s="1489"/>
    </row>
    <row r="4" spans="1:21" s="230" customFormat="1" ht="20.100000000000001" customHeight="1">
      <c r="A4" s="1191"/>
      <c r="B4" s="1191"/>
      <c r="C4" s="1191"/>
      <c r="D4" s="1191"/>
      <c r="E4" s="1191"/>
      <c r="F4" s="1191"/>
      <c r="G4" s="1191"/>
      <c r="H4" s="1085"/>
      <c r="I4" s="1085"/>
      <c r="J4" s="1085"/>
      <c r="K4" s="1085"/>
      <c r="L4" s="1086"/>
      <c r="M4" s="1087"/>
      <c r="N4" s="1087"/>
      <c r="O4" s="1085"/>
      <c r="P4" s="1085"/>
      <c r="Q4" s="1085"/>
      <c r="R4" s="1085"/>
      <c r="S4" s="1085"/>
      <c r="T4" s="1085"/>
      <c r="U4" s="1085"/>
    </row>
    <row r="5" spans="1:21" s="232" customFormat="1" ht="18" customHeight="1" thickBot="1">
      <c r="A5" s="231" t="s">
        <v>1237</v>
      </c>
      <c r="G5" s="1071" t="s">
        <v>1728</v>
      </c>
      <c r="H5" s="231" t="s">
        <v>1726</v>
      </c>
      <c r="T5" s="1071" t="s">
        <v>1728</v>
      </c>
      <c r="U5" s="231"/>
    </row>
    <row r="6" spans="1:21" s="217" customFormat="1" ht="13.5" customHeight="1">
      <c r="A6" s="1503" t="s">
        <v>1114</v>
      </c>
      <c r="B6" s="1506" t="s">
        <v>169</v>
      </c>
      <c r="C6" s="1507"/>
      <c r="D6" s="1507"/>
      <c r="E6" s="1507"/>
      <c r="F6" s="1507"/>
      <c r="G6" s="1507"/>
      <c r="H6" s="1497" t="s">
        <v>1725</v>
      </c>
      <c r="I6" s="1510" t="s">
        <v>1236</v>
      </c>
      <c r="J6" s="1510"/>
      <c r="K6" s="1510"/>
      <c r="L6" s="1502" t="s">
        <v>1248</v>
      </c>
      <c r="M6" s="1492"/>
      <c r="N6" s="1492"/>
      <c r="O6" s="1492" t="s">
        <v>1248</v>
      </c>
      <c r="P6" s="1492"/>
      <c r="Q6" s="1492"/>
      <c r="R6" s="1493" t="s">
        <v>1235</v>
      </c>
      <c r="S6" s="1494"/>
      <c r="T6" s="1494"/>
      <c r="U6" s="1486" t="s">
        <v>278</v>
      </c>
    </row>
    <row r="7" spans="1:21" s="217" customFormat="1" ht="13.5" customHeight="1">
      <c r="A7" s="1504"/>
      <c r="B7" s="1508" t="s">
        <v>1234</v>
      </c>
      <c r="C7" s="1509"/>
      <c r="D7" s="1509"/>
      <c r="E7" s="1509"/>
      <c r="F7" s="1509"/>
      <c r="G7" s="1509"/>
      <c r="H7" s="1498"/>
      <c r="I7" s="1511"/>
      <c r="J7" s="1511"/>
      <c r="K7" s="1511"/>
      <c r="L7" s="1500" t="s">
        <v>1249</v>
      </c>
      <c r="M7" s="1501"/>
      <c r="N7" s="1501"/>
      <c r="O7" s="1490" t="s">
        <v>1250</v>
      </c>
      <c r="P7" s="1491"/>
      <c r="Q7" s="1491"/>
      <c r="R7" s="1495"/>
      <c r="S7" s="1496"/>
      <c r="T7" s="1496"/>
      <c r="U7" s="1487"/>
    </row>
    <row r="8" spans="1:21" s="217" customFormat="1" ht="13.5" customHeight="1">
      <c r="A8" s="1504"/>
      <c r="B8" s="548" t="s">
        <v>215</v>
      </c>
      <c r="C8" s="549"/>
      <c r="D8" s="549"/>
      <c r="E8" s="549" t="s">
        <v>216</v>
      </c>
      <c r="F8" s="549"/>
      <c r="G8" s="549"/>
      <c r="H8" s="1498"/>
      <c r="I8" s="1511"/>
      <c r="J8" s="1511"/>
      <c r="K8" s="1511"/>
      <c r="L8" s="553" t="s">
        <v>215</v>
      </c>
      <c r="M8" s="552"/>
      <c r="N8" s="552"/>
      <c r="O8" s="549" t="s">
        <v>216</v>
      </c>
      <c r="P8" s="552"/>
      <c r="Q8" s="552"/>
      <c r="R8" s="1495"/>
      <c r="S8" s="1496"/>
      <c r="T8" s="1496"/>
      <c r="U8" s="1487"/>
    </row>
    <row r="9" spans="1:21" s="217" customFormat="1" ht="13.5" customHeight="1">
      <c r="A9" s="1504"/>
      <c r="B9" s="551" t="s">
        <v>1233</v>
      </c>
      <c r="C9" s="550" t="s">
        <v>1243</v>
      </c>
      <c r="D9" s="839" t="s">
        <v>1244</v>
      </c>
      <c r="E9" s="552" t="s">
        <v>1232</v>
      </c>
      <c r="F9" s="550" t="s">
        <v>1243</v>
      </c>
      <c r="G9" s="550" t="s">
        <v>1244</v>
      </c>
      <c r="H9" s="1498"/>
      <c r="I9" s="1041"/>
      <c r="J9" s="550" t="s">
        <v>1243</v>
      </c>
      <c r="K9" s="839" t="s">
        <v>1244</v>
      </c>
      <c r="L9" s="553" t="s">
        <v>1233</v>
      </c>
      <c r="M9" s="550" t="s">
        <v>1243</v>
      </c>
      <c r="N9" s="550" t="s">
        <v>1244</v>
      </c>
      <c r="O9" s="552" t="s">
        <v>1232</v>
      </c>
      <c r="P9" s="550" t="s">
        <v>1243</v>
      </c>
      <c r="Q9" s="839" t="s">
        <v>1244</v>
      </c>
      <c r="R9" s="554"/>
      <c r="S9" s="550" t="s">
        <v>1243</v>
      </c>
      <c r="T9" s="550" t="s">
        <v>1244</v>
      </c>
      <c r="U9" s="1487"/>
    </row>
    <row r="10" spans="1:21" s="217" customFormat="1" ht="13.5" customHeight="1">
      <c r="A10" s="1505"/>
      <c r="B10" s="362"/>
      <c r="C10" s="1040" t="s">
        <v>1245</v>
      </c>
      <c r="D10" s="1039" t="s">
        <v>1246</v>
      </c>
      <c r="E10" s="1044"/>
      <c r="F10" s="1040" t="s">
        <v>1245</v>
      </c>
      <c r="G10" s="1040" t="s">
        <v>1246</v>
      </c>
      <c r="H10" s="1499"/>
      <c r="I10" s="1082"/>
      <c r="J10" s="911" t="s">
        <v>1245</v>
      </c>
      <c r="K10" s="909" t="s">
        <v>1246</v>
      </c>
      <c r="L10" s="911"/>
      <c r="M10" s="911" t="s">
        <v>1245</v>
      </c>
      <c r="N10" s="1040" t="s">
        <v>1246</v>
      </c>
      <c r="O10" s="1044"/>
      <c r="P10" s="1040" t="s">
        <v>1245</v>
      </c>
      <c r="Q10" s="1039" t="s">
        <v>1246</v>
      </c>
      <c r="R10" s="555"/>
      <c r="S10" s="911" t="s">
        <v>1245</v>
      </c>
      <c r="T10" s="1040" t="s">
        <v>1246</v>
      </c>
      <c r="U10" s="1488"/>
    </row>
    <row r="11" spans="1:21" s="217" customFormat="1" ht="27.95" customHeight="1">
      <c r="A11" s="557" t="s">
        <v>304</v>
      </c>
      <c r="B11" s="581">
        <v>367244</v>
      </c>
      <c r="C11" s="581" t="s">
        <v>1247</v>
      </c>
      <c r="D11" s="581" t="s">
        <v>1247</v>
      </c>
      <c r="E11" s="581">
        <v>375551</v>
      </c>
      <c r="F11" s="581" t="s">
        <v>1247</v>
      </c>
      <c r="G11" s="581" t="s">
        <v>1247</v>
      </c>
      <c r="H11" s="1124" t="s">
        <v>304</v>
      </c>
      <c r="I11" s="581">
        <v>228016</v>
      </c>
      <c r="J11" s="581" t="s">
        <v>1247</v>
      </c>
      <c r="K11" s="581" t="s">
        <v>1247</v>
      </c>
      <c r="L11" s="581">
        <v>139228</v>
      </c>
      <c r="M11" s="581" t="s">
        <v>1247</v>
      </c>
      <c r="N11" s="581" t="s">
        <v>1247</v>
      </c>
      <c r="O11" s="1088">
        <v>147535</v>
      </c>
      <c r="P11" s="1088" t="s">
        <v>1247</v>
      </c>
      <c r="Q11" s="1088" t="s">
        <v>1247</v>
      </c>
      <c r="R11" s="581">
        <v>-8307</v>
      </c>
      <c r="S11" s="581" t="s">
        <v>1247</v>
      </c>
      <c r="T11" s="581" t="s">
        <v>1247</v>
      </c>
      <c r="U11" s="863" t="s">
        <v>304</v>
      </c>
    </row>
    <row r="12" spans="1:21" s="217" customFormat="1" ht="27.95" customHeight="1">
      <c r="A12" s="557" t="s">
        <v>515</v>
      </c>
      <c r="B12" s="581">
        <v>354575</v>
      </c>
      <c r="C12" s="581" t="s">
        <v>1247</v>
      </c>
      <c r="D12" s="581" t="s">
        <v>1247</v>
      </c>
      <c r="E12" s="581">
        <v>358127</v>
      </c>
      <c r="F12" s="581" t="s">
        <v>1247</v>
      </c>
      <c r="G12" s="581" t="s">
        <v>1247</v>
      </c>
      <c r="H12" s="1124" t="s">
        <v>515</v>
      </c>
      <c r="I12" s="581">
        <v>217642</v>
      </c>
      <c r="J12" s="581" t="s">
        <v>1247</v>
      </c>
      <c r="K12" s="581" t="s">
        <v>1247</v>
      </c>
      <c r="L12" s="581">
        <v>136933</v>
      </c>
      <c r="M12" s="581" t="s">
        <v>1247</v>
      </c>
      <c r="N12" s="581" t="s">
        <v>1247</v>
      </c>
      <c r="O12" s="1088">
        <v>140485</v>
      </c>
      <c r="P12" s="1088" t="s">
        <v>1247</v>
      </c>
      <c r="Q12" s="1088" t="s">
        <v>1247</v>
      </c>
      <c r="R12" s="581">
        <v>-3552</v>
      </c>
      <c r="S12" s="581" t="s">
        <v>1247</v>
      </c>
      <c r="T12" s="581" t="s">
        <v>1247</v>
      </c>
      <c r="U12" s="863" t="s">
        <v>515</v>
      </c>
    </row>
    <row r="13" spans="1:21" s="217" customFormat="1" ht="27.95" customHeight="1">
      <c r="A13" s="557" t="s">
        <v>844</v>
      </c>
      <c r="B13" s="581">
        <v>363511</v>
      </c>
      <c r="C13" s="581" t="s">
        <v>1247</v>
      </c>
      <c r="D13" s="581" t="s">
        <v>1247</v>
      </c>
      <c r="E13" s="581">
        <v>358695</v>
      </c>
      <c r="F13" s="581" t="s">
        <v>1247</v>
      </c>
      <c r="G13" s="581" t="s">
        <v>1247</v>
      </c>
      <c r="H13" s="1124" t="s">
        <v>844</v>
      </c>
      <c r="I13" s="581">
        <v>223534</v>
      </c>
      <c r="J13" s="581" t="s">
        <v>1247</v>
      </c>
      <c r="K13" s="581" t="s">
        <v>1247</v>
      </c>
      <c r="L13" s="581">
        <v>139977</v>
      </c>
      <c r="M13" s="581" t="s">
        <v>1247</v>
      </c>
      <c r="N13" s="581" t="s">
        <v>1247</v>
      </c>
      <c r="O13" s="1088">
        <v>135161</v>
      </c>
      <c r="P13" s="1088" t="s">
        <v>1247</v>
      </c>
      <c r="Q13" s="1088" t="s">
        <v>1247</v>
      </c>
      <c r="R13" s="581">
        <v>4816</v>
      </c>
      <c r="S13" s="581" t="s">
        <v>1247</v>
      </c>
      <c r="T13" s="581" t="s">
        <v>1247</v>
      </c>
      <c r="U13" s="863" t="s">
        <v>844</v>
      </c>
    </row>
    <row r="14" spans="1:21" s="217" customFormat="1" ht="27.95" customHeight="1">
      <c r="A14" s="557" t="s">
        <v>1242</v>
      </c>
      <c r="B14" s="581">
        <v>335362</v>
      </c>
      <c r="C14" s="581">
        <v>171235</v>
      </c>
      <c r="D14" s="581">
        <v>164127</v>
      </c>
      <c r="E14" s="581">
        <v>340222</v>
      </c>
      <c r="F14" s="581">
        <v>172830</v>
      </c>
      <c r="G14" s="581">
        <v>167392</v>
      </c>
      <c r="H14" s="1124" t="s">
        <v>1242</v>
      </c>
      <c r="I14" s="581">
        <v>204248</v>
      </c>
      <c r="J14" s="581">
        <v>102752</v>
      </c>
      <c r="K14" s="581">
        <v>101496</v>
      </c>
      <c r="L14" s="581">
        <v>131114</v>
      </c>
      <c r="M14" s="581">
        <v>68483</v>
      </c>
      <c r="N14" s="581">
        <v>62631</v>
      </c>
      <c r="O14" s="1088">
        <v>135974</v>
      </c>
      <c r="P14" s="1088">
        <v>70078</v>
      </c>
      <c r="Q14" s="1088">
        <v>65896</v>
      </c>
      <c r="R14" s="581">
        <v>-4860</v>
      </c>
      <c r="S14" s="581">
        <v>-1595</v>
      </c>
      <c r="T14" s="581">
        <v>-3265</v>
      </c>
      <c r="U14" s="863" t="s">
        <v>1242</v>
      </c>
    </row>
    <row r="15" spans="1:21" s="309" customFormat="1" ht="27.95" customHeight="1">
      <c r="A15" s="560" t="s">
        <v>1548</v>
      </c>
      <c r="B15" s="582">
        <f t="shared" ref="B15:N15" si="0">SUM(B17:B28)</f>
        <v>329118</v>
      </c>
      <c r="C15" s="582">
        <f t="shared" si="0"/>
        <v>159582</v>
      </c>
      <c r="D15" s="582">
        <f t="shared" si="0"/>
        <v>169536</v>
      </c>
      <c r="E15" s="582">
        <f t="shared" si="0"/>
        <v>330983</v>
      </c>
      <c r="F15" s="582">
        <f t="shared" si="0"/>
        <v>161365</v>
      </c>
      <c r="G15" s="582">
        <f>SUM(G17:G28)</f>
        <v>169618</v>
      </c>
      <c r="H15" s="1125" t="s">
        <v>1548</v>
      </c>
      <c r="I15" s="582">
        <f t="shared" si="0"/>
        <v>201206</v>
      </c>
      <c r="J15" s="582">
        <f t="shared" si="0"/>
        <v>102223</v>
      </c>
      <c r="K15" s="582">
        <f t="shared" si="0"/>
        <v>98983</v>
      </c>
      <c r="L15" s="582">
        <f t="shared" si="0"/>
        <v>127912</v>
      </c>
      <c r="M15" s="582">
        <f t="shared" si="0"/>
        <v>67313</v>
      </c>
      <c r="N15" s="582">
        <f t="shared" si="0"/>
        <v>60599</v>
      </c>
      <c r="O15" s="1089">
        <f>SUM(O17:O28)</f>
        <v>129777</v>
      </c>
      <c r="P15" s="1089">
        <f>SUM(P17:P28)</f>
        <v>67395</v>
      </c>
      <c r="Q15" s="1089">
        <f>SUM(Q17:Q28)</f>
        <v>62382</v>
      </c>
      <c r="R15" s="582">
        <f>IF(SUM(R17:R28)=(L15-O15),SUM(R17:R28),"error")</f>
        <v>-1865</v>
      </c>
      <c r="S15" s="582">
        <f>SUM(S17:S28)</f>
        <v>-82</v>
      </c>
      <c r="T15" s="582">
        <f>SUM(T17:T28)</f>
        <v>-1783</v>
      </c>
      <c r="U15" s="865" t="s">
        <v>1548</v>
      </c>
    </row>
    <row r="16" spans="1:21" s="217" customFormat="1" ht="13.7" customHeight="1">
      <c r="A16" s="562"/>
      <c r="B16" s="583"/>
      <c r="C16" s="583"/>
      <c r="D16" s="583"/>
      <c r="E16" s="583"/>
      <c r="F16" s="583"/>
      <c r="G16" s="583"/>
      <c r="H16" s="1126"/>
      <c r="I16" s="583"/>
      <c r="J16" s="583"/>
      <c r="K16" s="583"/>
      <c r="L16" s="583"/>
      <c r="M16" s="583"/>
      <c r="N16" s="583"/>
      <c r="O16" s="1090"/>
      <c r="P16" s="1090"/>
      <c r="Q16" s="1090"/>
      <c r="R16" s="583"/>
      <c r="S16" s="583"/>
      <c r="T16" s="583"/>
      <c r="U16" s="1093"/>
    </row>
    <row r="17" spans="1:22" s="217" customFormat="1" ht="28.5" customHeight="1">
      <c r="A17" s="584" t="s">
        <v>1231</v>
      </c>
      <c r="B17" s="963">
        <v>30503</v>
      </c>
      <c r="C17" s="963">
        <v>15197</v>
      </c>
      <c r="D17" s="963">
        <v>15306</v>
      </c>
      <c r="E17" s="963">
        <v>30887</v>
      </c>
      <c r="F17" s="963">
        <v>15591</v>
      </c>
      <c r="G17" s="963">
        <v>15296</v>
      </c>
      <c r="H17" s="584" t="s">
        <v>1101</v>
      </c>
      <c r="I17" s="997">
        <v>18568</v>
      </c>
      <c r="J17" s="997">
        <v>9162</v>
      </c>
      <c r="K17" s="997">
        <v>9406</v>
      </c>
      <c r="L17" s="963">
        <v>11935</v>
      </c>
      <c r="M17" s="963">
        <v>6144</v>
      </c>
      <c r="N17" s="963">
        <v>5791</v>
      </c>
      <c r="O17" s="963">
        <v>12319</v>
      </c>
      <c r="P17" s="963">
        <v>6134</v>
      </c>
      <c r="Q17" s="963">
        <v>6185</v>
      </c>
      <c r="R17" s="849">
        <f t="shared" ref="R17:R28" si="1">L17-O17</f>
        <v>-384</v>
      </c>
      <c r="S17" s="849">
        <f t="shared" ref="S17:S28" si="2">M17-P17</f>
        <v>10</v>
      </c>
      <c r="T17" s="849">
        <f t="shared" ref="T17:T28" si="3">N17-Q17</f>
        <v>-394</v>
      </c>
      <c r="U17" s="1094" t="s">
        <v>1101</v>
      </c>
    </row>
    <row r="18" spans="1:22" s="217" customFormat="1" ht="28.5" customHeight="1">
      <c r="A18" s="584" t="s">
        <v>1230</v>
      </c>
      <c r="B18" s="963">
        <v>32645</v>
      </c>
      <c r="C18" s="963">
        <v>16030</v>
      </c>
      <c r="D18" s="963">
        <v>16615</v>
      </c>
      <c r="E18" s="963">
        <v>34694</v>
      </c>
      <c r="F18" s="963">
        <v>17326</v>
      </c>
      <c r="G18" s="963">
        <v>17368</v>
      </c>
      <c r="H18" s="584" t="s">
        <v>1102</v>
      </c>
      <c r="I18" s="997">
        <v>19411</v>
      </c>
      <c r="J18" s="997">
        <v>9703</v>
      </c>
      <c r="K18" s="997">
        <v>9708</v>
      </c>
      <c r="L18" s="963">
        <v>13234</v>
      </c>
      <c r="M18" s="963">
        <v>6912</v>
      </c>
      <c r="N18" s="963">
        <v>6322</v>
      </c>
      <c r="O18" s="963">
        <v>15283</v>
      </c>
      <c r="P18" s="963">
        <v>7665</v>
      </c>
      <c r="Q18" s="963">
        <v>7618</v>
      </c>
      <c r="R18" s="849">
        <f t="shared" si="1"/>
        <v>-2049</v>
      </c>
      <c r="S18" s="849">
        <f t="shared" si="2"/>
        <v>-753</v>
      </c>
      <c r="T18" s="849">
        <f t="shared" si="3"/>
        <v>-1296</v>
      </c>
      <c r="U18" s="1094" t="s">
        <v>1102</v>
      </c>
    </row>
    <row r="19" spans="1:22" s="217" customFormat="1" ht="28.5" customHeight="1">
      <c r="A19" s="584" t="s">
        <v>1229</v>
      </c>
      <c r="B19" s="963">
        <v>32014</v>
      </c>
      <c r="C19" s="963">
        <v>15437</v>
      </c>
      <c r="D19" s="963">
        <v>16577</v>
      </c>
      <c r="E19" s="963">
        <v>32374</v>
      </c>
      <c r="F19" s="963">
        <v>15578</v>
      </c>
      <c r="G19" s="963">
        <v>16796</v>
      </c>
      <c r="H19" s="584" t="s">
        <v>1103</v>
      </c>
      <c r="I19" s="997">
        <v>19904</v>
      </c>
      <c r="J19" s="997">
        <v>10090</v>
      </c>
      <c r="K19" s="997">
        <v>9814</v>
      </c>
      <c r="L19" s="963">
        <v>12110</v>
      </c>
      <c r="M19" s="963">
        <v>6487</v>
      </c>
      <c r="N19" s="963">
        <v>5623</v>
      </c>
      <c r="O19" s="963">
        <v>12470</v>
      </c>
      <c r="P19" s="963">
        <v>6706</v>
      </c>
      <c r="Q19" s="963">
        <v>5764</v>
      </c>
      <c r="R19" s="849">
        <f t="shared" si="1"/>
        <v>-360</v>
      </c>
      <c r="S19" s="849">
        <f t="shared" si="2"/>
        <v>-219</v>
      </c>
      <c r="T19" s="849">
        <f t="shared" si="3"/>
        <v>-141</v>
      </c>
      <c r="U19" s="1094" t="s">
        <v>1103</v>
      </c>
    </row>
    <row r="20" spans="1:22" s="217" customFormat="1" ht="28.5" customHeight="1">
      <c r="A20" s="584" t="s">
        <v>1228</v>
      </c>
      <c r="B20" s="963">
        <v>26969</v>
      </c>
      <c r="C20" s="963">
        <v>12984</v>
      </c>
      <c r="D20" s="963">
        <v>13985</v>
      </c>
      <c r="E20" s="963">
        <v>27270</v>
      </c>
      <c r="F20" s="963">
        <v>13126</v>
      </c>
      <c r="G20" s="963">
        <v>14144</v>
      </c>
      <c r="H20" s="584" t="s">
        <v>1104</v>
      </c>
      <c r="I20" s="997">
        <v>16670</v>
      </c>
      <c r="J20" s="997">
        <v>8457</v>
      </c>
      <c r="K20" s="997">
        <v>8213</v>
      </c>
      <c r="L20" s="963">
        <v>10299</v>
      </c>
      <c r="M20" s="963">
        <v>5528</v>
      </c>
      <c r="N20" s="963">
        <v>4771</v>
      </c>
      <c r="O20" s="963">
        <v>10600</v>
      </c>
      <c r="P20" s="963">
        <v>5687</v>
      </c>
      <c r="Q20" s="963">
        <v>4913</v>
      </c>
      <c r="R20" s="849">
        <f t="shared" si="1"/>
        <v>-301</v>
      </c>
      <c r="S20" s="849">
        <f t="shared" si="2"/>
        <v>-159</v>
      </c>
      <c r="T20" s="849">
        <f t="shared" si="3"/>
        <v>-142</v>
      </c>
      <c r="U20" s="1094" t="s">
        <v>1104</v>
      </c>
    </row>
    <row r="21" spans="1:22" s="217" customFormat="1" ht="28.5" customHeight="1">
      <c r="A21" s="584" t="s">
        <v>1227</v>
      </c>
      <c r="B21" s="963">
        <v>25308</v>
      </c>
      <c r="C21" s="963">
        <v>12220</v>
      </c>
      <c r="D21" s="963">
        <v>13088</v>
      </c>
      <c r="E21" s="963">
        <v>25424</v>
      </c>
      <c r="F21" s="963">
        <v>12232</v>
      </c>
      <c r="G21" s="963">
        <v>13192</v>
      </c>
      <c r="H21" s="584" t="s">
        <v>1105</v>
      </c>
      <c r="I21" s="997">
        <v>15671</v>
      </c>
      <c r="J21" s="997">
        <v>8060</v>
      </c>
      <c r="K21" s="997">
        <v>7611</v>
      </c>
      <c r="L21" s="963">
        <v>9637</v>
      </c>
      <c r="M21" s="963">
        <v>5028</v>
      </c>
      <c r="N21" s="963">
        <v>4609</v>
      </c>
      <c r="O21" s="963">
        <v>9753</v>
      </c>
      <c r="P21" s="963">
        <v>5132</v>
      </c>
      <c r="Q21" s="963">
        <v>4621</v>
      </c>
      <c r="R21" s="849">
        <f t="shared" si="1"/>
        <v>-116</v>
      </c>
      <c r="S21" s="849">
        <f t="shared" si="2"/>
        <v>-104</v>
      </c>
      <c r="T21" s="849">
        <f t="shared" si="3"/>
        <v>-12</v>
      </c>
      <c r="U21" s="1094" t="s">
        <v>1105</v>
      </c>
    </row>
    <row r="22" spans="1:22" s="217" customFormat="1" ht="28.5" customHeight="1">
      <c r="A22" s="584" t="s">
        <v>1226</v>
      </c>
      <c r="B22" s="963">
        <v>25338</v>
      </c>
      <c r="C22" s="963">
        <v>12253</v>
      </c>
      <c r="D22" s="963">
        <v>13085</v>
      </c>
      <c r="E22" s="963">
        <v>25153</v>
      </c>
      <c r="F22" s="963">
        <v>12186</v>
      </c>
      <c r="G22" s="963">
        <v>12967</v>
      </c>
      <c r="H22" s="584" t="s">
        <v>1106</v>
      </c>
      <c r="I22" s="997">
        <v>15856</v>
      </c>
      <c r="J22" s="997">
        <v>8070</v>
      </c>
      <c r="K22" s="997">
        <v>7786</v>
      </c>
      <c r="L22" s="963">
        <v>9482</v>
      </c>
      <c r="M22" s="963">
        <v>5015</v>
      </c>
      <c r="N22" s="963">
        <v>4467</v>
      </c>
      <c r="O22" s="963">
        <v>9297</v>
      </c>
      <c r="P22" s="963">
        <v>4897</v>
      </c>
      <c r="Q22" s="963">
        <v>4400</v>
      </c>
      <c r="R22" s="849">
        <f t="shared" si="1"/>
        <v>185</v>
      </c>
      <c r="S22" s="849">
        <f t="shared" si="2"/>
        <v>118</v>
      </c>
      <c r="T22" s="849">
        <f t="shared" si="3"/>
        <v>67</v>
      </c>
      <c r="U22" s="1094" t="s">
        <v>1106</v>
      </c>
    </row>
    <row r="23" spans="1:22" s="217" customFormat="1" ht="28.5" customHeight="1">
      <c r="A23" s="584" t="s">
        <v>1225</v>
      </c>
      <c r="B23" s="963">
        <v>24320</v>
      </c>
      <c r="C23" s="963">
        <v>11571</v>
      </c>
      <c r="D23" s="963">
        <v>12749</v>
      </c>
      <c r="E23" s="963">
        <v>25013</v>
      </c>
      <c r="F23" s="963">
        <v>12068</v>
      </c>
      <c r="G23" s="963">
        <v>12945</v>
      </c>
      <c r="H23" s="584" t="s">
        <v>1107</v>
      </c>
      <c r="I23" s="997">
        <v>15152</v>
      </c>
      <c r="J23" s="997">
        <v>7848</v>
      </c>
      <c r="K23" s="997">
        <v>7304</v>
      </c>
      <c r="L23" s="963">
        <v>9168</v>
      </c>
      <c r="M23" s="963">
        <v>4901</v>
      </c>
      <c r="N23" s="963">
        <v>4267</v>
      </c>
      <c r="O23" s="963">
        <v>9861</v>
      </c>
      <c r="P23" s="963">
        <v>5097</v>
      </c>
      <c r="Q23" s="963">
        <v>4764</v>
      </c>
      <c r="R23" s="849">
        <f t="shared" si="1"/>
        <v>-693</v>
      </c>
      <c r="S23" s="849">
        <f t="shared" si="2"/>
        <v>-196</v>
      </c>
      <c r="T23" s="849">
        <f t="shared" si="3"/>
        <v>-497</v>
      </c>
      <c r="U23" s="1094" t="s">
        <v>1107</v>
      </c>
    </row>
    <row r="24" spans="1:22" s="217" customFormat="1" ht="28.5" customHeight="1">
      <c r="A24" s="584" t="s">
        <v>1224</v>
      </c>
      <c r="B24" s="963">
        <v>23380</v>
      </c>
      <c r="C24" s="963">
        <v>11260</v>
      </c>
      <c r="D24" s="963">
        <v>12120</v>
      </c>
      <c r="E24" s="963">
        <v>23685</v>
      </c>
      <c r="F24" s="963">
        <v>11313</v>
      </c>
      <c r="G24" s="963">
        <v>12372</v>
      </c>
      <c r="H24" s="584" t="s">
        <v>1108</v>
      </c>
      <c r="I24" s="997">
        <v>13848</v>
      </c>
      <c r="J24" s="997">
        <v>7149</v>
      </c>
      <c r="K24" s="997">
        <v>6699</v>
      </c>
      <c r="L24" s="963">
        <v>9532</v>
      </c>
      <c r="M24" s="963">
        <v>4971</v>
      </c>
      <c r="N24" s="963">
        <v>4561</v>
      </c>
      <c r="O24" s="963">
        <v>9837</v>
      </c>
      <c r="P24" s="963">
        <v>5223</v>
      </c>
      <c r="Q24" s="963">
        <v>4614</v>
      </c>
      <c r="R24" s="849">
        <f t="shared" si="1"/>
        <v>-305</v>
      </c>
      <c r="S24" s="849">
        <f t="shared" si="2"/>
        <v>-252</v>
      </c>
      <c r="T24" s="849">
        <f t="shared" si="3"/>
        <v>-53</v>
      </c>
      <c r="U24" s="1094" t="s">
        <v>1108</v>
      </c>
    </row>
    <row r="25" spans="1:22" s="217" customFormat="1" ht="28.5" customHeight="1">
      <c r="A25" s="584" t="s">
        <v>1223</v>
      </c>
      <c r="B25" s="963">
        <v>21252</v>
      </c>
      <c r="C25" s="963">
        <v>10060</v>
      </c>
      <c r="D25" s="963">
        <v>11192</v>
      </c>
      <c r="E25" s="963">
        <v>21384</v>
      </c>
      <c r="F25" s="963">
        <v>10163</v>
      </c>
      <c r="G25" s="963">
        <v>11221</v>
      </c>
      <c r="H25" s="584" t="s">
        <v>1109</v>
      </c>
      <c r="I25" s="997">
        <v>12920</v>
      </c>
      <c r="J25" s="997">
        <v>6718</v>
      </c>
      <c r="K25" s="997">
        <v>6202</v>
      </c>
      <c r="L25" s="963">
        <v>8332</v>
      </c>
      <c r="M25" s="963">
        <v>4474</v>
      </c>
      <c r="N25" s="963">
        <v>3858</v>
      </c>
      <c r="O25" s="963">
        <v>8464</v>
      </c>
      <c r="P25" s="963">
        <v>4503</v>
      </c>
      <c r="Q25" s="963">
        <v>3961</v>
      </c>
      <c r="R25" s="849">
        <f t="shared" si="1"/>
        <v>-132</v>
      </c>
      <c r="S25" s="849">
        <f t="shared" si="2"/>
        <v>-29</v>
      </c>
      <c r="T25" s="849">
        <f t="shared" si="3"/>
        <v>-103</v>
      </c>
      <c r="U25" s="1094" t="s">
        <v>1109</v>
      </c>
    </row>
    <row r="26" spans="1:22" s="217" customFormat="1" ht="28.5" customHeight="1">
      <c r="A26" s="584" t="s">
        <v>1222</v>
      </c>
      <c r="B26" s="963">
        <v>27589</v>
      </c>
      <c r="C26" s="963">
        <v>13467</v>
      </c>
      <c r="D26" s="963">
        <v>14122</v>
      </c>
      <c r="E26" s="963">
        <v>27210</v>
      </c>
      <c r="F26" s="963">
        <v>13344</v>
      </c>
      <c r="G26" s="963">
        <v>13866</v>
      </c>
      <c r="H26" s="584" t="s">
        <v>1111</v>
      </c>
      <c r="I26" s="997">
        <v>17034</v>
      </c>
      <c r="J26" s="997">
        <v>8595</v>
      </c>
      <c r="K26" s="997">
        <v>8439</v>
      </c>
      <c r="L26" s="963">
        <v>10555</v>
      </c>
      <c r="M26" s="963">
        <v>5527</v>
      </c>
      <c r="N26" s="963">
        <v>5028</v>
      </c>
      <c r="O26" s="963">
        <v>10176</v>
      </c>
      <c r="P26" s="963">
        <v>5271</v>
      </c>
      <c r="Q26" s="963">
        <v>4905</v>
      </c>
      <c r="R26" s="849">
        <f t="shared" si="1"/>
        <v>379</v>
      </c>
      <c r="S26" s="849">
        <f t="shared" si="2"/>
        <v>256</v>
      </c>
      <c r="T26" s="849">
        <f t="shared" si="3"/>
        <v>123</v>
      </c>
      <c r="U26" s="1094" t="s">
        <v>1111</v>
      </c>
    </row>
    <row r="27" spans="1:22" s="217" customFormat="1" ht="28.5" customHeight="1">
      <c r="A27" s="584" t="s">
        <v>1221</v>
      </c>
      <c r="B27" s="963">
        <v>26866</v>
      </c>
      <c r="C27" s="963">
        <v>12923</v>
      </c>
      <c r="D27" s="963">
        <v>13943</v>
      </c>
      <c r="E27" s="963">
        <v>25715</v>
      </c>
      <c r="F27" s="963">
        <v>12523</v>
      </c>
      <c r="G27" s="963">
        <v>13192</v>
      </c>
      <c r="H27" s="584" t="s">
        <v>1112</v>
      </c>
      <c r="I27" s="997">
        <v>16096</v>
      </c>
      <c r="J27" s="997">
        <v>8199</v>
      </c>
      <c r="K27" s="997">
        <v>7897</v>
      </c>
      <c r="L27" s="963">
        <v>10770</v>
      </c>
      <c r="M27" s="963">
        <v>5744</v>
      </c>
      <c r="N27" s="963">
        <v>5026</v>
      </c>
      <c r="O27" s="963">
        <v>9619</v>
      </c>
      <c r="P27" s="963">
        <v>4993</v>
      </c>
      <c r="Q27" s="963">
        <v>4626</v>
      </c>
      <c r="R27" s="849">
        <f t="shared" si="1"/>
        <v>1151</v>
      </c>
      <c r="S27" s="849">
        <f t="shared" si="2"/>
        <v>751</v>
      </c>
      <c r="T27" s="849">
        <f t="shared" si="3"/>
        <v>400</v>
      </c>
      <c r="U27" s="1094" t="s">
        <v>1112</v>
      </c>
    </row>
    <row r="28" spans="1:22" s="217" customFormat="1" ht="28.5" customHeight="1" thickBot="1">
      <c r="A28" s="584" t="s">
        <v>1220</v>
      </c>
      <c r="B28" s="963">
        <v>32934</v>
      </c>
      <c r="C28" s="963">
        <v>16180</v>
      </c>
      <c r="D28" s="963">
        <v>16754</v>
      </c>
      <c r="E28" s="963">
        <v>32174</v>
      </c>
      <c r="F28" s="963">
        <v>15915</v>
      </c>
      <c r="G28" s="1091">
        <v>16259</v>
      </c>
      <c r="H28" s="1096" t="s">
        <v>1113</v>
      </c>
      <c r="I28" s="997">
        <v>20076</v>
      </c>
      <c r="J28" s="997">
        <v>10172</v>
      </c>
      <c r="K28" s="997">
        <v>9904</v>
      </c>
      <c r="L28" s="963">
        <v>12858</v>
      </c>
      <c r="M28" s="963">
        <v>6582</v>
      </c>
      <c r="N28" s="963">
        <v>6276</v>
      </c>
      <c r="O28" s="1091">
        <v>12098</v>
      </c>
      <c r="P28" s="1091">
        <v>6087</v>
      </c>
      <c r="Q28" s="1091">
        <v>6011</v>
      </c>
      <c r="R28" s="849">
        <f t="shared" si="1"/>
        <v>760</v>
      </c>
      <c r="S28" s="849">
        <f t="shared" si="2"/>
        <v>495</v>
      </c>
      <c r="T28" s="849">
        <f t="shared" si="3"/>
        <v>265</v>
      </c>
      <c r="U28" s="1095" t="s">
        <v>1113</v>
      </c>
    </row>
    <row r="29" spans="1:22" s="284" customFormat="1" ht="11.1" customHeight="1">
      <c r="A29" s="565" t="s">
        <v>1219</v>
      </c>
      <c r="B29" s="585"/>
      <c r="C29" s="585"/>
      <c r="D29" s="585"/>
      <c r="E29" s="566"/>
      <c r="F29" s="585"/>
      <c r="G29" s="1092" t="s">
        <v>1732</v>
      </c>
      <c r="H29" s="565" t="s">
        <v>157</v>
      </c>
      <c r="I29" s="566"/>
      <c r="J29" s="585"/>
      <c r="K29" s="585"/>
      <c r="L29" s="565"/>
      <c r="M29" s="585"/>
      <c r="N29" s="585"/>
      <c r="O29" s="566"/>
      <c r="P29" s="585"/>
      <c r="Q29" s="585"/>
      <c r="R29" s="566"/>
      <c r="S29" s="585"/>
      <c r="T29" s="585"/>
      <c r="U29" s="1092" t="s">
        <v>1732</v>
      </c>
    </row>
    <row r="30" spans="1:22" s="284" customFormat="1" ht="11.1" customHeight="1">
      <c r="A30" s="571" t="s">
        <v>1218</v>
      </c>
      <c r="B30" s="586"/>
      <c r="C30" s="586"/>
      <c r="D30" s="586"/>
      <c r="E30" s="587"/>
      <c r="F30" s="586"/>
      <c r="G30" s="1092" t="s">
        <v>1731</v>
      </c>
      <c r="H30" s="571" t="s">
        <v>1730</v>
      </c>
      <c r="I30" s="574"/>
      <c r="J30" s="586"/>
      <c r="K30" s="586"/>
      <c r="M30" s="586"/>
      <c r="N30" s="586"/>
      <c r="O30" s="588"/>
      <c r="P30" s="586"/>
      <c r="Q30" s="586"/>
      <c r="R30" s="588"/>
      <c r="S30" s="586"/>
      <c r="T30" s="586"/>
      <c r="U30" s="1092" t="s">
        <v>1731</v>
      </c>
    </row>
    <row r="31" spans="1:22" s="284" customFormat="1" ht="11.1" customHeight="1">
      <c r="A31" s="571" t="s">
        <v>1217</v>
      </c>
      <c r="B31" s="586"/>
      <c r="C31" s="586"/>
      <c r="D31" s="586"/>
      <c r="F31" s="1083"/>
      <c r="H31" s="571" t="s">
        <v>1729</v>
      </c>
      <c r="I31" s="1084"/>
      <c r="J31" s="1084"/>
      <c r="K31" s="1084"/>
      <c r="O31" s="572"/>
      <c r="V31" s="589"/>
    </row>
    <row r="32" spans="1:22" s="476" customFormat="1" ht="10.5">
      <c r="A32" s="287"/>
      <c r="B32" s="478"/>
      <c r="C32" s="478"/>
      <c r="D32" s="478"/>
      <c r="E32" s="477"/>
      <c r="F32" s="478"/>
      <c r="G32" s="478"/>
      <c r="H32" s="478"/>
      <c r="I32" s="477"/>
      <c r="J32" s="478"/>
      <c r="K32" s="478"/>
      <c r="L32" s="478"/>
      <c r="M32" s="478"/>
      <c r="N32" s="478"/>
      <c r="O32" s="522"/>
      <c r="P32" s="478"/>
      <c r="Q32" s="478"/>
      <c r="R32" s="477"/>
      <c r="S32" s="478"/>
      <c r="T32" s="478"/>
      <c r="U32" s="287"/>
    </row>
    <row r="33" spans="1:21" s="217" customFormat="1" ht="11.25">
      <c r="A33" s="213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80"/>
      <c r="S33" s="479"/>
      <c r="T33" s="479"/>
      <c r="U33" s="213"/>
    </row>
    <row r="34" spans="1:21" s="217" customFormat="1" ht="11.25">
      <c r="A34" s="213"/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80"/>
      <c r="S34" s="479"/>
      <c r="T34" s="479"/>
      <c r="U34" s="213"/>
    </row>
    <row r="35" spans="1:21" s="217" customFormat="1" ht="11.25">
      <c r="A35" s="213"/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80"/>
      <c r="S35" s="479"/>
      <c r="T35" s="479"/>
      <c r="U35" s="213"/>
    </row>
    <row r="36" spans="1:21" s="217" customFormat="1" ht="11.25">
      <c r="A36" s="213"/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80"/>
      <c r="S36" s="479"/>
      <c r="T36" s="479"/>
      <c r="U36" s="213"/>
    </row>
  </sheetData>
  <mergeCells count="15">
    <mergeCell ref="U6:U10"/>
    <mergeCell ref="A3:G3"/>
    <mergeCell ref="A4:G4"/>
    <mergeCell ref="O3:U3"/>
    <mergeCell ref="O7:Q7"/>
    <mergeCell ref="O6:Q6"/>
    <mergeCell ref="R6:T8"/>
    <mergeCell ref="H6:H10"/>
    <mergeCell ref="H3:N3"/>
    <mergeCell ref="L7:N7"/>
    <mergeCell ref="L6:N6"/>
    <mergeCell ref="A6:A10"/>
    <mergeCell ref="B6:G6"/>
    <mergeCell ref="B7:G7"/>
    <mergeCell ref="I6:K8"/>
  </mergeCells>
  <phoneticPr fontId="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9"/>
  <sheetViews>
    <sheetView view="pageBreakPreview" topLeftCell="G1" zoomScale="90" zoomScaleNormal="100" zoomScaleSheetLayoutView="90" workbookViewId="0">
      <selection activeCell="S12" sqref="S12"/>
    </sheetView>
  </sheetViews>
  <sheetFormatPr defaultRowHeight="14.25"/>
  <cols>
    <col min="1" max="1" width="12.125" style="578" customWidth="1"/>
    <col min="2" max="2" width="12.25" style="430" customWidth="1"/>
    <col min="3" max="3" width="11.625" style="314" customWidth="1"/>
    <col min="4" max="4" width="11.625" style="430" customWidth="1"/>
    <col min="5" max="6" width="11.625" style="314" customWidth="1"/>
    <col min="7" max="7" width="11.625" style="430" customWidth="1"/>
    <col min="8" max="9" width="11.625" style="466" customWidth="1"/>
    <col min="10" max="13" width="11.625" style="314" customWidth="1"/>
    <col min="14" max="14" width="12.625" style="314" customWidth="1"/>
    <col min="15" max="15" width="11.625" style="314" customWidth="1"/>
    <col min="16" max="16" width="12.125" style="314" customWidth="1"/>
    <col min="17" max="18" width="11.625" style="314" customWidth="1"/>
    <col min="19" max="19" width="12.125" style="314" customWidth="1"/>
    <col min="20" max="20" width="11.625" style="466" customWidth="1"/>
    <col min="21" max="21" width="11.625" style="543" customWidth="1"/>
    <col min="22" max="22" width="11.625" style="544" customWidth="1"/>
    <col min="23" max="23" width="11.625" style="885" customWidth="1"/>
    <col min="24" max="27" width="11.625" style="544" customWidth="1"/>
    <col min="28" max="28" width="12.625" style="544" customWidth="1"/>
    <col min="29" max="16384" width="9" style="916"/>
  </cols>
  <sheetData>
    <row r="1" spans="1:28" ht="14.1" customHeight="1">
      <c r="A1" s="152" t="s">
        <v>1735</v>
      </c>
      <c r="C1" s="430"/>
      <c r="D1" s="314"/>
      <c r="E1" s="430"/>
      <c r="F1" s="430"/>
      <c r="H1" s="430"/>
      <c r="I1" s="430"/>
      <c r="K1" s="466"/>
      <c r="L1" s="466"/>
      <c r="N1" s="925" t="s">
        <v>147</v>
      </c>
      <c r="O1" s="152" t="s">
        <v>1739</v>
      </c>
      <c r="P1" s="152"/>
      <c r="Q1" s="152"/>
      <c r="T1" s="314"/>
      <c r="U1" s="314"/>
      <c r="V1" s="314"/>
      <c r="W1" s="314"/>
      <c r="X1" s="314"/>
      <c r="Y1" s="314"/>
      <c r="Z1" s="314"/>
      <c r="AA1" s="314"/>
      <c r="AB1" s="925" t="s">
        <v>462</v>
      </c>
    </row>
    <row r="2" spans="1:28" ht="14.1" customHeight="1">
      <c r="A2" s="152"/>
      <c r="C2" s="430"/>
      <c r="D2" s="314"/>
      <c r="E2" s="430"/>
      <c r="F2" s="430"/>
      <c r="G2" s="314"/>
      <c r="H2" s="430"/>
      <c r="I2" s="430"/>
      <c r="K2" s="466"/>
      <c r="L2" s="466"/>
      <c r="M2" s="925"/>
      <c r="N2" s="1045"/>
      <c r="T2" s="314"/>
      <c r="U2" s="314"/>
      <c r="V2" s="314"/>
      <c r="W2" s="314"/>
      <c r="X2" s="314"/>
      <c r="Y2" s="314"/>
      <c r="Z2" s="314"/>
      <c r="AA2" s="314"/>
      <c r="AB2" s="925"/>
    </row>
    <row r="3" spans="1:28" s="904" customFormat="1" ht="20.100000000000001" customHeight="1">
      <c r="A3" s="1221" t="s">
        <v>287</v>
      </c>
      <c r="B3" s="1221"/>
      <c r="C3" s="1221"/>
      <c r="D3" s="1221"/>
      <c r="E3" s="1221"/>
      <c r="F3" s="1221"/>
      <c r="G3" s="1221"/>
      <c r="H3" s="1376" t="s">
        <v>1738</v>
      </c>
      <c r="I3" s="1376"/>
      <c r="J3" s="1376"/>
      <c r="K3" s="1376"/>
      <c r="L3" s="1376"/>
      <c r="M3" s="1376"/>
      <c r="N3" s="1376"/>
      <c r="O3" s="1221" t="s">
        <v>296</v>
      </c>
      <c r="P3" s="1221"/>
      <c r="Q3" s="1221"/>
      <c r="R3" s="1221"/>
      <c r="S3" s="1221"/>
      <c r="T3" s="1221"/>
      <c r="U3" s="1221"/>
      <c r="V3" s="1221" t="s">
        <v>297</v>
      </c>
      <c r="W3" s="1221"/>
      <c r="X3" s="1221"/>
      <c r="Y3" s="1221"/>
      <c r="Z3" s="1221"/>
      <c r="AA3" s="1221"/>
      <c r="AB3" s="1221"/>
    </row>
    <row r="4" spans="1:28" s="903" customFormat="1" ht="24" customHeight="1">
      <c r="A4" s="1191"/>
      <c r="B4" s="1191"/>
      <c r="C4" s="1191"/>
      <c r="D4" s="1191"/>
      <c r="E4" s="1191"/>
      <c r="F4" s="1191"/>
      <c r="G4" s="1191"/>
      <c r="H4" s="884"/>
      <c r="I4" s="884"/>
      <c r="J4" s="884"/>
      <c r="K4" s="884"/>
      <c r="L4" s="884"/>
      <c r="M4" s="884"/>
      <c r="N4" s="1037"/>
      <c r="O4" s="884"/>
      <c r="R4" s="883"/>
      <c r="S4" s="883"/>
      <c r="T4" s="883"/>
      <c r="U4" s="883"/>
      <c r="V4" s="883"/>
      <c r="W4" s="883"/>
      <c r="X4" s="883"/>
      <c r="Y4" s="883"/>
      <c r="Z4" s="883"/>
      <c r="AA4" s="883"/>
      <c r="AB4" s="883"/>
    </row>
    <row r="5" spans="1:28" s="546" customFormat="1" ht="18" customHeight="1" thickBot="1">
      <c r="A5" s="545" t="s">
        <v>217</v>
      </c>
      <c r="G5" s="547"/>
      <c r="M5" s="547"/>
      <c r="N5" s="547" t="s">
        <v>149</v>
      </c>
      <c r="O5" s="545" t="s">
        <v>217</v>
      </c>
      <c r="P5" s="545"/>
      <c r="Q5" s="545"/>
      <c r="AA5" s="547"/>
      <c r="AB5" s="547" t="s">
        <v>149</v>
      </c>
    </row>
    <row r="6" spans="1:28" s="918" customFormat="1" ht="15" customHeight="1">
      <c r="A6" s="1520" t="s">
        <v>270</v>
      </c>
      <c r="B6" s="1527" t="s">
        <v>169</v>
      </c>
      <c r="C6" s="1528"/>
      <c r="D6" s="1529"/>
      <c r="E6" s="1529"/>
      <c r="F6" s="1530"/>
      <c r="G6" s="1530"/>
      <c r="H6" s="1512" t="s">
        <v>294</v>
      </c>
      <c r="I6" s="1512"/>
      <c r="J6" s="1513"/>
      <c r="K6" s="1493" t="s">
        <v>1741</v>
      </c>
      <c r="L6" s="1507"/>
      <c r="M6" s="1507"/>
      <c r="N6" s="1516" t="s">
        <v>1737</v>
      </c>
      <c r="O6" s="1520" t="s">
        <v>269</v>
      </c>
      <c r="P6" s="1516" t="s">
        <v>1740</v>
      </c>
      <c r="Q6" s="1507"/>
      <c r="R6" s="1528"/>
      <c r="S6" s="1525" t="s">
        <v>254</v>
      </c>
      <c r="T6" s="1507"/>
      <c r="U6" s="1507"/>
      <c r="V6" s="1523" t="s">
        <v>1742</v>
      </c>
      <c r="W6" s="1523"/>
      <c r="X6" s="1524"/>
      <c r="Y6" s="1493" t="s">
        <v>295</v>
      </c>
      <c r="Z6" s="1494"/>
      <c r="AA6" s="1507"/>
      <c r="AB6" s="1533" t="s">
        <v>1736</v>
      </c>
    </row>
    <row r="7" spans="1:28" s="918" customFormat="1" ht="15" customHeight="1">
      <c r="A7" s="1521"/>
      <c r="B7" s="1536" t="s">
        <v>151</v>
      </c>
      <c r="C7" s="1532"/>
      <c r="D7" s="1537"/>
      <c r="E7" s="1537"/>
      <c r="F7" s="1538"/>
      <c r="G7" s="1538"/>
      <c r="H7" s="1514"/>
      <c r="I7" s="1514"/>
      <c r="J7" s="1515"/>
      <c r="K7" s="1526"/>
      <c r="L7" s="1509"/>
      <c r="M7" s="1509"/>
      <c r="N7" s="1517"/>
      <c r="O7" s="1539"/>
      <c r="P7" s="1531"/>
      <c r="Q7" s="1509"/>
      <c r="R7" s="1532"/>
      <c r="S7" s="1526"/>
      <c r="T7" s="1509"/>
      <c r="U7" s="1509"/>
      <c r="V7" s="1491"/>
      <c r="W7" s="1491"/>
      <c r="X7" s="1296"/>
      <c r="Y7" s="1519"/>
      <c r="Z7" s="1514"/>
      <c r="AA7" s="1514"/>
      <c r="AB7" s="1534"/>
    </row>
    <row r="8" spans="1:28" s="918" customFormat="1" ht="15" customHeight="1">
      <c r="A8" s="1521"/>
      <c r="B8" s="548" t="s">
        <v>215</v>
      </c>
      <c r="C8" s="549"/>
      <c r="D8" s="859"/>
      <c r="E8" s="549" t="s">
        <v>216</v>
      </c>
      <c r="F8" s="549"/>
      <c r="G8" s="860"/>
      <c r="H8" s="1514"/>
      <c r="I8" s="1514"/>
      <c r="J8" s="1515"/>
      <c r="K8" s="550" t="s">
        <v>215</v>
      </c>
      <c r="L8" s="549"/>
      <c r="M8" s="860"/>
      <c r="N8" s="1517"/>
      <c r="O8" s="1539"/>
      <c r="P8" s="548" t="s">
        <v>216</v>
      </c>
      <c r="Q8" s="549"/>
      <c r="R8" s="859"/>
      <c r="S8" s="550" t="s">
        <v>215</v>
      </c>
      <c r="T8" s="549"/>
      <c r="U8" s="1115"/>
      <c r="V8" s="549" t="s">
        <v>216</v>
      </c>
      <c r="W8" s="549"/>
      <c r="X8" s="861"/>
      <c r="Y8" s="1519"/>
      <c r="Z8" s="1514"/>
      <c r="AA8" s="1514"/>
      <c r="AB8" s="1534"/>
    </row>
    <row r="9" spans="1:28" s="918" customFormat="1" ht="15" customHeight="1">
      <c r="A9" s="1521"/>
      <c r="B9" s="551" t="s">
        <v>1119</v>
      </c>
      <c r="C9" s="550" t="s">
        <v>1243</v>
      </c>
      <c r="D9" s="839" t="s">
        <v>1244</v>
      </c>
      <c r="E9" s="552" t="s">
        <v>1120</v>
      </c>
      <c r="F9" s="550" t="s">
        <v>1243</v>
      </c>
      <c r="G9" s="550" t="s">
        <v>1244</v>
      </c>
      <c r="H9" s="552"/>
      <c r="I9" s="550" t="s">
        <v>1243</v>
      </c>
      <c r="J9" s="839" t="s">
        <v>1244</v>
      </c>
      <c r="K9" s="553" t="s">
        <v>1119</v>
      </c>
      <c r="L9" s="550" t="s">
        <v>1243</v>
      </c>
      <c r="M9" s="550" t="s">
        <v>1244</v>
      </c>
      <c r="N9" s="1517"/>
      <c r="O9" s="1539"/>
      <c r="P9" s="551" t="s">
        <v>1120</v>
      </c>
      <c r="Q9" s="550" t="s">
        <v>1243</v>
      </c>
      <c r="R9" s="839" t="s">
        <v>1244</v>
      </c>
      <c r="S9" s="553" t="s">
        <v>1119</v>
      </c>
      <c r="T9" s="550" t="s">
        <v>1243</v>
      </c>
      <c r="U9" s="550" t="s">
        <v>1244</v>
      </c>
      <c r="V9" s="552" t="s">
        <v>1120</v>
      </c>
      <c r="W9" s="550" t="s">
        <v>1243</v>
      </c>
      <c r="X9" s="839" t="s">
        <v>1244</v>
      </c>
      <c r="Y9" s="554"/>
      <c r="Z9" s="550" t="s">
        <v>1243</v>
      </c>
      <c r="AA9" s="550" t="s">
        <v>1244</v>
      </c>
      <c r="AB9" s="1534"/>
    </row>
    <row r="10" spans="1:28" s="918" customFormat="1" ht="15" customHeight="1">
      <c r="A10" s="1522"/>
      <c r="B10" s="362" t="s">
        <v>1122</v>
      </c>
      <c r="C10" s="1040" t="s">
        <v>1245</v>
      </c>
      <c r="D10" s="1039" t="s">
        <v>1246</v>
      </c>
      <c r="E10" s="1044" t="s">
        <v>1122</v>
      </c>
      <c r="F10" s="1040" t="s">
        <v>1245</v>
      </c>
      <c r="G10" s="1040" t="s">
        <v>1246</v>
      </c>
      <c r="H10" s="862"/>
      <c r="I10" s="911" t="s">
        <v>1245</v>
      </c>
      <c r="J10" s="909" t="s">
        <v>1246</v>
      </c>
      <c r="K10" s="911" t="s">
        <v>1122</v>
      </c>
      <c r="L10" s="911" t="s">
        <v>1245</v>
      </c>
      <c r="M10" s="1040" t="s">
        <v>1246</v>
      </c>
      <c r="N10" s="1518"/>
      <c r="O10" s="1540"/>
      <c r="P10" s="362" t="s">
        <v>1122</v>
      </c>
      <c r="Q10" s="1040" t="s">
        <v>1245</v>
      </c>
      <c r="R10" s="1039" t="s">
        <v>1246</v>
      </c>
      <c r="S10" s="1040" t="s">
        <v>1122</v>
      </c>
      <c r="T10" s="1040" t="s">
        <v>1245</v>
      </c>
      <c r="U10" s="1040" t="s">
        <v>1246</v>
      </c>
      <c r="V10" s="919" t="s">
        <v>1122</v>
      </c>
      <c r="W10" s="911" t="s">
        <v>1245</v>
      </c>
      <c r="X10" s="909" t="s">
        <v>1246</v>
      </c>
      <c r="Y10" s="555"/>
      <c r="Z10" s="911" t="s">
        <v>1245</v>
      </c>
      <c r="AA10" s="1040" t="s">
        <v>1246</v>
      </c>
      <c r="AB10" s="1535"/>
    </row>
    <row r="11" spans="1:28" s="918" customFormat="1" ht="17.100000000000001" customHeight="1">
      <c r="A11" s="1042" t="s">
        <v>301</v>
      </c>
      <c r="B11" s="1105">
        <v>367244</v>
      </c>
      <c r="C11" s="1104" t="s">
        <v>1247</v>
      </c>
      <c r="D11" s="1104" t="s">
        <v>1247</v>
      </c>
      <c r="E11" s="1104">
        <v>375551</v>
      </c>
      <c r="F11" s="1104" t="s">
        <v>1247</v>
      </c>
      <c r="G11" s="1104" t="s">
        <v>1247</v>
      </c>
      <c r="H11" s="1104">
        <v>165775</v>
      </c>
      <c r="I11" s="1104" t="s">
        <v>1247</v>
      </c>
      <c r="J11" s="1104" t="s">
        <v>1247</v>
      </c>
      <c r="K11" s="1104">
        <v>62241</v>
      </c>
      <c r="L11" s="1104" t="s">
        <v>1247</v>
      </c>
      <c r="M11" s="1104" t="s">
        <v>1247</v>
      </c>
      <c r="N11" s="863" t="s">
        <v>304</v>
      </c>
      <c r="O11" s="557" t="s">
        <v>304</v>
      </c>
      <c r="P11" s="1097">
        <v>62241</v>
      </c>
      <c r="Q11" s="1127" t="s">
        <v>1247</v>
      </c>
      <c r="R11" s="1128" t="s">
        <v>1247</v>
      </c>
      <c r="S11" s="1097">
        <v>139228</v>
      </c>
      <c r="T11" s="1127" t="s">
        <v>1247</v>
      </c>
      <c r="U11" s="1128" t="s">
        <v>1247</v>
      </c>
      <c r="V11" s="1097">
        <v>147535</v>
      </c>
      <c r="W11" s="1127" t="s">
        <v>1247</v>
      </c>
      <c r="X11" s="1128" t="s">
        <v>1247</v>
      </c>
      <c r="Y11" s="1097">
        <v>-8307</v>
      </c>
      <c r="Z11" s="1127" t="s">
        <v>1247</v>
      </c>
      <c r="AA11" s="1128" t="s">
        <v>1247</v>
      </c>
      <c r="AB11" s="863" t="s">
        <v>304</v>
      </c>
    </row>
    <row r="12" spans="1:28" s="918" customFormat="1" ht="17.100000000000001" customHeight="1">
      <c r="A12" s="1042" t="s">
        <v>18</v>
      </c>
      <c r="B12" s="1105">
        <v>354575</v>
      </c>
      <c r="C12" s="1104" t="s">
        <v>1247</v>
      </c>
      <c r="D12" s="1104" t="s">
        <v>1247</v>
      </c>
      <c r="E12" s="1104">
        <v>358127</v>
      </c>
      <c r="F12" s="1104" t="s">
        <v>1247</v>
      </c>
      <c r="G12" s="1104" t="s">
        <v>1247</v>
      </c>
      <c r="H12" s="1104">
        <v>158808</v>
      </c>
      <c r="I12" s="1104" t="s">
        <v>1247</v>
      </c>
      <c r="J12" s="1104" t="s">
        <v>1247</v>
      </c>
      <c r="K12" s="1104">
        <v>58834</v>
      </c>
      <c r="L12" s="1104" t="s">
        <v>1247</v>
      </c>
      <c r="M12" s="1104" t="s">
        <v>1247</v>
      </c>
      <c r="N12" s="863" t="s">
        <v>515</v>
      </c>
      <c r="O12" s="557" t="s">
        <v>515</v>
      </c>
      <c r="P12" s="1097">
        <v>58834</v>
      </c>
      <c r="Q12" s="1127" t="s">
        <v>1247</v>
      </c>
      <c r="R12" s="1128" t="s">
        <v>1247</v>
      </c>
      <c r="S12" s="1097">
        <v>136933</v>
      </c>
      <c r="T12" s="1127" t="s">
        <v>1247</v>
      </c>
      <c r="U12" s="1128" t="s">
        <v>1247</v>
      </c>
      <c r="V12" s="1097">
        <v>140485</v>
      </c>
      <c r="W12" s="1127" t="s">
        <v>1247</v>
      </c>
      <c r="X12" s="1128" t="s">
        <v>1247</v>
      </c>
      <c r="Y12" s="1097">
        <v>-3552</v>
      </c>
      <c r="Z12" s="1127" t="s">
        <v>1247</v>
      </c>
      <c r="AA12" s="1128" t="s">
        <v>1247</v>
      </c>
      <c r="AB12" s="863" t="s">
        <v>515</v>
      </c>
    </row>
    <row r="13" spans="1:28" s="918" customFormat="1" ht="17.100000000000001" customHeight="1">
      <c r="A13" s="1042" t="s">
        <v>844</v>
      </c>
      <c r="B13" s="1105">
        <v>363511</v>
      </c>
      <c r="C13" s="1104" t="s">
        <v>1247</v>
      </c>
      <c r="D13" s="1104" t="s">
        <v>1247</v>
      </c>
      <c r="E13" s="1104">
        <v>358695</v>
      </c>
      <c r="F13" s="1104" t="s">
        <v>1247</v>
      </c>
      <c r="G13" s="1104" t="s">
        <v>1247</v>
      </c>
      <c r="H13" s="1104">
        <v>163443</v>
      </c>
      <c r="I13" s="1104" t="s">
        <v>1247</v>
      </c>
      <c r="J13" s="1104" t="s">
        <v>1247</v>
      </c>
      <c r="K13" s="1104">
        <v>60091</v>
      </c>
      <c r="L13" s="1104" t="s">
        <v>1247</v>
      </c>
      <c r="M13" s="1104" t="s">
        <v>1247</v>
      </c>
      <c r="N13" s="863" t="s">
        <v>844</v>
      </c>
      <c r="O13" s="557" t="s">
        <v>844</v>
      </c>
      <c r="P13" s="1097">
        <v>60091</v>
      </c>
      <c r="Q13" s="1127" t="s">
        <v>1247</v>
      </c>
      <c r="R13" s="1128" t="s">
        <v>1247</v>
      </c>
      <c r="S13" s="1097">
        <v>139977</v>
      </c>
      <c r="T13" s="1127" t="s">
        <v>1247</v>
      </c>
      <c r="U13" s="1128" t="s">
        <v>1247</v>
      </c>
      <c r="V13" s="1097">
        <v>135161</v>
      </c>
      <c r="W13" s="1127" t="s">
        <v>1247</v>
      </c>
      <c r="X13" s="1128" t="s">
        <v>1247</v>
      </c>
      <c r="Y13" s="1097">
        <v>4816</v>
      </c>
      <c r="Z13" s="1127" t="s">
        <v>1247</v>
      </c>
      <c r="AA13" s="1128" t="s">
        <v>1247</v>
      </c>
      <c r="AB13" s="863" t="s">
        <v>844</v>
      </c>
    </row>
    <row r="14" spans="1:28" s="918" customFormat="1" ht="17.100000000000001" customHeight="1">
      <c r="A14" s="1042" t="s">
        <v>1242</v>
      </c>
      <c r="B14" s="1105">
        <v>335362</v>
      </c>
      <c r="C14" s="1104">
        <v>171235</v>
      </c>
      <c r="D14" s="1104">
        <v>164127</v>
      </c>
      <c r="E14" s="1104">
        <v>340222</v>
      </c>
      <c r="F14" s="1104">
        <v>172830</v>
      </c>
      <c r="G14" s="1104">
        <v>167392</v>
      </c>
      <c r="H14" s="1104">
        <v>148144</v>
      </c>
      <c r="I14" s="1104">
        <v>74134</v>
      </c>
      <c r="J14" s="1104">
        <v>74010</v>
      </c>
      <c r="K14" s="1104">
        <v>56104</v>
      </c>
      <c r="L14" s="1104">
        <v>28618</v>
      </c>
      <c r="M14" s="1104">
        <v>27486</v>
      </c>
      <c r="N14" s="863" t="s">
        <v>1242</v>
      </c>
      <c r="O14" s="557" t="s">
        <v>1242</v>
      </c>
      <c r="P14" s="1097">
        <v>56104</v>
      </c>
      <c r="Q14" s="1097">
        <v>28618</v>
      </c>
      <c r="R14" s="1097">
        <v>27486</v>
      </c>
      <c r="S14" s="1097">
        <v>131114</v>
      </c>
      <c r="T14" s="1097">
        <v>68483</v>
      </c>
      <c r="U14" s="1097">
        <v>62631</v>
      </c>
      <c r="V14" s="1097">
        <v>135974</v>
      </c>
      <c r="W14" s="1097">
        <v>70078</v>
      </c>
      <c r="X14" s="1097">
        <v>65896</v>
      </c>
      <c r="Y14" s="1097">
        <v>-4860</v>
      </c>
      <c r="Z14" s="1097">
        <v>-1595</v>
      </c>
      <c r="AA14" s="1097">
        <v>-3265</v>
      </c>
      <c r="AB14" s="863" t="s">
        <v>1242</v>
      </c>
    </row>
    <row r="15" spans="1:28" s="433" customFormat="1" ht="17.100000000000001" customHeight="1">
      <c r="A15" s="1043" t="s">
        <v>1548</v>
      </c>
      <c r="B15" s="1106">
        <f t="shared" ref="B15:G15" si="0">SUM(B17:B39)</f>
        <v>329118</v>
      </c>
      <c r="C15" s="1107">
        <f t="shared" si="0"/>
        <v>169536</v>
      </c>
      <c r="D15" s="1107">
        <f t="shared" si="0"/>
        <v>159582</v>
      </c>
      <c r="E15" s="1107">
        <f t="shared" si="0"/>
        <v>330983</v>
      </c>
      <c r="F15" s="1107">
        <f t="shared" si="0"/>
        <v>169618</v>
      </c>
      <c r="G15" s="1107">
        <f t="shared" si="0"/>
        <v>161365</v>
      </c>
      <c r="H15" s="1107">
        <f>SUM(H17:H39)</f>
        <v>146235</v>
      </c>
      <c r="I15" s="1107">
        <f t="shared" ref="I15:AA15" si="1">SUM(I17:I39)</f>
        <v>73621</v>
      </c>
      <c r="J15" s="1107">
        <f t="shared" si="1"/>
        <v>72614</v>
      </c>
      <c r="K15" s="1107">
        <f t="shared" si="1"/>
        <v>54971</v>
      </c>
      <c r="L15" s="1107">
        <f t="shared" si="1"/>
        <v>28602</v>
      </c>
      <c r="M15" s="1107">
        <f>SUM(M17:M39)</f>
        <v>26369</v>
      </c>
      <c r="N15" s="865" t="s">
        <v>1548</v>
      </c>
      <c r="O15" s="560" t="s">
        <v>1548</v>
      </c>
      <c r="P15" s="864">
        <f t="shared" si="1"/>
        <v>54971</v>
      </c>
      <c r="Q15" s="864">
        <f t="shared" si="1"/>
        <v>28602</v>
      </c>
      <c r="R15" s="864">
        <f t="shared" si="1"/>
        <v>26369</v>
      </c>
      <c r="S15" s="864">
        <f t="shared" si="1"/>
        <v>127912</v>
      </c>
      <c r="T15" s="864">
        <f t="shared" si="1"/>
        <v>67313</v>
      </c>
      <c r="U15" s="864">
        <f t="shared" si="1"/>
        <v>60599</v>
      </c>
      <c r="V15" s="864">
        <f t="shared" si="1"/>
        <v>129777</v>
      </c>
      <c r="W15" s="864">
        <f>SUM(W17:W39)</f>
        <v>67395</v>
      </c>
      <c r="X15" s="864">
        <f t="shared" si="1"/>
        <v>62382</v>
      </c>
      <c r="Y15" s="864">
        <f t="shared" si="1"/>
        <v>-1865</v>
      </c>
      <c r="Z15" s="864">
        <f t="shared" si="1"/>
        <v>-82</v>
      </c>
      <c r="AA15" s="864">
        <f t="shared" si="1"/>
        <v>-1783</v>
      </c>
      <c r="AB15" s="865" t="s">
        <v>1548</v>
      </c>
    </row>
    <row r="16" spans="1:28" s="918" customFormat="1" ht="11.65" customHeight="1">
      <c r="A16" s="561"/>
      <c r="B16" s="1105"/>
      <c r="C16" s="1104"/>
      <c r="D16" s="1104"/>
      <c r="E16" s="1104"/>
      <c r="F16" s="1104"/>
      <c r="G16" s="1104"/>
      <c r="H16" s="1104"/>
      <c r="I16" s="1104"/>
      <c r="J16" s="1104"/>
      <c r="K16" s="1104"/>
      <c r="L16" s="1104"/>
      <c r="M16" s="1104"/>
      <c r="N16" s="1093"/>
      <c r="O16" s="562"/>
      <c r="P16" s="1098"/>
      <c r="Q16" s="1098"/>
      <c r="R16" s="1099"/>
      <c r="S16" s="1098"/>
      <c r="T16" s="1098"/>
      <c r="U16" s="1099"/>
      <c r="V16" s="1098"/>
      <c r="W16" s="1098"/>
      <c r="X16" s="1099"/>
      <c r="Y16" s="1098"/>
      <c r="Z16" s="1098"/>
      <c r="AA16" s="1099"/>
      <c r="AB16" s="1093"/>
    </row>
    <row r="17" spans="1:28" s="918" customFormat="1" ht="17.100000000000001" customHeight="1">
      <c r="A17" s="561" t="s">
        <v>1128</v>
      </c>
      <c r="B17" s="1108">
        <v>62883</v>
      </c>
      <c r="C17" s="1109">
        <v>31958</v>
      </c>
      <c r="D17" s="1109">
        <v>30925</v>
      </c>
      <c r="E17" s="1109">
        <v>64161</v>
      </c>
      <c r="F17" s="1109">
        <v>33004</v>
      </c>
      <c r="G17" s="1109">
        <v>31157</v>
      </c>
      <c r="H17" s="1109">
        <v>38793</v>
      </c>
      <c r="I17" s="1109">
        <v>19654</v>
      </c>
      <c r="J17" s="1110">
        <v>19139</v>
      </c>
      <c r="K17" s="1109">
        <v>6398</v>
      </c>
      <c r="L17" s="1109">
        <v>3177</v>
      </c>
      <c r="M17" s="1110">
        <v>3221</v>
      </c>
      <c r="N17" s="1102" t="s">
        <v>99</v>
      </c>
      <c r="O17" s="562" t="s">
        <v>1128</v>
      </c>
      <c r="P17" s="1101">
        <v>5991</v>
      </c>
      <c r="Q17" s="1101">
        <v>3139</v>
      </c>
      <c r="R17" s="868">
        <v>2852</v>
      </c>
      <c r="S17" s="1100">
        <v>17692</v>
      </c>
      <c r="T17" s="1100">
        <v>9127</v>
      </c>
      <c r="U17" s="868">
        <v>8565</v>
      </c>
      <c r="V17" s="1101">
        <v>19377</v>
      </c>
      <c r="W17" s="1101">
        <v>10211</v>
      </c>
      <c r="X17" s="868">
        <v>9166</v>
      </c>
      <c r="Y17" s="366">
        <v>-1278</v>
      </c>
      <c r="Z17" s="366">
        <v>-1046</v>
      </c>
      <c r="AA17" s="1114">
        <v>-232</v>
      </c>
      <c r="AB17" s="1102" t="s">
        <v>99</v>
      </c>
    </row>
    <row r="18" spans="1:28" s="918" customFormat="1" ht="17.100000000000001" customHeight="1">
      <c r="A18" s="561" t="s">
        <v>176</v>
      </c>
      <c r="B18" s="1108">
        <v>31183</v>
      </c>
      <c r="C18" s="1109">
        <v>16179</v>
      </c>
      <c r="D18" s="1109">
        <v>15004</v>
      </c>
      <c r="E18" s="1109">
        <v>31816</v>
      </c>
      <c r="F18" s="1109">
        <v>16393</v>
      </c>
      <c r="G18" s="1109">
        <v>15423</v>
      </c>
      <c r="H18" s="1109">
        <v>16046</v>
      </c>
      <c r="I18" s="1109">
        <v>8128</v>
      </c>
      <c r="J18" s="1110">
        <v>7918</v>
      </c>
      <c r="K18" s="1109">
        <v>3766</v>
      </c>
      <c r="L18" s="1109">
        <v>1986</v>
      </c>
      <c r="M18" s="1110">
        <v>1780</v>
      </c>
      <c r="N18" s="1102" t="s">
        <v>100</v>
      </c>
      <c r="O18" s="562" t="s">
        <v>176</v>
      </c>
      <c r="P18" s="1101">
        <v>4246</v>
      </c>
      <c r="Q18" s="1101">
        <v>2209</v>
      </c>
      <c r="R18" s="868">
        <v>2037</v>
      </c>
      <c r="S18" s="1100">
        <v>11371</v>
      </c>
      <c r="T18" s="1100">
        <v>6065</v>
      </c>
      <c r="U18" s="868">
        <v>5306</v>
      </c>
      <c r="V18" s="1101">
        <v>11524</v>
      </c>
      <c r="W18" s="1101">
        <v>6056</v>
      </c>
      <c r="X18" s="868">
        <v>5468</v>
      </c>
      <c r="Y18" s="366">
        <v>-633</v>
      </c>
      <c r="Z18" s="366">
        <v>-214</v>
      </c>
      <c r="AA18" s="1114">
        <v>-419</v>
      </c>
      <c r="AB18" s="1102" t="s">
        <v>100</v>
      </c>
    </row>
    <row r="19" spans="1:28" s="918" customFormat="1" ht="17.100000000000001" customHeight="1">
      <c r="A19" s="561" t="s">
        <v>177</v>
      </c>
      <c r="B19" s="1108">
        <v>17533</v>
      </c>
      <c r="C19" s="1109">
        <v>8818</v>
      </c>
      <c r="D19" s="1109">
        <v>8715</v>
      </c>
      <c r="E19" s="1109">
        <v>17693</v>
      </c>
      <c r="F19" s="1109">
        <v>8832</v>
      </c>
      <c r="G19" s="1109">
        <v>8861</v>
      </c>
      <c r="H19" s="1109">
        <v>8218</v>
      </c>
      <c r="I19" s="1109">
        <v>4087</v>
      </c>
      <c r="J19" s="1110">
        <v>4131</v>
      </c>
      <c r="K19" s="1109">
        <v>3496</v>
      </c>
      <c r="L19" s="1109">
        <v>1757</v>
      </c>
      <c r="M19" s="1110">
        <v>1739</v>
      </c>
      <c r="N19" s="1102" t="s">
        <v>101</v>
      </c>
      <c r="O19" s="562" t="s">
        <v>177</v>
      </c>
      <c r="P19" s="1101">
        <v>3635</v>
      </c>
      <c r="Q19" s="1101">
        <v>1868</v>
      </c>
      <c r="R19" s="868">
        <v>1767</v>
      </c>
      <c r="S19" s="1100">
        <v>5819</v>
      </c>
      <c r="T19" s="1100">
        <v>2974</v>
      </c>
      <c r="U19" s="868">
        <v>2845</v>
      </c>
      <c r="V19" s="1101">
        <v>5840</v>
      </c>
      <c r="W19" s="1101">
        <v>2877</v>
      </c>
      <c r="X19" s="868">
        <v>2963</v>
      </c>
      <c r="Y19" s="366">
        <v>-160</v>
      </c>
      <c r="Z19" s="366">
        <v>-14</v>
      </c>
      <c r="AA19" s="1114">
        <v>-146</v>
      </c>
      <c r="AB19" s="1102" t="s">
        <v>101</v>
      </c>
    </row>
    <row r="20" spans="1:28" s="918" customFormat="1" ht="17.100000000000001" customHeight="1">
      <c r="A20" s="561" t="s">
        <v>178</v>
      </c>
      <c r="B20" s="1108">
        <v>20537</v>
      </c>
      <c r="C20" s="1109">
        <v>10309</v>
      </c>
      <c r="D20" s="1109">
        <v>10228</v>
      </c>
      <c r="E20" s="1109">
        <v>20520</v>
      </c>
      <c r="F20" s="1109">
        <v>10152</v>
      </c>
      <c r="G20" s="1109">
        <v>10368</v>
      </c>
      <c r="H20" s="1109">
        <v>10586</v>
      </c>
      <c r="I20" s="1109">
        <v>5138</v>
      </c>
      <c r="J20" s="1110">
        <v>5448</v>
      </c>
      <c r="K20" s="1109">
        <v>3119</v>
      </c>
      <c r="L20" s="1109">
        <v>1608</v>
      </c>
      <c r="M20" s="1110">
        <v>1511</v>
      </c>
      <c r="N20" s="1102" t="s">
        <v>102</v>
      </c>
      <c r="O20" s="562" t="s">
        <v>178</v>
      </c>
      <c r="P20" s="1101">
        <v>2870</v>
      </c>
      <c r="Q20" s="1101">
        <v>1462</v>
      </c>
      <c r="R20" s="868">
        <v>1408</v>
      </c>
      <c r="S20" s="1100">
        <v>6832</v>
      </c>
      <c r="T20" s="1100">
        <v>3563</v>
      </c>
      <c r="U20" s="868">
        <v>3269</v>
      </c>
      <c r="V20" s="1101">
        <v>7064</v>
      </c>
      <c r="W20" s="1101">
        <v>3552</v>
      </c>
      <c r="X20" s="868">
        <v>3512</v>
      </c>
      <c r="Y20" s="366">
        <v>17</v>
      </c>
      <c r="Z20" s="366">
        <v>157</v>
      </c>
      <c r="AA20" s="1114">
        <v>-140</v>
      </c>
      <c r="AB20" s="1102" t="s">
        <v>102</v>
      </c>
    </row>
    <row r="21" spans="1:28" s="918" customFormat="1" ht="17.100000000000001" customHeight="1">
      <c r="A21" s="561" t="s">
        <v>179</v>
      </c>
      <c r="B21" s="1108">
        <v>58371</v>
      </c>
      <c r="C21" s="1109">
        <v>30378</v>
      </c>
      <c r="D21" s="1109">
        <v>27993</v>
      </c>
      <c r="E21" s="1109">
        <v>59329</v>
      </c>
      <c r="F21" s="1109">
        <v>30478</v>
      </c>
      <c r="G21" s="1109">
        <v>28851</v>
      </c>
      <c r="H21" s="1109">
        <v>28215</v>
      </c>
      <c r="I21" s="1109">
        <v>14322</v>
      </c>
      <c r="J21" s="1110">
        <v>13893</v>
      </c>
      <c r="K21" s="1109">
        <v>11302</v>
      </c>
      <c r="L21" s="1109">
        <v>5965</v>
      </c>
      <c r="M21" s="1110">
        <v>5337</v>
      </c>
      <c r="N21" s="1102" t="s">
        <v>103</v>
      </c>
      <c r="O21" s="562" t="s">
        <v>179</v>
      </c>
      <c r="P21" s="1101">
        <v>10993</v>
      </c>
      <c r="Q21" s="1101">
        <v>5668</v>
      </c>
      <c r="R21" s="868">
        <v>5325</v>
      </c>
      <c r="S21" s="1100">
        <v>18854</v>
      </c>
      <c r="T21" s="1100">
        <v>10091</v>
      </c>
      <c r="U21" s="868">
        <v>8763</v>
      </c>
      <c r="V21" s="1101">
        <v>20121</v>
      </c>
      <c r="W21" s="1101">
        <v>10488</v>
      </c>
      <c r="X21" s="868">
        <v>9633</v>
      </c>
      <c r="Y21" s="366">
        <v>-958</v>
      </c>
      <c r="Z21" s="366">
        <v>-100</v>
      </c>
      <c r="AA21" s="1114">
        <v>-858</v>
      </c>
      <c r="AB21" s="1102" t="s">
        <v>103</v>
      </c>
    </row>
    <row r="22" spans="1:28" s="918" customFormat="1" ht="17.100000000000001" customHeight="1">
      <c r="A22" s="561" t="s">
        <v>180</v>
      </c>
      <c r="B22" s="1108">
        <v>13768</v>
      </c>
      <c r="C22" s="1109">
        <v>7178</v>
      </c>
      <c r="D22" s="1109">
        <v>6590</v>
      </c>
      <c r="E22" s="1109">
        <v>14417</v>
      </c>
      <c r="F22" s="1109">
        <v>7337</v>
      </c>
      <c r="G22" s="1109">
        <v>7080</v>
      </c>
      <c r="H22" s="1109">
        <v>7234</v>
      </c>
      <c r="I22" s="1109">
        <v>3604</v>
      </c>
      <c r="J22" s="1110">
        <v>3630</v>
      </c>
      <c r="K22" s="1109">
        <v>1749</v>
      </c>
      <c r="L22" s="1109">
        <v>931</v>
      </c>
      <c r="M22" s="1110">
        <v>818</v>
      </c>
      <c r="N22" s="1102" t="s">
        <v>104</v>
      </c>
      <c r="O22" s="562" t="s">
        <v>180</v>
      </c>
      <c r="P22" s="1101">
        <v>1937</v>
      </c>
      <c r="Q22" s="1101">
        <v>1007</v>
      </c>
      <c r="R22" s="868">
        <v>930</v>
      </c>
      <c r="S22" s="1100">
        <v>4785</v>
      </c>
      <c r="T22" s="1100">
        <v>2643</v>
      </c>
      <c r="U22" s="868">
        <v>2142</v>
      </c>
      <c r="V22" s="1101">
        <v>5246</v>
      </c>
      <c r="W22" s="1101">
        <v>2726</v>
      </c>
      <c r="X22" s="868">
        <v>2520</v>
      </c>
      <c r="Y22" s="366">
        <v>-649</v>
      </c>
      <c r="Z22" s="366">
        <v>-159</v>
      </c>
      <c r="AA22" s="1114">
        <v>-490</v>
      </c>
      <c r="AB22" s="1102" t="s">
        <v>104</v>
      </c>
    </row>
    <row r="23" spans="1:28" s="918" customFormat="1" ht="17.100000000000001" customHeight="1">
      <c r="A23" s="561" t="s">
        <v>181</v>
      </c>
      <c r="B23" s="1108">
        <v>10715</v>
      </c>
      <c r="C23" s="1109">
        <v>5653</v>
      </c>
      <c r="D23" s="1109">
        <v>5062</v>
      </c>
      <c r="E23" s="1109">
        <v>11503</v>
      </c>
      <c r="F23" s="1109">
        <v>6106</v>
      </c>
      <c r="G23" s="1109">
        <v>5397</v>
      </c>
      <c r="H23" s="1109">
        <v>4054</v>
      </c>
      <c r="I23" s="1109">
        <v>2092</v>
      </c>
      <c r="J23" s="1110">
        <v>1962</v>
      </c>
      <c r="K23" s="1109">
        <v>2006</v>
      </c>
      <c r="L23" s="1109">
        <v>1091</v>
      </c>
      <c r="M23" s="1110">
        <v>915</v>
      </c>
      <c r="N23" s="1102" t="s">
        <v>105</v>
      </c>
      <c r="O23" s="562" t="s">
        <v>181</v>
      </c>
      <c r="P23" s="1101">
        <v>2453</v>
      </c>
      <c r="Q23" s="1101">
        <v>1304</v>
      </c>
      <c r="R23" s="868">
        <v>1149</v>
      </c>
      <c r="S23" s="1100">
        <v>4655</v>
      </c>
      <c r="T23" s="1100">
        <v>2470</v>
      </c>
      <c r="U23" s="868">
        <v>2185</v>
      </c>
      <c r="V23" s="1101">
        <v>4996</v>
      </c>
      <c r="W23" s="1101">
        <v>2710</v>
      </c>
      <c r="X23" s="868">
        <v>2286</v>
      </c>
      <c r="Y23" s="366">
        <v>-788</v>
      </c>
      <c r="Z23" s="366">
        <v>-453</v>
      </c>
      <c r="AA23" s="1114">
        <v>-335</v>
      </c>
      <c r="AB23" s="1102" t="s">
        <v>105</v>
      </c>
    </row>
    <row r="24" spans="1:28" s="918" customFormat="1" ht="17.100000000000001" customHeight="1">
      <c r="A24" s="561" t="s">
        <v>182</v>
      </c>
      <c r="B24" s="1108">
        <v>11188</v>
      </c>
      <c r="C24" s="1109">
        <v>5666</v>
      </c>
      <c r="D24" s="1109">
        <v>5522</v>
      </c>
      <c r="E24" s="1109">
        <v>11470</v>
      </c>
      <c r="F24" s="1109">
        <v>5823</v>
      </c>
      <c r="G24" s="1109">
        <v>5647</v>
      </c>
      <c r="H24" s="1109">
        <v>5311</v>
      </c>
      <c r="I24" s="1109">
        <v>2638</v>
      </c>
      <c r="J24" s="1110">
        <v>2673</v>
      </c>
      <c r="K24" s="1109">
        <v>1855</v>
      </c>
      <c r="L24" s="1109">
        <v>958</v>
      </c>
      <c r="M24" s="1110">
        <v>897</v>
      </c>
      <c r="N24" s="1102" t="s">
        <v>106</v>
      </c>
      <c r="O24" s="562" t="s">
        <v>182</v>
      </c>
      <c r="P24" s="1101">
        <v>2037</v>
      </c>
      <c r="Q24" s="1101">
        <v>1031</v>
      </c>
      <c r="R24" s="868">
        <v>1006</v>
      </c>
      <c r="S24" s="1100">
        <v>4022</v>
      </c>
      <c r="T24" s="1100">
        <v>2070</v>
      </c>
      <c r="U24" s="868">
        <v>1952</v>
      </c>
      <c r="V24" s="1101">
        <v>4122</v>
      </c>
      <c r="W24" s="1101">
        <v>2154</v>
      </c>
      <c r="X24" s="868">
        <v>1968</v>
      </c>
      <c r="Y24" s="366">
        <v>-282</v>
      </c>
      <c r="Z24" s="366">
        <v>-157</v>
      </c>
      <c r="AA24" s="1114">
        <v>-125</v>
      </c>
      <c r="AB24" s="1102" t="s">
        <v>106</v>
      </c>
    </row>
    <row r="25" spans="1:28" s="918" customFormat="1" ht="17.100000000000001" customHeight="1">
      <c r="A25" s="561" t="s">
        <v>183</v>
      </c>
      <c r="B25" s="1108">
        <v>8322</v>
      </c>
      <c r="C25" s="1109">
        <v>4202</v>
      </c>
      <c r="D25" s="1109">
        <v>4120</v>
      </c>
      <c r="E25" s="1109">
        <v>8352</v>
      </c>
      <c r="F25" s="1109">
        <v>4215</v>
      </c>
      <c r="G25" s="1109">
        <v>4137</v>
      </c>
      <c r="H25" s="1109">
        <v>3406</v>
      </c>
      <c r="I25" s="1109">
        <v>1705</v>
      </c>
      <c r="J25" s="1110">
        <v>1701</v>
      </c>
      <c r="K25" s="1109">
        <v>1345</v>
      </c>
      <c r="L25" s="1109">
        <v>664</v>
      </c>
      <c r="M25" s="1110">
        <v>681</v>
      </c>
      <c r="N25" s="1102" t="s">
        <v>107</v>
      </c>
      <c r="O25" s="562" t="s">
        <v>183</v>
      </c>
      <c r="P25" s="1101">
        <v>1399</v>
      </c>
      <c r="Q25" s="1101">
        <v>719</v>
      </c>
      <c r="R25" s="868">
        <v>680</v>
      </c>
      <c r="S25" s="1100">
        <v>3571</v>
      </c>
      <c r="T25" s="1100">
        <v>1833</v>
      </c>
      <c r="U25" s="868">
        <v>1738</v>
      </c>
      <c r="V25" s="1101">
        <v>3547</v>
      </c>
      <c r="W25" s="1101">
        <v>1791</v>
      </c>
      <c r="X25" s="868">
        <v>1756</v>
      </c>
      <c r="Y25" s="366">
        <v>-30</v>
      </c>
      <c r="Z25" s="366">
        <v>-13</v>
      </c>
      <c r="AA25" s="1114">
        <v>-17</v>
      </c>
      <c r="AB25" s="1102" t="s">
        <v>107</v>
      </c>
    </row>
    <row r="26" spans="1:28" s="918" customFormat="1" ht="17.100000000000001" customHeight="1">
      <c r="A26" s="561" t="s">
        <v>184</v>
      </c>
      <c r="B26" s="1108">
        <v>38741</v>
      </c>
      <c r="C26" s="1109">
        <v>19813</v>
      </c>
      <c r="D26" s="1109">
        <v>18928</v>
      </c>
      <c r="E26" s="1109">
        <v>37497</v>
      </c>
      <c r="F26" s="1109">
        <v>19251</v>
      </c>
      <c r="G26" s="1109">
        <v>18246</v>
      </c>
      <c r="H26" s="1109">
        <v>14670</v>
      </c>
      <c r="I26" s="1109">
        <v>7408</v>
      </c>
      <c r="J26" s="1110">
        <v>7262</v>
      </c>
      <c r="K26" s="1109">
        <v>4486</v>
      </c>
      <c r="L26" s="1109">
        <v>2355</v>
      </c>
      <c r="M26" s="1110">
        <v>2131</v>
      </c>
      <c r="N26" s="1102" t="s">
        <v>108</v>
      </c>
      <c r="O26" s="562" t="s">
        <v>184</v>
      </c>
      <c r="P26" s="1101">
        <v>4070</v>
      </c>
      <c r="Q26" s="1101">
        <v>2164</v>
      </c>
      <c r="R26" s="868">
        <v>1906</v>
      </c>
      <c r="S26" s="1100">
        <v>19585</v>
      </c>
      <c r="T26" s="1100">
        <v>10050</v>
      </c>
      <c r="U26" s="868">
        <v>9535</v>
      </c>
      <c r="V26" s="1101">
        <v>18757</v>
      </c>
      <c r="W26" s="1101">
        <v>9679</v>
      </c>
      <c r="X26" s="868">
        <v>9078</v>
      </c>
      <c r="Y26" s="366">
        <v>1244</v>
      </c>
      <c r="Z26" s="366">
        <v>562</v>
      </c>
      <c r="AA26" s="1114">
        <v>682</v>
      </c>
      <c r="AB26" s="1102" t="s">
        <v>108</v>
      </c>
    </row>
    <row r="27" spans="1:28" s="918" customFormat="1" ht="17.100000000000001" customHeight="1">
      <c r="A27" s="561" t="s">
        <v>185</v>
      </c>
      <c r="B27" s="1108">
        <v>2276</v>
      </c>
      <c r="C27" s="1109">
        <v>1155</v>
      </c>
      <c r="D27" s="1109">
        <v>1121</v>
      </c>
      <c r="E27" s="1109">
        <v>1999</v>
      </c>
      <c r="F27" s="1109">
        <v>1006</v>
      </c>
      <c r="G27" s="1109">
        <v>993</v>
      </c>
      <c r="H27" s="1109">
        <v>211</v>
      </c>
      <c r="I27" s="1109">
        <v>107</v>
      </c>
      <c r="J27" s="1110">
        <v>104</v>
      </c>
      <c r="K27" s="1109">
        <v>562</v>
      </c>
      <c r="L27" s="1109">
        <v>291</v>
      </c>
      <c r="M27" s="1110">
        <v>271</v>
      </c>
      <c r="N27" s="1102" t="s">
        <v>109</v>
      </c>
      <c r="O27" s="562" t="s">
        <v>185</v>
      </c>
      <c r="P27" s="1101">
        <v>533</v>
      </c>
      <c r="Q27" s="1101">
        <v>269</v>
      </c>
      <c r="R27" s="868">
        <v>264</v>
      </c>
      <c r="S27" s="1100">
        <v>1503</v>
      </c>
      <c r="T27" s="1100">
        <v>757</v>
      </c>
      <c r="U27" s="868">
        <v>746</v>
      </c>
      <c r="V27" s="1101">
        <v>1255</v>
      </c>
      <c r="W27" s="1101">
        <v>630</v>
      </c>
      <c r="X27" s="868">
        <v>625</v>
      </c>
      <c r="Y27" s="366">
        <v>277</v>
      </c>
      <c r="Z27" s="366">
        <v>149</v>
      </c>
      <c r="AA27" s="1114">
        <v>128</v>
      </c>
      <c r="AB27" s="1102" t="s">
        <v>109</v>
      </c>
    </row>
    <row r="28" spans="1:28" s="918" customFormat="1" ht="17.100000000000001" customHeight="1">
      <c r="A28" s="561" t="s">
        <v>186</v>
      </c>
      <c r="B28" s="1108">
        <v>3958</v>
      </c>
      <c r="C28" s="1109">
        <v>2072</v>
      </c>
      <c r="D28" s="1109">
        <v>1886</v>
      </c>
      <c r="E28" s="1109">
        <v>4314</v>
      </c>
      <c r="F28" s="1109">
        <v>2247</v>
      </c>
      <c r="G28" s="1109">
        <v>2067</v>
      </c>
      <c r="H28" s="1109">
        <v>605</v>
      </c>
      <c r="I28" s="1109">
        <v>296</v>
      </c>
      <c r="J28" s="1110">
        <v>309</v>
      </c>
      <c r="K28" s="1109">
        <v>1001</v>
      </c>
      <c r="L28" s="1109">
        <v>497</v>
      </c>
      <c r="M28" s="1110">
        <v>504</v>
      </c>
      <c r="N28" s="1102" t="s">
        <v>110</v>
      </c>
      <c r="O28" s="562" t="s">
        <v>186</v>
      </c>
      <c r="P28" s="1101">
        <v>1287</v>
      </c>
      <c r="Q28" s="1101">
        <v>678</v>
      </c>
      <c r="R28" s="868">
        <v>609</v>
      </c>
      <c r="S28" s="1100">
        <v>2352</v>
      </c>
      <c r="T28" s="1100">
        <v>1279</v>
      </c>
      <c r="U28" s="868">
        <v>1073</v>
      </c>
      <c r="V28" s="1101">
        <v>2422</v>
      </c>
      <c r="W28" s="1101">
        <v>1273</v>
      </c>
      <c r="X28" s="868">
        <v>1149</v>
      </c>
      <c r="Y28" s="366">
        <v>-356</v>
      </c>
      <c r="Z28" s="366">
        <v>-175</v>
      </c>
      <c r="AA28" s="1114">
        <v>-181</v>
      </c>
      <c r="AB28" s="1102" t="s">
        <v>110</v>
      </c>
    </row>
    <row r="29" spans="1:28" s="918" customFormat="1" ht="17.100000000000001" customHeight="1">
      <c r="A29" s="561" t="s">
        <v>187</v>
      </c>
      <c r="B29" s="1108">
        <v>2492</v>
      </c>
      <c r="C29" s="1109">
        <v>1343</v>
      </c>
      <c r="D29" s="1109">
        <v>1149</v>
      </c>
      <c r="E29" s="1109">
        <v>2319</v>
      </c>
      <c r="F29" s="1109">
        <v>1168</v>
      </c>
      <c r="G29" s="1109">
        <v>1151</v>
      </c>
      <c r="H29" s="1109">
        <v>408</v>
      </c>
      <c r="I29" s="1109">
        <v>199</v>
      </c>
      <c r="J29" s="1110">
        <v>209</v>
      </c>
      <c r="K29" s="1109">
        <v>773</v>
      </c>
      <c r="L29" s="1109">
        <v>430</v>
      </c>
      <c r="M29" s="1110">
        <v>343</v>
      </c>
      <c r="N29" s="1102" t="s">
        <v>111</v>
      </c>
      <c r="O29" s="562" t="s">
        <v>187</v>
      </c>
      <c r="P29" s="1101">
        <v>776</v>
      </c>
      <c r="Q29" s="1101">
        <v>392</v>
      </c>
      <c r="R29" s="868">
        <v>384</v>
      </c>
      <c r="S29" s="1100">
        <v>1311</v>
      </c>
      <c r="T29" s="1100">
        <v>714</v>
      </c>
      <c r="U29" s="868">
        <v>597</v>
      </c>
      <c r="V29" s="1101">
        <v>1135</v>
      </c>
      <c r="W29" s="1101">
        <v>577</v>
      </c>
      <c r="X29" s="868">
        <v>558</v>
      </c>
      <c r="Y29" s="366">
        <v>173</v>
      </c>
      <c r="Z29" s="366">
        <v>175</v>
      </c>
      <c r="AA29" s="1114">
        <v>-2</v>
      </c>
      <c r="AB29" s="1102" t="s">
        <v>111</v>
      </c>
    </row>
    <row r="30" spans="1:28" s="918" customFormat="1" ht="17.100000000000001" customHeight="1">
      <c r="A30" s="561" t="s">
        <v>188</v>
      </c>
      <c r="B30" s="1108">
        <v>1615</v>
      </c>
      <c r="C30" s="1109">
        <v>801</v>
      </c>
      <c r="D30" s="1109">
        <v>814</v>
      </c>
      <c r="E30" s="1109">
        <v>1424</v>
      </c>
      <c r="F30" s="1109">
        <v>703</v>
      </c>
      <c r="G30" s="1109">
        <v>721</v>
      </c>
      <c r="H30" s="1109">
        <v>275</v>
      </c>
      <c r="I30" s="1109">
        <v>127</v>
      </c>
      <c r="J30" s="1110">
        <v>148</v>
      </c>
      <c r="K30" s="1109">
        <v>481</v>
      </c>
      <c r="L30" s="1109">
        <v>243</v>
      </c>
      <c r="M30" s="1110">
        <v>238</v>
      </c>
      <c r="N30" s="1102" t="s">
        <v>112</v>
      </c>
      <c r="O30" s="562" t="s">
        <v>188</v>
      </c>
      <c r="P30" s="1101">
        <v>467</v>
      </c>
      <c r="Q30" s="1101">
        <v>230</v>
      </c>
      <c r="R30" s="868">
        <v>237</v>
      </c>
      <c r="S30" s="1100">
        <v>859</v>
      </c>
      <c r="T30" s="1100">
        <v>431</v>
      </c>
      <c r="U30" s="868">
        <v>428</v>
      </c>
      <c r="V30" s="1101">
        <v>682</v>
      </c>
      <c r="W30" s="1101">
        <v>346</v>
      </c>
      <c r="X30" s="868">
        <v>336</v>
      </c>
      <c r="Y30" s="366">
        <v>191</v>
      </c>
      <c r="Z30" s="366">
        <v>98</v>
      </c>
      <c r="AA30" s="1114">
        <v>93</v>
      </c>
      <c r="AB30" s="1102" t="s">
        <v>112</v>
      </c>
    </row>
    <row r="31" spans="1:28" s="918" customFormat="1" ht="17.100000000000001" customHeight="1">
      <c r="A31" s="561" t="s">
        <v>189</v>
      </c>
      <c r="B31" s="1108">
        <v>3841</v>
      </c>
      <c r="C31" s="1109">
        <v>2011</v>
      </c>
      <c r="D31" s="1109">
        <v>1830</v>
      </c>
      <c r="E31" s="1109">
        <v>3681</v>
      </c>
      <c r="F31" s="1109">
        <v>1874</v>
      </c>
      <c r="G31" s="1109">
        <v>1807</v>
      </c>
      <c r="H31" s="1109">
        <v>767</v>
      </c>
      <c r="I31" s="1109">
        <v>396</v>
      </c>
      <c r="J31" s="1110">
        <v>371</v>
      </c>
      <c r="K31" s="1109">
        <v>1217</v>
      </c>
      <c r="L31" s="1109">
        <v>608</v>
      </c>
      <c r="M31" s="1110">
        <v>609</v>
      </c>
      <c r="N31" s="1102" t="s">
        <v>113</v>
      </c>
      <c r="O31" s="562" t="s">
        <v>189</v>
      </c>
      <c r="P31" s="1101">
        <v>1225</v>
      </c>
      <c r="Q31" s="1101">
        <v>629</v>
      </c>
      <c r="R31" s="868">
        <v>596</v>
      </c>
      <c r="S31" s="1100">
        <v>1857</v>
      </c>
      <c r="T31" s="1100">
        <v>1007</v>
      </c>
      <c r="U31" s="868">
        <v>850</v>
      </c>
      <c r="V31" s="1101">
        <v>1689</v>
      </c>
      <c r="W31" s="1101">
        <v>849</v>
      </c>
      <c r="X31" s="868">
        <v>840</v>
      </c>
      <c r="Y31" s="366">
        <v>160</v>
      </c>
      <c r="Z31" s="366">
        <v>137</v>
      </c>
      <c r="AA31" s="1114">
        <v>23</v>
      </c>
      <c r="AB31" s="1102" t="s">
        <v>113</v>
      </c>
    </row>
    <row r="32" spans="1:28" s="918" customFormat="1" ht="17.100000000000001" customHeight="1">
      <c r="A32" s="561" t="s">
        <v>190</v>
      </c>
      <c r="B32" s="1108">
        <v>4437</v>
      </c>
      <c r="C32" s="1109">
        <v>2220</v>
      </c>
      <c r="D32" s="1109">
        <v>2217</v>
      </c>
      <c r="E32" s="1109">
        <v>4275</v>
      </c>
      <c r="F32" s="1109">
        <v>2102</v>
      </c>
      <c r="G32" s="1109">
        <v>2173</v>
      </c>
      <c r="H32" s="1109">
        <v>899</v>
      </c>
      <c r="I32" s="1109">
        <v>411</v>
      </c>
      <c r="J32" s="1110">
        <v>488</v>
      </c>
      <c r="K32" s="1109">
        <v>716</v>
      </c>
      <c r="L32" s="1109">
        <v>374</v>
      </c>
      <c r="M32" s="1110">
        <v>342</v>
      </c>
      <c r="N32" s="1102" t="s">
        <v>114</v>
      </c>
      <c r="O32" s="562" t="s">
        <v>190</v>
      </c>
      <c r="P32" s="1101">
        <v>749</v>
      </c>
      <c r="Q32" s="1101">
        <v>373</v>
      </c>
      <c r="R32" s="868">
        <v>376</v>
      </c>
      <c r="S32" s="1100">
        <v>2822</v>
      </c>
      <c r="T32" s="1100">
        <v>1435</v>
      </c>
      <c r="U32" s="868">
        <v>1387</v>
      </c>
      <c r="V32" s="1101">
        <v>2627</v>
      </c>
      <c r="W32" s="1101">
        <v>1318</v>
      </c>
      <c r="X32" s="868">
        <v>1309</v>
      </c>
      <c r="Y32" s="366">
        <v>162</v>
      </c>
      <c r="Z32" s="366">
        <v>118</v>
      </c>
      <c r="AA32" s="1114">
        <v>44</v>
      </c>
      <c r="AB32" s="1102" t="s">
        <v>114</v>
      </c>
    </row>
    <row r="33" spans="1:28" s="918" customFormat="1" ht="17.100000000000001" customHeight="1">
      <c r="A33" s="561" t="s">
        <v>191</v>
      </c>
      <c r="B33" s="1108">
        <v>3570</v>
      </c>
      <c r="C33" s="1109">
        <v>1886</v>
      </c>
      <c r="D33" s="1109">
        <v>1684</v>
      </c>
      <c r="E33" s="1109">
        <v>3629</v>
      </c>
      <c r="F33" s="1109">
        <v>1887</v>
      </c>
      <c r="G33" s="1109">
        <v>1742</v>
      </c>
      <c r="H33" s="1109">
        <v>518</v>
      </c>
      <c r="I33" s="1109">
        <v>253</v>
      </c>
      <c r="J33" s="1110">
        <v>265</v>
      </c>
      <c r="K33" s="1109">
        <v>383</v>
      </c>
      <c r="L33" s="1109">
        <v>205</v>
      </c>
      <c r="M33" s="1110">
        <v>178</v>
      </c>
      <c r="N33" s="1102" t="s">
        <v>115</v>
      </c>
      <c r="O33" s="562" t="s">
        <v>191</v>
      </c>
      <c r="P33" s="1101">
        <v>453</v>
      </c>
      <c r="Q33" s="1101">
        <v>253</v>
      </c>
      <c r="R33" s="868">
        <v>200</v>
      </c>
      <c r="S33" s="1100">
        <v>2669</v>
      </c>
      <c r="T33" s="1100">
        <v>1428</v>
      </c>
      <c r="U33" s="868">
        <v>1241</v>
      </c>
      <c r="V33" s="1101">
        <v>2658</v>
      </c>
      <c r="W33" s="1101">
        <v>1381</v>
      </c>
      <c r="X33" s="868">
        <v>1277</v>
      </c>
      <c r="Y33" s="366">
        <v>-59</v>
      </c>
      <c r="Z33" s="366">
        <v>-1</v>
      </c>
      <c r="AA33" s="1114">
        <v>-58</v>
      </c>
      <c r="AB33" s="1102" t="s">
        <v>115</v>
      </c>
    </row>
    <row r="34" spans="1:28" s="918" customFormat="1" ht="17.100000000000001" customHeight="1">
      <c r="A34" s="561" t="s">
        <v>192</v>
      </c>
      <c r="B34" s="1108">
        <v>4665</v>
      </c>
      <c r="C34" s="1109">
        <v>2409</v>
      </c>
      <c r="D34" s="1109">
        <v>2256</v>
      </c>
      <c r="E34" s="1109">
        <v>4512</v>
      </c>
      <c r="F34" s="1109">
        <v>2306</v>
      </c>
      <c r="G34" s="1109">
        <v>2206</v>
      </c>
      <c r="H34" s="1109">
        <v>863</v>
      </c>
      <c r="I34" s="1109">
        <v>430</v>
      </c>
      <c r="J34" s="1110">
        <v>433</v>
      </c>
      <c r="K34" s="1109">
        <v>773</v>
      </c>
      <c r="L34" s="1109">
        <v>411</v>
      </c>
      <c r="M34" s="1110">
        <v>362</v>
      </c>
      <c r="N34" s="1102" t="s">
        <v>116</v>
      </c>
      <c r="O34" s="562" t="s">
        <v>192</v>
      </c>
      <c r="P34" s="1101">
        <v>798</v>
      </c>
      <c r="Q34" s="1101">
        <v>421</v>
      </c>
      <c r="R34" s="868">
        <v>377</v>
      </c>
      <c r="S34" s="1100">
        <v>3029</v>
      </c>
      <c r="T34" s="1100">
        <v>1568</v>
      </c>
      <c r="U34" s="868">
        <v>1461</v>
      </c>
      <c r="V34" s="1101">
        <v>2851</v>
      </c>
      <c r="W34" s="1101">
        <v>1455</v>
      </c>
      <c r="X34" s="868">
        <v>1396</v>
      </c>
      <c r="Y34" s="366">
        <v>153</v>
      </c>
      <c r="Z34" s="366">
        <v>103</v>
      </c>
      <c r="AA34" s="1114">
        <v>50</v>
      </c>
      <c r="AB34" s="1102" t="s">
        <v>116</v>
      </c>
    </row>
    <row r="35" spans="1:28" s="918" customFormat="1" ht="17.100000000000001" customHeight="1">
      <c r="A35" s="561" t="s">
        <v>193</v>
      </c>
      <c r="B35" s="1108">
        <v>14493</v>
      </c>
      <c r="C35" s="1109">
        <v>7704</v>
      </c>
      <c r="D35" s="1109">
        <v>6789</v>
      </c>
      <c r="E35" s="1109">
        <v>13759</v>
      </c>
      <c r="F35" s="1109">
        <v>7219</v>
      </c>
      <c r="G35" s="1109">
        <v>6540</v>
      </c>
      <c r="H35" s="1109">
        <v>2004</v>
      </c>
      <c r="I35" s="1109">
        <v>1024</v>
      </c>
      <c r="J35" s="1110">
        <v>980</v>
      </c>
      <c r="K35" s="1109">
        <v>6136</v>
      </c>
      <c r="L35" s="1109">
        <v>3256</v>
      </c>
      <c r="M35" s="1110">
        <v>2880</v>
      </c>
      <c r="N35" s="1102" t="s">
        <v>117</v>
      </c>
      <c r="O35" s="562" t="s">
        <v>193</v>
      </c>
      <c r="P35" s="1101">
        <v>5399</v>
      </c>
      <c r="Q35" s="1101">
        <v>2849</v>
      </c>
      <c r="R35" s="868">
        <v>2550</v>
      </c>
      <c r="S35" s="1100">
        <v>6353</v>
      </c>
      <c r="T35" s="1100">
        <v>3424</v>
      </c>
      <c r="U35" s="868">
        <v>2929</v>
      </c>
      <c r="V35" s="1101">
        <v>6356</v>
      </c>
      <c r="W35" s="1101">
        <v>3346</v>
      </c>
      <c r="X35" s="868">
        <v>3010</v>
      </c>
      <c r="Y35" s="366">
        <v>734</v>
      </c>
      <c r="Z35" s="366">
        <v>485</v>
      </c>
      <c r="AA35" s="1114">
        <v>249</v>
      </c>
      <c r="AB35" s="1102" t="s">
        <v>117</v>
      </c>
    </row>
    <row r="36" spans="1:28" s="918" customFormat="1" ht="17.100000000000001" customHeight="1">
      <c r="A36" s="561" t="s">
        <v>194</v>
      </c>
      <c r="B36" s="1108">
        <v>3830</v>
      </c>
      <c r="C36" s="1109">
        <v>1988</v>
      </c>
      <c r="D36" s="1109">
        <v>1842</v>
      </c>
      <c r="E36" s="1109">
        <v>3942</v>
      </c>
      <c r="F36" s="1109">
        <v>2018</v>
      </c>
      <c r="G36" s="1109">
        <v>1924</v>
      </c>
      <c r="H36" s="1109">
        <v>834</v>
      </c>
      <c r="I36" s="1109">
        <v>433</v>
      </c>
      <c r="J36" s="1110">
        <v>401</v>
      </c>
      <c r="K36" s="1109">
        <v>1036</v>
      </c>
      <c r="L36" s="1109">
        <v>524</v>
      </c>
      <c r="M36" s="1110">
        <v>512</v>
      </c>
      <c r="N36" s="1102" t="s">
        <v>118</v>
      </c>
      <c r="O36" s="562" t="s">
        <v>194</v>
      </c>
      <c r="P36" s="1101">
        <v>1093</v>
      </c>
      <c r="Q36" s="1101">
        <v>558</v>
      </c>
      <c r="R36" s="868">
        <v>535</v>
      </c>
      <c r="S36" s="1100">
        <v>1960</v>
      </c>
      <c r="T36" s="1100">
        <v>1031</v>
      </c>
      <c r="U36" s="868">
        <v>929</v>
      </c>
      <c r="V36" s="1101">
        <v>2015</v>
      </c>
      <c r="W36" s="1101">
        <v>1027</v>
      </c>
      <c r="X36" s="868">
        <v>988</v>
      </c>
      <c r="Y36" s="366">
        <v>-112</v>
      </c>
      <c r="Z36" s="366">
        <v>-30</v>
      </c>
      <c r="AA36" s="1114">
        <v>-82</v>
      </c>
      <c r="AB36" s="1102" t="s">
        <v>118</v>
      </c>
    </row>
    <row r="37" spans="1:28" s="918" customFormat="1" ht="17.100000000000001" customHeight="1">
      <c r="A37" s="561" t="s">
        <v>195</v>
      </c>
      <c r="B37" s="1108">
        <v>3100</v>
      </c>
      <c r="C37" s="1109">
        <v>1568</v>
      </c>
      <c r="D37" s="1109">
        <v>1532</v>
      </c>
      <c r="E37" s="1109">
        <v>2966</v>
      </c>
      <c r="F37" s="1109">
        <v>1501</v>
      </c>
      <c r="G37" s="1109">
        <v>1465</v>
      </c>
      <c r="H37" s="1109">
        <v>640</v>
      </c>
      <c r="I37" s="1109">
        <v>309</v>
      </c>
      <c r="J37" s="1110">
        <v>331</v>
      </c>
      <c r="K37" s="1109">
        <v>778</v>
      </c>
      <c r="L37" s="1109">
        <v>388</v>
      </c>
      <c r="M37" s="1110">
        <v>390</v>
      </c>
      <c r="N37" s="1102" t="s">
        <v>119</v>
      </c>
      <c r="O37" s="562" t="s">
        <v>195</v>
      </c>
      <c r="P37" s="1101">
        <v>836</v>
      </c>
      <c r="Q37" s="1101">
        <v>433</v>
      </c>
      <c r="R37" s="868">
        <v>403</v>
      </c>
      <c r="S37" s="1100">
        <v>1682</v>
      </c>
      <c r="T37" s="1100">
        <v>871</v>
      </c>
      <c r="U37" s="868">
        <v>811</v>
      </c>
      <c r="V37" s="1101">
        <v>1490</v>
      </c>
      <c r="W37" s="1101">
        <v>759</v>
      </c>
      <c r="X37" s="868">
        <v>731</v>
      </c>
      <c r="Y37" s="366">
        <v>134</v>
      </c>
      <c r="Z37" s="366">
        <v>67</v>
      </c>
      <c r="AA37" s="1114">
        <v>67</v>
      </c>
      <c r="AB37" s="1102" t="s">
        <v>119</v>
      </c>
    </row>
    <row r="38" spans="1:28" s="918" customFormat="1" ht="17.100000000000001" customHeight="1">
      <c r="A38" s="561" t="s">
        <v>196</v>
      </c>
      <c r="B38" s="1108">
        <v>5409</v>
      </c>
      <c r="C38" s="1109">
        <v>2948</v>
      </c>
      <c r="D38" s="1109">
        <v>2461</v>
      </c>
      <c r="E38" s="1109">
        <v>5072</v>
      </c>
      <c r="F38" s="1109">
        <v>2672</v>
      </c>
      <c r="G38" s="1109">
        <v>2400</v>
      </c>
      <c r="H38" s="1109">
        <v>1510</v>
      </c>
      <c r="I38" s="1109">
        <v>768</v>
      </c>
      <c r="J38" s="1110">
        <v>742</v>
      </c>
      <c r="K38" s="1109">
        <v>861</v>
      </c>
      <c r="L38" s="1109">
        <v>466</v>
      </c>
      <c r="M38" s="1110">
        <v>395</v>
      </c>
      <c r="N38" s="1102" t="s">
        <v>120</v>
      </c>
      <c r="O38" s="562" t="s">
        <v>196</v>
      </c>
      <c r="P38" s="1101">
        <v>884</v>
      </c>
      <c r="Q38" s="1101">
        <v>483</v>
      </c>
      <c r="R38" s="868">
        <v>401</v>
      </c>
      <c r="S38" s="1100">
        <v>3038</v>
      </c>
      <c r="T38" s="1100">
        <v>1714</v>
      </c>
      <c r="U38" s="868">
        <v>1324</v>
      </c>
      <c r="V38" s="1101">
        <v>2678</v>
      </c>
      <c r="W38" s="1101">
        <v>1421</v>
      </c>
      <c r="X38" s="868">
        <v>1257</v>
      </c>
      <c r="Y38" s="366">
        <v>337</v>
      </c>
      <c r="Z38" s="366">
        <v>276</v>
      </c>
      <c r="AA38" s="1114">
        <v>61</v>
      </c>
      <c r="AB38" s="1102" t="s">
        <v>120</v>
      </c>
    </row>
    <row r="39" spans="1:28" s="918" customFormat="1" ht="17.100000000000001" customHeight="1" thickBot="1">
      <c r="A39" s="563" t="s">
        <v>197</v>
      </c>
      <c r="B39" s="1112">
        <v>2191</v>
      </c>
      <c r="C39" s="1113">
        <v>1277</v>
      </c>
      <c r="D39" s="1113">
        <v>914</v>
      </c>
      <c r="E39" s="1113">
        <v>2333</v>
      </c>
      <c r="F39" s="1113">
        <v>1324</v>
      </c>
      <c r="G39" s="1113">
        <v>1009</v>
      </c>
      <c r="H39" s="1109">
        <v>168</v>
      </c>
      <c r="I39" s="1109">
        <v>92</v>
      </c>
      <c r="J39" s="1110">
        <v>76</v>
      </c>
      <c r="K39" s="1111">
        <v>732</v>
      </c>
      <c r="L39" s="1109">
        <v>417</v>
      </c>
      <c r="M39" s="1110">
        <v>315</v>
      </c>
      <c r="N39" s="1103" t="s">
        <v>121</v>
      </c>
      <c r="O39" s="564" t="s">
        <v>197</v>
      </c>
      <c r="P39" s="1131">
        <v>840</v>
      </c>
      <c r="Q39" s="1132">
        <v>463</v>
      </c>
      <c r="R39" s="868">
        <v>377</v>
      </c>
      <c r="S39" s="851">
        <v>1291</v>
      </c>
      <c r="T39" s="850">
        <v>768</v>
      </c>
      <c r="U39" s="868">
        <v>523</v>
      </c>
      <c r="V39" s="1131">
        <v>1325</v>
      </c>
      <c r="W39" s="1132">
        <v>769</v>
      </c>
      <c r="X39" s="868">
        <v>556</v>
      </c>
      <c r="Y39" s="366">
        <v>-142</v>
      </c>
      <c r="Z39" s="366">
        <v>-47</v>
      </c>
      <c r="AA39" s="1114">
        <v>-95</v>
      </c>
      <c r="AB39" s="1103" t="s">
        <v>121</v>
      </c>
    </row>
    <row r="40" spans="1:28" s="570" customFormat="1" ht="11.1" customHeight="1">
      <c r="A40" s="565" t="s">
        <v>157</v>
      </c>
      <c r="B40" s="566"/>
      <c r="C40" s="566"/>
      <c r="D40" s="566"/>
      <c r="E40" s="566"/>
      <c r="F40" s="566"/>
      <c r="H40" s="565"/>
      <c r="I40" s="565"/>
      <c r="J40" s="853"/>
      <c r="K40" s="853"/>
      <c r="L40" s="853"/>
      <c r="M40" s="852"/>
      <c r="N40" s="852" t="s">
        <v>283</v>
      </c>
      <c r="O40" s="567" t="s">
        <v>157</v>
      </c>
      <c r="P40" s="568"/>
      <c r="Q40" s="568"/>
      <c r="R40" s="568"/>
      <c r="S40" s="568"/>
      <c r="T40" s="568"/>
      <c r="U40" s="568"/>
      <c r="V40" s="567"/>
      <c r="W40" s="567"/>
      <c r="X40" s="854"/>
      <c r="Y40" s="854"/>
      <c r="Z40" s="854"/>
      <c r="AA40" s="567"/>
      <c r="AB40" s="569" t="s">
        <v>158</v>
      </c>
    </row>
    <row r="41" spans="1:28" s="570" customFormat="1" ht="11.1" customHeight="1">
      <c r="A41" s="855" t="s">
        <v>1238</v>
      </c>
      <c r="B41" s="856"/>
      <c r="C41" s="856"/>
      <c r="D41" s="856"/>
      <c r="E41" s="856"/>
      <c r="F41" s="856"/>
      <c r="J41" s="857"/>
      <c r="K41" s="857"/>
      <c r="L41" s="857"/>
      <c r="M41" s="572"/>
      <c r="N41" s="572" t="s">
        <v>142</v>
      </c>
      <c r="O41" s="573" t="s">
        <v>1238</v>
      </c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 t="s">
        <v>142</v>
      </c>
    </row>
    <row r="42" spans="1:28" s="570" customFormat="1" ht="11.1" customHeight="1">
      <c r="A42" s="571"/>
      <c r="B42" s="856"/>
      <c r="C42" s="856"/>
      <c r="D42" s="856"/>
      <c r="E42" s="856"/>
      <c r="F42" s="856"/>
      <c r="H42" s="574"/>
      <c r="I42" s="574"/>
      <c r="J42" s="858"/>
      <c r="K42" s="855"/>
      <c r="L42" s="855"/>
      <c r="M42" s="855"/>
      <c r="N42" s="572" t="s">
        <v>143</v>
      </c>
      <c r="O42" s="574"/>
      <c r="P42" s="575"/>
      <c r="Q42" s="575"/>
      <c r="R42" s="575"/>
      <c r="S42" s="575"/>
      <c r="T42" s="575"/>
      <c r="U42" s="575"/>
      <c r="V42" s="575"/>
      <c r="W42" s="575"/>
      <c r="X42" s="575"/>
      <c r="Y42" s="575"/>
      <c r="Z42" s="575"/>
      <c r="AA42" s="575"/>
      <c r="AB42" s="198" t="s">
        <v>143</v>
      </c>
    </row>
    <row r="43" spans="1:28" s="918" customFormat="1" ht="11.25">
      <c r="A43" s="558"/>
      <c r="B43" s="559"/>
      <c r="C43" s="559"/>
      <c r="D43" s="559"/>
      <c r="E43" s="559"/>
      <c r="F43" s="559"/>
      <c r="G43" s="559"/>
      <c r="H43" s="559"/>
      <c r="I43" s="559"/>
      <c r="K43" s="559"/>
      <c r="L43" s="559"/>
      <c r="M43" s="559"/>
      <c r="N43" s="559"/>
      <c r="O43" s="559"/>
      <c r="P43" s="559"/>
      <c r="Q43" s="559"/>
      <c r="R43" s="559"/>
      <c r="S43" s="559"/>
      <c r="T43" s="559"/>
      <c r="U43" s="561"/>
    </row>
    <row r="44" spans="1:28" s="918" customFormat="1" ht="11.25">
      <c r="A44" s="558"/>
      <c r="B44" s="559"/>
      <c r="C44" s="576"/>
      <c r="D44" s="559"/>
      <c r="E44" s="576"/>
      <c r="F44" s="576"/>
      <c r="G44" s="559"/>
      <c r="H44" s="576"/>
      <c r="I44" s="576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7"/>
    </row>
    <row r="45" spans="1:28" s="918" customFormat="1" ht="11.25">
      <c r="A45" s="558"/>
      <c r="B45" s="559"/>
      <c r="C45" s="576"/>
      <c r="D45" s="559"/>
      <c r="E45" s="576"/>
      <c r="F45" s="576"/>
      <c r="G45" s="559"/>
      <c r="H45" s="576"/>
      <c r="I45" s="576"/>
      <c r="J45" s="576"/>
      <c r="K45" s="576"/>
      <c r="L45" s="576"/>
      <c r="M45" s="576"/>
      <c r="N45" s="576"/>
      <c r="O45" s="576"/>
      <c r="P45" s="576"/>
      <c r="Q45" s="576"/>
      <c r="R45" s="576"/>
      <c r="S45" s="576"/>
      <c r="T45" s="576"/>
      <c r="U45" s="577"/>
    </row>
    <row r="46" spans="1:28" s="918" customFormat="1" ht="11.25">
      <c r="A46" s="558"/>
      <c r="B46" s="559"/>
      <c r="C46" s="576"/>
      <c r="D46" s="559"/>
      <c r="E46" s="576"/>
      <c r="F46" s="576"/>
      <c r="G46" s="559"/>
      <c r="H46" s="576"/>
      <c r="I46" s="576"/>
      <c r="J46" s="576"/>
      <c r="K46" s="576"/>
      <c r="L46" s="576"/>
      <c r="M46" s="576"/>
      <c r="N46" s="576"/>
      <c r="O46" s="576"/>
      <c r="P46" s="576"/>
      <c r="Q46" s="576"/>
      <c r="R46" s="576"/>
      <c r="S46" s="576"/>
      <c r="T46" s="576"/>
      <c r="U46" s="577"/>
    </row>
    <row r="47" spans="1:28" s="918" customFormat="1" ht="11.25">
      <c r="A47" s="558"/>
      <c r="B47" s="559"/>
      <c r="C47" s="576"/>
      <c r="D47" s="559"/>
      <c r="E47" s="576"/>
      <c r="F47" s="576"/>
      <c r="G47" s="559"/>
      <c r="H47" s="576"/>
      <c r="I47" s="576"/>
      <c r="J47" s="576"/>
      <c r="K47" s="576"/>
      <c r="L47" s="576"/>
      <c r="M47" s="576"/>
      <c r="N47" s="576"/>
      <c r="O47" s="576"/>
      <c r="P47" s="576"/>
      <c r="Q47" s="576"/>
      <c r="R47" s="576"/>
      <c r="S47" s="576"/>
      <c r="T47" s="576"/>
      <c r="U47" s="577"/>
    </row>
    <row r="48" spans="1:28" s="918" customFormat="1" ht="11.25">
      <c r="A48" s="558"/>
      <c r="B48" s="559"/>
      <c r="C48" s="576"/>
      <c r="D48" s="559"/>
      <c r="E48" s="576"/>
      <c r="F48" s="576"/>
      <c r="G48" s="559"/>
      <c r="H48" s="576"/>
      <c r="I48" s="576"/>
      <c r="J48" s="576"/>
      <c r="K48" s="576"/>
      <c r="L48" s="576"/>
      <c r="M48" s="576"/>
      <c r="N48" s="576"/>
      <c r="O48" s="576"/>
      <c r="P48" s="576"/>
      <c r="Q48" s="576"/>
      <c r="R48" s="576"/>
      <c r="S48" s="576"/>
      <c r="T48" s="576"/>
      <c r="U48" s="577"/>
    </row>
    <row r="49" spans="1:21" s="918" customFormat="1" ht="11.25">
      <c r="A49" s="558"/>
      <c r="B49" s="559"/>
      <c r="C49" s="576"/>
      <c r="D49" s="559"/>
      <c r="E49" s="576"/>
      <c r="F49" s="576"/>
      <c r="G49" s="559"/>
      <c r="H49" s="576"/>
      <c r="I49" s="576"/>
      <c r="J49" s="576"/>
      <c r="K49" s="576"/>
      <c r="L49" s="576"/>
      <c r="M49" s="576"/>
      <c r="N49" s="576"/>
      <c r="O49" s="576"/>
      <c r="P49" s="576"/>
      <c r="Q49" s="576"/>
      <c r="R49" s="576"/>
      <c r="S49" s="576"/>
      <c r="T49" s="576"/>
      <c r="U49" s="577"/>
    </row>
  </sheetData>
  <mergeCells count="17">
    <mergeCell ref="O6:O10"/>
    <mergeCell ref="H6:J8"/>
    <mergeCell ref="N6:N10"/>
    <mergeCell ref="Y6:AA8"/>
    <mergeCell ref="A3:G3"/>
    <mergeCell ref="H3:N3"/>
    <mergeCell ref="V3:AB3"/>
    <mergeCell ref="O3:U3"/>
    <mergeCell ref="A6:A10"/>
    <mergeCell ref="V6:X7"/>
    <mergeCell ref="S6:U7"/>
    <mergeCell ref="A4:G4"/>
    <mergeCell ref="B6:G6"/>
    <mergeCell ref="K6:M7"/>
    <mergeCell ref="P6:R7"/>
    <mergeCell ref="AB6:AB10"/>
    <mergeCell ref="B7:G7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4" max="41" man="1"/>
    <brk id="21" max="4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3"/>
  <dimension ref="A1:BH97"/>
  <sheetViews>
    <sheetView view="pageBreakPreview" topLeftCell="V16" zoomScaleNormal="100" zoomScaleSheetLayoutView="100" workbookViewId="0">
      <selection activeCell="AK27" sqref="AK27"/>
    </sheetView>
  </sheetViews>
  <sheetFormatPr defaultRowHeight="11.25"/>
  <cols>
    <col min="1" max="1" width="10.375" style="211" customWidth="1"/>
    <col min="2" max="2" width="8.875" style="153" customWidth="1"/>
    <col min="3" max="4" width="7.625" style="153" customWidth="1"/>
    <col min="5" max="5" width="8.625" style="153" customWidth="1"/>
    <col min="6" max="7" width="7.625" style="153" customWidth="1"/>
    <col min="8" max="8" width="8.625" style="153" customWidth="1"/>
    <col min="9" max="10" width="7.625" style="153" customWidth="1"/>
    <col min="11" max="11" width="8.625" style="153" customWidth="1"/>
    <col min="12" max="13" width="7.625" style="153" customWidth="1"/>
    <col min="14" max="14" width="8.625" style="154" customWidth="1"/>
    <col min="15" max="16" width="7.625" style="154" customWidth="1"/>
    <col min="17" max="17" width="8.625" style="155" customWidth="1"/>
    <col min="18" max="19" width="7.625" style="155" customWidth="1"/>
    <col min="20" max="20" width="10.625" style="157" customWidth="1"/>
    <col min="21" max="21" width="10.875" style="211" customWidth="1"/>
    <col min="22" max="22" width="8.625" style="153" customWidth="1"/>
    <col min="23" max="24" width="7.625" style="153" customWidth="1"/>
    <col min="25" max="25" width="8.625" style="156" customWidth="1"/>
    <col min="26" max="27" width="7.625" style="156" customWidth="1"/>
    <col min="28" max="28" width="8.625" style="156" customWidth="1"/>
    <col min="29" max="30" width="7.625" style="156" customWidth="1"/>
    <col min="31" max="31" width="8.625" style="157" customWidth="1"/>
    <col min="32" max="33" width="7.625" style="157" customWidth="1"/>
    <col min="34" max="34" width="8.625" style="156" customWidth="1"/>
    <col min="35" max="36" width="7.625" style="156" customWidth="1"/>
    <col min="37" max="37" width="8.625" style="158" customWidth="1"/>
    <col min="38" max="39" width="7.625" style="158" customWidth="1"/>
    <col min="40" max="40" width="10.625" style="157" customWidth="1"/>
    <col min="41" max="41" width="10.625" style="211" customWidth="1"/>
    <col min="42" max="42" width="8.625" style="159" customWidth="1"/>
    <col min="43" max="44" width="7.625" style="159" customWidth="1"/>
    <col min="45" max="45" width="8.625" style="153" customWidth="1"/>
    <col min="46" max="47" width="7.625" style="153" customWidth="1"/>
    <col min="48" max="48" width="8.625" style="153" customWidth="1"/>
    <col min="49" max="50" width="7.625" style="153" customWidth="1"/>
    <col min="51" max="51" width="11.625" style="160" customWidth="1"/>
    <col min="52" max="53" width="11.125" style="160" customWidth="1"/>
    <col min="54" max="54" width="11.625" style="160" customWidth="1"/>
    <col min="55" max="56" width="11.125" style="160" customWidth="1"/>
    <col min="57" max="57" width="14.25" style="157" customWidth="1"/>
    <col min="58" max="16384" width="9" style="160"/>
  </cols>
  <sheetData>
    <row r="1" spans="1:60" ht="14.1" customHeight="1">
      <c r="A1" s="152" t="s">
        <v>1743</v>
      </c>
      <c r="T1" s="940" t="s">
        <v>1628</v>
      </c>
      <c r="U1" s="152" t="s">
        <v>1629</v>
      </c>
      <c r="Y1" s="925"/>
      <c r="Z1" s="940"/>
      <c r="AA1" s="940"/>
      <c r="AB1" s="925"/>
      <c r="AC1" s="940"/>
      <c r="AD1" s="940"/>
      <c r="AE1" s="925"/>
      <c r="AF1" s="940"/>
      <c r="AG1" s="940"/>
      <c r="AN1" s="940" t="s">
        <v>1630</v>
      </c>
      <c r="AO1" s="152" t="s">
        <v>1631</v>
      </c>
      <c r="BE1" s="925" t="s">
        <v>901</v>
      </c>
    </row>
    <row r="2" spans="1:60" ht="14.1" customHeight="1">
      <c r="A2" s="152"/>
      <c r="T2" s="940"/>
      <c r="U2" s="152"/>
      <c r="Y2" s="925"/>
      <c r="Z2" s="940"/>
      <c r="AA2" s="940"/>
      <c r="AB2" s="925"/>
      <c r="AC2" s="940"/>
      <c r="AD2" s="940"/>
      <c r="AE2" s="925"/>
      <c r="AF2" s="940"/>
      <c r="AG2" s="940"/>
      <c r="AN2" s="940"/>
      <c r="AO2" s="152"/>
      <c r="BE2" s="925"/>
    </row>
    <row r="3" spans="1:60" s="161" customFormat="1" ht="20.100000000000001" customHeight="1">
      <c r="A3" s="1347" t="s">
        <v>166</v>
      </c>
      <c r="B3" s="1347"/>
      <c r="C3" s="1347"/>
      <c r="D3" s="1347"/>
      <c r="E3" s="1347"/>
      <c r="F3" s="1347"/>
      <c r="G3" s="1347"/>
      <c r="H3" s="1347"/>
      <c r="I3" s="1347"/>
      <c r="J3" s="1347"/>
      <c r="K3" s="1541" t="s">
        <v>1584</v>
      </c>
      <c r="L3" s="1541"/>
      <c r="M3" s="1541"/>
      <c r="N3" s="1541"/>
      <c r="O3" s="1541"/>
      <c r="P3" s="1541"/>
      <c r="Q3" s="1541"/>
      <c r="R3" s="1541"/>
      <c r="S3" s="1541"/>
      <c r="T3" s="1541"/>
      <c r="U3" s="1347" t="s">
        <v>166</v>
      </c>
      <c r="V3" s="1347"/>
      <c r="W3" s="1347"/>
      <c r="X3" s="1347"/>
      <c r="Y3" s="1347"/>
      <c r="Z3" s="1347"/>
      <c r="AA3" s="1347"/>
      <c r="AB3" s="1347"/>
      <c r="AC3" s="1347"/>
      <c r="AD3" s="1347"/>
      <c r="AE3" s="1541" t="s">
        <v>1584</v>
      </c>
      <c r="AF3" s="1541"/>
      <c r="AG3" s="1541"/>
      <c r="AH3" s="1541"/>
      <c r="AI3" s="1541"/>
      <c r="AJ3" s="1541"/>
      <c r="AK3" s="1541"/>
      <c r="AL3" s="1541"/>
      <c r="AM3" s="1541"/>
      <c r="AN3" s="1541"/>
      <c r="AO3" s="1347" t="s">
        <v>166</v>
      </c>
      <c r="AP3" s="1347"/>
      <c r="AQ3" s="1347"/>
      <c r="AR3" s="1347"/>
      <c r="AS3" s="1347"/>
      <c r="AT3" s="1347"/>
      <c r="AU3" s="1347"/>
      <c r="AV3" s="1347"/>
      <c r="AW3" s="1347"/>
      <c r="AX3" s="1347"/>
      <c r="AY3" s="1541" t="s">
        <v>1584</v>
      </c>
      <c r="AZ3" s="1541"/>
      <c r="BA3" s="1541"/>
      <c r="BB3" s="1541"/>
      <c r="BC3" s="1541"/>
      <c r="BD3" s="1541"/>
      <c r="BE3" s="1541"/>
      <c r="BF3" s="985"/>
      <c r="BG3" s="985"/>
      <c r="BH3" s="985"/>
    </row>
    <row r="4" spans="1:60" s="908" customFormat="1" ht="24" customHeight="1">
      <c r="A4" s="897"/>
      <c r="B4" s="897"/>
      <c r="C4" s="937"/>
      <c r="D4" s="937"/>
      <c r="E4" s="897"/>
      <c r="F4" s="937"/>
      <c r="G4" s="937"/>
      <c r="H4" s="897"/>
      <c r="I4" s="937"/>
      <c r="J4" s="937"/>
      <c r="K4" s="1542" t="s">
        <v>1585</v>
      </c>
      <c r="L4" s="1542"/>
      <c r="M4" s="1542"/>
      <c r="N4" s="1542"/>
      <c r="O4" s="1542"/>
      <c r="P4" s="1542"/>
      <c r="Q4" s="1542"/>
      <c r="R4" s="1542"/>
      <c r="S4" s="1542"/>
      <c r="T4" s="1542"/>
      <c r="U4" s="937"/>
      <c r="V4" s="897"/>
      <c r="W4" s="937"/>
      <c r="X4" s="937"/>
      <c r="Y4" s="897"/>
      <c r="Z4" s="937"/>
      <c r="AA4" s="937"/>
      <c r="AB4" s="897"/>
      <c r="AC4" s="937"/>
      <c r="AD4" s="937"/>
      <c r="AE4" s="1542" t="s">
        <v>1585</v>
      </c>
      <c r="AF4" s="1542"/>
      <c r="AG4" s="1542"/>
      <c r="AH4" s="1542"/>
      <c r="AI4" s="1542"/>
      <c r="AJ4" s="1542"/>
      <c r="AK4" s="1542"/>
      <c r="AL4" s="1542"/>
      <c r="AM4" s="1542"/>
      <c r="AN4" s="1542"/>
      <c r="AO4" s="984"/>
      <c r="AP4" s="984"/>
      <c r="AQ4" s="984"/>
      <c r="AR4" s="984"/>
      <c r="AS4" s="984"/>
      <c r="AT4" s="984"/>
      <c r="AU4" s="984"/>
      <c r="AV4" s="984"/>
      <c r="AW4" s="984"/>
      <c r="AX4" s="984"/>
      <c r="AY4" s="1542" t="s">
        <v>1585</v>
      </c>
      <c r="AZ4" s="1542"/>
      <c r="BA4" s="1542"/>
      <c r="BB4" s="1542"/>
      <c r="BC4" s="1542"/>
      <c r="BD4" s="1542"/>
      <c r="BE4" s="1542"/>
      <c r="BF4" s="984"/>
      <c r="BG4" s="984"/>
      <c r="BH4" s="984"/>
    </row>
    <row r="5" spans="1:60" s="532" customFormat="1" ht="18" customHeight="1" thickBot="1">
      <c r="A5" s="531" t="s">
        <v>225</v>
      </c>
      <c r="N5" s="533"/>
      <c r="O5" s="533"/>
      <c r="P5" s="533"/>
      <c r="T5" s="534" t="s">
        <v>226</v>
      </c>
      <c r="U5" s="531" t="s">
        <v>225</v>
      </c>
      <c r="Y5" s="533"/>
      <c r="Z5" s="533"/>
      <c r="AA5" s="533"/>
      <c r="AB5" s="533"/>
      <c r="AC5" s="533"/>
      <c r="AD5" s="533"/>
      <c r="AH5" s="533"/>
      <c r="AI5" s="533"/>
      <c r="AJ5" s="533"/>
      <c r="AN5" s="534" t="s">
        <v>226</v>
      </c>
      <c r="AO5" s="531" t="s">
        <v>225</v>
      </c>
      <c r="BE5" s="534" t="s">
        <v>226</v>
      </c>
    </row>
    <row r="6" spans="1:60" s="163" customFormat="1" ht="21.6" customHeight="1">
      <c r="A6" s="1350" t="s">
        <v>227</v>
      </c>
      <c r="B6" s="1551" t="s">
        <v>1568</v>
      </c>
      <c r="C6" s="1546"/>
      <c r="D6" s="1547"/>
      <c r="E6" s="1545" t="s">
        <v>1567</v>
      </c>
      <c r="F6" s="1546"/>
      <c r="G6" s="1547"/>
      <c r="H6" s="1545" t="s">
        <v>1569</v>
      </c>
      <c r="I6" s="1546"/>
      <c r="J6" s="1546"/>
      <c r="K6" s="1546" t="s">
        <v>1570</v>
      </c>
      <c r="L6" s="1546"/>
      <c r="M6" s="1547"/>
      <c r="N6" s="1545" t="s">
        <v>1571</v>
      </c>
      <c r="O6" s="1546"/>
      <c r="P6" s="1547"/>
      <c r="Q6" s="1545" t="s">
        <v>1572</v>
      </c>
      <c r="R6" s="1546"/>
      <c r="S6" s="1547"/>
      <c r="T6" s="1364" t="s">
        <v>167</v>
      </c>
      <c r="U6" s="1350" t="s">
        <v>227</v>
      </c>
      <c r="V6" s="1545" t="s">
        <v>1573</v>
      </c>
      <c r="W6" s="1546"/>
      <c r="X6" s="1547"/>
      <c r="Y6" s="1545" t="s">
        <v>1574</v>
      </c>
      <c r="Z6" s="1546"/>
      <c r="AA6" s="1547"/>
      <c r="AB6" s="1545" t="s">
        <v>1575</v>
      </c>
      <c r="AC6" s="1546"/>
      <c r="AD6" s="1546"/>
      <c r="AE6" s="1546" t="s">
        <v>1576</v>
      </c>
      <c r="AF6" s="1546"/>
      <c r="AG6" s="1547"/>
      <c r="AH6" s="1545" t="s">
        <v>1583</v>
      </c>
      <c r="AI6" s="1546"/>
      <c r="AJ6" s="1547"/>
      <c r="AK6" s="1545" t="s">
        <v>1582</v>
      </c>
      <c r="AL6" s="1546"/>
      <c r="AM6" s="1547"/>
      <c r="AN6" s="1364" t="s">
        <v>167</v>
      </c>
      <c r="AO6" s="1350" t="s">
        <v>227</v>
      </c>
      <c r="AP6" s="1545" t="s">
        <v>1581</v>
      </c>
      <c r="AQ6" s="1546"/>
      <c r="AR6" s="1547"/>
      <c r="AS6" s="1545" t="s">
        <v>1580</v>
      </c>
      <c r="AT6" s="1546"/>
      <c r="AU6" s="1547"/>
      <c r="AV6" s="1545" t="s">
        <v>1579</v>
      </c>
      <c r="AW6" s="1546"/>
      <c r="AX6" s="1546"/>
      <c r="AY6" s="1546" t="s">
        <v>1578</v>
      </c>
      <c r="AZ6" s="1546"/>
      <c r="BA6" s="1547"/>
      <c r="BB6" s="1545" t="s">
        <v>1577</v>
      </c>
      <c r="BC6" s="1546"/>
      <c r="BD6" s="1550"/>
      <c r="BE6" s="1364" t="s">
        <v>167</v>
      </c>
    </row>
    <row r="7" spans="1:60" s="163" customFormat="1" ht="21.6" customHeight="1">
      <c r="A7" s="1351"/>
      <c r="B7" s="994"/>
      <c r="C7" s="1543" t="s">
        <v>531</v>
      </c>
      <c r="D7" s="1543" t="s">
        <v>532</v>
      </c>
      <c r="E7" s="992"/>
      <c r="F7" s="1543" t="s">
        <v>531</v>
      </c>
      <c r="G7" s="1543" t="s">
        <v>532</v>
      </c>
      <c r="H7" s="992"/>
      <c r="I7" s="1543" t="s">
        <v>531</v>
      </c>
      <c r="J7" s="1548" t="s">
        <v>532</v>
      </c>
      <c r="K7" s="977"/>
      <c r="L7" s="1543" t="s">
        <v>531</v>
      </c>
      <c r="M7" s="1543" t="s">
        <v>532</v>
      </c>
      <c r="N7" s="992"/>
      <c r="O7" s="1543" t="s">
        <v>531</v>
      </c>
      <c r="P7" s="1543" t="s">
        <v>532</v>
      </c>
      <c r="Q7" s="992"/>
      <c r="R7" s="1543" t="s">
        <v>531</v>
      </c>
      <c r="S7" s="1543" t="s">
        <v>532</v>
      </c>
      <c r="T7" s="1365"/>
      <c r="U7" s="1351"/>
      <c r="V7" s="992"/>
      <c r="W7" s="1543" t="s">
        <v>531</v>
      </c>
      <c r="X7" s="1543" t="s">
        <v>532</v>
      </c>
      <c r="Y7" s="992"/>
      <c r="Z7" s="1543" t="s">
        <v>531</v>
      </c>
      <c r="AA7" s="1543" t="s">
        <v>532</v>
      </c>
      <c r="AB7" s="992"/>
      <c r="AC7" s="1543" t="s">
        <v>531</v>
      </c>
      <c r="AD7" s="1548" t="s">
        <v>532</v>
      </c>
      <c r="AE7" s="1116"/>
      <c r="AF7" s="1543" t="s">
        <v>531</v>
      </c>
      <c r="AG7" s="1543" t="s">
        <v>532</v>
      </c>
      <c r="AH7" s="988"/>
      <c r="AI7" s="1543" t="s">
        <v>531</v>
      </c>
      <c r="AJ7" s="1543" t="s">
        <v>532</v>
      </c>
      <c r="AK7" s="992"/>
      <c r="AL7" s="1543" t="s">
        <v>531</v>
      </c>
      <c r="AM7" s="1543" t="s">
        <v>532</v>
      </c>
      <c r="AN7" s="1365"/>
      <c r="AO7" s="1351"/>
      <c r="AP7" s="992"/>
      <c r="AQ7" s="1543" t="s">
        <v>531</v>
      </c>
      <c r="AR7" s="1543" t="s">
        <v>532</v>
      </c>
      <c r="AS7" s="992"/>
      <c r="AT7" s="1543" t="s">
        <v>531</v>
      </c>
      <c r="AU7" s="1543" t="s">
        <v>532</v>
      </c>
      <c r="AV7" s="992"/>
      <c r="AW7" s="1543" t="s">
        <v>531</v>
      </c>
      <c r="AX7" s="1548" t="s">
        <v>532</v>
      </c>
      <c r="AY7" s="977"/>
      <c r="AZ7" s="1543" t="s">
        <v>531</v>
      </c>
      <c r="BA7" s="1543" t="s">
        <v>532</v>
      </c>
      <c r="BB7" s="990"/>
      <c r="BC7" s="1543" t="s">
        <v>531</v>
      </c>
      <c r="BD7" s="1543" t="s">
        <v>532</v>
      </c>
      <c r="BE7" s="1365"/>
    </row>
    <row r="8" spans="1:60" s="163" customFormat="1" ht="21.6" customHeight="1">
      <c r="A8" s="1352"/>
      <c r="B8" s="993"/>
      <c r="C8" s="1544"/>
      <c r="D8" s="1544"/>
      <c r="E8" s="991"/>
      <c r="F8" s="1544"/>
      <c r="G8" s="1544"/>
      <c r="H8" s="991"/>
      <c r="I8" s="1544"/>
      <c r="J8" s="1549"/>
      <c r="K8" s="976"/>
      <c r="L8" s="1544"/>
      <c r="M8" s="1544"/>
      <c r="N8" s="991"/>
      <c r="O8" s="1544"/>
      <c r="P8" s="1544"/>
      <c r="Q8" s="991"/>
      <c r="R8" s="1544"/>
      <c r="S8" s="1544"/>
      <c r="T8" s="1366"/>
      <c r="U8" s="1352"/>
      <c r="V8" s="991"/>
      <c r="W8" s="1544"/>
      <c r="X8" s="1544"/>
      <c r="Y8" s="991"/>
      <c r="Z8" s="1544"/>
      <c r="AA8" s="1544"/>
      <c r="AB8" s="991"/>
      <c r="AC8" s="1544"/>
      <c r="AD8" s="1549"/>
      <c r="AE8" s="1117"/>
      <c r="AF8" s="1544"/>
      <c r="AG8" s="1544"/>
      <c r="AH8" s="987"/>
      <c r="AI8" s="1544"/>
      <c r="AJ8" s="1544"/>
      <c r="AK8" s="991"/>
      <c r="AL8" s="1544"/>
      <c r="AM8" s="1544"/>
      <c r="AN8" s="1366"/>
      <c r="AO8" s="1352"/>
      <c r="AP8" s="991"/>
      <c r="AQ8" s="1544"/>
      <c r="AR8" s="1544"/>
      <c r="AS8" s="991"/>
      <c r="AT8" s="1544"/>
      <c r="AU8" s="1544"/>
      <c r="AV8" s="991"/>
      <c r="AW8" s="1544"/>
      <c r="AX8" s="1549"/>
      <c r="AY8" s="976"/>
      <c r="AZ8" s="1544"/>
      <c r="BA8" s="1544"/>
      <c r="BB8" s="989"/>
      <c r="BC8" s="1544"/>
      <c r="BD8" s="1544"/>
      <c r="BE8" s="1366"/>
    </row>
    <row r="9" spans="1:60" s="163" customFormat="1" ht="29.45" customHeight="1">
      <c r="A9" s="535" t="s">
        <v>304</v>
      </c>
      <c r="B9" s="172">
        <v>139228</v>
      </c>
      <c r="C9" s="172" t="s">
        <v>1534</v>
      </c>
      <c r="D9" s="172" t="s">
        <v>1534</v>
      </c>
      <c r="E9" s="172">
        <v>16569</v>
      </c>
      <c r="F9" s="172" t="s">
        <v>1534</v>
      </c>
      <c r="G9" s="172" t="s">
        <v>1534</v>
      </c>
      <c r="H9" s="172">
        <v>10956</v>
      </c>
      <c r="I9" s="172" t="s">
        <v>1534</v>
      </c>
      <c r="J9" s="172" t="s">
        <v>1534</v>
      </c>
      <c r="K9" s="172">
        <v>49288</v>
      </c>
      <c r="L9" s="172" t="s">
        <v>1534</v>
      </c>
      <c r="M9" s="172" t="s">
        <v>1534</v>
      </c>
      <c r="N9" s="172">
        <v>3902</v>
      </c>
      <c r="O9" s="172" t="s">
        <v>1534</v>
      </c>
      <c r="P9" s="172" t="s">
        <v>1534</v>
      </c>
      <c r="Q9" s="172">
        <v>828</v>
      </c>
      <c r="R9" s="172" t="s">
        <v>1534</v>
      </c>
      <c r="S9" s="172" t="s">
        <v>1534</v>
      </c>
      <c r="T9" s="173" t="s">
        <v>304</v>
      </c>
      <c r="U9" s="535" t="s">
        <v>304</v>
      </c>
      <c r="V9" s="172">
        <v>3181</v>
      </c>
      <c r="W9" s="172" t="s">
        <v>1534</v>
      </c>
      <c r="X9" s="172" t="s">
        <v>1534</v>
      </c>
      <c r="Y9" s="172">
        <v>8466</v>
      </c>
      <c r="Z9" s="172" t="s">
        <v>1534</v>
      </c>
      <c r="AA9" s="172" t="s">
        <v>1534</v>
      </c>
      <c r="AB9" s="172" t="s">
        <v>1534</v>
      </c>
      <c r="AC9" s="172" t="s">
        <v>1534</v>
      </c>
      <c r="AD9" s="172" t="s">
        <v>1534</v>
      </c>
      <c r="AE9" s="172">
        <v>19314</v>
      </c>
      <c r="AF9" s="172" t="s">
        <v>1534</v>
      </c>
      <c r="AG9" s="172" t="s">
        <v>1534</v>
      </c>
      <c r="AH9" s="172">
        <v>4119</v>
      </c>
      <c r="AI9" s="172" t="s">
        <v>1534</v>
      </c>
      <c r="AJ9" s="172" t="s">
        <v>1534</v>
      </c>
      <c r="AK9" s="172">
        <v>4197</v>
      </c>
      <c r="AL9" s="172" t="s">
        <v>1534</v>
      </c>
      <c r="AM9" s="172" t="s">
        <v>1534</v>
      </c>
      <c r="AN9" s="173" t="s">
        <v>304</v>
      </c>
      <c r="AO9" s="535" t="s">
        <v>304</v>
      </c>
      <c r="AP9" s="172">
        <v>3663</v>
      </c>
      <c r="AQ9" s="172" t="s">
        <v>1534</v>
      </c>
      <c r="AR9" s="172" t="s">
        <v>1534</v>
      </c>
      <c r="AS9" s="172">
        <v>1591</v>
      </c>
      <c r="AT9" s="172" t="s">
        <v>1534</v>
      </c>
      <c r="AU9" s="172" t="s">
        <v>1534</v>
      </c>
      <c r="AV9" s="172">
        <v>1724</v>
      </c>
      <c r="AW9" s="172" t="s">
        <v>1534</v>
      </c>
      <c r="AX9" s="172" t="s">
        <v>1534</v>
      </c>
      <c r="AY9" s="172">
        <v>10726</v>
      </c>
      <c r="AZ9" s="172" t="s">
        <v>1534</v>
      </c>
      <c r="BA9" s="172" t="s">
        <v>1534</v>
      </c>
      <c r="BB9" s="172">
        <v>704</v>
      </c>
      <c r="BC9" s="172" t="s">
        <v>1534</v>
      </c>
      <c r="BD9" s="172" t="s">
        <v>1534</v>
      </c>
      <c r="BE9" s="173" t="s">
        <v>304</v>
      </c>
    </row>
    <row r="10" spans="1:60" s="163" customFormat="1" ht="29.45" customHeight="1">
      <c r="A10" s="535" t="s">
        <v>515</v>
      </c>
      <c r="B10" s="172">
        <v>136933</v>
      </c>
      <c r="C10" s="172" t="s">
        <v>1534</v>
      </c>
      <c r="D10" s="172" t="s">
        <v>1534</v>
      </c>
      <c r="E10" s="172">
        <v>16042</v>
      </c>
      <c r="F10" s="172" t="s">
        <v>1534</v>
      </c>
      <c r="G10" s="172" t="s">
        <v>1534</v>
      </c>
      <c r="H10" s="172">
        <v>10837</v>
      </c>
      <c r="I10" s="172" t="s">
        <v>1534</v>
      </c>
      <c r="J10" s="172" t="s">
        <v>1534</v>
      </c>
      <c r="K10" s="172">
        <v>47895</v>
      </c>
      <c r="L10" s="172" t="s">
        <v>1534</v>
      </c>
      <c r="M10" s="172" t="s">
        <v>1534</v>
      </c>
      <c r="N10" s="172">
        <v>3833</v>
      </c>
      <c r="O10" s="172" t="s">
        <v>1534</v>
      </c>
      <c r="P10" s="172" t="s">
        <v>1534</v>
      </c>
      <c r="Q10" s="172">
        <v>850</v>
      </c>
      <c r="R10" s="172" t="s">
        <v>1534</v>
      </c>
      <c r="S10" s="172" t="s">
        <v>1534</v>
      </c>
      <c r="T10" s="173" t="s">
        <v>515</v>
      </c>
      <c r="U10" s="535" t="s">
        <v>515</v>
      </c>
      <c r="V10" s="172">
        <v>3190</v>
      </c>
      <c r="W10" s="172" t="s">
        <v>1534</v>
      </c>
      <c r="X10" s="172" t="s">
        <v>1534</v>
      </c>
      <c r="Y10" s="172">
        <v>8080</v>
      </c>
      <c r="Z10" s="172" t="s">
        <v>1534</v>
      </c>
      <c r="AA10" s="172" t="s">
        <v>1534</v>
      </c>
      <c r="AB10" s="172" t="s">
        <v>1534</v>
      </c>
      <c r="AC10" s="172" t="s">
        <v>1534</v>
      </c>
      <c r="AD10" s="172" t="s">
        <v>1534</v>
      </c>
      <c r="AE10" s="172">
        <v>19488</v>
      </c>
      <c r="AF10" s="172" t="s">
        <v>1534</v>
      </c>
      <c r="AG10" s="172" t="s">
        <v>1534</v>
      </c>
      <c r="AH10" s="172">
        <v>4014</v>
      </c>
      <c r="AI10" s="172" t="s">
        <v>1534</v>
      </c>
      <c r="AJ10" s="172" t="s">
        <v>1534</v>
      </c>
      <c r="AK10" s="172">
        <v>3869</v>
      </c>
      <c r="AL10" s="172" t="s">
        <v>1534</v>
      </c>
      <c r="AM10" s="172" t="s">
        <v>1534</v>
      </c>
      <c r="AN10" s="173" t="s">
        <v>515</v>
      </c>
      <c r="AO10" s="535" t="s">
        <v>515</v>
      </c>
      <c r="AP10" s="172">
        <v>3536</v>
      </c>
      <c r="AQ10" s="172" t="s">
        <v>1534</v>
      </c>
      <c r="AR10" s="172" t="s">
        <v>1534</v>
      </c>
      <c r="AS10" s="172">
        <v>1569</v>
      </c>
      <c r="AT10" s="172" t="s">
        <v>1534</v>
      </c>
      <c r="AU10" s="172" t="s">
        <v>1534</v>
      </c>
      <c r="AV10" s="172">
        <v>1913</v>
      </c>
      <c r="AW10" s="172" t="s">
        <v>1534</v>
      </c>
      <c r="AX10" s="172" t="s">
        <v>1534</v>
      </c>
      <c r="AY10" s="172">
        <v>11079</v>
      </c>
      <c r="AZ10" s="172" t="s">
        <v>1534</v>
      </c>
      <c r="BA10" s="172" t="s">
        <v>1534</v>
      </c>
      <c r="BB10" s="172">
        <v>738</v>
      </c>
      <c r="BC10" s="172" t="s">
        <v>1534</v>
      </c>
      <c r="BD10" s="172" t="s">
        <v>1534</v>
      </c>
      <c r="BE10" s="173" t="s">
        <v>515</v>
      </c>
    </row>
    <row r="11" spans="1:60" s="163" customFormat="1" ht="29.45" customHeight="1">
      <c r="A11" s="535" t="s">
        <v>844</v>
      </c>
      <c r="B11" s="172">
        <v>139977</v>
      </c>
      <c r="C11" s="172" t="s">
        <v>1534</v>
      </c>
      <c r="D11" s="172" t="s">
        <v>1534</v>
      </c>
      <c r="E11" s="172">
        <v>15818</v>
      </c>
      <c r="F11" s="172" t="s">
        <v>1534</v>
      </c>
      <c r="G11" s="172" t="s">
        <v>1534</v>
      </c>
      <c r="H11" s="172">
        <v>10860</v>
      </c>
      <c r="I11" s="172" t="s">
        <v>1534</v>
      </c>
      <c r="J11" s="172" t="s">
        <v>1534</v>
      </c>
      <c r="K11" s="172">
        <v>49300</v>
      </c>
      <c r="L11" s="172" t="s">
        <v>1534</v>
      </c>
      <c r="M11" s="172" t="s">
        <v>1534</v>
      </c>
      <c r="N11" s="172">
        <v>4217</v>
      </c>
      <c r="O11" s="172" t="s">
        <v>1534</v>
      </c>
      <c r="P11" s="172" t="s">
        <v>1534</v>
      </c>
      <c r="Q11" s="172">
        <v>881</v>
      </c>
      <c r="R11" s="172" t="s">
        <v>1534</v>
      </c>
      <c r="S11" s="172" t="s">
        <v>1534</v>
      </c>
      <c r="T11" s="173" t="s">
        <v>844</v>
      </c>
      <c r="U11" s="535" t="s">
        <v>844</v>
      </c>
      <c r="V11" s="172">
        <v>3144</v>
      </c>
      <c r="W11" s="172" t="s">
        <v>1534</v>
      </c>
      <c r="X11" s="172" t="s">
        <v>1534</v>
      </c>
      <c r="Y11" s="172">
        <v>8018</v>
      </c>
      <c r="Z11" s="172" t="s">
        <v>1534</v>
      </c>
      <c r="AA11" s="172" t="s">
        <v>1534</v>
      </c>
      <c r="AB11" s="172" t="s">
        <v>1534</v>
      </c>
      <c r="AC11" s="172" t="s">
        <v>1534</v>
      </c>
      <c r="AD11" s="172" t="s">
        <v>1534</v>
      </c>
      <c r="AE11" s="172">
        <v>20553</v>
      </c>
      <c r="AF11" s="172" t="s">
        <v>1534</v>
      </c>
      <c r="AG11" s="172" t="s">
        <v>1534</v>
      </c>
      <c r="AH11" s="172">
        <v>4029</v>
      </c>
      <c r="AI11" s="172" t="s">
        <v>1534</v>
      </c>
      <c r="AJ11" s="172" t="s">
        <v>1534</v>
      </c>
      <c r="AK11" s="172">
        <v>3996</v>
      </c>
      <c r="AL11" s="172" t="s">
        <v>1534</v>
      </c>
      <c r="AM11" s="172" t="s">
        <v>1534</v>
      </c>
      <c r="AN11" s="173" t="s">
        <v>844</v>
      </c>
      <c r="AO11" s="535" t="s">
        <v>844</v>
      </c>
      <c r="AP11" s="172">
        <v>3857</v>
      </c>
      <c r="AQ11" s="172" t="s">
        <v>1534</v>
      </c>
      <c r="AR11" s="172" t="s">
        <v>1534</v>
      </c>
      <c r="AS11" s="172">
        <v>1583</v>
      </c>
      <c r="AT11" s="172" t="s">
        <v>1534</v>
      </c>
      <c r="AU11" s="172" t="s">
        <v>1534</v>
      </c>
      <c r="AV11" s="172">
        <v>1983</v>
      </c>
      <c r="AW11" s="172" t="s">
        <v>1534</v>
      </c>
      <c r="AX11" s="172" t="s">
        <v>1534</v>
      </c>
      <c r="AY11" s="172">
        <v>10982</v>
      </c>
      <c r="AZ11" s="172" t="s">
        <v>1534</v>
      </c>
      <c r="BA11" s="172" t="s">
        <v>1534</v>
      </c>
      <c r="BB11" s="172">
        <v>756</v>
      </c>
      <c r="BC11" s="172" t="s">
        <v>1534</v>
      </c>
      <c r="BD11" s="172" t="s">
        <v>1534</v>
      </c>
      <c r="BE11" s="173" t="s">
        <v>844</v>
      </c>
    </row>
    <row r="12" spans="1:60" s="163" customFormat="1" ht="29.45" customHeight="1">
      <c r="A12" s="535" t="s">
        <v>1242</v>
      </c>
      <c r="B12" s="172">
        <v>131114</v>
      </c>
      <c r="C12" s="172" t="s">
        <v>1534</v>
      </c>
      <c r="D12" s="172" t="s">
        <v>1534</v>
      </c>
      <c r="E12" s="172">
        <v>15191</v>
      </c>
      <c r="F12" s="172" t="s">
        <v>1534</v>
      </c>
      <c r="G12" s="172" t="s">
        <v>1534</v>
      </c>
      <c r="H12" s="172">
        <v>10327</v>
      </c>
      <c r="I12" s="172" t="s">
        <v>1534</v>
      </c>
      <c r="J12" s="172" t="s">
        <v>1534</v>
      </c>
      <c r="K12" s="172">
        <v>44922</v>
      </c>
      <c r="L12" s="172" t="s">
        <v>1534</v>
      </c>
      <c r="M12" s="172" t="s">
        <v>1534</v>
      </c>
      <c r="N12" s="172">
        <v>4200</v>
      </c>
      <c r="O12" s="172" t="s">
        <v>1534</v>
      </c>
      <c r="P12" s="172" t="s">
        <v>1534</v>
      </c>
      <c r="Q12" s="172">
        <v>856</v>
      </c>
      <c r="R12" s="172" t="s">
        <v>1534</v>
      </c>
      <c r="S12" s="172" t="s">
        <v>1534</v>
      </c>
      <c r="T12" s="173" t="s">
        <v>1242</v>
      </c>
      <c r="U12" s="535" t="s">
        <v>1242</v>
      </c>
      <c r="V12" s="172">
        <v>2841</v>
      </c>
      <c r="W12" s="172" t="s">
        <v>1534</v>
      </c>
      <c r="X12" s="172" t="s">
        <v>1534</v>
      </c>
      <c r="Y12" s="172">
        <v>7794</v>
      </c>
      <c r="Z12" s="172" t="s">
        <v>1534</v>
      </c>
      <c r="AA12" s="172" t="s">
        <v>1534</v>
      </c>
      <c r="AB12" s="172">
        <v>92</v>
      </c>
      <c r="AC12" s="172" t="s">
        <v>1534</v>
      </c>
      <c r="AD12" s="172" t="s">
        <v>1534</v>
      </c>
      <c r="AE12" s="172">
        <v>19406</v>
      </c>
      <c r="AF12" s="172" t="s">
        <v>1534</v>
      </c>
      <c r="AG12" s="172" t="s">
        <v>1534</v>
      </c>
      <c r="AH12" s="172">
        <v>4057</v>
      </c>
      <c r="AI12" s="172" t="s">
        <v>1534</v>
      </c>
      <c r="AJ12" s="172" t="s">
        <v>1534</v>
      </c>
      <c r="AK12" s="172">
        <v>3734</v>
      </c>
      <c r="AL12" s="172" t="s">
        <v>1534</v>
      </c>
      <c r="AM12" s="172" t="s">
        <v>1534</v>
      </c>
      <c r="AN12" s="173" t="s">
        <v>1242</v>
      </c>
      <c r="AO12" s="535" t="s">
        <v>1242</v>
      </c>
      <c r="AP12" s="172">
        <v>3457</v>
      </c>
      <c r="AQ12" s="172" t="s">
        <v>1534</v>
      </c>
      <c r="AR12" s="172" t="s">
        <v>1534</v>
      </c>
      <c r="AS12" s="172">
        <v>1598</v>
      </c>
      <c r="AT12" s="172" t="s">
        <v>1534</v>
      </c>
      <c r="AU12" s="172" t="s">
        <v>1534</v>
      </c>
      <c r="AV12" s="172">
        <v>1762</v>
      </c>
      <c r="AW12" s="172" t="s">
        <v>1534</v>
      </c>
      <c r="AX12" s="172" t="s">
        <v>1534</v>
      </c>
      <c r="AY12" s="172">
        <v>10178</v>
      </c>
      <c r="AZ12" s="172" t="s">
        <v>1534</v>
      </c>
      <c r="BA12" s="172" t="s">
        <v>1534</v>
      </c>
      <c r="BB12" s="172">
        <v>699</v>
      </c>
      <c r="BC12" s="172" t="s">
        <v>1534</v>
      </c>
      <c r="BD12" s="172" t="s">
        <v>1534</v>
      </c>
      <c r="BE12" s="173" t="s">
        <v>1242</v>
      </c>
    </row>
    <row r="13" spans="1:60" s="178" customFormat="1" ht="29.45" customHeight="1">
      <c r="A13" s="536" t="s">
        <v>1548</v>
      </c>
      <c r="B13" s="176">
        <f>SUM(B15:B26)</f>
        <v>127912</v>
      </c>
      <c r="C13" s="176">
        <f t="shared" ref="C13:BD13" si="0">SUM(C15:C26)</f>
        <v>67313</v>
      </c>
      <c r="D13" s="176">
        <f t="shared" si="0"/>
        <v>60599</v>
      </c>
      <c r="E13" s="176">
        <f t="shared" si="0"/>
        <v>14420</v>
      </c>
      <c r="F13" s="176">
        <f t="shared" si="0"/>
        <v>7505</v>
      </c>
      <c r="G13" s="176">
        <f t="shared" si="0"/>
        <v>6915</v>
      </c>
      <c r="H13" s="176">
        <f t="shared" si="0"/>
        <v>9776</v>
      </c>
      <c r="I13" s="176">
        <f t="shared" si="0"/>
        <v>5025</v>
      </c>
      <c r="J13" s="176">
        <f t="shared" si="0"/>
        <v>4751</v>
      </c>
      <c r="K13" s="176">
        <f t="shared" si="0"/>
        <v>45035</v>
      </c>
      <c r="L13" s="176">
        <f t="shared" si="0"/>
        <v>23173</v>
      </c>
      <c r="M13" s="176">
        <f t="shared" si="0"/>
        <v>21862</v>
      </c>
      <c r="N13" s="176">
        <f t="shared" si="0"/>
        <v>3944</v>
      </c>
      <c r="O13" s="176">
        <f t="shared" si="0"/>
        <v>2214</v>
      </c>
      <c r="P13" s="176">
        <f t="shared" si="0"/>
        <v>1730</v>
      </c>
      <c r="Q13" s="176">
        <f t="shared" si="0"/>
        <v>819</v>
      </c>
      <c r="R13" s="176">
        <f t="shared" si="0"/>
        <v>436</v>
      </c>
      <c r="S13" s="176">
        <f t="shared" si="0"/>
        <v>383</v>
      </c>
      <c r="T13" s="967" t="s">
        <v>1548</v>
      </c>
      <c r="U13" s="536" t="s">
        <v>1548</v>
      </c>
      <c r="V13" s="176">
        <f t="shared" si="0"/>
        <v>2773</v>
      </c>
      <c r="W13" s="176">
        <f t="shared" si="0"/>
        <v>1414</v>
      </c>
      <c r="X13" s="176">
        <f t="shared" si="0"/>
        <v>1359</v>
      </c>
      <c r="Y13" s="176">
        <f t="shared" si="0"/>
        <v>7808</v>
      </c>
      <c r="Z13" s="176">
        <f t="shared" si="0"/>
        <v>4233</v>
      </c>
      <c r="AA13" s="176">
        <f t="shared" si="0"/>
        <v>3575</v>
      </c>
      <c r="AB13" s="176">
        <f t="shared" si="0"/>
        <v>218</v>
      </c>
      <c r="AC13" s="176">
        <f t="shared" si="0"/>
        <v>118</v>
      </c>
      <c r="AD13" s="176">
        <f t="shared" si="0"/>
        <v>100</v>
      </c>
      <c r="AE13" s="176">
        <f t="shared" si="0"/>
        <v>18618</v>
      </c>
      <c r="AF13" s="176">
        <f t="shared" si="0"/>
        <v>10016</v>
      </c>
      <c r="AG13" s="176">
        <f t="shared" si="0"/>
        <v>8602</v>
      </c>
      <c r="AH13" s="176">
        <f t="shared" si="0"/>
        <v>3878</v>
      </c>
      <c r="AI13" s="176">
        <f t="shared" si="0"/>
        <v>2102</v>
      </c>
      <c r="AJ13" s="176">
        <f t="shared" si="0"/>
        <v>1776</v>
      </c>
      <c r="AK13" s="176">
        <f t="shared" si="0"/>
        <v>3692</v>
      </c>
      <c r="AL13" s="176">
        <f t="shared" si="0"/>
        <v>1910</v>
      </c>
      <c r="AM13" s="176">
        <f t="shared" si="0"/>
        <v>1782</v>
      </c>
      <c r="AN13" s="967" t="s">
        <v>1548</v>
      </c>
      <c r="AO13" s="536" t="s">
        <v>1548</v>
      </c>
      <c r="AP13" s="176">
        <f t="shared" si="0"/>
        <v>3118</v>
      </c>
      <c r="AQ13" s="176">
        <f t="shared" si="0"/>
        <v>1703</v>
      </c>
      <c r="AR13" s="176">
        <f t="shared" si="0"/>
        <v>1415</v>
      </c>
      <c r="AS13" s="176">
        <f t="shared" si="0"/>
        <v>1545</v>
      </c>
      <c r="AT13" s="176">
        <f t="shared" si="0"/>
        <v>828</v>
      </c>
      <c r="AU13" s="176">
        <f t="shared" si="0"/>
        <v>717</v>
      </c>
      <c r="AV13" s="176">
        <f t="shared" si="0"/>
        <v>1769</v>
      </c>
      <c r="AW13" s="176">
        <f t="shared" si="0"/>
        <v>986</v>
      </c>
      <c r="AX13" s="176">
        <f t="shared" si="0"/>
        <v>783</v>
      </c>
      <c r="AY13" s="176">
        <f t="shared" si="0"/>
        <v>9718</v>
      </c>
      <c r="AZ13" s="176">
        <f t="shared" si="0"/>
        <v>5221</v>
      </c>
      <c r="BA13" s="176">
        <f t="shared" si="0"/>
        <v>4497</v>
      </c>
      <c r="BB13" s="176">
        <f t="shared" si="0"/>
        <v>781</v>
      </c>
      <c r="BC13" s="176">
        <f t="shared" si="0"/>
        <v>429</v>
      </c>
      <c r="BD13" s="176">
        <f t="shared" si="0"/>
        <v>352</v>
      </c>
      <c r="BE13" s="967" t="s">
        <v>1548</v>
      </c>
    </row>
    <row r="14" spans="1:60" s="163" customFormat="1" ht="18.95" customHeight="1">
      <c r="B14" s="174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4"/>
      <c r="U14" s="986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4"/>
      <c r="AO14" s="986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4"/>
    </row>
    <row r="15" spans="1:60" s="163" customFormat="1" ht="27.95" customHeight="1">
      <c r="A15" s="537" t="s">
        <v>228</v>
      </c>
      <c r="B15" s="172">
        <f>SUM(E15,H15,K15,N15,Q15,V15,Y15,AB15,AE15,AH15,AK15,AP15,AS15,AV15,AY15,BB15)</f>
        <v>11935</v>
      </c>
      <c r="C15" s="172">
        <f>SUM(F15,I15,L15,O15,R15,W15,Z15,AC15,AF15,AI15,AL15,AQ15,AT15,AW15,AZ15,BC15)</f>
        <v>6144</v>
      </c>
      <c r="D15" s="172">
        <f>SUM(G15,J15,M15,P15,S15,X15,AA15,AD15,AG15,AJ15,AM15,AR15,AU15,AX15,BA15,BD15)</f>
        <v>5791</v>
      </c>
      <c r="E15" s="966">
        <v>1291</v>
      </c>
      <c r="F15" s="966">
        <v>698</v>
      </c>
      <c r="G15" s="966">
        <v>593</v>
      </c>
      <c r="H15" s="966">
        <v>895</v>
      </c>
      <c r="I15" s="966">
        <v>434</v>
      </c>
      <c r="J15" s="966">
        <v>461</v>
      </c>
      <c r="K15" s="966">
        <v>4349</v>
      </c>
      <c r="L15" s="966">
        <v>2223</v>
      </c>
      <c r="M15" s="966">
        <v>2126</v>
      </c>
      <c r="N15" s="966">
        <v>305</v>
      </c>
      <c r="O15" s="966">
        <v>157</v>
      </c>
      <c r="P15" s="966">
        <v>148</v>
      </c>
      <c r="Q15" s="966">
        <v>74</v>
      </c>
      <c r="R15" s="966">
        <v>36</v>
      </c>
      <c r="S15" s="966">
        <v>38</v>
      </c>
      <c r="T15" s="538" t="s">
        <v>229</v>
      </c>
      <c r="U15" s="537" t="s">
        <v>228</v>
      </c>
      <c r="V15" s="966">
        <v>271</v>
      </c>
      <c r="W15" s="966">
        <v>125</v>
      </c>
      <c r="X15" s="966">
        <v>146</v>
      </c>
      <c r="Y15" s="966">
        <v>722</v>
      </c>
      <c r="Z15" s="966">
        <v>366</v>
      </c>
      <c r="AA15" s="966">
        <v>356</v>
      </c>
      <c r="AB15" s="966">
        <v>15</v>
      </c>
      <c r="AC15" s="966">
        <v>10</v>
      </c>
      <c r="AD15" s="966">
        <v>5</v>
      </c>
      <c r="AE15" s="966">
        <v>1559</v>
      </c>
      <c r="AF15" s="966">
        <v>811</v>
      </c>
      <c r="AG15" s="966">
        <v>748</v>
      </c>
      <c r="AH15" s="966">
        <v>356</v>
      </c>
      <c r="AI15" s="966">
        <v>206</v>
      </c>
      <c r="AJ15" s="966">
        <v>150</v>
      </c>
      <c r="AK15" s="966">
        <v>369</v>
      </c>
      <c r="AL15" s="966">
        <v>181</v>
      </c>
      <c r="AM15" s="966">
        <v>188</v>
      </c>
      <c r="AN15" s="538" t="s">
        <v>229</v>
      </c>
      <c r="AO15" s="537" t="s">
        <v>228</v>
      </c>
      <c r="AP15" s="966">
        <v>279</v>
      </c>
      <c r="AQ15" s="966">
        <v>145</v>
      </c>
      <c r="AR15" s="966">
        <v>134</v>
      </c>
      <c r="AS15" s="966">
        <v>202</v>
      </c>
      <c r="AT15" s="966">
        <v>107</v>
      </c>
      <c r="AU15" s="966">
        <v>95</v>
      </c>
      <c r="AV15" s="966">
        <v>150</v>
      </c>
      <c r="AW15" s="966">
        <v>81</v>
      </c>
      <c r="AX15" s="966">
        <v>69</v>
      </c>
      <c r="AY15" s="966">
        <v>1022</v>
      </c>
      <c r="AZ15" s="966">
        <v>515</v>
      </c>
      <c r="BA15" s="966">
        <v>507</v>
      </c>
      <c r="BB15" s="966">
        <v>76</v>
      </c>
      <c r="BC15" s="966">
        <v>49</v>
      </c>
      <c r="BD15" s="966">
        <v>27</v>
      </c>
      <c r="BE15" s="538" t="s">
        <v>229</v>
      </c>
    </row>
    <row r="16" spans="1:60" s="163" customFormat="1" ht="27.95" customHeight="1">
      <c r="A16" s="537" t="s">
        <v>230</v>
      </c>
      <c r="B16" s="172">
        <f t="shared" ref="B16:B26" si="1">SUM(E16,H16,K16,N16,Q16,V16,Y16,AB16,AE16,AH16,AK16,AP16,AS16,AV16,AY16,BB16)</f>
        <v>13234</v>
      </c>
      <c r="C16" s="172">
        <f t="shared" ref="C16:C26" si="2">SUM(F16,I16,L16,O16,R16,W16,Z16,AC16,AF16,AI16,AL16,AQ16,AT16,AW16,AZ16,BC16)</f>
        <v>6912</v>
      </c>
      <c r="D16" s="172">
        <f t="shared" ref="D16:D26" si="3">SUM(G16,J16,M16,P16,S16,X16,AA16,AD16,AG16,AJ16,AM16,AR16,AU16,AX16,BA16,BD16)</f>
        <v>6322</v>
      </c>
      <c r="E16" s="966">
        <v>1545</v>
      </c>
      <c r="F16" s="966">
        <v>812</v>
      </c>
      <c r="G16" s="966">
        <v>733</v>
      </c>
      <c r="H16" s="966">
        <v>910</v>
      </c>
      <c r="I16" s="966">
        <v>470</v>
      </c>
      <c r="J16" s="966">
        <v>440</v>
      </c>
      <c r="K16" s="966">
        <v>4555</v>
      </c>
      <c r="L16" s="966">
        <v>2322</v>
      </c>
      <c r="M16" s="966">
        <v>2233</v>
      </c>
      <c r="N16" s="966">
        <v>422</v>
      </c>
      <c r="O16" s="966">
        <v>224</v>
      </c>
      <c r="P16" s="966">
        <v>198</v>
      </c>
      <c r="Q16" s="966">
        <v>90</v>
      </c>
      <c r="R16" s="966">
        <v>48</v>
      </c>
      <c r="S16" s="966">
        <v>42</v>
      </c>
      <c r="T16" s="538" t="s">
        <v>231</v>
      </c>
      <c r="U16" s="537" t="s">
        <v>230</v>
      </c>
      <c r="V16" s="966">
        <v>372</v>
      </c>
      <c r="W16" s="966">
        <v>186</v>
      </c>
      <c r="X16" s="966">
        <v>186</v>
      </c>
      <c r="Y16" s="966">
        <v>750</v>
      </c>
      <c r="Z16" s="966">
        <v>403</v>
      </c>
      <c r="AA16" s="966">
        <v>347</v>
      </c>
      <c r="AB16" s="966">
        <v>21</v>
      </c>
      <c r="AC16" s="966">
        <v>7</v>
      </c>
      <c r="AD16" s="966">
        <v>14</v>
      </c>
      <c r="AE16" s="966">
        <v>1883</v>
      </c>
      <c r="AF16" s="966">
        <v>1021</v>
      </c>
      <c r="AG16" s="966">
        <v>862</v>
      </c>
      <c r="AH16" s="966">
        <v>395</v>
      </c>
      <c r="AI16" s="966">
        <v>197</v>
      </c>
      <c r="AJ16" s="966">
        <v>198</v>
      </c>
      <c r="AK16" s="966">
        <v>451</v>
      </c>
      <c r="AL16" s="966">
        <v>218</v>
      </c>
      <c r="AM16" s="966">
        <v>233</v>
      </c>
      <c r="AN16" s="538" t="s">
        <v>231</v>
      </c>
      <c r="AO16" s="537" t="s">
        <v>230</v>
      </c>
      <c r="AP16" s="966">
        <v>322</v>
      </c>
      <c r="AQ16" s="966">
        <v>188</v>
      </c>
      <c r="AR16" s="966">
        <v>134</v>
      </c>
      <c r="AS16" s="966">
        <v>147</v>
      </c>
      <c r="AT16" s="966">
        <v>83</v>
      </c>
      <c r="AU16" s="966">
        <v>64</v>
      </c>
      <c r="AV16" s="966">
        <v>173</v>
      </c>
      <c r="AW16" s="966">
        <v>100</v>
      </c>
      <c r="AX16" s="966">
        <v>73</v>
      </c>
      <c r="AY16" s="966">
        <v>1097</v>
      </c>
      <c r="AZ16" s="966">
        <v>576</v>
      </c>
      <c r="BA16" s="966">
        <v>521</v>
      </c>
      <c r="BB16" s="966">
        <v>101</v>
      </c>
      <c r="BC16" s="966">
        <v>57</v>
      </c>
      <c r="BD16" s="966">
        <v>44</v>
      </c>
      <c r="BE16" s="538" t="s">
        <v>231</v>
      </c>
    </row>
    <row r="17" spans="1:57" s="163" customFormat="1" ht="27.95" customHeight="1">
      <c r="A17" s="537" t="s">
        <v>232</v>
      </c>
      <c r="B17" s="172">
        <f t="shared" si="1"/>
        <v>12110</v>
      </c>
      <c r="C17" s="172">
        <f t="shared" si="2"/>
        <v>6487</v>
      </c>
      <c r="D17" s="172">
        <f t="shared" si="3"/>
        <v>5623</v>
      </c>
      <c r="E17" s="966">
        <v>1461</v>
      </c>
      <c r="F17" s="966">
        <v>785</v>
      </c>
      <c r="G17" s="966">
        <v>676</v>
      </c>
      <c r="H17" s="966">
        <v>937</v>
      </c>
      <c r="I17" s="966">
        <v>505</v>
      </c>
      <c r="J17" s="966">
        <v>432</v>
      </c>
      <c r="K17" s="966">
        <v>4114</v>
      </c>
      <c r="L17" s="966">
        <v>2119</v>
      </c>
      <c r="M17" s="966">
        <v>1995</v>
      </c>
      <c r="N17" s="966">
        <v>373</v>
      </c>
      <c r="O17" s="966">
        <v>215</v>
      </c>
      <c r="P17" s="966">
        <v>158</v>
      </c>
      <c r="Q17" s="966">
        <v>95</v>
      </c>
      <c r="R17" s="966">
        <v>53</v>
      </c>
      <c r="S17" s="966">
        <v>42</v>
      </c>
      <c r="T17" s="538" t="s">
        <v>233</v>
      </c>
      <c r="U17" s="537" t="s">
        <v>232</v>
      </c>
      <c r="V17" s="966">
        <v>262</v>
      </c>
      <c r="W17" s="966">
        <v>137</v>
      </c>
      <c r="X17" s="966">
        <v>125</v>
      </c>
      <c r="Y17" s="966">
        <v>739</v>
      </c>
      <c r="Z17" s="966">
        <v>415</v>
      </c>
      <c r="AA17" s="966">
        <v>324</v>
      </c>
      <c r="AB17" s="966">
        <v>16</v>
      </c>
      <c r="AC17" s="966">
        <v>12</v>
      </c>
      <c r="AD17" s="966">
        <v>4</v>
      </c>
      <c r="AE17" s="966">
        <v>1726</v>
      </c>
      <c r="AF17" s="966">
        <v>925</v>
      </c>
      <c r="AG17" s="966">
        <v>801</v>
      </c>
      <c r="AH17" s="966">
        <v>334</v>
      </c>
      <c r="AI17" s="966">
        <v>200</v>
      </c>
      <c r="AJ17" s="966">
        <v>134</v>
      </c>
      <c r="AK17" s="966">
        <v>351</v>
      </c>
      <c r="AL17" s="966">
        <v>186</v>
      </c>
      <c r="AM17" s="966">
        <v>165</v>
      </c>
      <c r="AN17" s="538" t="s">
        <v>233</v>
      </c>
      <c r="AO17" s="537" t="s">
        <v>232</v>
      </c>
      <c r="AP17" s="966">
        <v>353</v>
      </c>
      <c r="AQ17" s="966">
        <v>194</v>
      </c>
      <c r="AR17" s="966">
        <v>159</v>
      </c>
      <c r="AS17" s="966">
        <v>150</v>
      </c>
      <c r="AT17" s="966">
        <v>80</v>
      </c>
      <c r="AU17" s="966">
        <v>70</v>
      </c>
      <c r="AV17" s="966">
        <v>166</v>
      </c>
      <c r="AW17" s="966">
        <v>96</v>
      </c>
      <c r="AX17" s="966">
        <v>70</v>
      </c>
      <c r="AY17" s="966">
        <v>954</v>
      </c>
      <c r="AZ17" s="966">
        <v>518</v>
      </c>
      <c r="BA17" s="966">
        <v>436</v>
      </c>
      <c r="BB17" s="966">
        <v>79</v>
      </c>
      <c r="BC17" s="966">
        <v>47</v>
      </c>
      <c r="BD17" s="966">
        <v>32</v>
      </c>
      <c r="BE17" s="538" t="s">
        <v>233</v>
      </c>
    </row>
    <row r="18" spans="1:57" s="163" customFormat="1" ht="27.95" customHeight="1">
      <c r="A18" s="537" t="s">
        <v>234</v>
      </c>
      <c r="B18" s="172">
        <f t="shared" si="1"/>
        <v>10299</v>
      </c>
      <c r="C18" s="172">
        <f t="shared" si="2"/>
        <v>5528</v>
      </c>
      <c r="D18" s="172">
        <f t="shared" si="3"/>
        <v>4771</v>
      </c>
      <c r="E18" s="966">
        <v>1229</v>
      </c>
      <c r="F18" s="966">
        <v>637</v>
      </c>
      <c r="G18" s="966">
        <v>592</v>
      </c>
      <c r="H18" s="966">
        <v>763</v>
      </c>
      <c r="I18" s="966">
        <v>405</v>
      </c>
      <c r="J18" s="966">
        <v>358</v>
      </c>
      <c r="K18" s="966">
        <v>3562</v>
      </c>
      <c r="L18" s="966">
        <v>1896</v>
      </c>
      <c r="M18" s="966">
        <v>1666</v>
      </c>
      <c r="N18" s="966">
        <v>302</v>
      </c>
      <c r="O18" s="966">
        <v>175</v>
      </c>
      <c r="P18" s="966">
        <v>127</v>
      </c>
      <c r="Q18" s="966">
        <v>70</v>
      </c>
      <c r="R18" s="966">
        <v>38</v>
      </c>
      <c r="S18" s="966">
        <v>32</v>
      </c>
      <c r="T18" s="538" t="s">
        <v>235</v>
      </c>
      <c r="U18" s="537" t="s">
        <v>234</v>
      </c>
      <c r="V18" s="966">
        <v>227</v>
      </c>
      <c r="W18" s="966">
        <v>117</v>
      </c>
      <c r="X18" s="966">
        <v>110</v>
      </c>
      <c r="Y18" s="966">
        <v>673</v>
      </c>
      <c r="Z18" s="966">
        <v>360</v>
      </c>
      <c r="AA18" s="966">
        <v>313</v>
      </c>
      <c r="AB18" s="966">
        <v>21</v>
      </c>
      <c r="AC18" s="966">
        <v>15</v>
      </c>
      <c r="AD18" s="966">
        <v>6</v>
      </c>
      <c r="AE18" s="966">
        <v>1535</v>
      </c>
      <c r="AF18" s="966">
        <v>818</v>
      </c>
      <c r="AG18" s="966">
        <v>717</v>
      </c>
      <c r="AH18" s="966">
        <v>314</v>
      </c>
      <c r="AI18" s="966">
        <v>170</v>
      </c>
      <c r="AJ18" s="966">
        <v>144</v>
      </c>
      <c r="AK18" s="966">
        <v>306</v>
      </c>
      <c r="AL18" s="966">
        <v>167</v>
      </c>
      <c r="AM18" s="966">
        <v>139</v>
      </c>
      <c r="AN18" s="538" t="s">
        <v>235</v>
      </c>
      <c r="AO18" s="537" t="s">
        <v>234</v>
      </c>
      <c r="AP18" s="966">
        <v>254</v>
      </c>
      <c r="AQ18" s="966">
        <v>132</v>
      </c>
      <c r="AR18" s="966">
        <v>122</v>
      </c>
      <c r="AS18" s="966">
        <v>123</v>
      </c>
      <c r="AT18" s="966">
        <v>70</v>
      </c>
      <c r="AU18" s="966">
        <v>53</v>
      </c>
      <c r="AV18" s="966">
        <v>138</v>
      </c>
      <c r="AW18" s="966">
        <v>81</v>
      </c>
      <c r="AX18" s="966">
        <v>57</v>
      </c>
      <c r="AY18" s="966">
        <v>730</v>
      </c>
      <c r="AZ18" s="966">
        <v>414</v>
      </c>
      <c r="BA18" s="966">
        <v>316</v>
      </c>
      <c r="BB18" s="966">
        <v>52</v>
      </c>
      <c r="BC18" s="966">
        <v>33</v>
      </c>
      <c r="BD18" s="966">
        <v>19</v>
      </c>
      <c r="BE18" s="538" t="s">
        <v>235</v>
      </c>
    </row>
    <row r="19" spans="1:57" s="163" customFormat="1" ht="27.95" customHeight="1">
      <c r="A19" s="537" t="s">
        <v>236</v>
      </c>
      <c r="B19" s="172">
        <f t="shared" si="1"/>
        <v>9637</v>
      </c>
      <c r="C19" s="172">
        <f t="shared" si="2"/>
        <v>5028</v>
      </c>
      <c r="D19" s="172">
        <f t="shared" si="3"/>
        <v>4609</v>
      </c>
      <c r="E19" s="966">
        <v>1045</v>
      </c>
      <c r="F19" s="966">
        <v>503</v>
      </c>
      <c r="G19" s="966">
        <v>542</v>
      </c>
      <c r="H19" s="966">
        <v>785</v>
      </c>
      <c r="I19" s="966">
        <v>419</v>
      </c>
      <c r="J19" s="966">
        <v>366</v>
      </c>
      <c r="K19" s="966">
        <v>3531</v>
      </c>
      <c r="L19" s="966">
        <v>1807</v>
      </c>
      <c r="M19" s="966">
        <v>1724</v>
      </c>
      <c r="N19" s="966">
        <v>275</v>
      </c>
      <c r="O19" s="966">
        <v>139</v>
      </c>
      <c r="P19" s="966">
        <v>136</v>
      </c>
      <c r="Q19" s="966">
        <v>53</v>
      </c>
      <c r="R19" s="966">
        <v>33</v>
      </c>
      <c r="S19" s="966">
        <v>20</v>
      </c>
      <c r="T19" s="538" t="s">
        <v>237</v>
      </c>
      <c r="U19" s="537" t="s">
        <v>236</v>
      </c>
      <c r="V19" s="966">
        <v>198</v>
      </c>
      <c r="W19" s="966">
        <v>91</v>
      </c>
      <c r="X19" s="966">
        <v>107</v>
      </c>
      <c r="Y19" s="966">
        <v>654</v>
      </c>
      <c r="Z19" s="966">
        <v>358</v>
      </c>
      <c r="AA19" s="966">
        <v>296</v>
      </c>
      <c r="AB19" s="966">
        <v>10</v>
      </c>
      <c r="AC19" s="966">
        <v>6</v>
      </c>
      <c r="AD19" s="966">
        <v>4</v>
      </c>
      <c r="AE19" s="966">
        <v>1290</v>
      </c>
      <c r="AF19" s="966">
        <v>691</v>
      </c>
      <c r="AG19" s="966">
        <v>599</v>
      </c>
      <c r="AH19" s="966">
        <v>260</v>
      </c>
      <c r="AI19" s="966">
        <v>145</v>
      </c>
      <c r="AJ19" s="966">
        <v>115</v>
      </c>
      <c r="AK19" s="966">
        <v>254</v>
      </c>
      <c r="AL19" s="966">
        <v>119</v>
      </c>
      <c r="AM19" s="966">
        <v>135</v>
      </c>
      <c r="AN19" s="538" t="s">
        <v>237</v>
      </c>
      <c r="AO19" s="537" t="s">
        <v>236</v>
      </c>
      <c r="AP19" s="966">
        <v>240</v>
      </c>
      <c r="AQ19" s="966">
        <v>134</v>
      </c>
      <c r="AR19" s="966">
        <v>106</v>
      </c>
      <c r="AS19" s="966">
        <v>129</v>
      </c>
      <c r="AT19" s="966">
        <v>65</v>
      </c>
      <c r="AU19" s="966">
        <v>64</v>
      </c>
      <c r="AV19" s="966">
        <v>129</v>
      </c>
      <c r="AW19" s="966">
        <v>73</v>
      </c>
      <c r="AX19" s="966">
        <v>56</v>
      </c>
      <c r="AY19" s="966">
        <v>739</v>
      </c>
      <c r="AZ19" s="966">
        <v>421</v>
      </c>
      <c r="BA19" s="966">
        <v>318</v>
      </c>
      <c r="BB19" s="966">
        <v>45</v>
      </c>
      <c r="BC19" s="966">
        <v>24</v>
      </c>
      <c r="BD19" s="966">
        <v>21</v>
      </c>
      <c r="BE19" s="538" t="s">
        <v>237</v>
      </c>
    </row>
    <row r="20" spans="1:57" s="163" customFormat="1" ht="27.95" customHeight="1">
      <c r="A20" s="537" t="s">
        <v>238</v>
      </c>
      <c r="B20" s="172">
        <f t="shared" si="1"/>
        <v>9482</v>
      </c>
      <c r="C20" s="172">
        <f t="shared" si="2"/>
        <v>5015</v>
      </c>
      <c r="D20" s="172">
        <f t="shared" si="3"/>
        <v>4467</v>
      </c>
      <c r="E20" s="966">
        <v>1062</v>
      </c>
      <c r="F20" s="966">
        <v>563</v>
      </c>
      <c r="G20" s="966">
        <v>499</v>
      </c>
      <c r="H20" s="966">
        <v>764</v>
      </c>
      <c r="I20" s="966">
        <v>378</v>
      </c>
      <c r="J20" s="966">
        <v>386</v>
      </c>
      <c r="K20" s="966">
        <v>3507</v>
      </c>
      <c r="L20" s="966">
        <v>1847</v>
      </c>
      <c r="M20" s="966">
        <v>1660</v>
      </c>
      <c r="N20" s="966">
        <v>283</v>
      </c>
      <c r="O20" s="966">
        <v>162</v>
      </c>
      <c r="P20" s="966">
        <v>121</v>
      </c>
      <c r="Q20" s="966">
        <v>81</v>
      </c>
      <c r="R20" s="966">
        <v>38</v>
      </c>
      <c r="S20" s="966">
        <v>43</v>
      </c>
      <c r="T20" s="538" t="s">
        <v>239</v>
      </c>
      <c r="U20" s="537" t="s">
        <v>238</v>
      </c>
      <c r="V20" s="966">
        <v>151</v>
      </c>
      <c r="W20" s="966">
        <v>69</v>
      </c>
      <c r="X20" s="966">
        <v>82</v>
      </c>
      <c r="Y20" s="966">
        <v>567</v>
      </c>
      <c r="Z20" s="966">
        <v>321</v>
      </c>
      <c r="AA20" s="966">
        <v>246</v>
      </c>
      <c r="AB20" s="966">
        <v>23</v>
      </c>
      <c r="AC20" s="966">
        <v>10</v>
      </c>
      <c r="AD20" s="966">
        <v>13</v>
      </c>
      <c r="AE20" s="966">
        <v>1349</v>
      </c>
      <c r="AF20" s="966">
        <v>734</v>
      </c>
      <c r="AG20" s="966">
        <v>615</v>
      </c>
      <c r="AH20" s="966">
        <v>238</v>
      </c>
      <c r="AI20" s="966">
        <v>126</v>
      </c>
      <c r="AJ20" s="966">
        <v>112</v>
      </c>
      <c r="AK20" s="966">
        <v>247</v>
      </c>
      <c r="AL20" s="966">
        <v>126</v>
      </c>
      <c r="AM20" s="966">
        <v>121</v>
      </c>
      <c r="AN20" s="538" t="s">
        <v>239</v>
      </c>
      <c r="AO20" s="537" t="s">
        <v>238</v>
      </c>
      <c r="AP20" s="966">
        <v>233</v>
      </c>
      <c r="AQ20" s="966">
        <v>127</v>
      </c>
      <c r="AR20" s="966">
        <v>106</v>
      </c>
      <c r="AS20" s="966">
        <v>94</v>
      </c>
      <c r="AT20" s="966">
        <v>46</v>
      </c>
      <c r="AU20" s="966">
        <v>48</v>
      </c>
      <c r="AV20" s="966">
        <v>169</v>
      </c>
      <c r="AW20" s="966">
        <v>90</v>
      </c>
      <c r="AX20" s="966">
        <v>79</v>
      </c>
      <c r="AY20" s="966">
        <v>661</v>
      </c>
      <c r="AZ20" s="966">
        <v>351</v>
      </c>
      <c r="BA20" s="966">
        <v>310</v>
      </c>
      <c r="BB20" s="966">
        <v>53</v>
      </c>
      <c r="BC20" s="966">
        <v>27</v>
      </c>
      <c r="BD20" s="966">
        <v>26</v>
      </c>
      <c r="BE20" s="538" t="s">
        <v>239</v>
      </c>
    </row>
    <row r="21" spans="1:57" s="163" customFormat="1" ht="27.95" customHeight="1">
      <c r="A21" s="537" t="s">
        <v>240</v>
      </c>
      <c r="B21" s="172">
        <f t="shared" si="1"/>
        <v>9168</v>
      </c>
      <c r="C21" s="172">
        <f t="shared" si="2"/>
        <v>4901</v>
      </c>
      <c r="D21" s="172">
        <f t="shared" si="3"/>
        <v>4267</v>
      </c>
      <c r="E21" s="966">
        <v>1073</v>
      </c>
      <c r="F21" s="966">
        <v>546</v>
      </c>
      <c r="G21" s="966">
        <v>527</v>
      </c>
      <c r="H21" s="966">
        <v>717</v>
      </c>
      <c r="I21" s="966">
        <v>386</v>
      </c>
      <c r="J21" s="966">
        <v>331</v>
      </c>
      <c r="K21" s="966">
        <v>3109</v>
      </c>
      <c r="L21" s="966">
        <v>1615</v>
      </c>
      <c r="M21" s="966">
        <v>1494</v>
      </c>
      <c r="N21" s="966">
        <v>293</v>
      </c>
      <c r="O21" s="966">
        <v>190</v>
      </c>
      <c r="P21" s="966">
        <v>103</v>
      </c>
      <c r="Q21" s="966">
        <v>65</v>
      </c>
      <c r="R21" s="966">
        <v>40</v>
      </c>
      <c r="S21" s="966">
        <v>25</v>
      </c>
      <c r="T21" s="538" t="s">
        <v>241</v>
      </c>
      <c r="U21" s="537" t="s">
        <v>240</v>
      </c>
      <c r="V21" s="966">
        <v>164</v>
      </c>
      <c r="W21" s="966">
        <v>81</v>
      </c>
      <c r="X21" s="966">
        <v>83</v>
      </c>
      <c r="Y21" s="966">
        <v>690</v>
      </c>
      <c r="Z21" s="966">
        <v>364</v>
      </c>
      <c r="AA21" s="966">
        <v>326</v>
      </c>
      <c r="AB21" s="966">
        <v>21</v>
      </c>
      <c r="AC21" s="966">
        <v>13</v>
      </c>
      <c r="AD21" s="966">
        <v>8</v>
      </c>
      <c r="AE21" s="966">
        <v>1387</v>
      </c>
      <c r="AF21" s="966">
        <v>752</v>
      </c>
      <c r="AG21" s="966">
        <v>635</v>
      </c>
      <c r="AH21" s="966">
        <v>244</v>
      </c>
      <c r="AI21" s="966">
        <v>136</v>
      </c>
      <c r="AJ21" s="966">
        <v>108</v>
      </c>
      <c r="AK21" s="966">
        <v>246</v>
      </c>
      <c r="AL21" s="966">
        <v>136</v>
      </c>
      <c r="AM21" s="966">
        <v>110</v>
      </c>
      <c r="AN21" s="538" t="s">
        <v>241</v>
      </c>
      <c r="AO21" s="537" t="s">
        <v>240</v>
      </c>
      <c r="AP21" s="966">
        <v>250</v>
      </c>
      <c r="AQ21" s="966">
        <v>142</v>
      </c>
      <c r="AR21" s="966">
        <v>108</v>
      </c>
      <c r="AS21" s="966">
        <v>100</v>
      </c>
      <c r="AT21" s="966">
        <v>50</v>
      </c>
      <c r="AU21" s="966">
        <v>50</v>
      </c>
      <c r="AV21" s="966">
        <v>151</v>
      </c>
      <c r="AW21" s="966">
        <v>90</v>
      </c>
      <c r="AX21" s="966">
        <v>61</v>
      </c>
      <c r="AY21" s="966">
        <v>605</v>
      </c>
      <c r="AZ21" s="966">
        <v>327</v>
      </c>
      <c r="BA21" s="966">
        <v>278</v>
      </c>
      <c r="BB21" s="966">
        <v>53</v>
      </c>
      <c r="BC21" s="966">
        <v>33</v>
      </c>
      <c r="BD21" s="966">
        <v>20</v>
      </c>
      <c r="BE21" s="538" t="s">
        <v>241</v>
      </c>
    </row>
    <row r="22" spans="1:57" s="163" customFormat="1" ht="27.95" customHeight="1">
      <c r="A22" s="537" t="s">
        <v>242</v>
      </c>
      <c r="B22" s="172">
        <f t="shared" si="1"/>
        <v>9532</v>
      </c>
      <c r="C22" s="172">
        <f t="shared" si="2"/>
        <v>4971</v>
      </c>
      <c r="D22" s="172">
        <f t="shared" si="3"/>
        <v>4561</v>
      </c>
      <c r="E22" s="966">
        <v>1126</v>
      </c>
      <c r="F22" s="966">
        <v>562</v>
      </c>
      <c r="G22" s="966">
        <v>564</v>
      </c>
      <c r="H22" s="966">
        <v>775</v>
      </c>
      <c r="I22" s="966">
        <v>395</v>
      </c>
      <c r="J22" s="966">
        <v>380</v>
      </c>
      <c r="K22" s="966">
        <v>3009</v>
      </c>
      <c r="L22" s="966">
        <v>1530</v>
      </c>
      <c r="M22" s="966">
        <v>1479</v>
      </c>
      <c r="N22" s="966">
        <v>348</v>
      </c>
      <c r="O22" s="966">
        <v>194</v>
      </c>
      <c r="P22" s="966">
        <v>154</v>
      </c>
      <c r="Q22" s="966">
        <v>55</v>
      </c>
      <c r="R22" s="966">
        <v>30</v>
      </c>
      <c r="S22" s="966">
        <v>25</v>
      </c>
      <c r="T22" s="538" t="s">
        <v>243</v>
      </c>
      <c r="U22" s="537" t="s">
        <v>242</v>
      </c>
      <c r="V22" s="966">
        <v>198</v>
      </c>
      <c r="W22" s="966">
        <v>99</v>
      </c>
      <c r="X22" s="966">
        <v>99</v>
      </c>
      <c r="Y22" s="966">
        <v>512</v>
      </c>
      <c r="Z22" s="966">
        <v>292</v>
      </c>
      <c r="AA22" s="966">
        <v>220</v>
      </c>
      <c r="AB22" s="966">
        <v>16</v>
      </c>
      <c r="AC22" s="966">
        <v>8</v>
      </c>
      <c r="AD22" s="966">
        <v>8</v>
      </c>
      <c r="AE22" s="966">
        <v>1532</v>
      </c>
      <c r="AF22" s="966">
        <v>823</v>
      </c>
      <c r="AG22" s="966">
        <v>709</v>
      </c>
      <c r="AH22" s="966">
        <v>311</v>
      </c>
      <c r="AI22" s="966">
        <v>164</v>
      </c>
      <c r="AJ22" s="966">
        <v>147</v>
      </c>
      <c r="AK22" s="966">
        <v>293</v>
      </c>
      <c r="AL22" s="966">
        <v>165</v>
      </c>
      <c r="AM22" s="966">
        <v>128</v>
      </c>
      <c r="AN22" s="538" t="s">
        <v>243</v>
      </c>
      <c r="AO22" s="537" t="s">
        <v>242</v>
      </c>
      <c r="AP22" s="966">
        <v>265</v>
      </c>
      <c r="AQ22" s="966">
        <v>142</v>
      </c>
      <c r="AR22" s="966">
        <v>123</v>
      </c>
      <c r="AS22" s="966">
        <v>131</v>
      </c>
      <c r="AT22" s="966">
        <v>70</v>
      </c>
      <c r="AU22" s="966">
        <v>61</v>
      </c>
      <c r="AV22" s="966">
        <v>142</v>
      </c>
      <c r="AW22" s="966">
        <v>77</v>
      </c>
      <c r="AX22" s="966">
        <v>65</v>
      </c>
      <c r="AY22" s="966">
        <v>757</v>
      </c>
      <c r="AZ22" s="966">
        <v>389</v>
      </c>
      <c r="BA22" s="966">
        <v>368</v>
      </c>
      <c r="BB22" s="966">
        <v>62</v>
      </c>
      <c r="BC22" s="966">
        <v>31</v>
      </c>
      <c r="BD22" s="966">
        <v>31</v>
      </c>
      <c r="BE22" s="538" t="s">
        <v>243</v>
      </c>
    </row>
    <row r="23" spans="1:57" s="163" customFormat="1" ht="27.95" customHeight="1">
      <c r="A23" s="537" t="s">
        <v>244</v>
      </c>
      <c r="B23" s="172">
        <f t="shared" si="1"/>
        <v>8332</v>
      </c>
      <c r="C23" s="172">
        <f t="shared" si="2"/>
        <v>4474</v>
      </c>
      <c r="D23" s="172">
        <f t="shared" si="3"/>
        <v>3858</v>
      </c>
      <c r="E23" s="966">
        <v>947</v>
      </c>
      <c r="F23" s="966">
        <v>509</v>
      </c>
      <c r="G23" s="966">
        <v>438</v>
      </c>
      <c r="H23" s="966">
        <v>657</v>
      </c>
      <c r="I23" s="966">
        <v>340</v>
      </c>
      <c r="J23" s="966">
        <v>317</v>
      </c>
      <c r="K23" s="966">
        <v>2920</v>
      </c>
      <c r="L23" s="966">
        <v>1506</v>
      </c>
      <c r="M23" s="966">
        <v>1414</v>
      </c>
      <c r="N23" s="966">
        <v>307</v>
      </c>
      <c r="O23" s="966">
        <v>172</v>
      </c>
      <c r="P23" s="966">
        <v>135</v>
      </c>
      <c r="Q23" s="966">
        <v>39</v>
      </c>
      <c r="R23" s="966">
        <v>22</v>
      </c>
      <c r="S23" s="966">
        <v>17</v>
      </c>
      <c r="T23" s="538" t="s">
        <v>245</v>
      </c>
      <c r="U23" s="537" t="s">
        <v>244</v>
      </c>
      <c r="V23" s="966">
        <v>166</v>
      </c>
      <c r="W23" s="966">
        <v>90</v>
      </c>
      <c r="X23" s="966">
        <v>76</v>
      </c>
      <c r="Y23" s="966">
        <v>487</v>
      </c>
      <c r="Z23" s="966">
        <v>291</v>
      </c>
      <c r="AA23" s="966">
        <v>196</v>
      </c>
      <c r="AB23" s="966">
        <v>14</v>
      </c>
      <c r="AC23" s="966">
        <v>7</v>
      </c>
      <c r="AD23" s="966">
        <v>7</v>
      </c>
      <c r="AE23" s="966">
        <v>1158</v>
      </c>
      <c r="AF23" s="966">
        <v>636</v>
      </c>
      <c r="AG23" s="966">
        <v>522</v>
      </c>
      <c r="AH23" s="966">
        <v>294</v>
      </c>
      <c r="AI23" s="966">
        <v>163</v>
      </c>
      <c r="AJ23" s="966">
        <v>131</v>
      </c>
      <c r="AK23" s="966">
        <v>238</v>
      </c>
      <c r="AL23" s="966">
        <v>128</v>
      </c>
      <c r="AM23" s="966">
        <v>110</v>
      </c>
      <c r="AN23" s="538" t="s">
        <v>245</v>
      </c>
      <c r="AO23" s="537" t="s">
        <v>244</v>
      </c>
      <c r="AP23" s="966">
        <v>186</v>
      </c>
      <c r="AQ23" s="966">
        <v>103</v>
      </c>
      <c r="AR23" s="966">
        <v>83</v>
      </c>
      <c r="AS23" s="966">
        <v>96</v>
      </c>
      <c r="AT23" s="966">
        <v>48</v>
      </c>
      <c r="AU23" s="966">
        <v>48</v>
      </c>
      <c r="AV23" s="966">
        <v>104</v>
      </c>
      <c r="AW23" s="966">
        <v>61</v>
      </c>
      <c r="AX23" s="966">
        <v>43</v>
      </c>
      <c r="AY23" s="966">
        <v>658</v>
      </c>
      <c r="AZ23" s="966">
        <v>364</v>
      </c>
      <c r="BA23" s="966">
        <v>294</v>
      </c>
      <c r="BB23" s="966">
        <v>61</v>
      </c>
      <c r="BC23" s="966">
        <v>34</v>
      </c>
      <c r="BD23" s="966">
        <v>27</v>
      </c>
      <c r="BE23" s="538" t="s">
        <v>245</v>
      </c>
    </row>
    <row r="24" spans="1:57" s="163" customFormat="1" ht="27.95" customHeight="1">
      <c r="A24" s="537" t="s">
        <v>246</v>
      </c>
      <c r="B24" s="172">
        <f t="shared" si="1"/>
        <v>10555</v>
      </c>
      <c r="C24" s="172">
        <f t="shared" si="2"/>
        <v>5527</v>
      </c>
      <c r="D24" s="172">
        <f t="shared" si="3"/>
        <v>5028</v>
      </c>
      <c r="E24" s="966">
        <v>1138</v>
      </c>
      <c r="F24" s="966">
        <v>590</v>
      </c>
      <c r="G24" s="966">
        <v>548</v>
      </c>
      <c r="H24" s="966">
        <v>808</v>
      </c>
      <c r="I24" s="966">
        <v>415</v>
      </c>
      <c r="J24" s="966">
        <v>393</v>
      </c>
      <c r="K24" s="966">
        <v>3668</v>
      </c>
      <c r="L24" s="966">
        <v>1872</v>
      </c>
      <c r="M24" s="966">
        <v>1796</v>
      </c>
      <c r="N24" s="966">
        <v>364</v>
      </c>
      <c r="O24" s="966">
        <v>208</v>
      </c>
      <c r="P24" s="966">
        <v>156</v>
      </c>
      <c r="Q24" s="966">
        <v>64</v>
      </c>
      <c r="R24" s="966">
        <v>35</v>
      </c>
      <c r="S24" s="966">
        <v>29</v>
      </c>
      <c r="T24" s="538" t="s">
        <v>247</v>
      </c>
      <c r="U24" s="537" t="s">
        <v>246</v>
      </c>
      <c r="V24" s="966">
        <v>209</v>
      </c>
      <c r="W24" s="966">
        <v>99</v>
      </c>
      <c r="X24" s="966">
        <v>110</v>
      </c>
      <c r="Y24" s="966">
        <v>614</v>
      </c>
      <c r="Z24" s="966">
        <v>324</v>
      </c>
      <c r="AA24" s="966">
        <v>290</v>
      </c>
      <c r="AB24" s="966">
        <v>32</v>
      </c>
      <c r="AC24" s="966">
        <v>14</v>
      </c>
      <c r="AD24" s="966">
        <v>18</v>
      </c>
      <c r="AE24" s="966">
        <v>1666</v>
      </c>
      <c r="AF24" s="966">
        <v>892</v>
      </c>
      <c r="AG24" s="966">
        <v>774</v>
      </c>
      <c r="AH24" s="966">
        <v>402</v>
      </c>
      <c r="AI24" s="966">
        <v>216</v>
      </c>
      <c r="AJ24" s="966">
        <v>186</v>
      </c>
      <c r="AK24" s="966">
        <v>259</v>
      </c>
      <c r="AL24" s="966">
        <v>139</v>
      </c>
      <c r="AM24" s="966">
        <v>120</v>
      </c>
      <c r="AN24" s="538" t="s">
        <v>247</v>
      </c>
      <c r="AO24" s="537" t="s">
        <v>246</v>
      </c>
      <c r="AP24" s="966">
        <v>255</v>
      </c>
      <c r="AQ24" s="966">
        <v>138</v>
      </c>
      <c r="AR24" s="966">
        <v>117</v>
      </c>
      <c r="AS24" s="966">
        <v>111</v>
      </c>
      <c r="AT24" s="966">
        <v>63</v>
      </c>
      <c r="AU24" s="966">
        <v>48</v>
      </c>
      <c r="AV24" s="966">
        <v>135</v>
      </c>
      <c r="AW24" s="966">
        <v>79</v>
      </c>
      <c r="AX24" s="966">
        <v>56</v>
      </c>
      <c r="AY24" s="966">
        <v>754</v>
      </c>
      <c r="AZ24" s="966">
        <v>404</v>
      </c>
      <c r="BA24" s="966">
        <v>350</v>
      </c>
      <c r="BB24" s="966">
        <v>76</v>
      </c>
      <c r="BC24" s="966">
        <v>39</v>
      </c>
      <c r="BD24" s="966">
        <v>37</v>
      </c>
      <c r="BE24" s="538" t="s">
        <v>247</v>
      </c>
    </row>
    <row r="25" spans="1:57" s="163" customFormat="1" ht="27.95" customHeight="1">
      <c r="A25" s="537" t="s">
        <v>248</v>
      </c>
      <c r="B25" s="172">
        <f t="shared" si="1"/>
        <v>10770</v>
      </c>
      <c r="C25" s="172">
        <f t="shared" si="2"/>
        <v>5744</v>
      </c>
      <c r="D25" s="172">
        <f t="shared" si="3"/>
        <v>5026</v>
      </c>
      <c r="E25" s="966">
        <v>1119</v>
      </c>
      <c r="F25" s="966">
        <v>591</v>
      </c>
      <c r="G25" s="966">
        <v>528</v>
      </c>
      <c r="H25" s="966">
        <v>829</v>
      </c>
      <c r="I25" s="966">
        <v>421</v>
      </c>
      <c r="J25" s="966">
        <v>408</v>
      </c>
      <c r="K25" s="966">
        <v>3665</v>
      </c>
      <c r="L25" s="966">
        <v>1888</v>
      </c>
      <c r="M25" s="966">
        <v>1777</v>
      </c>
      <c r="N25" s="966">
        <v>334</v>
      </c>
      <c r="O25" s="966">
        <v>194</v>
      </c>
      <c r="P25" s="966">
        <v>140</v>
      </c>
      <c r="Q25" s="966">
        <v>49</v>
      </c>
      <c r="R25" s="966">
        <v>23</v>
      </c>
      <c r="S25" s="966">
        <v>26</v>
      </c>
      <c r="T25" s="538" t="s">
        <v>249</v>
      </c>
      <c r="U25" s="537" t="s">
        <v>248</v>
      </c>
      <c r="V25" s="966">
        <v>243</v>
      </c>
      <c r="W25" s="966">
        <v>138</v>
      </c>
      <c r="X25" s="966">
        <v>105</v>
      </c>
      <c r="Y25" s="966">
        <v>673</v>
      </c>
      <c r="Z25" s="966">
        <v>363</v>
      </c>
      <c r="AA25" s="966">
        <v>310</v>
      </c>
      <c r="AB25" s="966">
        <v>16</v>
      </c>
      <c r="AC25" s="966">
        <v>10</v>
      </c>
      <c r="AD25" s="966">
        <v>6</v>
      </c>
      <c r="AE25" s="966">
        <v>1709</v>
      </c>
      <c r="AF25" s="966">
        <v>973</v>
      </c>
      <c r="AG25" s="966">
        <v>736</v>
      </c>
      <c r="AH25" s="966">
        <v>382</v>
      </c>
      <c r="AI25" s="966">
        <v>199</v>
      </c>
      <c r="AJ25" s="966">
        <v>183</v>
      </c>
      <c r="AK25" s="966">
        <v>343</v>
      </c>
      <c r="AL25" s="966">
        <v>175</v>
      </c>
      <c r="AM25" s="966">
        <v>168</v>
      </c>
      <c r="AN25" s="538" t="s">
        <v>249</v>
      </c>
      <c r="AO25" s="537" t="s">
        <v>248</v>
      </c>
      <c r="AP25" s="966">
        <v>234</v>
      </c>
      <c r="AQ25" s="966">
        <v>127</v>
      </c>
      <c r="AR25" s="966">
        <v>107</v>
      </c>
      <c r="AS25" s="966">
        <v>96</v>
      </c>
      <c r="AT25" s="966">
        <v>58</v>
      </c>
      <c r="AU25" s="966">
        <v>38</v>
      </c>
      <c r="AV25" s="966">
        <v>149</v>
      </c>
      <c r="AW25" s="966">
        <v>79</v>
      </c>
      <c r="AX25" s="966">
        <v>70</v>
      </c>
      <c r="AY25" s="966">
        <v>875</v>
      </c>
      <c r="AZ25" s="966">
        <v>481</v>
      </c>
      <c r="BA25" s="966">
        <v>394</v>
      </c>
      <c r="BB25" s="966">
        <v>54</v>
      </c>
      <c r="BC25" s="966">
        <v>24</v>
      </c>
      <c r="BD25" s="966">
        <v>30</v>
      </c>
      <c r="BE25" s="538" t="s">
        <v>249</v>
      </c>
    </row>
    <row r="26" spans="1:57" s="163" customFormat="1" ht="27.95" customHeight="1" thickBot="1">
      <c r="A26" s="539" t="s">
        <v>250</v>
      </c>
      <c r="B26" s="172">
        <f t="shared" si="1"/>
        <v>12858</v>
      </c>
      <c r="C26" s="172">
        <f t="shared" si="2"/>
        <v>6582</v>
      </c>
      <c r="D26" s="172">
        <f t="shared" si="3"/>
        <v>6276</v>
      </c>
      <c r="E26" s="966">
        <v>1384</v>
      </c>
      <c r="F26" s="966">
        <v>709</v>
      </c>
      <c r="G26" s="966">
        <v>675</v>
      </c>
      <c r="H26" s="966">
        <v>936</v>
      </c>
      <c r="I26" s="966">
        <v>457</v>
      </c>
      <c r="J26" s="966">
        <v>479</v>
      </c>
      <c r="K26" s="966">
        <v>5046</v>
      </c>
      <c r="L26" s="966">
        <v>2548</v>
      </c>
      <c r="M26" s="966">
        <v>2498</v>
      </c>
      <c r="N26" s="966">
        <v>338</v>
      </c>
      <c r="O26" s="966">
        <v>184</v>
      </c>
      <c r="P26" s="966">
        <v>154</v>
      </c>
      <c r="Q26" s="966">
        <v>84</v>
      </c>
      <c r="R26" s="966">
        <v>40</v>
      </c>
      <c r="S26" s="966">
        <v>44</v>
      </c>
      <c r="T26" s="540" t="s">
        <v>251</v>
      </c>
      <c r="U26" s="539" t="s">
        <v>250</v>
      </c>
      <c r="V26" s="966">
        <v>312</v>
      </c>
      <c r="W26" s="966">
        <v>182</v>
      </c>
      <c r="X26" s="966">
        <v>130</v>
      </c>
      <c r="Y26" s="966">
        <v>727</v>
      </c>
      <c r="Z26" s="966">
        <v>376</v>
      </c>
      <c r="AA26" s="966">
        <v>351</v>
      </c>
      <c r="AB26" s="966">
        <v>13</v>
      </c>
      <c r="AC26" s="966">
        <v>6</v>
      </c>
      <c r="AD26" s="966">
        <v>7</v>
      </c>
      <c r="AE26" s="966">
        <v>1824</v>
      </c>
      <c r="AF26" s="966">
        <v>940</v>
      </c>
      <c r="AG26" s="966">
        <v>884</v>
      </c>
      <c r="AH26" s="966">
        <v>348</v>
      </c>
      <c r="AI26" s="966">
        <v>180</v>
      </c>
      <c r="AJ26" s="966">
        <v>168</v>
      </c>
      <c r="AK26" s="966">
        <v>335</v>
      </c>
      <c r="AL26" s="966">
        <v>170</v>
      </c>
      <c r="AM26" s="966">
        <v>165</v>
      </c>
      <c r="AN26" s="540" t="s">
        <v>251</v>
      </c>
      <c r="AO26" s="539" t="s">
        <v>250</v>
      </c>
      <c r="AP26" s="966">
        <v>247</v>
      </c>
      <c r="AQ26" s="966">
        <v>131</v>
      </c>
      <c r="AR26" s="966">
        <v>116</v>
      </c>
      <c r="AS26" s="966">
        <v>166</v>
      </c>
      <c r="AT26" s="966">
        <v>88</v>
      </c>
      <c r="AU26" s="966">
        <v>78</v>
      </c>
      <c r="AV26" s="966">
        <v>163</v>
      </c>
      <c r="AW26" s="966">
        <v>79</v>
      </c>
      <c r="AX26" s="966">
        <v>84</v>
      </c>
      <c r="AY26" s="966">
        <v>866</v>
      </c>
      <c r="AZ26" s="966">
        <v>461</v>
      </c>
      <c r="BA26" s="966">
        <v>405</v>
      </c>
      <c r="BB26" s="966">
        <v>69</v>
      </c>
      <c r="BC26" s="966">
        <v>31</v>
      </c>
      <c r="BD26" s="966">
        <v>38</v>
      </c>
      <c r="BE26" s="540" t="s">
        <v>251</v>
      </c>
    </row>
    <row r="27" spans="1:57" s="475" customFormat="1" ht="11.1" customHeight="1">
      <c r="A27" s="425" t="s">
        <v>276</v>
      </c>
      <c r="B27" s="426"/>
      <c r="C27" s="426"/>
      <c r="D27" s="426"/>
      <c r="E27" s="426"/>
      <c r="F27" s="426"/>
      <c r="G27" s="426"/>
      <c r="H27" s="426"/>
      <c r="I27" s="426"/>
      <c r="J27" s="426"/>
      <c r="K27" s="426"/>
      <c r="L27" s="426"/>
      <c r="M27" s="426"/>
      <c r="N27" s="425"/>
      <c r="O27" s="425"/>
      <c r="P27" s="425"/>
      <c r="Q27" s="427"/>
      <c r="R27" s="427"/>
      <c r="S27" s="427"/>
      <c r="T27" s="521" t="s">
        <v>158</v>
      </c>
      <c r="U27" s="425" t="s">
        <v>276</v>
      </c>
      <c r="V27" s="427"/>
      <c r="W27" s="427"/>
      <c r="X27" s="427"/>
      <c r="Y27" s="521"/>
      <c r="Z27" s="521"/>
      <c r="AA27" s="521"/>
      <c r="AB27" s="521"/>
      <c r="AC27" s="521"/>
      <c r="AD27" s="521"/>
      <c r="AE27" s="426"/>
      <c r="AF27" s="426"/>
      <c r="AG27" s="426"/>
      <c r="AH27" s="426"/>
      <c r="AI27" s="426"/>
      <c r="AJ27" s="426"/>
      <c r="AK27" s="426"/>
      <c r="AL27" s="426"/>
      <c r="AM27" s="426"/>
      <c r="AN27" s="521" t="s">
        <v>158</v>
      </c>
      <c r="AO27" s="425" t="s">
        <v>276</v>
      </c>
      <c r="AP27" s="426"/>
      <c r="AQ27" s="426"/>
      <c r="AR27" s="426"/>
      <c r="AS27" s="425"/>
      <c r="AT27" s="425"/>
      <c r="AU27" s="425"/>
      <c r="AV27" s="427"/>
      <c r="AW27" s="427"/>
      <c r="AX27" s="427"/>
      <c r="AY27" s="427"/>
      <c r="AZ27" s="427"/>
      <c r="BA27" s="427"/>
      <c r="BB27" s="425"/>
      <c r="BC27" s="425"/>
      <c r="BD27" s="425"/>
      <c r="BE27" s="521" t="s">
        <v>158</v>
      </c>
    </row>
    <row r="28" spans="1:57" s="287" customFormat="1">
      <c r="A28" s="541" t="s">
        <v>1793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20"/>
      <c r="L28" s="420"/>
      <c r="M28" s="420"/>
      <c r="N28" s="420"/>
      <c r="O28" s="420"/>
      <c r="P28" s="420"/>
      <c r="Q28" s="522"/>
      <c r="R28" s="522"/>
      <c r="S28" s="522"/>
      <c r="T28" s="478"/>
      <c r="U28" s="541" t="s">
        <v>1793</v>
      </c>
      <c r="V28" s="285"/>
      <c r="W28" s="285"/>
      <c r="X28" s="285"/>
      <c r="Y28" s="285"/>
      <c r="Z28" s="285"/>
      <c r="AA28" s="285"/>
      <c r="AB28" s="285"/>
      <c r="AC28" s="285"/>
      <c r="AD28" s="285"/>
      <c r="AE28" s="477"/>
      <c r="AF28" s="477"/>
      <c r="AG28" s="477"/>
      <c r="AH28" s="477"/>
      <c r="AI28" s="477"/>
      <c r="AJ28" s="477"/>
      <c r="AK28" s="477"/>
      <c r="AL28" s="477"/>
      <c r="AM28" s="477"/>
      <c r="AN28" s="478"/>
      <c r="AO28" s="541" t="s">
        <v>1793</v>
      </c>
      <c r="AP28" s="420"/>
      <c r="AQ28" s="420"/>
      <c r="AR28" s="420"/>
      <c r="AS28" s="420"/>
      <c r="AT28" s="420"/>
      <c r="AU28" s="420"/>
      <c r="AV28" s="522"/>
      <c r="AW28" s="522"/>
      <c r="AX28" s="522"/>
      <c r="AY28" s="285"/>
      <c r="AZ28" s="285"/>
      <c r="BA28" s="285"/>
      <c r="BB28" s="285"/>
      <c r="BC28" s="285"/>
      <c r="BD28" s="285"/>
      <c r="BE28" s="478"/>
    </row>
    <row r="29" spans="1:57" s="163" customFormat="1">
      <c r="A29" s="205"/>
      <c r="B29" s="542"/>
      <c r="C29" s="542"/>
      <c r="D29" s="542"/>
      <c r="E29" s="205"/>
      <c r="F29" s="205"/>
      <c r="G29" s="205"/>
      <c r="H29" s="205"/>
      <c r="I29" s="205"/>
      <c r="J29" s="205"/>
      <c r="K29" s="205"/>
      <c r="L29" s="205"/>
      <c r="M29" s="205"/>
      <c r="N29" s="206"/>
      <c r="O29" s="206"/>
      <c r="P29" s="206"/>
      <c r="Q29" s="207"/>
      <c r="R29" s="207"/>
      <c r="S29" s="207"/>
      <c r="T29" s="209"/>
      <c r="U29" s="205"/>
      <c r="V29" s="205"/>
      <c r="W29" s="205"/>
      <c r="X29" s="205"/>
      <c r="Y29" s="208"/>
      <c r="Z29" s="208"/>
      <c r="AA29" s="208"/>
      <c r="AB29" s="208"/>
      <c r="AC29" s="208"/>
      <c r="AD29" s="208"/>
      <c r="AE29" s="209"/>
      <c r="AF29" s="209"/>
      <c r="AG29" s="209"/>
      <c r="AH29" s="208"/>
      <c r="AI29" s="208"/>
      <c r="AJ29" s="208"/>
      <c r="AK29" s="210"/>
      <c r="AL29" s="210"/>
      <c r="AM29" s="210"/>
      <c r="AN29" s="209"/>
      <c r="AO29" s="205"/>
      <c r="AP29" s="165"/>
      <c r="AQ29" s="165"/>
      <c r="AR29" s="165"/>
      <c r="AS29" s="205"/>
      <c r="AT29" s="205"/>
      <c r="AU29" s="205"/>
      <c r="AV29" s="205"/>
      <c r="AW29" s="205"/>
      <c r="AX29" s="205"/>
      <c r="BE29" s="209"/>
    </row>
    <row r="30" spans="1:57" s="163" customFormat="1">
      <c r="A30" s="205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6"/>
      <c r="O30" s="206"/>
      <c r="P30" s="206"/>
      <c r="Q30" s="207"/>
      <c r="R30" s="207"/>
      <c r="S30" s="207"/>
      <c r="T30" s="209"/>
      <c r="U30" s="205"/>
      <c r="V30" s="205"/>
      <c r="W30" s="205"/>
      <c r="X30" s="205"/>
      <c r="Y30" s="208"/>
      <c r="Z30" s="208"/>
      <c r="AA30" s="208"/>
      <c r="AB30" s="208"/>
      <c r="AC30" s="208"/>
      <c r="AD30" s="208"/>
      <c r="AE30" s="209"/>
      <c r="AF30" s="209"/>
      <c r="AG30" s="209"/>
      <c r="AH30" s="208"/>
      <c r="AI30" s="208"/>
      <c r="AJ30" s="208"/>
      <c r="AK30" s="210"/>
      <c r="AL30" s="210"/>
      <c r="AM30" s="210"/>
      <c r="AN30" s="209"/>
      <c r="AO30" s="205"/>
      <c r="AP30" s="165"/>
      <c r="AQ30" s="165"/>
      <c r="AR30" s="165"/>
      <c r="AS30" s="205"/>
      <c r="AT30" s="205"/>
      <c r="AU30" s="205"/>
      <c r="AV30" s="205"/>
      <c r="AW30" s="205"/>
      <c r="AX30" s="205"/>
      <c r="BE30" s="209"/>
    </row>
    <row r="31" spans="1:57" s="163" customFormat="1">
      <c r="A31" s="205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6"/>
      <c r="O31" s="206"/>
      <c r="P31" s="206"/>
      <c r="Q31" s="207"/>
      <c r="R31" s="207"/>
      <c r="S31" s="207"/>
      <c r="T31" s="209"/>
      <c r="U31" s="205"/>
      <c r="V31" s="205"/>
      <c r="W31" s="205"/>
      <c r="X31" s="205"/>
      <c r="Y31" s="208"/>
      <c r="Z31" s="208"/>
      <c r="AA31" s="208"/>
      <c r="AB31" s="208"/>
      <c r="AC31" s="208"/>
      <c r="AD31" s="208"/>
      <c r="AE31" s="209"/>
      <c r="AF31" s="209"/>
      <c r="AG31" s="209"/>
      <c r="AH31" s="208"/>
      <c r="AI31" s="208"/>
      <c r="AJ31" s="208"/>
      <c r="AK31" s="210"/>
      <c r="AL31" s="210"/>
      <c r="AM31" s="210"/>
      <c r="AN31" s="209"/>
      <c r="AO31" s="205"/>
      <c r="AP31" s="165"/>
      <c r="AQ31" s="165"/>
      <c r="AR31" s="165"/>
      <c r="AS31" s="205"/>
      <c r="AT31" s="205"/>
      <c r="AU31" s="205"/>
      <c r="AV31" s="205"/>
      <c r="AW31" s="205"/>
      <c r="AX31" s="205"/>
      <c r="BE31" s="209"/>
    </row>
    <row r="32" spans="1:57" s="163" customFormat="1">
      <c r="A32" s="205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6"/>
      <c r="O32" s="206"/>
      <c r="P32" s="206"/>
      <c r="Q32" s="207"/>
      <c r="R32" s="207"/>
      <c r="S32" s="207"/>
      <c r="T32" s="209"/>
      <c r="U32" s="205"/>
      <c r="V32" s="205"/>
      <c r="W32" s="205"/>
      <c r="X32" s="205"/>
      <c r="Y32" s="208"/>
      <c r="Z32" s="208"/>
      <c r="AA32" s="208"/>
      <c r="AB32" s="208"/>
      <c r="AC32" s="208"/>
      <c r="AD32" s="208"/>
      <c r="AE32" s="209"/>
      <c r="AF32" s="209"/>
      <c r="AG32" s="209"/>
      <c r="AH32" s="208"/>
      <c r="AI32" s="208"/>
      <c r="AJ32" s="208"/>
      <c r="AK32" s="210"/>
      <c r="AL32" s="210"/>
      <c r="AM32" s="210"/>
      <c r="AN32" s="209"/>
      <c r="AO32" s="205"/>
      <c r="AP32" s="165"/>
      <c r="AQ32" s="165"/>
      <c r="AR32" s="165"/>
      <c r="AS32" s="205"/>
      <c r="AT32" s="205"/>
      <c r="AU32" s="205"/>
      <c r="AV32" s="205"/>
      <c r="AW32" s="205"/>
      <c r="AX32" s="205"/>
      <c r="BE32" s="209"/>
    </row>
    <row r="33" spans="1:57" s="163" customFormat="1">
      <c r="A33" s="205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6"/>
      <c r="O33" s="206"/>
      <c r="P33" s="206"/>
      <c r="Q33" s="207"/>
      <c r="R33" s="207"/>
      <c r="S33" s="207"/>
      <c r="T33" s="209"/>
      <c r="U33" s="205"/>
      <c r="V33" s="205"/>
      <c r="W33" s="205"/>
      <c r="X33" s="205"/>
      <c r="Y33" s="208"/>
      <c r="Z33" s="208"/>
      <c r="AA33" s="208"/>
      <c r="AB33" s="208"/>
      <c r="AC33" s="208"/>
      <c r="AD33" s="208"/>
      <c r="AE33" s="209"/>
      <c r="AF33" s="209"/>
      <c r="AG33" s="209"/>
      <c r="AH33" s="208"/>
      <c r="AI33" s="208"/>
      <c r="AJ33" s="208"/>
      <c r="AK33" s="210"/>
      <c r="AL33" s="210"/>
      <c r="AM33" s="210"/>
      <c r="AN33" s="209"/>
      <c r="AO33" s="205"/>
      <c r="AP33" s="165"/>
      <c r="AQ33" s="165"/>
      <c r="AR33" s="165"/>
      <c r="AS33" s="205"/>
      <c r="AT33" s="205"/>
      <c r="AU33" s="205"/>
      <c r="AV33" s="205"/>
      <c r="AW33" s="205"/>
      <c r="AX33" s="205"/>
      <c r="BE33" s="209"/>
    </row>
    <row r="34" spans="1:57" s="163" customFormat="1">
      <c r="A34" s="205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6"/>
      <c r="O34" s="206"/>
      <c r="P34" s="206"/>
      <c r="Q34" s="207"/>
      <c r="R34" s="207"/>
      <c r="S34" s="207"/>
      <c r="T34" s="209"/>
      <c r="U34" s="205"/>
      <c r="V34" s="205"/>
      <c r="W34" s="205"/>
      <c r="X34" s="205"/>
      <c r="Y34" s="208"/>
      <c r="Z34" s="208"/>
      <c r="AA34" s="208"/>
      <c r="AB34" s="208"/>
      <c r="AC34" s="208"/>
      <c r="AD34" s="208"/>
      <c r="AE34" s="209"/>
      <c r="AF34" s="209"/>
      <c r="AG34" s="209"/>
      <c r="AH34" s="208"/>
      <c r="AI34" s="208"/>
      <c r="AJ34" s="208"/>
      <c r="AK34" s="210"/>
      <c r="AL34" s="210"/>
      <c r="AM34" s="210"/>
      <c r="AN34" s="209"/>
      <c r="AO34" s="205"/>
      <c r="AP34" s="165"/>
      <c r="AQ34" s="165"/>
      <c r="AR34" s="165"/>
      <c r="AS34" s="205"/>
      <c r="AT34" s="205"/>
      <c r="AU34" s="205"/>
      <c r="AV34" s="205"/>
      <c r="AW34" s="205"/>
      <c r="AX34" s="205"/>
      <c r="BE34" s="209"/>
    </row>
    <row r="35" spans="1:57" s="163" customFormat="1">
      <c r="A35" s="205"/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6"/>
      <c r="O35" s="206"/>
      <c r="P35" s="206"/>
      <c r="Q35" s="207"/>
      <c r="R35" s="207"/>
      <c r="S35" s="207"/>
      <c r="T35" s="209"/>
      <c r="U35" s="205"/>
      <c r="V35" s="205"/>
      <c r="W35" s="205"/>
      <c r="X35" s="205"/>
      <c r="Y35" s="208"/>
      <c r="Z35" s="208"/>
      <c r="AA35" s="208"/>
      <c r="AB35" s="208"/>
      <c r="AC35" s="208"/>
      <c r="AD35" s="208"/>
      <c r="AE35" s="209"/>
      <c r="AF35" s="209"/>
      <c r="AG35" s="209"/>
      <c r="AH35" s="208"/>
      <c r="AI35" s="208"/>
      <c r="AJ35" s="208"/>
      <c r="AK35" s="210"/>
      <c r="AL35" s="210"/>
      <c r="AM35" s="210"/>
      <c r="AN35" s="209"/>
      <c r="AO35" s="205"/>
      <c r="AP35" s="165"/>
      <c r="AQ35" s="165"/>
      <c r="AR35" s="165"/>
      <c r="AS35" s="205"/>
      <c r="AT35" s="205"/>
      <c r="AU35" s="205"/>
      <c r="AV35" s="205"/>
      <c r="AW35" s="205"/>
      <c r="AX35" s="205"/>
      <c r="BE35" s="209"/>
    </row>
    <row r="36" spans="1:57" s="163" customFormat="1">
      <c r="A36" s="205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6"/>
      <c r="O36" s="206"/>
      <c r="P36" s="206"/>
      <c r="Q36" s="207"/>
      <c r="R36" s="207"/>
      <c r="S36" s="207"/>
      <c r="T36" s="209"/>
      <c r="U36" s="205"/>
      <c r="V36" s="205"/>
      <c r="W36" s="205"/>
      <c r="X36" s="205"/>
      <c r="Y36" s="208"/>
      <c r="Z36" s="208"/>
      <c r="AA36" s="208"/>
      <c r="AB36" s="208"/>
      <c r="AC36" s="208"/>
      <c r="AD36" s="208"/>
      <c r="AE36" s="209"/>
      <c r="AF36" s="209"/>
      <c r="AG36" s="209"/>
      <c r="AH36" s="208"/>
      <c r="AI36" s="208"/>
      <c r="AJ36" s="208"/>
      <c r="AK36" s="210"/>
      <c r="AL36" s="210"/>
      <c r="AM36" s="210"/>
      <c r="AN36" s="209"/>
      <c r="AO36" s="205"/>
      <c r="AP36" s="165"/>
      <c r="AQ36" s="165"/>
      <c r="AR36" s="165"/>
      <c r="AS36" s="205"/>
      <c r="AT36" s="205"/>
      <c r="AU36" s="205"/>
      <c r="AV36" s="205"/>
      <c r="AW36" s="205"/>
      <c r="AX36" s="205"/>
      <c r="BE36" s="209"/>
    </row>
    <row r="37" spans="1:57" s="163" customFormat="1">
      <c r="A37" s="205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6"/>
      <c r="O37" s="206"/>
      <c r="P37" s="206"/>
      <c r="Q37" s="207"/>
      <c r="R37" s="207"/>
      <c r="S37" s="207"/>
      <c r="T37" s="209"/>
      <c r="U37" s="205"/>
      <c r="V37" s="205"/>
      <c r="W37" s="205"/>
      <c r="X37" s="205"/>
      <c r="Y37" s="208"/>
      <c r="Z37" s="208"/>
      <c r="AA37" s="208"/>
      <c r="AB37" s="208"/>
      <c r="AC37" s="208"/>
      <c r="AD37" s="208"/>
      <c r="AE37" s="209"/>
      <c r="AF37" s="209"/>
      <c r="AG37" s="209"/>
      <c r="AH37" s="208"/>
      <c r="AI37" s="208"/>
      <c r="AJ37" s="208"/>
      <c r="AK37" s="210"/>
      <c r="AL37" s="210"/>
      <c r="AM37" s="210"/>
      <c r="AN37" s="209"/>
      <c r="AO37" s="205"/>
      <c r="AP37" s="165"/>
      <c r="AQ37" s="165"/>
      <c r="AR37" s="165"/>
      <c r="AS37" s="205"/>
      <c r="AT37" s="205"/>
      <c r="AU37" s="205"/>
      <c r="AV37" s="205"/>
      <c r="AW37" s="205"/>
      <c r="AX37" s="205"/>
      <c r="BE37" s="209"/>
    </row>
    <row r="38" spans="1:57" s="163" customFormat="1">
      <c r="A38" s="205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6"/>
      <c r="O38" s="206"/>
      <c r="P38" s="206"/>
      <c r="Q38" s="207"/>
      <c r="R38" s="207"/>
      <c r="S38" s="207"/>
      <c r="T38" s="209"/>
      <c r="U38" s="205"/>
      <c r="V38" s="205"/>
      <c r="W38" s="205"/>
      <c r="X38" s="205"/>
      <c r="Y38" s="208"/>
      <c r="Z38" s="208"/>
      <c r="AA38" s="208"/>
      <c r="AB38" s="208"/>
      <c r="AC38" s="208"/>
      <c r="AD38" s="208"/>
      <c r="AE38" s="209"/>
      <c r="AF38" s="209"/>
      <c r="AG38" s="209"/>
      <c r="AH38" s="208"/>
      <c r="AI38" s="208"/>
      <c r="AJ38" s="208"/>
      <c r="AK38" s="210"/>
      <c r="AL38" s="210"/>
      <c r="AM38" s="210"/>
      <c r="AN38" s="209"/>
      <c r="AO38" s="205"/>
      <c r="AP38" s="165"/>
      <c r="AQ38" s="165"/>
      <c r="AR38" s="165"/>
      <c r="AS38" s="205"/>
      <c r="AT38" s="205"/>
      <c r="AU38" s="205"/>
      <c r="AV38" s="205"/>
      <c r="AW38" s="205"/>
      <c r="AX38" s="205"/>
      <c r="BE38" s="209"/>
    </row>
    <row r="39" spans="1:57" s="163" customFormat="1">
      <c r="A39" s="205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6"/>
      <c r="O39" s="206"/>
      <c r="P39" s="206"/>
      <c r="Q39" s="207"/>
      <c r="R39" s="207"/>
      <c r="S39" s="207"/>
      <c r="T39" s="209"/>
      <c r="U39" s="205"/>
      <c r="V39" s="205"/>
      <c r="W39" s="205"/>
      <c r="X39" s="205"/>
      <c r="Y39" s="208"/>
      <c r="Z39" s="208"/>
      <c r="AA39" s="208"/>
      <c r="AB39" s="208"/>
      <c r="AC39" s="208"/>
      <c r="AD39" s="208"/>
      <c r="AE39" s="209"/>
      <c r="AF39" s="209"/>
      <c r="AG39" s="209"/>
      <c r="AH39" s="208"/>
      <c r="AI39" s="208"/>
      <c r="AJ39" s="208"/>
      <c r="AK39" s="210"/>
      <c r="AL39" s="210"/>
      <c r="AM39" s="210"/>
      <c r="AN39" s="209"/>
      <c r="AO39" s="205"/>
      <c r="AP39" s="165"/>
      <c r="AQ39" s="165"/>
      <c r="AR39" s="165"/>
      <c r="AS39" s="205"/>
      <c r="AT39" s="205"/>
      <c r="AU39" s="205"/>
      <c r="AV39" s="205"/>
      <c r="AW39" s="205"/>
      <c r="AX39" s="205"/>
      <c r="BE39" s="209"/>
    </row>
    <row r="40" spans="1:57" s="163" customFormat="1">
      <c r="A40" s="205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6"/>
      <c r="O40" s="206"/>
      <c r="P40" s="206"/>
      <c r="Q40" s="207"/>
      <c r="R40" s="207"/>
      <c r="S40" s="207"/>
      <c r="T40" s="209"/>
      <c r="U40" s="205"/>
      <c r="V40" s="205"/>
      <c r="W40" s="205"/>
      <c r="X40" s="205"/>
      <c r="Y40" s="208"/>
      <c r="Z40" s="208"/>
      <c r="AA40" s="208"/>
      <c r="AB40" s="208"/>
      <c r="AC40" s="208"/>
      <c r="AD40" s="208"/>
      <c r="AE40" s="209"/>
      <c r="AF40" s="209"/>
      <c r="AG40" s="209"/>
      <c r="AH40" s="208"/>
      <c r="AI40" s="208"/>
      <c r="AJ40" s="208"/>
      <c r="AK40" s="210"/>
      <c r="AL40" s="210"/>
      <c r="AM40" s="210"/>
      <c r="AN40" s="209"/>
      <c r="AO40" s="205"/>
      <c r="AP40" s="165"/>
      <c r="AQ40" s="165"/>
      <c r="AR40" s="165"/>
      <c r="AS40" s="205"/>
      <c r="AT40" s="205"/>
      <c r="AU40" s="205"/>
      <c r="AV40" s="205"/>
      <c r="AW40" s="205"/>
      <c r="AX40" s="205"/>
      <c r="BE40" s="209"/>
    </row>
    <row r="41" spans="1:57" s="163" customFormat="1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6"/>
      <c r="O41" s="206"/>
      <c r="P41" s="206"/>
      <c r="Q41" s="207"/>
      <c r="R41" s="207"/>
      <c r="S41" s="207"/>
      <c r="T41" s="209"/>
      <c r="U41" s="205"/>
      <c r="V41" s="205"/>
      <c r="W41" s="205"/>
      <c r="X41" s="205"/>
      <c r="Y41" s="208"/>
      <c r="Z41" s="208"/>
      <c r="AA41" s="208"/>
      <c r="AB41" s="208"/>
      <c r="AC41" s="208"/>
      <c r="AD41" s="208"/>
      <c r="AE41" s="209"/>
      <c r="AF41" s="209"/>
      <c r="AG41" s="209"/>
      <c r="AH41" s="208"/>
      <c r="AI41" s="208"/>
      <c r="AJ41" s="208"/>
      <c r="AK41" s="210"/>
      <c r="AL41" s="210"/>
      <c r="AM41" s="210"/>
      <c r="AN41" s="209"/>
      <c r="AO41" s="205"/>
      <c r="AP41" s="165"/>
      <c r="AQ41" s="165"/>
      <c r="AR41" s="165"/>
      <c r="AS41" s="205"/>
      <c r="AT41" s="205"/>
      <c r="AU41" s="205"/>
      <c r="AV41" s="205"/>
      <c r="AW41" s="205"/>
      <c r="AX41" s="205"/>
      <c r="BE41" s="209"/>
    </row>
    <row r="42" spans="1:57" s="163" customFormat="1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6"/>
      <c r="O42" s="206"/>
      <c r="P42" s="206"/>
      <c r="Q42" s="207"/>
      <c r="R42" s="207"/>
      <c r="S42" s="207"/>
      <c r="T42" s="209"/>
      <c r="U42" s="205"/>
      <c r="V42" s="205"/>
      <c r="W42" s="205"/>
      <c r="X42" s="205"/>
      <c r="Y42" s="208"/>
      <c r="Z42" s="208"/>
      <c r="AA42" s="208"/>
      <c r="AB42" s="208"/>
      <c r="AC42" s="208"/>
      <c r="AD42" s="208"/>
      <c r="AE42" s="209"/>
      <c r="AF42" s="209"/>
      <c r="AG42" s="209"/>
      <c r="AH42" s="208"/>
      <c r="AI42" s="208"/>
      <c r="AJ42" s="208"/>
      <c r="AK42" s="210"/>
      <c r="AL42" s="210"/>
      <c r="AM42" s="210"/>
      <c r="AN42" s="209"/>
      <c r="AO42" s="205"/>
      <c r="AP42" s="165"/>
      <c r="AQ42" s="165"/>
      <c r="AR42" s="165"/>
      <c r="AS42" s="205"/>
      <c r="AT42" s="205"/>
      <c r="AU42" s="205"/>
      <c r="AV42" s="205"/>
      <c r="AW42" s="205"/>
      <c r="AX42" s="205"/>
      <c r="BE42" s="209"/>
    </row>
    <row r="43" spans="1:57" s="163" customFormat="1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6"/>
      <c r="O43" s="206"/>
      <c r="P43" s="206"/>
      <c r="Q43" s="207"/>
      <c r="R43" s="207"/>
      <c r="S43" s="207"/>
      <c r="T43" s="209"/>
      <c r="U43" s="205"/>
      <c r="V43" s="205"/>
      <c r="W43" s="205"/>
      <c r="X43" s="205"/>
      <c r="Y43" s="208"/>
      <c r="Z43" s="208"/>
      <c r="AA43" s="208"/>
      <c r="AB43" s="208"/>
      <c r="AC43" s="208"/>
      <c r="AD43" s="208"/>
      <c r="AE43" s="209"/>
      <c r="AF43" s="209"/>
      <c r="AG43" s="209"/>
      <c r="AH43" s="208"/>
      <c r="AI43" s="208"/>
      <c r="AJ43" s="208"/>
      <c r="AK43" s="210"/>
      <c r="AL43" s="210"/>
      <c r="AM43" s="210"/>
      <c r="AN43" s="209"/>
      <c r="AO43" s="205"/>
      <c r="AP43" s="165"/>
      <c r="AQ43" s="165"/>
      <c r="AR43" s="165"/>
      <c r="AS43" s="205"/>
      <c r="AT43" s="205"/>
      <c r="AU43" s="205"/>
      <c r="AV43" s="205"/>
      <c r="AW43" s="205"/>
      <c r="AX43" s="205"/>
      <c r="BE43" s="209"/>
    </row>
    <row r="44" spans="1:57" s="163" customFormat="1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6"/>
      <c r="O44" s="206"/>
      <c r="P44" s="206"/>
      <c r="Q44" s="207"/>
      <c r="R44" s="207"/>
      <c r="S44" s="207"/>
      <c r="T44" s="209"/>
      <c r="U44" s="205"/>
      <c r="V44" s="205"/>
      <c r="W44" s="205"/>
      <c r="X44" s="205"/>
      <c r="Y44" s="208"/>
      <c r="Z44" s="208"/>
      <c r="AA44" s="208"/>
      <c r="AB44" s="208"/>
      <c r="AC44" s="208"/>
      <c r="AD44" s="208"/>
      <c r="AE44" s="209"/>
      <c r="AF44" s="209"/>
      <c r="AG44" s="209"/>
      <c r="AH44" s="208"/>
      <c r="AI44" s="208"/>
      <c r="AJ44" s="208"/>
      <c r="AK44" s="210"/>
      <c r="AL44" s="210"/>
      <c r="AM44" s="210"/>
      <c r="AN44" s="209"/>
      <c r="AO44" s="205"/>
      <c r="AP44" s="165"/>
      <c r="AQ44" s="165"/>
      <c r="AR44" s="165"/>
      <c r="AS44" s="205"/>
      <c r="AT44" s="205"/>
      <c r="AU44" s="205"/>
      <c r="AV44" s="205"/>
      <c r="AW44" s="205"/>
      <c r="AX44" s="205"/>
      <c r="BE44" s="209"/>
    </row>
    <row r="45" spans="1:57" s="163" customFormat="1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6"/>
      <c r="O45" s="206"/>
      <c r="P45" s="206"/>
      <c r="Q45" s="207"/>
      <c r="R45" s="207"/>
      <c r="S45" s="207"/>
      <c r="T45" s="209"/>
      <c r="U45" s="205"/>
      <c r="V45" s="205"/>
      <c r="W45" s="205"/>
      <c r="X45" s="205"/>
      <c r="Y45" s="208"/>
      <c r="Z45" s="208"/>
      <c r="AA45" s="208"/>
      <c r="AB45" s="208"/>
      <c r="AC45" s="208"/>
      <c r="AD45" s="208"/>
      <c r="AE45" s="209"/>
      <c r="AF45" s="209"/>
      <c r="AG45" s="209"/>
      <c r="AH45" s="208"/>
      <c r="AI45" s="208"/>
      <c r="AJ45" s="208"/>
      <c r="AK45" s="210"/>
      <c r="AL45" s="210"/>
      <c r="AM45" s="210"/>
      <c r="AN45" s="209"/>
      <c r="AO45" s="205"/>
      <c r="AP45" s="165"/>
      <c r="AQ45" s="165"/>
      <c r="AR45" s="165"/>
      <c r="AS45" s="205"/>
      <c r="AT45" s="205"/>
      <c r="AU45" s="205"/>
      <c r="AV45" s="205"/>
      <c r="AW45" s="205"/>
      <c r="AX45" s="205"/>
      <c r="BE45" s="209"/>
    </row>
    <row r="46" spans="1:57" s="163" customFormat="1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6"/>
      <c r="O46" s="206"/>
      <c r="P46" s="206"/>
      <c r="Q46" s="207"/>
      <c r="R46" s="207"/>
      <c r="S46" s="207"/>
      <c r="T46" s="209"/>
      <c r="U46" s="205"/>
      <c r="V46" s="205"/>
      <c r="W46" s="205"/>
      <c r="X46" s="205"/>
      <c r="Y46" s="208"/>
      <c r="Z46" s="208"/>
      <c r="AA46" s="208"/>
      <c r="AB46" s="208"/>
      <c r="AC46" s="208"/>
      <c r="AD46" s="208"/>
      <c r="AE46" s="209"/>
      <c r="AF46" s="209"/>
      <c r="AG46" s="209"/>
      <c r="AH46" s="208"/>
      <c r="AI46" s="208"/>
      <c r="AJ46" s="208"/>
      <c r="AK46" s="210"/>
      <c r="AL46" s="210"/>
      <c r="AM46" s="210"/>
      <c r="AN46" s="209"/>
      <c r="AO46" s="205"/>
      <c r="AP46" s="165"/>
      <c r="AQ46" s="165"/>
      <c r="AR46" s="165"/>
      <c r="AS46" s="205"/>
      <c r="AT46" s="205"/>
      <c r="AU46" s="205"/>
      <c r="AV46" s="205"/>
      <c r="AW46" s="205"/>
      <c r="AX46" s="205"/>
      <c r="BE46" s="209"/>
    </row>
    <row r="47" spans="1:57" s="163" customFormat="1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6"/>
      <c r="O47" s="206"/>
      <c r="P47" s="206"/>
      <c r="Q47" s="207"/>
      <c r="R47" s="207"/>
      <c r="S47" s="207"/>
      <c r="T47" s="209"/>
      <c r="U47" s="205"/>
      <c r="V47" s="205"/>
      <c r="W47" s="205"/>
      <c r="X47" s="205"/>
      <c r="Y47" s="208"/>
      <c r="Z47" s="208"/>
      <c r="AA47" s="208"/>
      <c r="AB47" s="208"/>
      <c r="AC47" s="208"/>
      <c r="AD47" s="208"/>
      <c r="AE47" s="209"/>
      <c r="AF47" s="209"/>
      <c r="AG47" s="209"/>
      <c r="AH47" s="208"/>
      <c r="AI47" s="208"/>
      <c r="AJ47" s="208"/>
      <c r="AK47" s="210"/>
      <c r="AL47" s="210"/>
      <c r="AM47" s="210"/>
      <c r="AN47" s="209"/>
      <c r="AO47" s="205"/>
      <c r="AP47" s="165"/>
      <c r="AQ47" s="165"/>
      <c r="AR47" s="165"/>
      <c r="AS47" s="205"/>
      <c r="AT47" s="205"/>
      <c r="AU47" s="205"/>
      <c r="AV47" s="205"/>
      <c r="AW47" s="205"/>
      <c r="AX47" s="205"/>
      <c r="BE47" s="209"/>
    </row>
    <row r="48" spans="1:57" s="163" customFormat="1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6"/>
      <c r="O48" s="206"/>
      <c r="P48" s="206"/>
      <c r="Q48" s="207"/>
      <c r="R48" s="207"/>
      <c r="S48" s="207"/>
      <c r="T48" s="209"/>
      <c r="U48" s="205"/>
      <c r="V48" s="205"/>
      <c r="W48" s="205"/>
      <c r="X48" s="205"/>
      <c r="Y48" s="208"/>
      <c r="Z48" s="208"/>
      <c r="AA48" s="208"/>
      <c r="AB48" s="208"/>
      <c r="AC48" s="208"/>
      <c r="AD48" s="208"/>
      <c r="AE48" s="209"/>
      <c r="AF48" s="209"/>
      <c r="AG48" s="209"/>
      <c r="AH48" s="208"/>
      <c r="AI48" s="208"/>
      <c r="AJ48" s="208"/>
      <c r="AK48" s="210"/>
      <c r="AL48" s="210"/>
      <c r="AM48" s="210"/>
      <c r="AN48" s="209"/>
      <c r="AO48" s="205"/>
      <c r="AP48" s="165"/>
      <c r="AQ48" s="165"/>
      <c r="AR48" s="165"/>
      <c r="AS48" s="205"/>
      <c r="AT48" s="205"/>
      <c r="AU48" s="205"/>
      <c r="AV48" s="205"/>
      <c r="AW48" s="205"/>
      <c r="AX48" s="205"/>
      <c r="BE48" s="209"/>
    </row>
    <row r="49" spans="1:57" s="163" customFormat="1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6"/>
      <c r="O49" s="206"/>
      <c r="P49" s="206"/>
      <c r="Q49" s="207"/>
      <c r="R49" s="207"/>
      <c r="S49" s="207"/>
      <c r="T49" s="209"/>
      <c r="U49" s="205"/>
      <c r="V49" s="205"/>
      <c r="W49" s="205"/>
      <c r="X49" s="205"/>
      <c r="Y49" s="208"/>
      <c r="Z49" s="208"/>
      <c r="AA49" s="208"/>
      <c r="AB49" s="208"/>
      <c r="AC49" s="208"/>
      <c r="AD49" s="208"/>
      <c r="AE49" s="209"/>
      <c r="AF49" s="209"/>
      <c r="AG49" s="209"/>
      <c r="AH49" s="208"/>
      <c r="AI49" s="208"/>
      <c r="AJ49" s="208"/>
      <c r="AK49" s="210"/>
      <c r="AL49" s="210"/>
      <c r="AM49" s="210"/>
      <c r="AN49" s="209"/>
      <c r="AO49" s="205"/>
      <c r="AP49" s="165"/>
      <c r="AQ49" s="165"/>
      <c r="AR49" s="165"/>
      <c r="AS49" s="205"/>
      <c r="AT49" s="205"/>
      <c r="AU49" s="205"/>
      <c r="AV49" s="205"/>
      <c r="AW49" s="205"/>
      <c r="AX49" s="205"/>
      <c r="BE49" s="209"/>
    </row>
    <row r="50" spans="1:57" s="163" customFormat="1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6"/>
      <c r="O50" s="206"/>
      <c r="P50" s="206"/>
      <c r="Q50" s="207"/>
      <c r="R50" s="207"/>
      <c r="S50" s="207"/>
      <c r="T50" s="209"/>
      <c r="U50" s="205"/>
      <c r="V50" s="205"/>
      <c r="W50" s="205"/>
      <c r="X50" s="205"/>
      <c r="Y50" s="208"/>
      <c r="Z50" s="208"/>
      <c r="AA50" s="208"/>
      <c r="AB50" s="208"/>
      <c r="AC50" s="208"/>
      <c r="AD50" s="208"/>
      <c r="AE50" s="209"/>
      <c r="AF50" s="209"/>
      <c r="AG50" s="209"/>
      <c r="AH50" s="208"/>
      <c r="AI50" s="208"/>
      <c r="AJ50" s="208"/>
      <c r="AK50" s="210"/>
      <c r="AL50" s="210"/>
      <c r="AM50" s="210"/>
      <c r="AN50" s="209"/>
      <c r="AO50" s="205"/>
      <c r="AP50" s="165"/>
      <c r="AQ50" s="165"/>
      <c r="AR50" s="165"/>
      <c r="AS50" s="205"/>
      <c r="AT50" s="205"/>
      <c r="AU50" s="205"/>
      <c r="AV50" s="205"/>
      <c r="AW50" s="205"/>
      <c r="AX50" s="205"/>
      <c r="BE50" s="209"/>
    </row>
    <row r="51" spans="1:57" s="163" customFormat="1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6"/>
      <c r="O51" s="206"/>
      <c r="P51" s="206"/>
      <c r="Q51" s="207"/>
      <c r="R51" s="207"/>
      <c r="S51" s="207"/>
      <c r="T51" s="209"/>
      <c r="U51" s="205"/>
      <c r="V51" s="205"/>
      <c r="W51" s="205"/>
      <c r="X51" s="205"/>
      <c r="Y51" s="208"/>
      <c r="Z51" s="208"/>
      <c r="AA51" s="208"/>
      <c r="AB51" s="208"/>
      <c r="AC51" s="208"/>
      <c r="AD51" s="208"/>
      <c r="AE51" s="209"/>
      <c r="AF51" s="209"/>
      <c r="AG51" s="209"/>
      <c r="AH51" s="208"/>
      <c r="AI51" s="208"/>
      <c r="AJ51" s="208"/>
      <c r="AK51" s="210"/>
      <c r="AL51" s="210"/>
      <c r="AM51" s="210"/>
      <c r="AN51" s="209"/>
      <c r="AO51" s="205"/>
      <c r="AP51" s="165"/>
      <c r="AQ51" s="165"/>
      <c r="AR51" s="165"/>
      <c r="AS51" s="205"/>
      <c r="AT51" s="205"/>
      <c r="AU51" s="205"/>
      <c r="AV51" s="205"/>
      <c r="AW51" s="205"/>
      <c r="AX51" s="205"/>
      <c r="BE51" s="209"/>
    </row>
    <row r="52" spans="1:57" s="163" customFormat="1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6"/>
      <c r="O52" s="206"/>
      <c r="P52" s="206"/>
      <c r="Q52" s="207"/>
      <c r="R52" s="207"/>
      <c r="S52" s="207"/>
      <c r="T52" s="209"/>
      <c r="U52" s="205"/>
      <c r="V52" s="205"/>
      <c r="W52" s="205"/>
      <c r="X52" s="205"/>
      <c r="Y52" s="208"/>
      <c r="Z52" s="208"/>
      <c r="AA52" s="208"/>
      <c r="AB52" s="208"/>
      <c r="AC52" s="208"/>
      <c r="AD52" s="208"/>
      <c r="AE52" s="209"/>
      <c r="AF52" s="209"/>
      <c r="AG52" s="209"/>
      <c r="AH52" s="208"/>
      <c r="AI52" s="208"/>
      <c r="AJ52" s="208"/>
      <c r="AK52" s="210"/>
      <c r="AL52" s="210"/>
      <c r="AM52" s="210"/>
      <c r="AN52" s="209"/>
      <c r="AO52" s="205"/>
      <c r="AP52" s="165"/>
      <c r="AQ52" s="165"/>
      <c r="AR52" s="165"/>
      <c r="AS52" s="205"/>
      <c r="AT52" s="205"/>
      <c r="AU52" s="205"/>
      <c r="AV52" s="205"/>
      <c r="AW52" s="205"/>
      <c r="AX52" s="205"/>
      <c r="BE52" s="209"/>
    </row>
    <row r="53" spans="1:57" s="163" customFormat="1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6"/>
      <c r="O53" s="206"/>
      <c r="P53" s="206"/>
      <c r="Q53" s="207"/>
      <c r="R53" s="207"/>
      <c r="S53" s="207"/>
      <c r="T53" s="209"/>
      <c r="U53" s="205"/>
      <c r="V53" s="205"/>
      <c r="W53" s="205"/>
      <c r="X53" s="205"/>
      <c r="Y53" s="208"/>
      <c r="Z53" s="208"/>
      <c r="AA53" s="208"/>
      <c r="AB53" s="208"/>
      <c r="AC53" s="208"/>
      <c r="AD53" s="208"/>
      <c r="AE53" s="209"/>
      <c r="AF53" s="209"/>
      <c r="AG53" s="209"/>
      <c r="AH53" s="208"/>
      <c r="AI53" s="208"/>
      <c r="AJ53" s="208"/>
      <c r="AK53" s="210"/>
      <c r="AL53" s="210"/>
      <c r="AM53" s="210"/>
      <c r="AN53" s="209"/>
      <c r="AO53" s="205"/>
      <c r="AP53" s="165"/>
      <c r="AQ53" s="165"/>
      <c r="AR53" s="165"/>
      <c r="AS53" s="205"/>
      <c r="AT53" s="205"/>
      <c r="AU53" s="205"/>
      <c r="AV53" s="205"/>
      <c r="AW53" s="205"/>
      <c r="AX53" s="205"/>
      <c r="BE53" s="209"/>
    </row>
    <row r="54" spans="1:57" s="163" customFormat="1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6"/>
      <c r="O54" s="206"/>
      <c r="P54" s="206"/>
      <c r="Q54" s="207"/>
      <c r="R54" s="207"/>
      <c r="S54" s="207"/>
      <c r="T54" s="209"/>
      <c r="U54" s="205"/>
      <c r="V54" s="205"/>
      <c r="W54" s="205"/>
      <c r="X54" s="205"/>
      <c r="Y54" s="208"/>
      <c r="Z54" s="208"/>
      <c r="AA54" s="208"/>
      <c r="AB54" s="208"/>
      <c r="AC54" s="208"/>
      <c r="AD54" s="208"/>
      <c r="AE54" s="209"/>
      <c r="AF54" s="209"/>
      <c r="AG54" s="209"/>
      <c r="AH54" s="208"/>
      <c r="AI54" s="208"/>
      <c r="AJ54" s="208"/>
      <c r="AK54" s="210"/>
      <c r="AL54" s="210"/>
      <c r="AM54" s="210"/>
      <c r="AN54" s="209"/>
      <c r="AO54" s="205"/>
      <c r="AP54" s="165"/>
      <c r="AQ54" s="165"/>
      <c r="AR54" s="165"/>
      <c r="AS54" s="205"/>
      <c r="AT54" s="205"/>
      <c r="AU54" s="205"/>
      <c r="AV54" s="205"/>
      <c r="AW54" s="205"/>
      <c r="AX54" s="205"/>
      <c r="BE54" s="209"/>
    </row>
    <row r="55" spans="1:57" s="163" customFormat="1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6"/>
      <c r="O55" s="206"/>
      <c r="P55" s="206"/>
      <c r="Q55" s="207"/>
      <c r="R55" s="207"/>
      <c r="S55" s="207"/>
      <c r="T55" s="209"/>
      <c r="U55" s="205"/>
      <c r="V55" s="205"/>
      <c r="W55" s="205"/>
      <c r="X55" s="205"/>
      <c r="Y55" s="208"/>
      <c r="Z55" s="208"/>
      <c r="AA55" s="208"/>
      <c r="AB55" s="208"/>
      <c r="AC55" s="208"/>
      <c r="AD55" s="208"/>
      <c r="AE55" s="209"/>
      <c r="AF55" s="209"/>
      <c r="AG55" s="209"/>
      <c r="AH55" s="208"/>
      <c r="AI55" s="208"/>
      <c r="AJ55" s="208"/>
      <c r="AK55" s="210"/>
      <c r="AL55" s="210"/>
      <c r="AM55" s="210"/>
      <c r="AN55" s="209"/>
      <c r="AO55" s="205"/>
      <c r="AP55" s="165"/>
      <c r="AQ55" s="165"/>
      <c r="AR55" s="165"/>
      <c r="AS55" s="205"/>
      <c r="AT55" s="205"/>
      <c r="AU55" s="205"/>
      <c r="AV55" s="205"/>
      <c r="AW55" s="205"/>
      <c r="AX55" s="205"/>
      <c r="BE55" s="209"/>
    </row>
    <row r="56" spans="1:57" s="163" customFormat="1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6"/>
      <c r="O56" s="206"/>
      <c r="P56" s="206"/>
      <c r="Q56" s="207"/>
      <c r="R56" s="207"/>
      <c r="S56" s="207"/>
      <c r="T56" s="209"/>
      <c r="U56" s="205"/>
      <c r="V56" s="205"/>
      <c r="W56" s="205"/>
      <c r="X56" s="205"/>
      <c r="Y56" s="208"/>
      <c r="Z56" s="208"/>
      <c r="AA56" s="208"/>
      <c r="AB56" s="208"/>
      <c r="AC56" s="208"/>
      <c r="AD56" s="208"/>
      <c r="AE56" s="209"/>
      <c r="AF56" s="209"/>
      <c r="AG56" s="209"/>
      <c r="AH56" s="208"/>
      <c r="AI56" s="208"/>
      <c r="AJ56" s="208"/>
      <c r="AK56" s="210"/>
      <c r="AL56" s="210"/>
      <c r="AM56" s="210"/>
      <c r="AN56" s="209"/>
      <c r="AO56" s="205"/>
      <c r="AP56" s="165"/>
      <c r="AQ56" s="165"/>
      <c r="AR56" s="165"/>
      <c r="AS56" s="205"/>
      <c r="AT56" s="205"/>
      <c r="AU56" s="205"/>
      <c r="AV56" s="205"/>
      <c r="AW56" s="205"/>
      <c r="AX56" s="205"/>
      <c r="BE56" s="209"/>
    </row>
    <row r="57" spans="1:57" s="163" customFormat="1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6"/>
      <c r="O57" s="206"/>
      <c r="P57" s="206"/>
      <c r="Q57" s="207"/>
      <c r="R57" s="207"/>
      <c r="S57" s="207"/>
      <c r="T57" s="209"/>
      <c r="U57" s="205"/>
      <c r="V57" s="205"/>
      <c r="W57" s="205"/>
      <c r="X57" s="205"/>
      <c r="Y57" s="208"/>
      <c r="Z57" s="208"/>
      <c r="AA57" s="208"/>
      <c r="AB57" s="208"/>
      <c r="AC57" s="208"/>
      <c r="AD57" s="208"/>
      <c r="AE57" s="209"/>
      <c r="AF57" s="209"/>
      <c r="AG57" s="209"/>
      <c r="AH57" s="208"/>
      <c r="AI57" s="208"/>
      <c r="AJ57" s="208"/>
      <c r="AK57" s="210"/>
      <c r="AL57" s="210"/>
      <c r="AM57" s="210"/>
      <c r="AN57" s="209"/>
      <c r="AO57" s="205"/>
      <c r="AP57" s="165"/>
      <c r="AQ57" s="165"/>
      <c r="AR57" s="165"/>
      <c r="AS57" s="205"/>
      <c r="AT57" s="205"/>
      <c r="AU57" s="205"/>
      <c r="AV57" s="205"/>
      <c r="AW57" s="205"/>
      <c r="AX57" s="205"/>
      <c r="BE57" s="209"/>
    </row>
    <row r="58" spans="1:57" s="163" customFormat="1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6"/>
      <c r="O58" s="206"/>
      <c r="P58" s="206"/>
      <c r="Q58" s="207"/>
      <c r="R58" s="207"/>
      <c r="S58" s="207"/>
      <c r="T58" s="209"/>
      <c r="U58" s="205"/>
      <c r="V58" s="205"/>
      <c r="W58" s="205"/>
      <c r="X58" s="205"/>
      <c r="Y58" s="208"/>
      <c r="Z58" s="208"/>
      <c r="AA58" s="208"/>
      <c r="AB58" s="208"/>
      <c r="AC58" s="208"/>
      <c r="AD58" s="208"/>
      <c r="AE58" s="209"/>
      <c r="AF58" s="209"/>
      <c r="AG58" s="209"/>
      <c r="AH58" s="208"/>
      <c r="AI58" s="208"/>
      <c r="AJ58" s="208"/>
      <c r="AK58" s="210"/>
      <c r="AL58" s="210"/>
      <c r="AM58" s="210"/>
      <c r="AN58" s="209"/>
      <c r="AO58" s="205"/>
      <c r="AP58" s="165"/>
      <c r="AQ58" s="165"/>
      <c r="AR58" s="165"/>
      <c r="AS58" s="205"/>
      <c r="AT58" s="205"/>
      <c r="AU58" s="205"/>
      <c r="AV58" s="205"/>
      <c r="AW58" s="205"/>
      <c r="AX58" s="205"/>
      <c r="BE58" s="209"/>
    </row>
    <row r="59" spans="1:57" s="163" customFormat="1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6"/>
      <c r="O59" s="206"/>
      <c r="P59" s="206"/>
      <c r="Q59" s="207"/>
      <c r="R59" s="207"/>
      <c r="S59" s="207"/>
      <c r="T59" s="209"/>
      <c r="U59" s="205"/>
      <c r="V59" s="205"/>
      <c r="W59" s="205"/>
      <c r="X59" s="205"/>
      <c r="Y59" s="208"/>
      <c r="Z59" s="208"/>
      <c r="AA59" s="208"/>
      <c r="AB59" s="208"/>
      <c r="AC59" s="208"/>
      <c r="AD59" s="208"/>
      <c r="AE59" s="209"/>
      <c r="AF59" s="209"/>
      <c r="AG59" s="209"/>
      <c r="AH59" s="208"/>
      <c r="AI59" s="208"/>
      <c r="AJ59" s="208"/>
      <c r="AK59" s="210"/>
      <c r="AL59" s="210"/>
      <c r="AM59" s="210"/>
      <c r="AN59" s="209"/>
      <c r="AO59" s="205"/>
      <c r="AP59" s="165"/>
      <c r="AQ59" s="165"/>
      <c r="AR59" s="165"/>
      <c r="AS59" s="205"/>
      <c r="AT59" s="205"/>
      <c r="AU59" s="205"/>
      <c r="AV59" s="205"/>
      <c r="AW59" s="205"/>
      <c r="AX59" s="205"/>
      <c r="BE59" s="209"/>
    </row>
    <row r="60" spans="1:57" s="163" customFormat="1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6"/>
      <c r="O60" s="206"/>
      <c r="P60" s="206"/>
      <c r="Q60" s="207"/>
      <c r="R60" s="207"/>
      <c r="S60" s="207"/>
      <c r="T60" s="209"/>
      <c r="U60" s="205"/>
      <c r="V60" s="205"/>
      <c r="W60" s="205"/>
      <c r="X60" s="205"/>
      <c r="Y60" s="208"/>
      <c r="Z60" s="208"/>
      <c r="AA60" s="208"/>
      <c r="AB60" s="208"/>
      <c r="AC60" s="208"/>
      <c r="AD60" s="208"/>
      <c r="AE60" s="209"/>
      <c r="AF60" s="209"/>
      <c r="AG60" s="209"/>
      <c r="AH60" s="208"/>
      <c r="AI60" s="208"/>
      <c r="AJ60" s="208"/>
      <c r="AK60" s="210"/>
      <c r="AL60" s="210"/>
      <c r="AM60" s="210"/>
      <c r="AN60" s="209"/>
      <c r="AO60" s="205"/>
      <c r="AP60" s="165"/>
      <c r="AQ60" s="165"/>
      <c r="AR60" s="165"/>
      <c r="AS60" s="205"/>
      <c r="AT60" s="205"/>
      <c r="AU60" s="205"/>
      <c r="AV60" s="205"/>
      <c r="AW60" s="205"/>
      <c r="AX60" s="205"/>
      <c r="BE60" s="209"/>
    </row>
    <row r="61" spans="1:57" s="163" customFormat="1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6"/>
      <c r="O61" s="206"/>
      <c r="P61" s="206"/>
      <c r="Q61" s="207"/>
      <c r="R61" s="207"/>
      <c r="S61" s="207"/>
      <c r="T61" s="209"/>
      <c r="U61" s="205"/>
      <c r="V61" s="205"/>
      <c r="W61" s="205"/>
      <c r="X61" s="205"/>
      <c r="Y61" s="208"/>
      <c r="Z61" s="208"/>
      <c r="AA61" s="208"/>
      <c r="AB61" s="208"/>
      <c r="AC61" s="208"/>
      <c r="AD61" s="208"/>
      <c r="AE61" s="209"/>
      <c r="AF61" s="209"/>
      <c r="AG61" s="209"/>
      <c r="AH61" s="208"/>
      <c r="AI61" s="208"/>
      <c r="AJ61" s="208"/>
      <c r="AK61" s="210"/>
      <c r="AL61" s="210"/>
      <c r="AM61" s="210"/>
      <c r="AN61" s="209"/>
      <c r="AO61" s="205"/>
      <c r="AP61" s="165"/>
      <c r="AQ61" s="165"/>
      <c r="AR61" s="165"/>
      <c r="AS61" s="205"/>
      <c r="AT61" s="205"/>
      <c r="AU61" s="205"/>
      <c r="AV61" s="205"/>
      <c r="AW61" s="205"/>
      <c r="AX61" s="205"/>
      <c r="BE61" s="209"/>
    </row>
    <row r="62" spans="1:57" s="163" customFormat="1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6"/>
      <c r="O62" s="206"/>
      <c r="P62" s="206"/>
      <c r="Q62" s="207"/>
      <c r="R62" s="207"/>
      <c r="S62" s="207"/>
      <c r="T62" s="209"/>
      <c r="U62" s="205"/>
      <c r="V62" s="205"/>
      <c r="W62" s="205"/>
      <c r="X62" s="205"/>
      <c r="Y62" s="208"/>
      <c r="Z62" s="208"/>
      <c r="AA62" s="208"/>
      <c r="AB62" s="208"/>
      <c r="AC62" s="208"/>
      <c r="AD62" s="208"/>
      <c r="AE62" s="209"/>
      <c r="AF62" s="209"/>
      <c r="AG62" s="209"/>
      <c r="AH62" s="208"/>
      <c r="AI62" s="208"/>
      <c r="AJ62" s="208"/>
      <c r="AK62" s="210"/>
      <c r="AL62" s="210"/>
      <c r="AM62" s="210"/>
      <c r="AN62" s="209"/>
      <c r="AO62" s="205"/>
      <c r="AP62" s="165"/>
      <c r="AQ62" s="165"/>
      <c r="AR62" s="165"/>
      <c r="AS62" s="205"/>
      <c r="AT62" s="205"/>
      <c r="AU62" s="205"/>
      <c r="AV62" s="205"/>
      <c r="AW62" s="205"/>
      <c r="AX62" s="205"/>
      <c r="BE62" s="209"/>
    </row>
    <row r="63" spans="1:57" s="163" customFormat="1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6"/>
      <c r="O63" s="206"/>
      <c r="P63" s="206"/>
      <c r="Q63" s="207"/>
      <c r="R63" s="207"/>
      <c r="S63" s="207"/>
      <c r="T63" s="209"/>
      <c r="U63" s="205"/>
      <c r="V63" s="205"/>
      <c r="W63" s="205"/>
      <c r="X63" s="205"/>
      <c r="Y63" s="208"/>
      <c r="Z63" s="208"/>
      <c r="AA63" s="208"/>
      <c r="AB63" s="208"/>
      <c r="AC63" s="208"/>
      <c r="AD63" s="208"/>
      <c r="AE63" s="209"/>
      <c r="AF63" s="209"/>
      <c r="AG63" s="209"/>
      <c r="AH63" s="208"/>
      <c r="AI63" s="208"/>
      <c r="AJ63" s="208"/>
      <c r="AK63" s="210"/>
      <c r="AL63" s="210"/>
      <c r="AM63" s="210"/>
      <c r="AN63" s="209"/>
      <c r="AO63" s="205"/>
      <c r="AP63" s="165"/>
      <c r="AQ63" s="165"/>
      <c r="AR63" s="165"/>
      <c r="AS63" s="205"/>
      <c r="AT63" s="205"/>
      <c r="AU63" s="205"/>
      <c r="AV63" s="205"/>
      <c r="AW63" s="205"/>
      <c r="AX63" s="205"/>
      <c r="BE63" s="209"/>
    </row>
    <row r="64" spans="1:57" s="163" customFormat="1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6"/>
      <c r="O64" s="206"/>
      <c r="P64" s="206"/>
      <c r="Q64" s="207"/>
      <c r="R64" s="207"/>
      <c r="S64" s="207"/>
      <c r="T64" s="209"/>
      <c r="U64" s="205"/>
      <c r="V64" s="205"/>
      <c r="W64" s="205"/>
      <c r="X64" s="205"/>
      <c r="Y64" s="208"/>
      <c r="Z64" s="208"/>
      <c r="AA64" s="208"/>
      <c r="AB64" s="208"/>
      <c r="AC64" s="208"/>
      <c r="AD64" s="208"/>
      <c r="AE64" s="209"/>
      <c r="AF64" s="209"/>
      <c r="AG64" s="209"/>
      <c r="AH64" s="208"/>
      <c r="AI64" s="208"/>
      <c r="AJ64" s="208"/>
      <c r="AK64" s="210"/>
      <c r="AL64" s="210"/>
      <c r="AM64" s="210"/>
      <c r="AN64" s="209"/>
      <c r="AO64" s="205"/>
      <c r="AP64" s="165"/>
      <c r="AQ64" s="165"/>
      <c r="AR64" s="165"/>
      <c r="AS64" s="205"/>
      <c r="AT64" s="205"/>
      <c r="AU64" s="205"/>
      <c r="AV64" s="205"/>
      <c r="AW64" s="205"/>
      <c r="AX64" s="205"/>
      <c r="BE64" s="209"/>
    </row>
    <row r="65" spans="1:57" s="163" customFormat="1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6"/>
      <c r="O65" s="206"/>
      <c r="P65" s="206"/>
      <c r="Q65" s="207"/>
      <c r="R65" s="207"/>
      <c r="S65" s="207"/>
      <c r="T65" s="209"/>
      <c r="U65" s="205"/>
      <c r="V65" s="205"/>
      <c r="W65" s="205"/>
      <c r="X65" s="205"/>
      <c r="Y65" s="208"/>
      <c r="Z65" s="208"/>
      <c r="AA65" s="208"/>
      <c r="AB65" s="208"/>
      <c r="AC65" s="208"/>
      <c r="AD65" s="208"/>
      <c r="AE65" s="209"/>
      <c r="AF65" s="209"/>
      <c r="AG65" s="209"/>
      <c r="AH65" s="208"/>
      <c r="AI65" s="208"/>
      <c r="AJ65" s="208"/>
      <c r="AK65" s="210"/>
      <c r="AL65" s="210"/>
      <c r="AM65" s="210"/>
      <c r="AN65" s="209"/>
      <c r="AO65" s="205"/>
      <c r="AP65" s="165"/>
      <c r="AQ65" s="165"/>
      <c r="AR65" s="165"/>
      <c r="AS65" s="205"/>
      <c r="AT65" s="205"/>
      <c r="AU65" s="205"/>
      <c r="AV65" s="205"/>
      <c r="AW65" s="205"/>
      <c r="AX65" s="205"/>
      <c r="BE65" s="209"/>
    </row>
    <row r="66" spans="1:57" s="163" customFormat="1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6"/>
      <c r="O66" s="206"/>
      <c r="P66" s="206"/>
      <c r="Q66" s="207"/>
      <c r="R66" s="207"/>
      <c r="S66" s="207"/>
      <c r="T66" s="209"/>
      <c r="U66" s="205"/>
      <c r="V66" s="205"/>
      <c r="W66" s="205"/>
      <c r="X66" s="205"/>
      <c r="Y66" s="208"/>
      <c r="Z66" s="208"/>
      <c r="AA66" s="208"/>
      <c r="AB66" s="208"/>
      <c r="AC66" s="208"/>
      <c r="AD66" s="208"/>
      <c r="AE66" s="209"/>
      <c r="AF66" s="209"/>
      <c r="AG66" s="209"/>
      <c r="AH66" s="208"/>
      <c r="AI66" s="208"/>
      <c r="AJ66" s="208"/>
      <c r="AK66" s="210"/>
      <c r="AL66" s="210"/>
      <c r="AM66" s="210"/>
      <c r="AN66" s="209"/>
      <c r="AO66" s="205"/>
      <c r="AP66" s="165"/>
      <c r="AQ66" s="165"/>
      <c r="AR66" s="165"/>
      <c r="AS66" s="205"/>
      <c r="AT66" s="205"/>
      <c r="AU66" s="205"/>
      <c r="AV66" s="205"/>
      <c r="AW66" s="205"/>
      <c r="AX66" s="205"/>
      <c r="BE66" s="209"/>
    </row>
    <row r="67" spans="1:57" s="163" customFormat="1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6"/>
      <c r="O67" s="206"/>
      <c r="P67" s="206"/>
      <c r="Q67" s="207"/>
      <c r="R67" s="207"/>
      <c r="S67" s="207"/>
      <c r="T67" s="209"/>
      <c r="U67" s="205"/>
      <c r="V67" s="205"/>
      <c r="W67" s="205"/>
      <c r="X67" s="205"/>
      <c r="Y67" s="208"/>
      <c r="Z67" s="208"/>
      <c r="AA67" s="208"/>
      <c r="AB67" s="208"/>
      <c r="AC67" s="208"/>
      <c r="AD67" s="208"/>
      <c r="AE67" s="209"/>
      <c r="AF67" s="209"/>
      <c r="AG67" s="209"/>
      <c r="AH67" s="208"/>
      <c r="AI67" s="208"/>
      <c r="AJ67" s="208"/>
      <c r="AK67" s="210"/>
      <c r="AL67" s="210"/>
      <c r="AM67" s="210"/>
      <c r="AN67" s="209"/>
      <c r="AO67" s="205"/>
      <c r="AP67" s="165"/>
      <c r="AQ67" s="165"/>
      <c r="AR67" s="165"/>
      <c r="AS67" s="205"/>
      <c r="AT67" s="205"/>
      <c r="AU67" s="205"/>
      <c r="AV67" s="205"/>
      <c r="AW67" s="205"/>
      <c r="AX67" s="205"/>
      <c r="BE67" s="209"/>
    </row>
    <row r="68" spans="1:57" s="163" customFormat="1">
      <c r="A68" s="205"/>
      <c r="B68" s="205"/>
      <c r="C68" s="20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6"/>
      <c r="O68" s="206"/>
      <c r="P68" s="206"/>
      <c r="Q68" s="207"/>
      <c r="R68" s="207"/>
      <c r="S68" s="207"/>
      <c r="T68" s="209"/>
      <c r="U68" s="205"/>
      <c r="V68" s="205"/>
      <c r="W68" s="205"/>
      <c r="X68" s="205"/>
      <c r="Y68" s="208"/>
      <c r="Z68" s="208"/>
      <c r="AA68" s="208"/>
      <c r="AB68" s="208"/>
      <c r="AC68" s="208"/>
      <c r="AD68" s="208"/>
      <c r="AE68" s="209"/>
      <c r="AF68" s="209"/>
      <c r="AG68" s="209"/>
      <c r="AH68" s="208"/>
      <c r="AI68" s="208"/>
      <c r="AJ68" s="208"/>
      <c r="AK68" s="210"/>
      <c r="AL68" s="210"/>
      <c r="AM68" s="210"/>
      <c r="AN68" s="209"/>
      <c r="AO68" s="205"/>
      <c r="AP68" s="165"/>
      <c r="AQ68" s="165"/>
      <c r="AR68" s="165"/>
      <c r="AS68" s="205"/>
      <c r="AT68" s="205"/>
      <c r="AU68" s="205"/>
      <c r="AV68" s="205"/>
      <c r="AW68" s="205"/>
      <c r="AX68" s="205"/>
      <c r="BE68" s="209"/>
    </row>
    <row r="69" spans="1:57" s="163" customFormat="1">
      <c r="A69" s="205"/>
      <c r="B69" s="205"/>
      <c r="C69" s="205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6"/>
      <c r="O69" s="206"/>
      <c r="P69" s="206"/>
      <c r="Q69" s="207"/>
      <c r="R69" s="207"/>
      <c r="S69" s="207"/>
      <c r="T69" s="209"/>
      <c r="U69" s="205"/>
      <c r="V69" s="205"/>
      <c r="W69" s="205"/>
      <c r="X69" s="205"/>
      <c r="Y69" s="208"/>
      <c r="Z69" s="208"/>
      <c r="AA69" s="208"/>
      <c r="AB69" s="208"/>
      <c r="AC69" s="208"/>
      <c r="AD69" s="208"/>
      <c r="AE69" s="209"/>
      <c r="AF69" s="209"/>
      <c r="AG69" s="209"/>
      <c r="AH69" s="208"/>
      <c r="AI69" s="208"/>
      <c r="AJ69" s="208"/>
      <c r="AK69" s="210"/>
      <c r="AL69" s="210"/>
      <c r="AM69" s="210"/>
      <c r="AN69" s="209"/>
      <c r="AO69" s="205"/>
      <c r="AP69" s="165"/>
      <c r="AQ69" s="165"/>
      <c r="AR69" s="165"/>
      <c r="AS69" s="205"/>
      <c r="AT69" s="205"/>
      <c r="AU69" s="205"/>
      <c r="AV69" s="205"/>
      <c r="AW69" s="205"/>
      <c r="AX69" s="205"/>
      <c r="BE69" s="209"/>
    </row>
    <row r="70" spans="1:57" s="163" customFormat="1">
      <c r="A70" s="205"/>
      <c r="B70" s="205"/>
      <c r="C70" s="205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6"/>
      <c r="O70" s="206"/>
      <c r="P70" s="206"/>
      <c r="Q70" s="207"/>
      <c r="R70" s="207"/>
      <c r="S70" s="207"/>
      <c r="T70" s="209"/>
      <c r="U70" s="205"/>
      <c r="V70" s="205"/>
      <c r="W70" s="205"/>
      <c r="X70" s="205"/>
      <c r="Y70" s="208"/>
      <c r="Z70" s="208"/>
      <c r="AA70" s="208"/>
      <c r="AB70" s="208"/>
      <c r="AC70" s="208"/>
      <c r="AD70" s="208"/>
      <c r="AE70" s="209"/>
      <c r="AF70" s="209"/>
      <c r="AG70" s="209"/>
      <c r="AH70" s="208"/>
      <c r="AI70" s="208"/>
      <c r="AJ70" s="208"/>
      <c r="AK70" s="210"/>
      <c r="AL70" s="210"/>
      <c r="AM70" s="210"/>
      <c r="AN70" s="209"/>
      <c r="AO70" s="205"/>
      <c r="AP70" s="165"/>
      <c r="AQ70" s="165"/>
      <c r="AR70" s="165"/>
      <c r="AS70" s="205"/>
      <c r="AT70" s="205"/>
      <c r="AU70" s="205"/>
      <c r="AV70" s="205"/>
      <c r="AW70" s="205"/>
      <c r="AX70" s="205"/>
      <c r="BE70" s="209"/>
    </row>
    <row r="71" spans="1:57" s="163" customFormat="1">
      <c r="A71" s="205"/>
      <c r="B71" s="205"/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6"/>
      <c r="O71" s="206"/>
      <c r="P71" s="206"/>
      <c r="Q71" s="207"/>
      <c r="R71" s="207"/>
      <c r="S71" s="207"/>
      <c r="T71" s="209"/>
      <c r="U71" s="205"/>
      <c r="V71" s="205"/>
      <c r="W71" s="205"/>
      <c r="X71" s="205"/>
      <c r="Y71" s="208"/>
      <c r="Z71" s="208"/>
      <c r="AA71" s="208"/>
      <c r="AB71" s="208"/>
      <c r="AC71" s="208"/>
      <c r="AD71" s="208"/>
      <c r="AE71" s="209"/>
      <c r="AF71" s="209"/>
      <c r="AG71" s="209"/>
      <c r="AH71" s="208"/>
      <c r="AI71" s="208"/>
      <c r="AJ71" s="208"/>
      <c r="AK71" s="210"/>
      <c r="AL71" s="210"/>
      <c r="AM71" s="210"/>
      <c r="AN71" s="209"/>
      <c r="AO71" s="205"/>
      <c r="AP71" s="165"/>
      <c r="AQ71" s="165"/>
      <c r="AR71" s="165"/>
      <c r="AS71" s="205"/>
      <c r="AT71" s="205"/>
      <c r="AU71" s="205"/>
      <c r="AV71" s="205"/>
      <c r="AW71" s="205"/>
      <c r="AX71" s="205"/>
      <c r="BE71" s="209"/>
    </row>
    <row r="72" spans="1:57" s="163" customFormat="1">
      <c r="A72" s="205"/>
      <c r="B72" s="205"/>
      <c r="C72" s="205"/>
      <c r="D72" s="205"/>
      <c r="E72" s="205"/>
      <c r="F72" s="205"/>
      <c r="G72" s="205"/>
      <c r="H72" s="205"/>
      <c r="I72" s="205"/>
      <c r="J72" s="205"/>
      <c r="K72" s="205"/>
      <c r="L72" s="205"/>
      <c r="M72" s="205"/>
      <c r="N72" s="206"/>
      <c r="O72" s="206"/>
      <c r="P72" s="206"/>
      <c r="Q72" s="207"/>
      <c r="R72" s="207"/>
      <c r="S72" s="207"/>
      <c r="T72" s="209"/>
      <c r="U72" s="205"/>
      <c r="V72" s="205"/>
      <c r="W72" s="205"/>
      <c r="X72" s="205"/>
      <c r="Y72" s="208"/>
      <c r="Z72" s="208"/>
      <c r="AA72" s="208"/>
      <c r="AB72" s="208"/>
      <c r="AC72" s="208"/>
      <c r="AD72" s="208"/>
      <c r="AE72" s="209"/>
      <c r="AF72" s="209"/>
      <c r="AG72" s="209"/>
      <c r="AH72" s="208"/>
      <c r="AI72" s="208"/>
      <c r="AJ72" s="208"/>
      <c r="AK72" s="210"/>
      <c r="AL72" s="210"/>
      <c r="AM72" s="210"/>
      <c r="AN72" s="209"/>
      <c r="AO72" s="205"/>
      <c r="AP72" s="165"/>
      <c r="AQ72" s="165"/>
      <c r="AR72" s="165"/>
      <c r="AS72" s="205"/>
      <c r="AT72" s="205"/>
      <c r="AU72" s="205"/>
      <c r="AV72" s="205"/>
      <c r="AW72" s="205"/>
      <c r="AX72" s="205"/>
      <c r="BE72" s="209"/>
    </row>
    <row r="73" spans="1:57" s="163" customFormat="1">
      <c r="A73" s="205"/>
      <c r="B73" s="205"/>
      <c r="C73" s="205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6"/>
      <c r="O73" s="206"/>
      <c r="P73" s="206"/>
      <c r="Q73" s="207"/>
      <c r="R73" s="207"/>
      <c r="S73" s="207"/>
      <c r="T73" s="209"/>
      <c r="U73" s="205"/>
      <c r="V73" s="205"/>
      <c r="W73" s="205"/>
      <c r="X73" s="205"/>
      <c r="Y73" s="208"/>
      <c r="Z73" s="208"/>
      <c r="AA73" s="208"/>
      <c r="AB73" s="208"/>
      <c r="AC73" s="208"/>
      <c r="AD73" s="208"/>
      <c r="AE73" s="209"/>
      <c r="AF73" s="209"/>
      <c r="AG73" s="209"/>
      <c r="AH73" s="208"/>
      <c r="AI73" s="208"/>
      <c r="AJ73" s="208"/>
      <c r="AK73" s="210"/>
      <c r="AL73" s="210"/>
      <c r="AM73" s="210"/>
      <c r="AN73" s="209"/>
      <c r="AO73" s="205"/>
      <c r="AP73" s="165"/>
      <c r="AQ73" s="165"/>
      <c r="AR73" s="165"/>
      <c r="AS73" s="205"/>
      <c r="AT73" s="205"/>
      <c r="AU73" s="205"/>
      <c r="AV73" s="205"/>
      <c r="AW73" s="205"/>
      <c r="AX73" s="205"/>
      <c r="BE73" s="209"/>
    </row>
    <row r="74" spans="1:57" s="163" customFormat="1">
      <c r="A74" s="205"/>
      <c r="B74" s="205"/>
      <c r="C74" s="205"/>
      <c r="D74" s="205"/>
      <c r="E74" s="205"/>
      <c r="F74" s="205"/>
      <c r="G74" s="205"/>
      <c r="H74" s="205"/>
      <c r="I74" s="205"/>
      <c r="J74" s="205"/>
      <c r="K74" s="205"/>
      <c r="L74" s="205"/>
      <c r="M74" s="205"/>
      <c r="N74" s="206"/>
      <c r="O74" s="206"/>
      <c r="P74" s="206"/>
      <c r="Q74" s="207"/>
      <c r="R74" s="207"/>
      <c r="S74" s="207"/>
      <c r="T74" s="209"/>
      <c r="U74" s="205"/>
      <c r="V74" s="205"/>
      <c r="W74" s="205"/>
      <c r="X74" s="205"/>
      <c r="Y74" s="208"/>
      <c r="Z74" s="208"/>
      <c r="AA74" s="208"/>
      <c r="AB74" s="208"/>
      <c r="AC74" s="208"/>
      <c r="AD74" s="208"/>
      <c r="AE74" s="209"/>
      <c r="AF74" s="209"/>
      <c r="AG74" s="209"/>
      <c r="AH74" s="208"/>
      <c r="AI74" s="208"/>
      <c r="AJ74" s="208"/>
      <c r="AK74" s="210"/>
      <c r="AL74" s="210"/>
      <c r="AM74" s="210"/>
      <c r="AN74" s="209"/>
      <c r="AO74" s="205"/>
      <c r="AP74" s="165"/>
      <c r="AQ74" s="165"/>
      <c r="AR74" s="165"/>
      <c r="AS74" s="205"/>
      <c r="AT74" s="205"/>
      <c r="AU74" s="205"/>
      <c r="AV74" s="205"/>
      <c r="AW74" s="205"/>
      <c r="AX74" s="205"/>
      <c r="BE74" s="209"/>
    </row>
    <row r="75" spans="1:57" s="163" customFormat="1">
      <c r="A75" s="205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6"/>
      <c r="O75" s="206"/>
      <c r="P75" s="206"/>
      <c r="Q75" s="207"/>
      <c r="R75" s="207"/>
      <c r="S75" s="207"/>
      <c r="T75" s="209"/>
      <c r="U75" s="205"/>
      <c r="V75" s="205"/>
      <c r="W75" s="205"/>
      <c r="X75" s="205"/>
      <c r="Y75" s="208"/>
      <c r="Z75" s="208"/>
      <c r="AA75" s="208"/>
      <c r="AB75" s="208"/>
      <c r="AC75" s="208"/>
      <c r="AD75" s="208"/>
      <c r="AE75" s="209"/>
      <c r="AF75" s="209"/>
      <c r="AG75" s="209"/>
      <c r="AH75" s="208"/>
      <c r="AI75" s="208"/>
      <c r="AJ75" s="208"/>
      <c r="AK75" s="210"/>
      <c r="AL75" s="210"/>
      <c r="AM75" s="210"/>
      <c r="AN75" s="209"/>
      <c r="AO75" s="205"/>
      <c r="AP75" s="165"/>
      <c r="AQ75" s="165"/>
      <c r="AR75" s="165"/>
      <c r="AS75" s="205"/>
      <c r="AT75" s="205"/>
      <c r="AU75" s="205"/>
      <c r="AV75" s="205"/>
      <c r="AW75" s="205"/>
      <c r="AX75" s="205"/>
      <c r="BE75" s="209"/>
    </row>
    <row r="76" spans="1:57" s="163" customFormat="1">
      <c r="A76" s="205"/>
      <c r="B76" s="205"/>
      <c r="C76" s="205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6"/>
      <c r="O76" s="206"/>
      <c r="P76" s="206"/>
      <c r="Q76" s="207"/>
      <c r="R76" s="207"/>
      <c r="S76" s="207"/>
      <c r="T76" s="209"/>
      <c r="U76" s="205"/>
      <c r="V76" s="205"/>
      <c r="W76" s="205"/>
      <c r="X76" s="205"/>
      <c r="Y76" s="208"/>
      <c r="Z76" s="208"/>
      <c r="AA76" s="208"/>
      <c r="AB76" s="208"/>
      <c r="AC76" s="208"/>
      <c r="AD76" s="208"/>
      <c r="AE76" s="209"/>
      <c r="AF76" s="209"/>
      <c r="AG76" s="209"/>
      <c r="AH76" s="208"/>
      <c r="AI76" s="208"/>
      <c r="AJ76" s="208"/>
      <c r="AK76" s="210"/>
      <c r="AL76" s="210"/>
      <c r="AM76" s="210"/>
      <c r="AN76" s="209"/>
      <c r="AO76" s="205"/>
      <c r="AP76" s="165"/>
      <c r="AQ76" s="165"/>
      <c r="AR76" s="165"/>
      <c r="AS76" s="205"/>
      <c r="AT76" s="205"/>
      <c r="AU76" s="205"/>
      <c r="AV76" s="205"/>
      <c r="AW76" s="205"/>
      <c r="AX76" s="205"/>
      <c r="BE76" s="209"/>
    </row>
    <row r="77" spans="1:57" s="163" customFormat="1">
      <c r="A77" s="205"/>
      <c r="B77" s="205"/>
      <c r="C77" s="205"/>
      <c r="D77" s="205"/>
      <c r="E77" s="205"/>
      <c r="F77" s="205"/>
      <c r="G77" s="205"/>
      <c r="H77" s="205"/>
      <c r="I77" s="205"/>
      <c r="J77" s="205"/>
      <c r="K77" s="205"/>
      <c r="L77" s="205"/>
      <c r="M77" s="205"/>
      <c r="N77" s="206"/>
      <c r="O77" s="206"/>
      <c r="P77" s="206"/>
      <c r="Q77" s="207"/>
      <c r="R77" s="207"/>
      <c r="S77" s="207"/>
      <c r="T77" s="209"/>
      <c r="U77" s="205"/>
      <c r="V77" s="205"/>
      <c r="W77" s="205"/>
      <c r="X77" s="205"/>
      <c r="Y77" s="208"/>
      <c r="Z77" s="208"/>
      <c r="AA77" s="208"/>
      <c r="AB77" s="208"/>
      <c r="AC77" s="208"/>
      <c r="AD77" s="208"/>
      <c r="AE77" s="209"/>
      <c r="AF77" s="209"/>
      <c r="AG77" s="209"/>
      <c r="AH77" s="208"/>
      <c r="AI77" s="208"/>
      <c r="AJ77" s="208"/>
      <c r="AK77" s="210"/>
      <c r="AL77" s="210"/>
      <c r="AM77" s="210"/>
      <c r="AN77" s="209"/>
      <c r="AO77" s="205"/>
      <c r="AP77" s="165"/>
      <c r="AQ77" s="165"/>
      <c r="AR77" s="165"/>
      <c r="AS77" s="205"/>
      <c r="AT77" s="205"/>
      <c r="AU77" s="205"/>
      <c r="AV77" s="205"/>
      <c r="AW77" s="205"/>
      <c r="AX77" s="205"/>
      <c r="BE77" s="209"/>
    </row>
    <row r="78" spans="1:57" s="163" customFormat="1">
      <c r="A78" s="205"/>
      <c r="B78" s="205"/>
      <c r="C78" s="20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6"/>
      <c r="O78" s="206"/>
      <c r="P78" s="206"/>
      <c r="Q78" s="207"/>
      <c r="R78" s="207"/>
      <c r="S78" s="207"/>
      <c r="T78" s="209"/>
      <c r="U78" s="205"/>
      <c r="V78" s="205"/>
      <c r="W78" s="205"/>
      <c r="X78" s="205"/>
      <c r="Y78" s="208"/>
      <c r="Z78" s="208"/>
      <c r="AA78" s="208"/>
      <c r="AB78" s="208"/>
      <c r="AC78" s="208"/>
      <c r="AD78" s="208"/>
      <c r="AE78" s="209"/>
      <c r="AF78" s="209"/>
      <c r="AG78" s="209"/>
      <c r="AH78" s="208"/>
      <c r="AI78" s="208"/>
      <c r="AJ78" s="208"/>
      <c r="AK78" s="210"/>
      <c r="AL78" s="210"/>
      <c r="AM78" s="210"/>
      <c r="AN78" s="209"/>
      <c r="AO78" s="205"/>
      <c r="AP78" s="165"/>
      <c r="AQ78" s="165"/>
      <c r="AR78" s="165"/>
      <c r="AS78" s="205"/>
      <c r="AT78" s="205"/>
      <c r="AU78" s="205"/>
      <c r="AV78" s="205"/>
      <c r="AW78" s="205"/>
      <c r="AX78" s="205"/>
      <c r="BE78" s="209"/>
    </row>
    <row r="79" spans="1:57" s="163" customFormat="1">
      <c r="A79" s="205"/>
      <c r="B79" s="205"/>
      <c r="C79" s="20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6"/>
      <c r="O79" s="206"/>
      <c r="P79" s="206"/>
      <c r="Q79" s="207"/>
      <c r="R79" s="207"/>
      <c r="S79" s="207"/>
      <c r="T79" s="209"/>
      <c r="U79" s="205"/>
      <c r="V79" s="205"/>
      <c r="W79" s="205"/>
      <c r="X79" s="205"/>
      <c r="Y79" s="208"/>
      <c r="Z79" s="208"/>
      <c r="AA79" s="208"/>
      <c r="AB79" s="208"/>
      <c r="AC79" s="208"/>
      <c r="AD79" s="208"/>
      <c r="AE79" s="209"/>
      <c r="AF79" s="209"/>
      <c r="AG79" s="209"/>
      <c r="AH79" s="208"/>
      <c r="AI79" s="208"/>
      <c r="AJ79" s="208"/>
      <c r="AK79" s="210"/>
      <c r="AL79" s="210"/>
      <c r="AM79" s="210"/>
      <c r="AN79" s="209"/>
      <c r="AO79" s="205"/>
      <c r="AP79" s="165"/>
      <c r="AQ79" s="165"/>
      <c r="AR79" s="165"/>
      <c r="AS79" s="205"/>
      <c r="AT79" s="205"/>
      <c r="AU79" s="205"/>
      <c r="AV79" s="205"/>
      <c r="AW79" s="205"/>
      <c r="AX79" s="205"/>
      <c r="BE79" s="209"/>
    </row>
    <row r="80" spans="1:57" s="163" customFormat="1">
      <c r="A80" s="205"/>
      <c r="B80" s="205"/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6"/>
      <c r="O80" s="206"/>
      <c r="P80" s="206"/>
      <c r="Q80" s="207"/>
      <c r="R80" s="207"/>
      <c r="S80" s="207"/>
      <c r="T80" s="209"/>
      <c r="U80" s="205"/>
      <c r="V80" s="205"/>
      <c r="W80" s="205"/>
      <c r="X80" s="205"/>
      <c r="Y80" s="208"/>
      <c r="Z80" s="208"/>
      <c r="AA80" s="208"/>
      <c r="AB80" s="208"/>
      <c r="AC80" s="208"/>
      <c r="AD80" s="208"/>
      <c r="AE80" s="209"/>
      <c r="AF80" s="209"/>
      <c r="AG80" s="209"/>
      <c r="AH80" s="208"/>
      <c r="AI80" s="208"/>
      <c r="AJ80" s="208"/>
      <c r="AK80" s="210"/>
      <c r="AL80" s="210"/>
      <c r="AM80" s="210"/>
      <c r="AN80" s="209"/>
      <c r="AO80" s="205"/>
      <c r="AP80" s="165"/>
      <c r="AQ80" s="165"/>
      <c r="AR80" s="165"/>
      <c r="AS80" s="205"/>
      <c r="AT80" s="205"/>
      <c r="AU80" s="205"/>
      <c r="AV80" s="205"/>
      <c r="AW80" s="205"/>
      <c r="AX80" s="205"/>
      <c r="BE80" s="209"/>
    </row>
    <row r="81" spans="1:57" s="163" customFormat="1">
      <c r="A81" s="205"/>
      <c r="B81" s="205"/>
      <c r="C81" s="20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6"/>
      <c r="O81" s="206"/>
      <c r="P81" s="206"/>
      <c r="Q81" s="207"/>
      <c r="R81" s="207"/>
      <c r="S81" s="207"/>
      <c r="T81" s="209"/>
      <c r="U81" s="205"/>
      <c r="V81" s="205"/>
      <c r="W81" s="205"/>
      <c r="X81" s="205"/>
      <c r="Y81" s="208"/>
      <c r="Z81" s="208"/>
      <c r="AA81" s="208"/>
      <c r="AB81" s="208"/>
      <c r="AC81" s="208"/>
      <c r="AD81" s="208"/>
      <c r="AE81" s="209"/>
      <c r="AF81" s="209"/>
      <c r="AG81" s="209"/>
      <c r="AH81" s="208"/>
      <c r="AI81" s="208"/>
      <c r="AJ81" s="208"/>
      <c r="AK81" s="210"/>
      <c r="AL81" s="210"/>
      <c r="AM81" s="210"/>
      <c r="AN81" s="209"/>
      <c r="AO81" s="205"/>
      <c r="AP81" s="165"/>
      <c r="AQ81" s="165"/>
      <c r="AR81" s="165"/>
      <c r="AS81" s="205"/>
      <c r="AT81" s="205"/>
      <c r="AU81" s="205"/>
      <c r="AV81" s="205"/>
      <c r="AW81" s="205"/>
      <c r="AX81" s="205"/>
      <c r="BE81" s="209"/>
    </row>
    <row r="82" spans="1:57" s="163" customFormat="1">
      <c r="A82" s="205"/>
      <c r="B82" s="205"/>
      <c r="C82" s="20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6"/>
      <c r="O82" s="206"/>
      <c r="P82" s="206"/>
      <c r="Q82" s="207"/>
      <c r="R82" s="207"/>
      <c r="S82" s="207"/>
      <c r="T82" s="209"/>
      <c r="U82" s="205"/>
      <c r="V82" s="205"/>
      <c r="W82" s="205"/>
      <c r="X82" s="205"/>
      <c r="Y82" s="208"/>
      <c r="Z82" s="208"/>
      <c r="AA82" s="208"/>
      <c r="AB82" s="208"/>
      <c r="AC82" s="208"/>
      <c r="AD82" s="208"/>
      <c r="AE82" s="209"/>
      <c r="AF82" s="209"/>
      <c r="AG82" s="209"/>
      <c r="AH82" s="208"/>
      <c r="AI82" s="208"/>
      <c r="AJ82" s="208"/>
      <c r="AK82" s="210"/>
      <c r="AL82" s="210"/>
      <c r="AM82" s="210"/>
      <c r="AN82" s="209"/>
      <c r="AO82" s="205"/>
      <c r="AP82" s="165"/>
      <c r="AQ82" s="165"/>
      <c r="AR82" s="165"/>
      <c r="AS82" s="205"/>
      <c r="AT82" s="205"/>
      <c r="AU82" s="205"/>
      <c r="AV82" s="205"/>
      <c r="AW82" s="205"/>
      <c r="AX82" s="205"/>
      <c r="BE82" s="209"/>
    </row>
    <row r="83" spans="1:57" s="163" customFormat="1">
      <c r="A83" s="205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6"/>
      <c r="O83" s="206"/>
      <c r="P83" s="206"/>
      <c r="Q83" s="207"/>
      <c r="R83" s="207"/>
      <c r="S83" s="207"/>
      <c r="T83" s="209"/>
      <c r="U83" s="205"/>
      <c r="V83" s="205"/>
      <c r="W83" s="205"/>
      <c r="X83" s="205"/>
      <c r="Y83" s="208"/>
      <c r="Z83" s="208"/>
      <c r="AA83" s="208"/>
      <c r="AB83" s="208"/>
      <c r="AC83" s="208"/>
      <c r="AD83" s="208"/>
      <c r="AE83" s="209"/>
      <c r="AF83" s="209"/>
      <c r="AG83" s="209"/>
      <c r="AH83" s="208"/>
      <c r="AI83" s="208"/>
      <c r="AJ83" s="208"/>
      <c r="AK83" s="210"/>
      <c r="AL83" s="210"/>
      <c r="AM83" s="210"/>
      <c r="AN83" s="209"/>
      <c r="AO83" s="205"/>
      <c r="AP83" s="165"/>
      <c r="AQ83" s="165"/>
      <c r="AR83" s="165"/>
      <c r="AS83" s="205"/>
      <c r="AT83" s="205"/>
      <c r="AU83" s="205"/>
      <c r="AV83" s="205"/>
      <c r="AW83" s="205"/>
      <c r="AX83" s="205"/>
      <c r="BE83" s="209"/>
    </row>
    <row r="84" spans="1:57" s="163" customFormat="1">
      <c r="A84" s="205"/>
      <c r="B84" s="205"/>
      <c r="C84" s="205"/>
      <c r="D84" s="205"/>
      <c r="E84" s="205"/>
      <c r="F84" s="205"/>
      <c r="G84" s="205"/>
      <c r="H84" s="205"/>
      <c r="I84" s="205"/>
      <c r="J84" s="205"/>
      <c r="K84" s="205"/>
      <c r="L84" s="205"/>
      <c r="M84" s="205"/>
      <c r="N84" s="206"/>
      <c r="O84" s="206"/>
      <c r="P84" s="206"/>
      <c r="Q84" s="207"/>
      <c r="R84" s="207"/>
      <c r="S84" s="207"/>
      <c r="T84" s="209"/>
      <c r="U84" s="205"/>
      <c r="V84" s="205"/>
      <c r="W84" s="205"/>
      <c r="X84" s="205"/>
      <c r="Y84" s="208"/>
      <c r="Z84" s="208"/>
      <c r="AA84" s="208"/>
      <c r="AB84" s="208"/>
      <c r="AC84" s="208"/>
      <c r="AD84" s="208"/>
      <c r="AE84" s="209"/>
      <c r="AF84" s="209"/>
      <c r="AG84" s="209"/>
      <c r="AH84" s="208"/>
      <c r="AI84" s="208"/>
      <c r="AJ84" s="208"/>
      <c r="AK84" s="210"/>
      <c r="AL84" s="210"/>
      <c r="AM84" s="210"/>
      <c r="AN84" s="209"/>
      <c r="AO84" s="205"/>
      <c r="AP84" s="165"/>
      <c r="AQ84" s="165"/>
      <c r="AR84" s="165"/>
      <c r="AS84" s="205"/>
      <c r="AT84" s="205"/>
      <c r="AU84" s="205"/>
      <c r="AV84" s="205"/>
      <c r="AW84" s="205"/>
      <c r="AX84" s="205"/>
      <c r="BE84" s="209"/>
    </row>
    <row r="85" spans="1:57" s="163" customFormat="1">
      <c r="A85" s="205"/>
      <c r="B85" s="205"/>
      <c r="C85" s="205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6"/>
      <c r="O85" s="206"/>
      <c r="P85" s="206"/>
      <c r="Q85" s="207"/>
      <c r="R85" s="207"/>
      <c r="S85" s="207"/>
      <c r="T85" s="209"/>
      <c r="U85" s="205"/>
      <c r="V85" s="205"/>
      <c r="W85" s="205"/>
      <c r="X85" s="205"/>
      <c r="Y85" s="208"/>
      <c r="Z85" s="208"/>
      <c r="AA85" s="208"/>
      <c r="AB85" s="208"/>
      <c r="AC85" s="208"/>
      <c r="AD85" s="208"/>
      <c r="AE85" s="209"/>
      <c r="AF85" s="209"/>
      <c r="AG85" s="209"/>
      <c r="AH85" s="208"/>
      <c r="AI85" s="208"/>
      <c r="AJ85" s="208"/>
      <c r="AK85" s="210"/>
      <c r="AL85" s="210"/>
      <c r="AM85" s="210"/>
      <c r="AN85" s="209"/>
      <c r="AO85" s="205"/>
      <c r="AP85" s="165"/>
      <c r="AQ85" s="165"/>
      <c r="AR85" s="165"/>
      <c r="AS85" s="205"/>
      <c r="AT85" s="205"/>
      <c r="AU85" s="205"/>
      <c r="AV85" s="205"/>
      <c r="AW85" s="205"/>
      <c r="AX85" s="205"/>
      <c r="BE85" s="209"/>
    </row>
    <row r="86" spans="1:57" s="163" customFormat="1">
      <c r="A86" s="205"/>
      <c r="B86" s="205"/>
      <c r="C86" s="205"/>
      <c r="D86" s="205"/>
      <c r="E86" s="205"/>
      <c r="F86" s="205"/>
      <c r="G86" s="205"/>
      <c r="H86" s="205"/>
      <c r="I86" s="205"/>
      <c r="J86" s="205"/>
      <c r="K86" s="205"/>
      <c r="L86" s="205"/>
      <c r="M86" s="205"/>
      <c r="N86" s="206"/>
      <c r="O86" s="206"/>
      <c r="P86" s="206"/>
      <c r="Q86" s="207"/>
      <c r="R86" s="207"/>
      <c r="S86" s="207"/>
      <c r="T86" s="209"/>
      <c r="U86" s="205"/>
      <c r="V86" s="205"/>
      <c r="W86" s="205"/>
      <c r="X86" s="205"/>
      <c r="Y86" s="208"/>
      <c r="Z86" s="208"/>
      <c r="AA86" s="208"/>
      <c r="AB86" s="208"/>
      <c r="AC86" s="208"/>
      <c r="AD86" s="208"/>
      <c r="AE86" s="209"/>
      <c r="AF86" s="209"/>
      <c r="AG86" s="209"/>
      <c r="AH86" s="208"/>
      <c r="AI86" s="208"/>
      <c r="AJ86" s="208"/>
      <c r="AK86" s="210"/>
      <c r="AL86" s="210"/>
      <c r="AM86" s="210"/>
      <c r="AN86" s="209"/>
      <c r="AO86" s="205"/>
      <c r="AP86" s="165"/>
      <c r="AQ86" s="165"/>
      <c r="AR86" s="165"/>
      <c r="AS86" s="205"/>
      <c r="AT86" s="205"/>
      <c r="AU86" s="205"/>
      <c r="AV86" s="205"/>
      <c r="AW86" s="205"/>
      <c r="AX86" s="205"/>
      <c r="BE86" s="209"/>
    </row>
    <row r="87" spans="1:57" s="163" customFormat="1">
      <c r="A87" s="205"/>
      <c r="B87" s="205"/>
      <c r="C87" s="205"/>
      <c r="D87" s="205"/>
      <c r="E87" s="205"/>
      <c r="F87" s="205"/>
      <c r="G87" s="205"/>
      <c r="H87" s="205"/>
      <c r="I87" s="205"/>
      <c r="J87" s="205"/>
      <c r="K87" s="205"/>
      <c r="L87" s="205"/>
      <c r="M87" s="205"/>
      <c r="N87" s="206"/>
      <c r="O87" s="206"/>
      <c r="P87" s="206"/>
      <c r="Q87" s="207"/>
      <c r="R87" s="207"/>
      <c r="S87" s="207"/>
      <c r="T87" s="209"/>
      <c r="U87" s="205"/>
      <c r="V87" s="205"/>
      <c r="W87" s="205"/>
      <c r="X87" s="205"/>
      <c r="Y87" s="208"/>
      <c r="Z87" s="208"/>
      <c r="AA87" s="208"/>
      <c r="AB87" s="208"/>
      <c r="AC87" s="208"/>
      <c r="AD87" s="208"/>
      <c r="AE87" s="209"/>
      <c r="AF87" s="209"/>
      <c r="AG87" s="209"/>
      <c r="AH87" s="208"/>
      <c r="AI87" s="208"/>
      <c r="AJ87" s="208"/>
      <c r="AK87" s="210"/>
      <c r="AL87" s="210"/>
      <c r="AM87" s="210"/>
      <c r="AN87" s="209"/>
      <c r="AO87" s="205"/>
      <c r="AP87" s="165"/>
      <c r="AQ87" s="165"/>
      <c r="AR87" s="165"/>
      <c r="AS87" s="205"/>
      <c r="AT87" s="205"/>
      <c r="AU87" s="205"/>
      <c r="AV87" s="205"/>
      <c r="AW87" s="205"/>
      <c r="AX87" s="205"/>
      <c r="BE87" s="209"/>
    </row>
    <row r="88" spans="1:57" s="163" customFormat="1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6"/>
      <c r="O88" s="206"/>
      <c r="P88" s="206"/>
      <c r="Q88" s="207"/>
      <c r="R88" s="207"/>
      <c r="S88" s="207"/>
      <c r="T88" s="209"/>
      <c r="U88" s="205"/>
      <c r="V88" s="205"/>
      <c r="W88" s="205"/>
      <c r="X88" s="205"/>
      <c r="Y88" s="208"/>
      <c r="Z88" s="208"/>
      <c r="AA88" s="208"/>
      <c r="AB88" s="208"/>
      <c r="AC88" s="208"/>
      <c r="AD88" s="208"/>
      <c r="AE88" s="209"/>
      <c r="AF88" s="209"/>
      <c r="AG88" s="209"/>
      <c r="AH88" s="208"/>
      <c r="AI88" s="208"/>
      <c r="AJ88" s="208"/>
      <c r="AK88" s="210"/>
      <c r="AL88" s="210"/>
      <c r="AM88" s="210"/>
      <c r="AN88" s="209"/>
      <c r="AO88" s="205"/>
      <c r="AP88" s="165"/>
      <c r="AQ88" s="165"/>
      <c r="AR88" s="165"/>
      <c r="AS88" s="205"/>
      <c r="AT88" s="205"/>
      <c r="AU88" s="205"/>
      <c r="AV88" s="205"/>
      <c r="AW88" s="205"/>
      <c r="AX88" s="205"/>
      <c r="BE88" s="209"/>
    </row>
    <row r="89" spans="1:57" s="163" customFormat="1">
      <c r="A89" s="205"/>
      <c r="B89" s="205"/>
      <c r="C89" s="205"/>
      <c r="D89" s="205"/>
      <c r="E89" s="205"/>
      <c r="F89" s="205"/>
      <c r="G89" s="205"/>
      <c r="H89" s="205"/>
      <c r="I89" s="205"/>
      <c r="J89" s="205"/>
      <c r="K89" s="205"/>
      <c r="L89" s="205"/>
      <c r="M89" s="205"/>
      <c r="N89" s="206"/>
      <c r="O89" s="206"/>
      <c r="P89" s="206"/>
      <c r="Q89" s="207"/>
      <c r="R89" s="207"/>
      <c r="S89" s="207"/>
      <c r="T89" s="209"/>
      <c r="U89" s="205"/>
      <c r="V89" s="205"/>
      <c r="W89" s="205"/>
      <c r="X89" s="205"/>
      <c r="Y89" s="208"/>
      <c r="Z89" s="208"/>
      <c r="AA89" s="208"/>
      <c r="AB89" s="208"/>
      <c r="AC89" s="208"/>
      <c r="AD89" s="208"/>
      <c r="AE89" s="209"/>
      <c r="AF89" s="209"/>
      <c r="AG89" s="209"/>
      <c r="AH89" s="208"/>
      <c r="AI89" s="208"/>
      <c r="AJ89" s="208"/>
      <c r="AK89" s="210"/>
      <c r="AL89" s="210"/>
      <c r="AM89" s="210"/>
      <c r="AN89" s="209"/>
      <c r="AO89" s="205"/>
      <c r="AP89" s="165"/>
      <c r="AQ89" s="165"/>
      <c r="AR89" s="165"/>
      <c r="AS89" s="205"/>
      <c r="AT89" s="205"/>
      <c r="AU89" s="205"/>
      <c r="AV89" s="205"/>
      <c r="AW89" s="205"/>
      <c r="AX89" s="205"/>
      <c r="BE89" s="209"/>
    </row>
    <row r="90" spans="1:57" s="163" customFormat="1">
      <c r="A90" s="205"/>
      <c r="B90" s="205"/>
      <c r="C90" s="205"/>
      <c r="D90" s="205"/>
      <c r="E90" s="205"/>
      <c r="F90" s="205"/>
      <c r="G90" s="205"/>
      <c r="H90" s="205"/>
      <c r="I90" s="205"/>
      <c r="J90" s="205"/>
      <c r="K90" s="205"/>
      <c r="L90" s="205"/>
      <c r="M90" s="205"/>
      <c r="N90" s="206"/>
      <c r="O90" s="206"/>
      <c r="P90" s="206"/>
      <c r="Q90" s="207"/>
      <c r="R90" s="207"/>
      <c r="S90" s="207"/>
      <c r="T90" s="209"/>
      <c r="U90" s="205"/>
      <c r="V90" s="205"/>
      <c r="W90" s="205"/>
      <c r="X90" s="205"/>
      <c r="Y90" s="208"/>
      <c r="Z90" s="208"/>
      <c r="AA90" s="208"/>
      <c r="AB90" s="208"/>
      <c r="AC90" s="208"/>
      <c r="AD90" s="208"/>
      <c r="AE90" s="209"/>
      <c r="AF90" s="209"/>
      <c r="AG90" s="209"/>
      <c r="AH90" s="208"/>
      <c r="AI90" s="208"/>
      <c r="AJ90" s="208"/>
      <c r="AK90" s="210"/>
      <c r="AL90" s="210"/>
      <c r="AM90" s="210"/>
      <c r="AN90" s="209"/>
      <c r="AO90" s="205"/>
      <c r="AP90" s="165"/>
      <c r="AQ90" s="165"/>
      <c r="AR90" s="165"/>
      <c r="AS90" s="205"/>
      <c r="AT90" s="205"/>
      <c r="AU90" s="205"/>
      <c r="AV90" s="205"/>
      <c r="AW90" s="205"/>
      <c r="AX90" s="205"/>
      <c r="BE90" s="209"/>
    </row>
    <row r="91" spans="1:57" s="163" customFormat="1">
      <c r="A91" s="205"/>
      <c r="B91" s="205"/>
      <c r="C91" s="205"/>
      <c r="D91" s="205"/>
      <c r="E91" s="205"/>
      <c r="F91" s="205"/>
      <c r="G91" s="205"/>
      <c r="H91" s="205"/>
      <c r="I91" s="205"/>
      <c r="J91" s="205"/>
      <c r="K91" s="205"/>
      <c r="L91" s="205"/>
      <c r="M91" s="205"/>
      <c r="N91" s="206"/>
      <c r="O91" s="206"/>
      <c r="P91" s="206"/>
      <c r="Q91" s="207"/>
      <c r="R91" s="207"/>
      <c r="S91" s="207"/>
      <c r="T91" s="209"/>
      <c r="U91" s="205"/>
      <c r="V91" s="205"/>
      <c r="W91" s="205"/>
      <c r="X91" s="205"/>
      <c r="Y91" s="208"/>
      <c r="Z91" s="208"/>
      <c r="AA91" s="208"/>
      <c r="AB91" s="208"/>
      <c r="AC91" s="208"/>
      <c r="AD91" s="208"/>
      <c r="AE91" s="209"/>
      <c r="AF91" s="209"/>
      <c r="AG91" s="209"/>
      <c r="AH91" s="208"/>
      <c r="AI91" s="208"/>
      <c r="AJ91" s="208"/>
      <c r="AK91" s="210"/>
      <c r="AL91" s="210"/>
      <c r="AM91" s="210"/>
      <c r="AN91" s="209"/>
      <c r="AO91" s="205"/>
      <c r="AP91" s="165"/>
      <c r="AQ91" s="165"/>
      <c r="AR91" s="165"/>
      <c r="AS91" s="205"/>
      <c r="AT91" s="205"/>
      <c r="AU91" s="205"/>
      <c r="AV91" s="205"/>
      <c r="AW91" s="205"/>
      <c r="AX91" s="205"/>
      <c r="BE91" s="209"/>
    </row>
    <row r="92" spans="1:57" s="163" customFormat="1">
      <c r="A92" s="205"/>
      <c r="B92" s="205"/>
      <c r="C92" s="205"/>
      <c r="D92" s="205"/>
      <c r="E92" s="205"/>
      <c r="F92" s="205"/>
      <c r="G92" s="205"/>
      <c r="H92" s="205"/>
      <c r="I92" s="205"/>
      <c r="J92" s="205"/>
      <c r="K92" s="205"/>
      <c r="L92" s="205"/>
      <c r="M92" s="205"/>
      <c r="N92" s="206"/>
      <c r="O92" s="206"/>
      <c r="P92" s="206"/>
      <c r="Q92" s="207"/>
      <c r="R92" s="207"/>
      <c r="S92" s="207"/>
      <c r="T92" s="209"/>
      <c r="U92" s="205"/>
      <c r="V92" s="205"/>
      <c r="W92" s="205"/>
      <c r="X92" s="205"/>
      <c r="Y92" s="208"/>
      <c r="Z92" s="208"/>
      <c r="AA92" s="208"/>
      <c r="AB92" s="208"/>
      <c r="AC92" s="208"/>
      <c r="AD92" s="208"/>
      <c r="AE92" s="209"/>
      <c r="AF92" s="209"/>
      <c r="AG92" s="209"/>
      <c r="AH92" s="208"/>
      <c r="AI92" s="208"/>
      <c r="AJ92" s="208"/>
      <c r="AK92" s="210"/>
      <c r="AL92" s="210"/>
      <c r="AM92" s="210"/>
      <c r="AN92" s="209"/>
      <c r="AO92" s="205"/>
      <c r="AP92" s="165"/>
      <c r="AQ92" s="165"/>
      <c r="AR92" s="165"/>
      <c r="AS92" s="205"/>
      <c r="AT92" s="205"/>
      <c r="AU92" s="205"/>
      <c r="AV92" s="205"/>
      <c r="AW92" s="205"/>
      <c r="AX92" s="205"/>
      <c r="BE92" s="209"/>
    </row>
    <row r="93" spans="1:57" s="163" customFormat="1">
      <c r="A93" s="205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6"/>
      <c r="O93" s="206"/>
      <c r="P93" s="206"/>
      <c r="Q93" s="207"/>
      <c r="R93" s="207"/>
      <c r="S93" s="207"/>
      <c r="T93" s="209"/>
      <c r="U93" s="205"/>
      <c r="V93" s="205"/>
      <c r="W93" s="205"/>
      <c r="X93" s="205"/>
      <c r="Y93" s="208"/>
      <c r="Z93" s="208"/>
      <c r="AA93" s="208"/>
      <c r="AB93" s="208"/>
      <c r="AC93" s="208"/>
      <c r="AD93" s="208"/>
      <c r="AE93" s="209"/>
      <c r="AF93" s="209"/>
      <c r="AG93" s="209"/>
      <c r="AH93" s="208"/>
      <c r="AI93" s="208"/>
      <c r="AJ93" s="208"/>
      <c r="AK93" s="210"/>
      <c r="AL93" s="210"/>
      <c r="AM93" s="210"/>
      <c r="AN93" s="209"/>
      <c r="AO93" s="205"/>
      <c r="AP93" s="165"/>
      <c r="AQ93" s="165"/>
      <c r="AR93" s="165"/>
      <c r="AS93" s="205"/>
      <c r="AT93" s="205"/>
      <c r="AU93" s="205"/>
      <c r="AV93" s="205"/>
      <c r="AW93" s="205"/>
      <c r="AX93" s="205"/>
      <c r="BE93" s="209"/>
    </row>
    <row r="94" spans="1:57" s="163" customFormat="1">
      <c r="A94" s="205"/>
      <c r="B94" s="205"/>
      <c r="C94" s="20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6"/>
      <c r="O94" s="206"/>
      <c r="P94" s="206"/>
      <c r="Q94" s="207"/>
      <c r="R94" s="207"/>
      <c r="S94" s="207"/>
      <c r="T94" s="209"/>
      <c r="U94" s="205"/>
      <c r="V94" s="205"/>
      <c r="W94" s="205"/>
      <c r="X94" s="205"/>
      <c r="Y94" s="208"/>
      <c r="Z94" s="208"/>
      <c r="AA94" s="208"/>
      <c r="AB94" s="208"/>
      <c r="AC94" s="208"/>
      <c r="AD94" s="208"/>
      <c r="AE94" s="209"/>
      <c r="AF94" s="209"/>
      <c r="AG94" s="209"/>
      <c r="AH94" s="208"/>
      <c r="AI94" s="208"/>
      <c r="AJ94" s="208"/>
      <c r="AK94" s="210"/>
      <c r="AL94" s="210"/>
      <c r="AM94" s="210"/>
      <c r="AN94" s="209"/>
      <c r="AO94" s="205"/>
      <c r="AP94" s="165"/>
      <c r="AQ94" s="165"/>
      <c r="AR94" s="165"/>
      <c r="AS94" s="205"/>
      <c r="AT94" s="205"/>
      <c r="AU94" s="205"/>
      <c r="AV94" s="205"/>
      <c r="AW94" s="205"/>
      <c r="AX94" s="205"/>
      <c r="BE94" s="209"/>
    </row>
    <row r="95" spans="1:57" s="163" customFormat="1">
      <c r="A95" s="205"/>
      <c r="B95" s="205"/>
      <c r="C95" s="20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6"/>
      <c r="O95" s="206"/>
      <c r="P95" s="206"/>
      <c r="Q95" s="207"/>
      <c r="R95" s="207"/>
      <c r="S95" s="207"/>
      <c r="T95" s="209"/>
      <c r="U95" s="205"/>
      <c r="V95" s="205"/>
      <c r="W95" s="205"/>
      <c r="X95" s="205"/>
      <c r="Y95" s="208"/>
      <c r="Z95" s="208"/>
      <c r="AA95" s="208"/>
      <c r="AB95" s="208"/>
      <c r="AC95" s="208"/>
      <c r="AD95" s="208"/>
      <c r="AE95" s="209"/>
      <c r="AF95" s="209"/>
      <c r="AG95" s="209"/>
      <c r="AH95" s="208"/>
      <c r="AI95" s="208"/>
      <c r="AJ95" s="208"/>
      <c r="AK95" s="210"/>
      <c r="AL95" s="210"/>
      <c r="AM95" s="210"/>
      <c r="AN95" s="209"/>
      <c r="AO95" s="205"/>
      <c r="AP95" s="165"/>
      <c r="AQ95" s="165"/>
      <c r="AR95" s="165"/>
      <c r="AS95" s="205"/>
      <c r="AT95" s="205"/>
      <c r="AU95" s="205"/>
      <c r="AV95" s="205"/>
      <c r="AW95" s="205"/>
      <c r="AX95" s="205"/>
      <c r="BE95" s="209"/>
    </row>
    <row r="96" spans="1:57" s="163" customFormat="1">
      <c r="A96" s="205"/>
      <c r="B96" s="205"/>
      <c r="C96" s="205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6"/>
      <c r="O96" s="206"/>
      <c r="P96" s="206"/>
      <c r="Q96" s="207"/>
      <c r="R96" s="207"/>
      <c r="S96" s="207"/>
      <c r="T96" s="209"/>
      <c r="U96" s="205"/>
      <c r="V96" s="205"/>
      <c r="W96" s="205"/>
      <c r="X96" s="205"/>
      <c r="Y96" s="208"/>
      <c r="Z96" s="208"/>
      <c r="AA96" s="208"/>
      <c r="AB96" s="208"/>
      <c r="AC96" s="208"/>
      <c r="AD96" s="208"/>
      <c r="AE96" s="209"/>
      <c r="AF96" s="209"/>
      <c r="AG96" s="209"/>
      <c r="AH96" s="208"/>
      <c r="AI96" s="208"/>
      <c r="AJ96" s="208"/>
      <c r="AK96" s="210"/>
      <c r="AL96" s="210"/>
      <c r="AM96" s="210"/>
      <c r="AN96" s="209"/>
      <c r="AO96" s="205"/>
      <c r="AP96" s="165"/>
      <c r="AQ96" s="165"/>
      <c r="AR96" s="165"/>
      <c r="AS96" s="205"/>
      <c r="AT96" s="205"/>
      <c r="AU96" s="205"/>
      <c r="AV96" s="205"/>
      <c r="AW96" s="205"/>
      <c r="AX96" s="205"/>
      <c r="BE96" s="209"/>
    </row>
    <row r="97" spans="1:57" s="163" customFormat="1">
      <c r="A97" s="205"/>
      <c r="B97" s="205"/>
      <c r="C97" s="20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6"/>
      <c r="O97" s="206"/>
      <c r="P97" s="206"/>
      <c r="Q97" s="207"/>
      <c r="R97" s="207"/>
      <c r="S97" s="207"/>
      <c r="T97" s="209"/>
      <c r="U97" s="205"/>
      <c r="V97" s="205"/>
      <c r="W97" s="205"/>
      <c r="X97" s="205"/>
      <c r="Y97" s="208"/>
      <c r="Z97" s="208"/>
      <c r="AA97" s="208"/>
      <c r="AB97" s="208"/>
      <c r="AC97" s="208"/>
      <c r="AD97" s="208"/>
      <c r="AE97" s="209"/>
      <c r="AF97" s="209"/>
      <c r="AG97" s="209"/>
      <c r="AH97" s="208"/>
      <c r="AI97" s="208"/>
      <c r="AJ97" s="208"/>
      <c r="AK97" s="210"/>
      <c r="AL97" s="210"/>
      <c r="AM97" s="210"/>
      <c r="AN97" s="209"/>
      <c r="AO97" s="205"/>
      <c r="AP97" s="165"/>
      <c r="AQ97" s="165"/>
      <c r="AR97" s="165"/>
      <c r="AS97" s="205"/>
      <c r="AT97" s="205"/>
      <c r="AU97" s="205"/>
      <c r="AV97" s="205"/>
      <c r="AW97" s="205"/>
      <c r="AX97" s="205"/>
      <c r="BE97" s="209"/>
    </row>
  </sheetData>
  <sheetProtection selectLockedCells="1"/>
  <mergeCells count="66">
    <mergeCell ref="W7:W8"/>
    <mergeCell ref="X7:X8"/>
    <mergeCell ref="AA7:AA8"/>
    <mergeCell ref="AB6:AD6"/>
    <mergeCell ref="AE6:AG6"/>
    <mergeCell ref="AC7:AC8"/>
    <mergeCell ref="AD7:AD8"/>
    <mergeCell ref="AF7:AF8"/>
    <mergeCell ref="AG7:AG8"/>
    <mergeCell ref="M7:M8"/>
    <mergeCell ref="O7:O8"/>
    <mergeCell ref="U6:U8"/>
    <mergeCell ref="P7:P8"/>
    <mergeCell ref="R7:R8"/>
    <mergeCell ref="S7:S8"/>
    <mergeCell ref="H6:J6"/>
    <mergeCell ref="K6:M6"/>
    <mergeCell ref="N6:P6"/>
    <mergeCell ref="Q6:S6"/>
    <mergeCell ref="AV6:AX6"/>
    <mergeCell ref="AS6:AU6"/>
    <mergeCell ref="AP6:AR6"/>
    <mergeCell ref="AO6:AO8"/>
    <mergeCell ref="AK6:AM6"/>
    <mergeCell ref="Z7:Z8"/>
    <mergeCell ref="V6:X6"/>
    <mergeCell ref="Y6:AA6"/>
    <mergeCell ref="T6:T8"/>
    <mergeCell ref="I7:I8"/>
    <mergeCell ref="J7:J8"/>
    <mergeCell ref="L7:L8"/>
    <mergeCell ref="A6:A8"/>
    <mergeCell ref="C7:C8"/>
    <mergeCell ref="D7:D8"/>
    <mergeCell ref="B6:D6"/>
    <mergeCell ref="E6:G6"/>
    <mergeCell ref="F7:F8"/>
    <mergeCell ref="G7:G8"/>
    <mergeCell ref="AO3:AX3"/>
    <mergeCell ref="AY3:BE3"/>
    <mergeCell ref="AY4:BE4"/>
    <mergeCell ref="AU7:AU8"/>
    <mergeCell ref="AW7:AW8"/>
    <mergeCell ref="AX7:AX8"/>
    <mergeCell ref="AZ7:AZ8"/>
    <mergeCell ref="BA7:BA8"/>
    <mergeCell ref="BB6:BD6"/>
    <mergeCell ref="AY6:BA6"/>
    <mergeCell ref="BC7:BC8"/>
    <mergeCell ref="BD7:BD8"/>
    <mergeCell ref="AR7:AR8"/>
    <mergeCell ref="BE6:BE8"/>
    <mergeCell ref="AT7:AT8"/>
    <mergeCell ref="AI7:AI8"/>
    <mergeCell ref="AJ7:AJ8"/>
    <mergeCell ref="AH6:AJ6"/>
    <mergeCell ref="AM7:AM8"/>
    <mergeCell ref="AQ7:AQ8"/>
    <mergeCell ref="AL7:AL8"/>
    <mergeCell ref="AN6:AN8"/>
    <mergeCell ref="A3:J3"/>
    <mergeCell ref="K3:T3"/>
    <mergeCell ref="U3:AD3"/>
    <mergeCell ref="AE3:AN3"/>
    <mergeCell ref="AE4:AN4"/>
    <mergeCell ref="K4:T4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20" max="27" man="1"/>
    <brk id="30" max="2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12"/>
  <dimension ref="A1:BH97"/>
  <sheetViews>
    <sheetView view="pageBreakPreview" zoomScaleNormal="100" zoomScaleSheetLayoutView="100" workbookViewId="0">
      <selection activeCell="E25" sqref="E25"/>
    </sheetView>
  </sheetViews>
  <sheetFormatPr defaultRowHeight="11.25"/>
  <cols>
    <col min="1" max="1" width="8.625" style="529" customWidth="1"/>
    <col min="2" max="2" width="8.625" style="491" customWidth="1"/>
    <col min="3" max="4" width="7.875" style="491" customWidth="1"/>
    <col min="5" max="5" width="8.625" style="491" customWidth="1"/>
    <col min="6" max="7" width="7.875" style="491" customWidth="1"/>
    <col min="8" max="8" width="8.625" style="491" customWidth="1"/>
    <col min="9" max="13" width="7.875" style="491" customWidth="1"/>
    <col min="14" max="16" width="7.875" style="492" customWidth="1"/>
    <col min="17" max="19" width="7.875" style="493" customWidth="1"/>
    <col min="20" max="20" width="10.875" style="530" customWidth="1"/>
    <col min="21" max="21" width="9.625" style="529" customWidth="1"/>
    <col min="22" max="22" width="8.125" style="491" customWidth="1"/>
    <col min="23" max="24" width="7.875" style="491" customWidth="1"/>
    <col min="25" max="30" width="8.125" style="494" customWidth="1"/>
    <col min="31" max="31" width="8.125" style="530" customWidth="1"/>
    <col min="32" max="33" width="7.625" style="530" customWidth="1"/>
    <col min="34" max="36" width="8.125" style="494" customWidth="1"/>
    <col min="37" max="39" width="8.125" style="496" customWidth="1"/>
    <col min="40" max="40" width="10.375" style="530" customWidth="1"/>
    <col min="41" max="41" width="10.375" style="529" customWidth="1"/>
    <col min="42" max="42" width="8.125" style="497" customWidth="1"/>
    <col min="43" max="44" width="7.875" style="497" customWidth="1"/>
    <col min="45" max="45" width="8.125" style="491" customWidth="1"/>
    <col min="46" max="47" width="7.875" style="491" customWidth="1"/>
    <col min="48" max="50" width="8.125" style="491" customWidth="1"/>
    <col min="51" max="56" width="11.625" style="498" customWidth="1"/>
    <col min="57" max="57" width="12.625" style="530" customWidth="1"/>
    <col min="58" max="16384" width="9" style="498"/>
  </cols>
  <sheetData>
    <row r="1" spans="1:60" ht="14.1" customHeight="1">
      <c r="A1" s="152" t="s">
        <v>1153</v>
      </c>
      <c r="T1" s="940" t="s">
        <v>1744</v>
      </c>
      <c r="U1" s="152" t="s">
        <v>1745</v>
      </c>
      <c r="AE1" s="495"/>
      <c r="AF1" s="495"/>
      <c r="AG1" s="495"/>
      <c r="AN1" s="940" t="s">
        <v>1746</v>
      </c>
      <c r="AO1" s="152" t="s">
        <v>1747</v>
      </c>
      <c r="BB1" s="925"/>
      <c r="BC1" s="940"/>
      <c r="BD1" s="940"/>
      <c r="BE1" s="925" t="s">
        <v>1748</v>
      </c>
    </row>
    <row r="2" spans="1:60" ht="14.1" customHeight="1">
      <c r="A2" s="152"/>
      <c r="T2" s="940"/>
      <c r="U2" s="152"/>
      <c r="AE2" s="495"/>
      <c r="AF2" s="495"/>
      <c r="AG2" s="495"/>
      <c r="AN2" s="940"/>
      <c r="AO2" s="152"/>
      <c r="BB2" s="925"/>
      <c r="BC2" s="940"/>
      <c r="BD2" s="940"/>
      <c r="BE2" s="925"/>
    </row>
    <row r="3" spans="1:60" s="499" customFormat="1" ht="20.100000000000001" customHeight="1">
      <c r="A3" s="1552" t="s">
        <v>148</v>
      </c>
      <c r="B3" s="1552"/>
      <c r="C3" s="1552"/>
      <c r="D3" s="1552"/>
      <c r="E3" s="1552"/>
      <c r="F3" s="1552"/>
      <c r="G3" s="1552"/>
      <c r="H3" s="1552"/>
      <c r="I3" s="1552"/>
      <c r="J3" s="1552"/>
      <c r="K3" s="1554" t="s">
        <v>1586</v>
      </c>
      <c r="L3" s="1554"/>
      <c r="M3" s="1554"/>
      <c r="N3" s="1554"/>
      <c r="O3" s="1554"/>
      <c r="P3" s="1554"/>
      <c r="Q3" s="1554"/>
      <c r="R3" s="1554"/>
      <c r="S3" s="1554"/>
      <c r="T3" s="1554"/>
      <c r="U3" s="1552" t="s">
        <v>148</v>
      </c>
      <c r="V3" s="1552"/>
      <c r="W3" s="1552"/>
      <c r="X3" s="1552"/>
      <c r="Y3" s="1552"/>
      <c r="Z3" s="1552"/>
      <c r="AA3" s="1552"/>
      <c r="AB3" s="1552"/>
      <c r="AC3" s="1552"/>
      <c r="AD3" s="1552"/>
      <c r="AE3" s="1554" t="s">
        <v>1586</v>
      </c>
      <c r="AF3" s="1554"/>
      <c r="AG3" s="1554"/>
      <c r="AH3" s="1554"/>
      <c r="AI3" s="1554"/>
      <c r="AJ3" s="1554"/>
      <c r="AK3" s="1554"/>
      <c r="AL3" s="1554"/>
      <c r="AM3" s="1554"/>
      <c r="AN3" s="1554"/>
      <c r="AO3" s="1552" t="s">
        <v>148</v>
      </c>
      <c r="AP3" s="1552"/>
      <c r="AQ3" s="1552"/>
      <c r="AR3" s="1552"/>
      <c r="AS3" s="1552"/>
      <c r="AT3" s="1552"/>
      <c r="AU3" s="1552"/>
      <c r="AV3" s="1552"/>
      <c r="AW3" s="1552"/>
      <c r="AX3" s="1552"/>
      <c r="AY3" s="1554" t="s">
        <v>1586</v>
      </c>
      <c r="AZ3" s="1554"/>
      <c r="BA3" s="1554"/>
      <c r="BB3" s="1554"/>
      <c r="BC3" s="1554"/>
      <c r="BD3" s="1554"/>
      <c r="BE3" s="1554"/>
      <c r="BF3" s="973"/>
      <c r="BG3" s="973"/>
      <c r="BH3" s="973"/>
    </row>
    <row r="4" spans="1:60" s="501" customFormat="1" ht="24" customHeight="1">
      <c r="A4" s="500"/>
      <c r="B4" s="500"/>
      <c r="C4" s="500"/>
      <c r="D4" s="500"/>
      <c r="E4" s="500"/>
      <c r="F4" s="500"/>
      <c r="G4" s="500"/>
      <c r="H4" s="500"/>
      <c r="I4" s="500"/>
      <c r="J4" s="500"/>
      <c r="K4" s="1554" t="s">
        <v>1587</v>
      </c>
      <c r="L4" s="1554"/>
      <c r="M4" s="1554"/>
      <c r="N4" s="1554"/>
      <c r="O4" s="1554"/>
      <c r="P4" s="1554"/>
      <c r="Q4" s="1554"/>
      <c r="R4" s="1554"/>
      <c r="S4" s="1554"/>
      <c r="T4" s="1554"/>
      <c r="U4" s="500"/>
      <c r="V4" s="500"/>
      <c r="W4" s="500"/>
      <c r="X4" s="500"/>
      <c r="Y4" s="500"/>
      <c r="Z4" s="500"/>
      <c r="AA4" s="500"/>
      <c r="AB4" s="500"/>
      <c r="AC4" s="500"/>
      <c r="AD4" s="500"/>
      <c r="AE4" s="1554" t="s">
        <v>1587</v>
      </c>
      <c r="AF4" s="1554"/>
      <c r="AG4" s="1554"/>
      <c r="AH4" s="1554"/>
      <c r="AI4" s="1554"/>
      <c r="AJ4" s="1554"/>
      <c r="AK4" s="1554"/>
      <c r="AL4" s="1554"/>
      <c r="AM4" s="1554"/>
      <c r="AN4" s="1554"/>
      <c r="AO4" s="1553"/>
      <c r="AP4" s="1553"/>
      <c r="AQ4" s="1553"/>
      <c r="AR4" s="1553"/>
      <c r="AS4" s="1553"/>
      <c r="AT4" s="1553"/>
      <c r="AU4" s="1553"/>
      <c r="AV4" s="1553"/>
      <c r="AW4" s="1553"/>
      <c r="AX4" s="1553"/>
      <c r="AY4" s="1554" t="s">
        <v>1587</v>
      </c>
      <c r="AZ4" s="1554"/>
      <c r="BA4" s="1554"/>
      <c r="BB4" s="1554"/>
      <c r="BC4" s="1554"/>
      <c r="BD4" s="1554"/>
      <c r="BE4" s="1554"/>
      <c r="BF4" s="973"/>
      <c r="BG4" s="973"/>
      <c r="BH4" s="973"/>
    </row>
    <row r="5" spans="1:60" s="503" customFormat="1" ht="18" customHeight="1" thickBot="1">
      <c r="A5" s="502" t="s">
        <v>225</v>
      </c>
      <c r="N5" s="504"/>
      <c r="O5" s="504"/>
      <c r="P5" s="504"/>
      <c r="Q5" s="505"/>
      <c r="R5" s="505"/>
      <c r="S5" s="505"/>
      <c r="T5" s="508" t="s">
        <v>226</v>
      </c>
      <c r="U5" s="502" t="s">
        <v>225</v>
      </c>
      <c r="Y5" s="506"/>
      <c r="Z5" s="506"/>
      <c r="AA5" s="506"/>
      <c r="AB5" s="506"/>
      <c r="AC5" s="506"/>
      <c r="AD5" s="506"/>
      <c r="AH5" s="506"/>
      <c r="AI5" s="506"/>
      <c r="AJ5" s="506"/>
      <c r="AK5" s="507"/>
      <c r="AL5" s="507"/>
      <c r="AM5" s="507"/>
      <c r="AN5" s="508" t="s">
        <v>226</v>
      </c>
      <c r="AO5" s="502" t="s">
        <v>225</v>
      </c>
      <c r="AP5" s="505"/>
      <c r="AQ5" s="505"/>
      <c r="AR5" s="505"/>
      <c r="AV5" s="505"/>
      <c r="AW5" s="505"/>
      <c r="AX5" s="505"/>
      <c r="BE5" s="508" t="s">
        <v>226</v>
      </c>
    </row>
    <row r="6" spans="1:60" s="163" customFormat="1" ht="21.6" customHeight="1">
      <c r="A6" s="1350" t="s">
        <v>227</v>
      </c>
      <c r="B6" s="1551" t="s">
        <v>1568</v>
      </c>
      <c r="C6" s="1546"/>
      <c r="D6" s="1547"/>
      <c r="E6" s="1545" t="s">
        <v>1567</v>
      </c>
      <c r="F6" s="1546"/>
      <c r="G6" s="1547"/>
      <c r="H6" s="1545" t="s">
        <v>1569</v>
      </c>
      <c r="I6" s="1546"/>
      <c r="J6" s="1546"/>
      <c r="K6" s="1546" t="s">
        <v>1570</v>
      </c>
      <c r="L6" s="1546"/>
      <c r="M6" s="1547"/>
      <c r="N6" s="1545" t="s">
        <v>1571</v>
      </c>
      <c r="O6" s="1546"/>
      <c r="P6" s="1547"/>
      <c r="Q6" s="1545" t="s">
        <v>1572</v>
      </c>
      <c r="R6" s="1546"/>
      <c r="S6" s="1547"/>
      <c r="T6" s="1364" t="s">
        <v>167</v>
      </c>
      <c r="U6" s="1350" t="s">
        <v>227</v>
      </c>
      <c r="V6" s="1546" t="s">
        <v>1573</v>
      </c>
      <c r="W6" s="1546"/>
      <c r="X6" s="1547"/>
      <c r="Y6" s="1545" t="s">
        <v>1574</v>
      </c>
      <c r="Z6" s="1546"/>
      <c r="AA6" s="1547"/>
      <c r="AB6" s="1545" t="s">
        <v>1575</v>
      </c>
      <c r="AC6" s="1546"/>
      <c r="AD6" s="1546"/>
      <c r="AE6" s="1546" t="s">
        <v>1576</v>
      </c>
      <c r="AF6" s="1546"/>
      <c r="AG6" s="1547"/>
      <c r="AH6" s="1545" t="s">
        <v>1583</v>
      </c>
      <c r="AI6" s="1546"/>
      <c r="AJ6" s="1547"/>
      <c r="AK6" s="1545" t="s">
        <v>1582</v>
      </c>
      <c r="AL6" s="1546"/>
      <c r="AM6" s="1547"/>
      <c r="AN6" s="1364" t="s">
        <v>167</v>
      </c>
      <c r="AO6" s="1350" t="s">
        <v>227</v>
      </c>
      <c r="AP6" s="1545" t="s">
        <v>1581</v>
      </c>
      <c r="AQ6" s="1546"/>
      <c r="AR6" s="1547"/>
      <c r="AS6" s="1545" t="s">
        <v>1580</v>
      </c>
      <c r="AT6" s="1546"/>
      <c r="AU6" s="1547"/>
      <c r="AV6" s="1545" t="s">
        <v>1579</v>
      </c>
      <c r="AW6" s="1546"/>
      <c r="AX6" s="1546"/>
      <c r="AY6" s="1546" t="s">
        <v>1578</v>
      </c>
      <c r="AZ6" s="1546"/>
      <c r="BA6" s="1547"/>
      <c r="BB6" s="1545" t="s">
        <v>1577</v>
      </c>
      <c r="BC6" s="1546"/>
      <c r="BD6" s="1550"/>
      <c r="BE6" s="1364" t="s">
        <v>167</v>
      </c>
    </row>
    <row r="7" spans="1:60" s="163" customFormat="1" ht="21.6" customHeight="1">
      <c r="A7" s="1351"/>
      <c r="B7" s="994"/>
      <c r="C7" s="1543" t="s">
        <v>531</v>
      </c>
      <c r="D7" s="1543" t="s">
        <v>532</v>
      </c>
      <c r="E7" s="992"/>
      <c r="F7" s="1543" t="s">
        <v>531</v>
      </c>
      <c r="G7" s="1543" t="s">
        <v>532</v>
      </c>
      <c r="H7" s="992"/>
      <c r="I7" s="1543" t="s">
        <v>531</v>
      </c>
      <c r="J7" s="1548" t="s">
        <v>532</v>
      </c>
      <c r="K7" s="977"/>
      <c r="L7" s="1543" t="s">
        <v>531</v>
      </c>
      <c r="M7" s="1543" t="s">
        <v>532</v>
      </c>
      <c r="N7" s="992"/>
      <c r="O7" s="1543" t="s">
        <v>531</v>
      </c>
      <c r="P7" s="1543" t="s">
        <v>532</v>
      </c>
      <c r="Q7" s="992"/>
      <c r="R7" s="1543" t="s">
        <v>531</v>
      </c>
      <c r="S7" s="1543" t="s">
        <v>532</v>
      </c>
      <c r="T7" s="1365"/>
      <c r="U7" s="1351"/>
      <c r="V7" s="977"/>
      <c r="W7" s="1543" t="s">
        <v>531</v>
      </c>
      <c r="X7" s="1543" t="s">
        <v>532</v>
      </c>
      <c r="Y7" s="992"/>
      <c r="Z7" s="1543" t="s">
        <v>531</v>
      </c>
      <c r="AA7" s="1543" t="s">
        <v>532</v>
      </c>
      <c r="AB7" s="992"/>
      <c r="AC7" s="1543" t="s">
        <v>531</v>
      </c>
      <c r="AD7" s="1548" t="s">
        <v>532</v>
      </c>
      <c r="AE7" s="1116"/>
      <c r="AF7" s="1543" t="s">
        <v>531</v>
      </c>
      <c r="AG7" s="1543" t="s">
        <v>532</v>
      </c>
      <c r="AH7" s="988"/>
      <c r="AI7" s="1543" t="s">
        <v>531</v>
      </c>
      <c r="AJ7" s="1543" t="s">
        <v>532</v>
      </c>
      <c r="AK7" s="992"/>
      <c r="AL7" s="1543" t="s">
        <v>531</v>
      </c>
      <c r="AM7" s="1543" t="s">
        <v>532</v>
      </c>
      <c r="AN7" s="1365"/>
      <c r="AO7" s="1351"/>
      <c r="AP7" s="992"/>
      <c r="AQ7" s="1543" t="s">
        <v>531</v>
      </c>
      <c r="AR7" s="1543" t="s">
        <v>532</v>
      </c>
      <c r="AS7" s="992"/>
      <c r="AT7" s="1543" t="s">
        <v>531</v>
      </c>
      <c r="AU7" s="1543" t="s">
        <v>532</v>
      </c>
      <c r="AV7" s="992"/>
      <c r="AW7" s="1543" t="s">
        <v>531</v>
      </c>
      <c r="AX7" s="1548" t="s">
        <v>532</v>
      </c>
      <c r="AY7" s="977"/>
      <c r="AZ7" s="1543" t="s">
        <v>531</v>
      </c>
      <c r="BA7" s="1543" t="s">
        <v>532</v>
      </c>
      <c r="BB7" s="990"/>
      <c r="BC7" s="1543" t="s">
        <v>531</v>
      </c>
      <c r="BD7" s="1543" t="s">
        <v>532</v>
      </c>
      <c r="BE7" s="1365"/>
    </row>
    <row r="8" spans="1:60" s="163" customFormat="1" ht="21.6" customHeight="1">
      <c r="A8" s="1352"/>
      <c r="B8" s="993"/>
      <c r="C8" s="1544"/>
      <c r="D8" s="1544"/>
      <c r="E8" s="991"/>
      <c r="F8" s="1544"/>
      <c r="G8" s="1544"/>
      <c r="H8" s="991"/>
      <c r="I8" s="1544"/>
      <c r="J8" s="1549"/>
      <c r="K8" s="976"/>
      <c r="L8" s="1544"/>
      <c r="M8" s="1544"/>
      <c r="N8" s="991"/>
      <c r="O8" s="1544"/>
      <c r="P8" s="1544"/>
      <c r="Q8" s="991"/>
      <c r="R8" s="1544"/>
      <c r="S8" s="1544"/>
      <c r="T8" s="1366"/>
      <c r="U8" s="1352"/>
      <c r="V8" s="976"/>
      <c r="W8" s="1544"/>
      <c r="X8" s="1544"/>
      <c r="Y8" s="991"/>
      <c r="Z8" s="1544"/>
      <c r="AA8" s="1544"/>
      <c r="AB8" s="991"/>
      <c r="AC8" s="1544"/>
      <c r="AD8" s="1549"/>
      <c r="AE8" s="1117"/>
      <c r="AF8" s="1544"/>
      <c r="AG8" s="1544"/>
      <c r="AH8" s="987"/>
      <c r="AI8" s="1544"/>
      <c r="AJ8" s="1544"/>
      <c r="AK8" s="991"/>
      <c r="AL8" s="1544"/>
      <c r="AM8" s="1544"/>
      <c r="AN8" s="1366"/>
      <c r="AO8" s="1352"/>
      <c r="AP8" s="991"/>
      <c r="AQ8" s="1544"/>
      <c r="AR8" s="1544"/>
      <c r="AS8" s="991"/>
      <c r="AT8" s="1544"/>
      <c r="AU8" s="1544"/>
      <c r="AV8" s="991"/>
      <c r="AW8" s="1544"/>
      <c r="AX8" s="1549"/>
      <c r="AY8" s="976"/>
      <c r="AZ8" s="1544"/>
      <c r="BA8" s="1544"/>
      <c r="BB8" s="989"/>
      <c r="BC8" s="1544"/>
      <c r="BD8" s="1544"/>
      <c r="BE8" s="1366"/>
    </row>
    <row r="9" spans="1:60" s="503" customFormat="1" ht="27.95" customHeight="1">
      <c r="A9" s="509" t="s">
        <v>304</v>
      </c>
      <c r="B9" s="512">
        <v>147535</v>
      </c>
      <c r="C9" s="983" t="s">
        <v>1535</v>
      </c>
      <c r="D9" s="983" t="s">
        <v>1535</v>
      </c>
      <c r="E9" s="510">
        <v>19784</v>
      </c>
      <c r="F9" s="510" t="s">
        <v>1535</v>
      </c>
      <c r="G9" s="510" t="s">
        <v>1535</v>
      </c>
      <c r="H9" s="510">
        <v>9370</v>
      </c>
      <c r="I9" s="510" t="s">
        <v>1535</v>
      </c>
      <c r="J9" s="510" t="s">
        <v>1535</v>
      </c>
      <c r="K9" s="510">
        <v>49521</v>
      </c>
      <c r="L9" s="510" t="s">
        <v>1535</v>
      </c>
      <c r="M9" s="510" t="s">
        <v>1535</v>
      </c>
      <c r="N9" s="510">
        <v>3772</v>
      </c>
      <c r="O9" s="510" t="s">
        <v>1535</v>
      </c>
      <c r="P9" s="510" t="s">
        <v>1535</v>
      </c>
      <c r="Q9" s="510">
        <v>782</v>
      </c>
      <c r="R9" s="510" t="s">
        <v>1535</v>
      </c>
      <c r="S9" s="510" t="s">
        <v>1535</v>
      </c>
      <c r="T9" s="513" t="s">
        <v>304</v>
      </c>
      <c r="U9" s="981" t="s">
        <v>304</v>
      </c>
      <c r="V9" s="510">
        <v>3373</v>
      </c>
      <c r="W9" s="510" t="s">
        <v>1535</v>
      </c>
      <c r="X9" s="510" t="s">
        <v>1535</v>
      </c>
      <c r="Y9" s="510">
        <v>8289</v>
      </c>
      <c r="Z9" s="510" t="s">
        <v>1535</v>
      </c>
      <c r="AA9" s="510" t="s">
        <v>1535</v>
      </c>
      <c r="AB9" s="510" t="s">
        <v>1535</v>
      </c>
      <c r="AC9" s="510" t="s">
        <v>1535</v>
      </c>
      <c r="AD9" s="510" t="s">
        <v>1535</v>
      </c>
      <c r="AE9" s="510">
        <v>24359</v>
      </c>
      <c r="AF9" s="510" t="s">
        <v>1535</v>
      </c>
      <c r="AG9" s="510" t="s">
        <v>1535</v>
      </c>
      <c r="AH9" s="510">
        <v>4006</v>
      </c>
      <c r="AI9" s="510" t="s">
        <v>1535</v>
      </c>
      <c r="AJ9" s="510" t="s">
        <v>1535</v>
      </c>
      <c r="AK9" s="510">
        <v>4353</v>
      </c>
      <c r="AL9" s="510" t="s">
        <v>1535</v>
      </c>
      <c r="AM9" s="510" t="s">
        <v>1535</v>
      </c>
      <c r="AN9" s="513" t="s">
        <v>304</v>
      </c>
      <c r="AO9" s="982" t="s">
        <v>304</v>
      </c>
      <c r="AP9" s="510">
        <v>5165</v>
      </c>
      <c r="AQ9" s="510" t="s">
        <v>1535</v>
      </c>
      <c r="AR9" s="510" t="s">
        <v>1535</v>
      </c>
      <c r="AS9" s="510">
        <v>1621</v>
      </c>
      <c r="AT9" s="510" t="s">
        <v>1535</v>
      </c>
      <c r="AU9" s="510" t="s">
        <v>1535</v>
      </c>
      <c r="AV9" s="510">
        <v>1877</v>
      </c>
      <c r="AW9" s="510" t="s">
        <v>1535</v>
      </c>
      <c r="AX9" s="510" t="s">
        <v>1535</v>
      </c>
      <c r="AY9" s="510">
        <v>10499</v>
      </c>
      <c r="AZ9" s="510" t="s">
        <v>1535</v>
      </c>
      <c r="BA9" s="510" t="s">
        <v>1535</v>
      </c>
      <c r="BB9" s="510">
        <v>764</v>
      </c>
      <c r="BC9" s="510" t="s">
        <v>1535</v>
      </c>
      <c r="BD9" s="510" t="s">
        <v>1535</v>
      </c>
      <c r="BE9" s="513" t="s">
        <v>304</v>
      </c>
    </row>
    <row r="10" spans="1:60" s="503" customFormat="1" ht="27.95" customHeight="1">
      <c r="A10" s="509" t="s">
        <v>515</v>
      </c>
      <c r="B10" s="512">
        <v>140485</v>
      </c>
      <c r="C10" s="983" t="s">
        <v>1535</v>
      </c>
      <c r="D10" s="983" t="s">
        <v>1535</v>
      </c>
      <c r="E10" s="510">
        <v>18395</v>
      </c>
      <c r="F10" s="510" t="s">
        <v>1535</v>
      </c>
      <c r="G10" s="510" t="s">
        <v>1535</v>
      </c>
      <c r="H10" s="510">
        <v>9135</v>
      </c>
      <c r="I10" s="510" t="s">
        <v>1535</v>
      </c>
      <c r="J10" s="510" t="s">
        <v>1535</v>
      </c>
      <c r="K10" s="510">
        <v>46132</v>
      </c>
      <c r="L10" s="510" t="s">
        <v>1535</v>
      </c>
      <c r="M10" s="510" t="s">
        <v>1535</v>
      </c>
      <c r="N10" s="510">
        <v>4320</v>
      </c>
      <c r="O10" s="510" t="s">
        <v>1535</v>
      </c>
      <c r="P10" s="510" t="s">
        <v>1535</v>
      </c>
      <c r="Q10" s="510">
        <v>830</v>
      </c>
      <c r="R10" s="510" t="s">
        <v>1535</v>
      </c>
      <c r="S10" s="510" t="s">
        <v>1535</v>
      </c>
      <c r="T10" s="513" t="s">
        <v>515</v>
      </c>
      <c r="U10" s="981" t="s">
        <v>515</v>
      </c>
      <c r="V10" s="510">
        <v>3474</v>
      </c>
      <c r="W10" s="510" t="s">
        <v>1535</v>
      </c>
      <c r="X10" s="510" t="s">
        <v>1535</v>
      </c>
      <c r="Y10" s="510">
        <v>8024</v>
      </c>
      <c r="Z10" s="510" t="s">
        <v>1535</v>
      </c>
      <c r="AA10" s="510" t="s">
        <v>1535</v>
      </c>
      <c r="AB10" s="510" t="s">
        <v>1535</v>
      </c>
      <c r="AC10" s="510" t="s">
        <v>1535</v>
      </c>
      <c r="AD10" s="510" t="s">
        <v>1535</v>
      </c>
      <c r="AE10" s="510">
        <v>23319</v>
      </c>
      <c r="AF10" s="510" t="s">
        <v>1535</v>
      </c>
      <c r="AG10" s="510" t="s">
        <v>1535</v>
      </c>
      <c r="AH10" s="510">
        <v>3807</v>
      </c>
      <c r="AI10" s="510" t="s">
        <v>1535</v>
      </c>
      <c r="AJ10" s="510" t="s">
        <v>1535</v>
      </c>
      <c r="AK10" s="510">
        <v>4290</v>
      </c>
      <c r="AL10" s="510" t="s">
        <v>1535</v>
      </c>
      <c r="AM10" s="510" t="s">
        <v>1535</v>
      </c>
      <c r="AN10" s="513" t="s">
        <v>515</v>
      </c>
      <c r="AO10" s="981" t="s">
        <v>515</v>
      </c>
      <c r="AP10" s="510">
        <v>4880</v>
      </c>
      <c r="AQ10" s="510" t="s">
        <v>1535</v>
      </c>
      <c r="AR10" s="510" t="s">
        <v>1535</v>
      </c>
      <c r="AS10" s="510">
        <v>1499</v>
      </c>
      <c r="AT10" s="510" t="s">
        <v>1535</v>
      </c>
      <c r="AU10" s="510" t="s">
        <v>1535</v>
      </c>
      <c r="AV10" s="510">
        <v>1755</v>
      </c>
      <c r="AW10" s="510" t="s">
        <v>1535</v>
      </c>
      <c r="AX10" s="510" t="s">
        <v>1535</v>
      </c>
      <c r="AY10" s="510">
        <v>9838</v>
      </c>
      <c r="AZ10" s="510" t="s">
        <v>1535</v>
      </c>
      <c r="BA10" s="510" t="s">
        <v>1535</v>
      </c>
      <c r="BB10" s="510">
        <v>787</v>
      </c>
      <c r="BC10" s="510" t="s">
        <v>1535</v>
      </c>
      <c r="BD10" s="510" t="s">
        <v>1535</v>
      </c>
      <c r="BE10" s="513" t="s">
        <v>515</v>
      </c>
    </row>
    <row r="11" spans="1:60" s="503" customFormat="1" ht="27.95" customHeight="1">
      <c r="A11" s="509" t="s">
        <v>844</v>
      </c>
      <c r="B11" s="512">
        <v>135161</v>
      </c>
      <c r="C11" s="983" t="s">
        <v>1535</v>
      </c>
      <c r="D11" s="983" t="s">
        <v>1535</v>
      </c>
      <c r="E11" s="510">
        <v>17319</v>
      </c>
      <c r="F11" s="510" t="s">
        <v>1535</v>
      </c>
      <c r="G11" s="510" t="s">
        <v>1535</v>
      </c>
      <c r="H11" s="510">
        <v>9091</v>
      </c>
      <c r="I11" s="510" t="s">
        <v>1535</v>
      </c>
      <c r="J11" s="510" t="s">
        <v>1535</v>
      </c>
      <c r="K11" s="510">
        <v>44089</v>
      </c>
      <c r="L11" s="510" t="s">
        <v>1535</v>
      </c>
      <c r="M11" s="510" t="s">
        <v>1535</v>
      </c>
      <c r="N11" s="510">
        <v>4171</v>
      </c>
      <c r="O11" s="510" t="s">
        <v>1535</v>
      </c>
      <c r="P11" s="510" t="s">
        <v>1535</v>
      </c>
      <c r="Q11" s="510">
        <v>768</v>
      </c>
      <c r="R11" s="510" t="s">
        <v>1535</v>
      </c>
      <c r="S11" s="510" t="s">
        <v>1535</v>
      </c>
      <c r="T11" s="513" t="s">
        <v>844</v>
      </c>
      <c r="U11" s="981" t="s">
        <v>844</v>
      </c>
      <c r="V11" s="510">
        <v>3690</v>
      </c>
      <c r="W11" s="510" t="s">
        <v>1535</v>
      </c>
      <c r="X11" s="510" t="s">
        <v>1535</v>
      </c>
      <c r="Y11" s="510">
        <v>8086</v>
      </c>
      <c r="Z11" s="510" t="s">
        <v>1535</v>
      </c>
      <c r="AA11" s="510" t="s">
        <v>1535</v>
      </c>
      <c r="AB11" s="510" t="s">
        <v>1535</v>
      </c>
      <c r="AC11" s="510" t="s">
        <v>1535</v>
      </c>
      <c r="AD11" s="510" t="s">
        <v>1535</v>
      </c>
      <c r="AE11" s="510">
        <v>21565</v>
      </c>
      <c r="AF11" s="510" t="s">
        <v>1535</v>
      </c>
      <c r="AG11" s="510" t="s">
        <v>1535</v>
      </c>
      <c r="AH11" s="510">
        <v>3825</v>
      </c>
      <c r="AI11" s="510" t="s">
        <v>1535</v>
      </c>
      <c r="AJ11" s="510" t="s">
        <v>1535</v>
      </c>
      <c r="AK11" s="510">
        <v>4129</v>
      </c>
      <c r="AL11" s="510" t="s">
        <v>1535</v>
      </c>
      <c r="AM11" s="510" t="s">
        <v>1535</v>
      </c>
      <c r="AN11" s="513" t="s">
        <v>844</v>
      </c>
      <c r="AO11" s="981" t="s">
        <v>844</v>
      </c>
      <c r="AP11" s="510">
        <v>4750</v>
      </c>
      <c r="AQ11" s="510" t="s">
        <v>1535</v>
      </c>
      <c r="AR11" s="510" t="s">
        <v>1535</v>
      </c>
      <c r="AS11" s="510">
        <v>1474</v>
      </c>
      <c r="AT11" s="510" t="s">
        <v>1535</v>
      </c>
      <c r="AU11" s="510" t="s">
        <v>1535</v>
      </c>
      <c r="AV11" s="510">
        <v>1792</v>
      </c>
      <c r="AW11" s="510" t="s">
        <v>1535</v>
      </c>
      <c r="AX11" s="510" t="s">
        <v>1535</v>
      </c>
      <c r="AY11" s="510">
        <v>9623</v>
      </c>
      <c r="AZ11" s="510" t="s">
        <v>1535</v>
      </c>
      <c r="BA11" s="510" t="s">
        <v>1535</v>
      </c>
      <c r="BB11" s="510">
        <v>789</v>
      </c>
      <c r="BC11" s="510" t="s">
        <v>1535</v>
      </c>
      <c r="BD11" s="510" t="s">
        <v>1535</v>
      </c>
      <c r="BE11" s="513" t="s">
        <v>844</v>
      </c>
    </row>
    <row r="12" spans="1:60" s="503" customFormat="1" ht="27.95" customHeight="1">
      <c r="A12" s="509" t="s">
        <v>1242</v>
      </c>
      <c r="B12" s="512">
        <v>135974</v>
      </c>
      <c r="C12" s="983" t="s">
        <v>1535</v>
      </c>
      <c r="D12" s="983" t="s">
        <v>1535</v>
      </c>
      <c r="E12" s="510">
        <v>17694</v>
      </c>
      <c r="F12" s="510" t="s">
        <v>1535</v>
      </c>
      <c r="G12" s="510" t="s">
        <v>1535</v>
      </c>
      <c r="H12" s="510">
        <v>9519</v>
      </c>
      <c r="I12" s="510" t="s">
        <v>1535</v>
      </c>
      <c r="J12" s="510" t="s">
        <v>1535</v>
      </c>
      <c r="K12" s="510">
        <v>43587</v>
      </c>
      <c r="L12" s="510" t="s">
        <v>1535</v>
      </c>
      <c r="M12" s="510" t="s">
        <v>1535</v>
      </c>
      <c r="N12" s="510">
        <v>4043</v>
      </c>
      <c r="O12" s="510" t="s">
        <v>1535</v>
      </c>
      <c r="P12" s="510" t="s">
        <v>1535</v>
      </c>
      <c r="Q12" s="510">
        <v>793</v>
      </c>
      <c r="R12" s="510" t="s">
        <v>1535</v>
      </c>
      <c r="S12" s="510" t="s">
        <v>1535</v>
      </c>
      <c r="T12" s="513" t="s">
        <v>1242</v>
      </c>
      <c r="U12" s="981" t="s">
        <v>1242</v>
      </c>
      <c r="V12" s="510">
        <v>3641</v>
      </c>
      <c r="W12" s="510" t="s">
        <v>1535</v>
      </c>
      <c r="X12" s="510" t="s">
        <v>1535</v>
      </c>
      <c r="Y12" s="510">
        <v>8242</v>
      </c>
      <c r="Z12" s="510" t="s">
        <v>1535</v>
      </c>
      <c r="AA12" s="510" t="s">
        <v>1535</v>
      </c>
      <c r="AB12" s="510">
        <v>193</v>
      </c>
      <c r="AC12" s="510" t="s">
        <v>1535</v>
      </c>
      <c r="AD12" s="510" t="s">
        <v>1535</v>
      </c>
      <c r="AE12" s="510">
        <v>21521</v>
      </c>
      <c r="AF12" s="510" t="s">
        <v>1535</v>
      </c>
      <c r="AG12" s="510" t="s">
        <v>1535</v>
      </c>
      <c r="AH12" s="510">
        <v>3913</v>
      </c>
      <c r="AI12" s="510" t="s">
        <v>1535</v>
      </c>
      <c r="AJ12" s="510" t="s">
        <v>1535</v>
      </c>
      <c r="AK12" s="510">
        <v>4210</v>
      </c>
      <c r="AL12" s="510" t="s">
        <v>1535</v>
      </c>
      <c r="AM12" s="510" t="s">
        <v>1535</v>
      </c>
      <c r="AN12" s="513" t="s">
        <v>1242</v>
      </c>
      <c r="AO12" s="981" t="s">
        <v>1242</v>
      </c>
      <c r="AP12" s="510">
        <v>5123</v>
      </c>
      <c r="AQ12" s="510" t="s">
        <v>1535</v>
      </c>
      <c r="AR12" s="510" t="s">
        <v>1535</v>
      </c>
      <c r="AS12" s="510">
        <v>1505</v>
      </c>
      <c r="AT12" s="510" t="s">
        <v>1535</v>
      </c>
      <c r="AU12" s="510" t="s">
        <v>1535</v>
      </c>
      <c r="AV12" s="510">
        <v>1796</v>
      </c>
      <c r="AW12" s="510" t="s">
        <v>1535</v>
      </c>
      <c r="AX12" s="510" t="s">
        <v>1535</v>
      </c>
      <c r="AY12" s="510">
        <v>9355</v>
      </c>
      <c r="AZ12" s="510" t="s">
        <v>1535</v>
      </c>
      <c r="BA12" s="510" t="s">
        <v>1535</v>
      </c>
      <c r="BB12" s="510">
        <v>839</v>
      </c>
      <c r="BC12" s="510" t="s">
        <v>1535</v>
      </c>
      <c r="BD12" s="510" t="s">
        <v>1535</v>
      </c>
      <c r="BE12" s="513" t="s">
        <v>1242</v>
      </c>
    </row>
    <row r="13" spans="1:60" s="511" customFormat="1" ht="27.95" customHeight="1">
      <c r="A13" s="514" t="s">
        <v>1548</v>
      </c>
      <c r="B13" s="515">
        <f t="shared" ref="B13:BD13" si="0">SUM(B15:B26)</f>
        <v>129777</v>
      </c>
      <c r="C13" s="516">
        <f t="shared" si="0"/>
        <v>67395</v>
      </c>
      <c r="D13" s="516">
        <f t="shared" si="0"/>
        <v>62382</v>
      </c>
      <c r="E13" s="516">
        <f t="shared" si="0"/>
        <v>16561</v>
      </c>
      <c r="F13" s="516">
        <f t="shared" si="0"/>
        <v>8308</v>
      </c>
      <c r="G13" s="516">
        <f t="shared" si="0"/>
        <v>8253</v>
      </c>
      <c r="H13" s="516">
        <f t="shared" si="0"/>
        <v>9209</v>
      </c>
      <c r="I13" s="516">
        <f t="shared" si="0"/>
        <v>4662</v>
      </c>
      <c r="J13" s="516">
        <f t="shared" si="0"/>
        <v>4547</v>
      </c>
      <c r="K13" s="516">
        <f t="shared" si="0"/>
        <v>42776</v>
      </c>
      <c r="L13" s="516">
        <f t="shared" si="0"/>
        <v>21570</v>
      </c>
      <c r="M13" s="516">
        <f t="shared" si="0"/>
        <v>21206</v>
      </c>
      <c r="N13" s="516">
        <f t="shared" si="0"/>
        <v>3773</v>
      </c>
      <c r="O13" s="516">
        <f t="shared" si="0"/>
        <v>2047</v>
      </c>
      <c r="P13" s="516">
        <f t="shared" si="0"/>
        <v>1726</v>
      </c>
      <c r="Q13" s="516">
        <f t="shared" si="0"/>
        <v>772</v>
      </c>
      <c r="R13" s="516">
        <f t="shared" si="0"/>
        <v>419</v>
      </c>
      <c r="S13" s="975">
        <f t="shared" si="0"/>
        <v>353</v>
      </c>
      <c r="T13" s="517" t="s">
        <v>1548</v>
      </c>
      <c r="U13" s="980" t="s">
        <v>1548</v>
      </c>
      <c r="V13" s="515">
        <f t="shared" si="0"/>
        <v>3433</v>
      </c>
      <c r="W13" s="516">
        <f t="shared" si="0"/>
        <v>1708</v>
      </c>
      <c r="X13" s="516">
        <f t="shared" si="0"/>
        <v>1725</v>
      </c>
      <c r="Y13" s="516">
        <f t="shared" si="0"/>
        <v>7685</v>
      </c>
      <c r="Z13" s="516">
        <f t="shared" si="0"/>
        <v>4139</v>
      </c>
      <c r="AA13" s="516">
        <f t="shared" si="0"/>
        <v>3546</v>
      </c>
      <c r="AB13" s="516">
        <f t="shared" si="0"/>
        <v>353</v>
      </c>
      <c r="AC13" s="516">
        <f t="shared" si="0"/>
        <v>184</v>
      </c>
      <c r="AD13" s="516">
        <f t="shared" si="0"/>
        <v>169</v>
      </c>
      <c r="AE13" s="516">
        <f t="shared" si="0"/>
        <v>19815</v>
      </c>
      <c r="AF13" s="516">
        <f t="shared" si="0"/>
        <v>10613</v>
      </c>
      <c r="AG13" s="516">
        <f t="shared" si="0"/>
        <v>9202</v>
      </c>
      <c r="AH13" s="516">
        <f t="shared" si="0"/>
        <v>3943</v>
      </c>
      <c r="AI13" s="516">
        <f t="shared" si="0"/>
        <v>2182</v>
      </c>
      <c r="AJ13" s="516">
        <f t="shared" si="0"/>
        <v>1761</v>
      </c>
      <c r="AK13" s="516">
        <f t="shared" si="0"/>
        <v>3927</v>
      </c>
      <c r="AL13" s="516">
        <f t="shared" si="0"/>
        <v>2055</v>
      </c>
      <c r="AM13" s="975">
        <f t="shared" si="0"/>
        <v>1872</v>
      </c>
      <c r="AN13" s="517" t="s">
        <v>1548</v>
      </c>
      <c r="AO13" s="980" t="s">
        <v>1548</v>
      </c>
      <c r="AP13" s="516">
        <f t="shared" si="0"/>
        <v>4464</v>
      </c>
      <c r="AQ13" s="516">
        <f t="shared" si="0"/>
        <v>2484</v>
      </c>
      <c r="AR13" s="516">
        <f t="shared" si="0"/>
        <v>1980</v>
      </c>
      <c r="AS13" s="516">
        <f t="shared" si="0"/>
        <v>1455</v>
      </c>
      <c r="AT13" s="516">
        <f t="shared" si="0"/>
        <v>762</v>
      </c>
      <c r="AU13" s="516">
        <f t="shared" si="0"/>
        <v>693</v>
      </c>
      <c r="AV13" s="516">
        <f t="shared" si="0"/>
        <v>1605</v>
      </c>
      <c r="AW13" s="516">
        <f t="shared" si="0"/>
        <v>864</v>
      </c>
      <c r="AX13" s="516">
        <f t="shared" si="0"/>
        <v>741</v>
      </c>
      <c r="AY13" s="516">
        <f t="shared" si="0"/>
        <v>9092</v>
      </c>
      <c r="AZ13" s="516">
        <f t="shared" si="0"/>
        <v>4903</v>
      </c>
      <c r="BA13" s="516">
        <f t="shared" si="0"/>
        <v>4189</v>
      </c>
      <c r="BB13" s="516">
        <f t="shared" si="0"/>
        <v>914</v>
      </c>
      <c r="BC13" s="516">
        <f t="shared" si="0"/>
        <v>495</v>
      </c>
      <c r="BD13" s="516">
        <f t="shared" si="0"/>
        <v>419</v>
      </c>
      <c r="BE13" s="517" t="s">
        <v>1548</v>
      </c>
    </row>
    <row r="14" spans="1:60" s="163" customFormat="1" ht="27.95" customHeight="1">
      <c r="B14" s="174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4"/>
      <c r="U14" s="986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4"/>
      <c r="AO14" s="986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4"/>
    </row>
    <row r="15" spans="1:60" s="503" customFormat="1" ht="27.95" customHeight="1">
      <c r="A15" s="503" t="s">
        <v>228</v>
      </c>
      <c r="B15" s="174">
        <f>SUM(E15,H15,K15,N15,Q15,V15,Y15,AB15,AE15,AH15,AK15,AP15,AS15,AV15,AY15,BB15)</f>
        <v>12319</v>
      </c>
      <c r="C15" s="172">
        <f>SUM(F15,I15,L15,O15,R15,W15,Z15,AC15,AF15,AI15,AL15,AQ15,AT15,AW15,AZ15,BC15)</f>
        <v>6134</v>
      </c>
      <c r="D15" s="172">
        <f>SUM(G15,J15,M15,P15,S15,X15,AA15,AD15,AG15,AJ15,AM15,AR15,AU15,AX15,BA15,BD15)</f>
        <v>6185</v>
      </c>
      <c r="E15" s="510">
        <v>1712</v>
      </c>
      <c r="F15" s="510">
        <v>832</v>
      </c>
      <c r="G15" s="510">
        <v>880</v>
      </c>
      <c r="H15" s="510">
        <v>875</v>
      </c>
      <c r="I15" s="510">
        <v>444</v>
      </c>
      <c r="J15" s="510">
        <v>431</v>
      </c>
      <c r="K15" s="510">
        <v>3906</v>
      </c>
      <c r="L15" s="510">
        <v>1894</v>
      </c>
      <c r="M15" s="510">
        <v>2012</v>
      </c>
      <c r="N15" s="510">
        <v>361</v>
      </c>
      <c r="O15" s="510">
        <v>183</v>
      </c>
      <c r="P15" s="510">
        <v>178</v>
      </c>
      <c r="Q15" s="510">
        <v>79</v>
      </c>
      <c r="R15" s="510">
        <v>45</v>
      </c>
      <c r="S15" s="510">
        <v>34</v>
      </c>
      <c r="T15" s="518" t="s">
        <v>229</v>
      </c>
      <c r="U15" s="979" t="s">
        <v>228</v>
      </c>
      <c r="V15" s="510">
        <v>350</v>
      </c>
      <c r="W15" s="510">
        <v>167</v>
      </c>
      <c r="X15" s="510">
        <v>183</v>
      </c>
      <c r="Y15" s="510">
        <v>707</v>
      </c>
      <c r="Z15" s="510">
        <v>367</v>
      </c>
      <c r="AA15" s="510">
        <v>340</v>
      </c>
      <c r="AB15" s="510">
        <v>28</v>
      </c>
      <c r="AC15" s="510">
        <v>12</v>
      </c>
      <c r="AD15" s="510">
        <v>16</v>
      </c>
      <c r="AE15" s="510">
        <v>1966</v>
      </c>
      <c r="AF15" s="510">
        <v>974</v>
      </c>
      <c r="AG15" s="510">
        <v>992</v>
      </c>
      <c r="AH15" s="510">
        <v>354</v>
      </c>
      <c r="AI15" s="510">
        <v>184</v>
      </c>
      <c r="AJ15" s="510">
        <v>170</v>
      </c>
      <c r="AK15" s="510">
        <v>378</v>
      </c>
      <c r="AL15" s="510">
        <v>192</v>
      </c>
      <c r="AM15" s="510">
        <v>186</v>
      </c>
      <c r="AN15" s="518" t="s">
        <v>229</v>
      </c>
      <c r="AO15" s="979" t="s">
        <v>228</v>
      </c>
      <c r="AP15" s="510">
        <v>420</v>
      </c>
      <c r="AQ15" s="510">
        <v>234</v>
      </c>
      <c r="AR15" s="510">
        <v>186</v>
      </c>
      <c r="AS15" s="510">
        <v>147</v>
      </c>
      <c r="AT15" s="510">
        <v>71</v>
      </c>
      <c r="AU15" s="510">
        <v>76</v>
      </c>
      <c r="AV15" s="510">
        <v>121</v>
      </c>
      <c r="AW15" s="510">
        <v>64</v>
      </c>
      <c r="AX15" s="510">
        <v>57</v>
      </c>
      <c r="AY15" s="510">
        <v>835</v>
      </c>
      <c r="AZ15" s="510">
        <v>432</v>
      </c>
      <c r="BA15" s="510">
        <v>403</v>
      </c>
      <c r="BB15" s="510">
        <v>80</v>
      </c>
      <c r="BC15" s="510">
        <v>39</v>
      </c>
      <c r="BD15" s="510">
        <v>41</v>
      </c>
      <c r="BE15" s="518" t="s">
        <v>229</v>
      </c>
    </row>
    <row r="16" spans="1:60" s="503" customFormat="1" ht="27.95" customHeight="1">
      <c r="A16" s="503" t="s">
        <v>230</v>
      </c>
      <c r="B16" s="174">
        <f t="shared" ref="B16:B26" si="1">SUM(E16,H16,K16,N16,Q16,V16,Y16,AB16,AE16,AH16,AK16,AP16,AS16,AV16,AY16,BB16)</f>
        <v>15283</v>
      </c>
      <c r="C16" s="172">
        <f t="shared" ref="C16:D26" si="2">SUM(F16,I16,L16,O16,R16,W16,Z16,AC16,AF16,AI16,AL16,AQ16,AT16,AW16,AZ16,BC16)</f>
        <v>7665</v>
      </c>
      <c r="D16" s="172">
        <f t="shared" si="2"/>
        <v>7618</v>
      </c>
      <c r="E16" s="510">
        <v>2190</v>
      </c>
      <c r="F16" s="510">
        <v>1075</v>
      </c>
      <c r="G16" s="510">
        <v>1115</v>
      </c>
      <c r="H16" s="510">
        <v>1150</v>
      </c>
      <c r="I16" s="510">
        <v>600</v>
      </c>
      <c r="J16" s="510">
        <v>550</v>
      </c>
      <c r="K16" s="510">
        <v>4973</v>
      </c>
      <c r="L16" s="510">
        <v>2428</v>
      </c>
      <c r="M16" s="510">
        <v>2545</v>
      </c>
      <c r="N16" s="510">
        <v>377</v>
      </c>
      <c r="O16" s="510">
        <v>193</v>
      </c>
      <c r="P16" s="510">
        <v>184</v>
      </c>
      <c r="Q16" s="510">
        <v>88</v>
      </c>
      <c r="R16" s="510">
        <v>47</v>
      </c>
      <c r="S16" s="510">
        <v>41</v>
      </c>
      <c r="T16" s="518" t="s">
        <v>231</v>
      </c>
      <c r="U16" s="979" t="s">
        <v>230</v>
      </c>
      <c r="V16" s="510">
        <v>519</v>
      </c>
      <c r="W16" s="510">
        <v>264</v>
      </c>
      <c r="X16" s="510">
        <v>255</v>
      </c>
      <c r="Y16" s="510">
        <v>734</v>
      </c>
      <c r="Z16" s="510">
        <v>390</v>
      </c>
      <c r="AA16" s="510">
        <v>344</v>
      </c>
      <c r="AB16" s="510">
        <v>57</v>
      </c>
      <c r="AC16" s="510">
        <v>30</v>
      </c>
      <c r="AD16" s="510">
        <v>27</v>
      </c>
      <c r="AE16" s="510">
        <v>2290</v>
      </c>
      <c r="AF16" s="510">
        <v>1144</v>
      </c>
      <c r="AG16" s="510">
        <v>1146</v>
      </c>
      <c r="AH16" s="510">
        <v>378</v>
      </c>
      <c r="AI16" s="510">
        <v>200</v>
      </c>
      <c r="AJ16" s="510">
        <v>178</v>
      </c>
      <c r="AK16" s="510">
        <v>407</v>
      </c>
      <c r="AL16" s="510">
        <v>199</v>
      </c>
      <c r="AM16" s="510">
        <v>208</v>
      </c>
      <c r="AN16" s="518" t="s">
        <v>231</v>
      </c>
      <c r="AO16" s="979" t="s">
        <v>230</v>
      </c>
      <c r="AP16" s="510">
        <v>571</v>
      </c>
      <c r="AQ16" s="510">
        <v>296</v>
      </c>
      <c r="AR16" s="510">
        <v>275</v>
      </c>
      <c r="AS16" s="510">
        <v>174</v>
      </c>
      <c r="AT16" s="510">
        <v>83</v>
      </c>
      <c r="AU16" s="510">
        <v>91</v>
      </c>
      <c r="AV16" s="510">
        <v>183</v>
      </c>
      <c r="AW16" s="510">
        <v>91</v>
      </c>
      <c r="AX16" s="510">
        <v>92</v>
      </c>
      <c r="AY16" s="510">
        <v>1080</v>
      </c>
      <c r="AZ16" s="510">
        <v>559</v>
      </c>
      <c r="BA16" s="510">
        <v>521</v>
      </c>
      <c r="BB16" s="510">
        <v>112</v>
      </c>
      <c r="BC16" s="510">
        <v>66</v>
      </c>
      <c r="BD16" s="510">
        <v>46</v>
      </c>
      <c r="BE16" s="518" t="s">
        <v>231</v>
      </c>
    </row>
    <row r="17" spans="1:57" s="503" customFormat="1" ht="27.95" customHeight="1">
      <c r="A17" s="503" t="s">
        <v>232</v>
      </c>
      <c r="B17" s="174">
        <f t="shared" si="1"/>
        <v>12470</v>
      </c>
      <c r="C17" s="172">
        <f t="shared" si="2"/>
        <v>6706</v>
      </c>
      <c r="D17" s="172">
        <f t="shared" si="2"/>
        <v>5764</v>
      </c>
      <c r="E17" s="510">
        <v>1753</v>
      </c>
      <c r="F17" s="510">
        <v>934</v>
      </c>
      <c r="G17" s="510">
        <v>819</v>
      </c>
      <c r="H17" s="510">
        <v>975</v>
      </c>
      <c r="I17" s="510">
        <v>496</v>
      </c>
      <c r="J17" s="510">
        <v>479</v>
      </c>
      <c r="K17" s="510">
        <v>3951</v>
      </c>
      <c r="L17" s="510">
        <v>2004</v>
      </c>
      <c r="M17" s="510">
        <v>1947</v>
      </c>
      <c r="N17" s="510">
        <v>345</v>
      </c>
      <c r="O17" s="510">
        <v>177</v>
      </c>
      <c r="P17" s="510">
        <v>168</v>
      </c>
      <c r="Q17" s="510">
        <v>83</v>
      </c>
      <c r="R17" s="510">
        <v>42</v>
      </c>
      <c r="S17" s="510">
        <v>41</v>
      </c>
      <c r="T17" s="518" t="s">
        <v>233</v>
      </c>
      <c r="U17" s="979" t="s">
        <v>232</v>
      </c>
      <c r="V17" s="510">
        <v>325</v>
      </c>
      <c r="W17" s="510">
        <v>173</v>
      </c>
      <c r="X17" s="510">
        <v>152</v>
      </c>
      <c r="Y17" s="510">
        <v>713</v>
      </c>
      <c r="Z17" s="510">
        <v>401</v>
      </c>
      <c r="AA17" s="510">
        <v>312</v>
      </c>
      <c r="AB17" s="510">
        <v>28</v>
      </c>
      <c r="AC17" s="510">
        <v>18</v>
      </c>
      <c r="AD17" s="510">
        <v>10</v>
      </c>
      <c r="AE17" s="510">
        <v>1843</v>
      </c>
      <c r="AF17" s="510">
        <v>1094</v>
      </c>
      <c r="AG17" s="510">
        <v>749</v>
      </c>
      <c r="AH17" s="510">
        <v>403</v>
      </c>
      <c r="AI17" s="510">
        <v>218</v>
      </c>
      <c r="AJ17" s="510">
        <v>185</v>
      </c>
      <c r="AK17" s="510">
        <v>432</v>
      </c>
      <c r="AL17" s="510">
        <v>234</v>
      </c>
      <c r="AM17" s="510">
        <v>198</v>
      </c>
      <c r="AN17" s="518" t="s">
        <v>233</v>
      </c>
      <c r="AO17" s="979" t="s">
        <v>232</v>
      </c>
      <c r="AP17" s="510">
        <v>368</v>
      </c>
      <c r="AQ17" s="510">
        <v>220</v>
      </c>
      <c r="AR17" s="510">
        <v>148</v>
      </c>
      <c r="AS17" s="510">
        <v>128</v>
      </c>
      <c r="AT17" s="510">
        <v>65</v>
      </c>
      <c r="AU17" s="510">
        <v>63</v>
      </c>
      <c r="AV17" s="510">
        <v>156</v>
      </c>
      <c r="AW17" s="510">
        <v>91</v>
      </c>
      <c r="AX17" s="510">
        <v>65</v>
      </c>
      <c r="AY17" s="510">
        <v>882</v>
      </c>
      <c r="AZ17" s="510">
        <v>498</v>
      </c>
      <c r="BA17" s="510">
        <v>384</v>
      </c>
      <c r="BB17" s="510">
        <v>85</v>
      </c>
      <c r="BC17" s="510">
        <v>41</v>
      </c>
      <c r="BD17" s="510">
        <v>44</v>
      </c>
      <c r="BE17" s="518" t="s">
        <v>233</v>
      </c>
    </row>
    <row r="18" spans="1:57" s="503" customFormat="1" ht="27.95" customHeight="1">
      <c r="A18" s="503" t="s">
        <v>234</v>
      </c>
      <c r="B18" s="174">
        <f t="shared" si="1"/>
        <v>10600</v>
      </c>
      <c r="C18" s="172">
        <f t="shared" si="2"/>
        <v>5687</v>
      </c>
      <c r="D18" s="172">
        <f t="shared" si="2"/>
        <v>4913</v>
      </c>
      <c r="E18" s="510">
        <v>1299</v>
      </c>
      <c r="F18" s="510">
        <v>676</v>
      </c>
      <c r="G18" s="510">
        <v>623</v>
      </c>
      <c r="H18" s="510">
        <v>736</v>
      </c>
      <c r="I18" s="510">
        <v>374</v>
      </c>
      <c r="J18" s="510">
        <v>362</v>
      </c>
      <c r="K18" s="510">
        <v>3535</v>
      </c>
      <c r="L18" s="510">
        <v>1803</v>
      </c>
      <c r="M18" s="510">
        <v>1732</v>
      </c>
      <c r="N18" s="510">
        <v>346</v>
      </c>
      <c r="O18" s="510">
        <v>200</v>
      </c>
      <c r="P18" s="510">
        <v>146</v>
      </c>
      <c r="Q18" s="510">
        <v>64</v>
      </c>
      <c r="R18" s="510">
        <v>38</v>
      </c>
      <c r="S18" s="510">
        <v>26</v>
      </c>
      <c r="T18" s="518" t="s">
        <v>235</v>
      </c>
      <c r="U18" s="979" t="s">
        <v>234</v>
      </c>
      <c r="V18" s="510">
        <v>273</v>
      </c>
      <c r="W18" s="510">
        <v>139</v>
      </c>
      <c r="X18" s="510">
        <v>134</v>
      </c>
      <c r="Y18" s="510">
        <v>654</v>
      </c>
      <c r="Z18" s="510">
        <v>383</v>
      </c>
      <c r="AA18" s="510">
        <v>271</v>
      </c>
      <c r="AB18" s="510">
        <v>24</v>
      </c>
      <c r="AC18" s="510">
        <v>10</v>
      </c>
      <c r="AD18" s="510">
        <v>14</v>
      </c>
      <c r="AE18" s="510">
        <v>1584</v>
      </c>
      <c r="AF18" s="510">
        <v>886</v>
      </c>
      <c r="AG18" s="510">
        <v>698</v>
      </c>
      <c r="AH18" s="510">
        <v>334</v>
      </c>
      <c r="AI18" s="510">
        <v>184</v>
      </c>
      <c r="AJ18" s="510">
        <v>150</v>
      </c>
      <c r="AK18" s="510">
        <v>315</v>
      </c>
      <c r="AL18" s="510">
        <v>171</v>
      </c>
      <c r="AM18" s="510">
        <v>144</v>
      </c>
      <c r="AN18" s="518" t="s">
        <v>235</v>
      </c>
      <c r="AO18" s="979" t="s">
        <v>234</v>
      </c>
      <c r="AP18" s="510">
        <v>375</v>
      </c>
      <c r="AQ18" s="510">
        <v>226</v>
      </c>
      <c r="AR18" s="510">
        <v>149</v>
      </c>
      <c r="AS18" s="510">
        <v>133</v>
      </c>
      <c r="AT18" s="510">
        <v>65</v>
      </c>
      <c r="AU18" s="510">
        <v>68</v>
      </c>
      <c r="AV18" s="510">
        <v>135</v>
      </c>
      <c r="AW18" s="510">
        <v>79</v>
      </c>
      <c r="AX18" s="510">
        <v>56</v>
      </c>
      <c r="AY18" s="510">
        <v>709</v>
      </c>
      <c r="AZ18" s="510">
        <v>406</v>
      </c>
      <c r="BA18" s="510">
        <v>303</v>
      </c>
      <c r="BB18" s="510">
        <v>84</v>
      </c>
      <c r="BC18" s="510">
        <v>47</v>
      </c>
      <c r="BD18" s="510">
        <v>37</v>
      </c>
      <c r="BE18" s="518" t="s">
        <v>235</v>
      </c>
    </row>
    <row r="19" spans="1:57" s="503" customFormat="1" ht="27.95" customHeight="1">
      <c r="A19" s="503" t="s">
        <v>236</v>
      </c>
      <c r="B19" s="174">
        <f t="shared" si="1"/>
        <v>9753</v>
      </c>
      <c r="C19" s="172">
        <f t="shared" si="2"/>
        <v>5132</v>
      </c>
      <c r="D19" s="172">
        <f t="shared" si="2"/>
        <v>4621</v>
      </c>
      <c r="E19" s="510">
        <v>1273</v>
      </c>
      <c r="F19" s="510">
        <v>645</v>
      </c>
      <c r="G19" s="510">
        <v>628</v>
      </c>
      <c r="H19" s="510">
        <v>661</v>
      </c>
      <c r="I19" s="510">
        <v>336</v>
      </c>
      <c r="J19" s="510">
        <v>325</v>
      </c>
      <c r="K19" s="510">
        <v>3300</v>
      </c>
      <c r="L19" s="510">
        <v>1661</v>
      </c>
      <c r="M19" s="510">
        <v>1639</v>
      </c>
      <c r="N19" s="510">
        <v>315</v>
      </c>
      <c r="O19" s="510">
        <v>183</v>
      </c>
      <c r="P19" s="510">
        <v>132</v>
      </c>
      <c r="Q19" s="510">
        <v>56</v>
      </c>
      <c r="R19" s="510">
        <v>26</v>
      </c>
      <c r="S19" s="510">
        <v>30</v>
      </c>
      <c r="T19" s="518" t="s">
        <v>237</v>
      </c>
      <c r="U19" s="979" t="s">
        <v>236</v>
      </c>
      <c r="V19" s="510">
        <v>234</v>
      </c>
      <c r="W19" s="510">
        <v>129</v>
      </c>
      <c r="X19" s="510">
        <v>105</v>
      </c>
      <c r="Y19" s="510">
        <v>566</v>
      </c>
      <c r="Z19" s="510">
        <v>305</v>
      </c>
      <c r="AA19" s="510">
        <v>261</v>
      </c>
      <c r="AB19" s="510">
        <v>15</v>
      </c>
      <c r="AC19" s="510">
        <v>7</v>
      </c>
      <c r="AD19" s="510">
        <v>8</v>
      </c>
      <c r="AE19" s="510">
        <v>1475</v>
      </c>
      <c r="AF19" s="510">
        <v>828</v>
      </c>
      <c r="AG19" s="510">
        <v>647</v>
      </c>
      <c r="AH19" s="510">
        <v>284</v>
      </c>
      <c r="AI19" s="510">
        <v>151</v>
      </c>
      <c r="AJ19" s="510">
        <v>133</v>
      </c>
      <c r="AK19" s="510">
        <v>274</v>
      </c>
      <c r="AL19" s="510">
        <v>150</v>
      </c>
      <c r="AM19" s="510">
        <v>124</v>
      </c>
      <c r="AN19" s="518" t="s">
        <v>237</v>
      </c>
      <c r="AO19" s="979" t="s">
        <v>236</v>
      </c>
      <c r="AP19" s="510">
        <v>346</v>
      </c>
      <c r="AQ19" s="510">
        <v>191</v>
      </c>
      <c r="AR19" s="510">
        <v>155</v>
      </c>
      <c r="AS19" s="510">
        <v>95</v>
      </c>
      <c r="AT19" s="510">
        <v>55</v>
      </c>
      <c r="AU19" s="510">
        <v>40</v>
      </c>
      <c r="AV19" s="510">
        <v>128</v>
      </c>
      <c r="AW19" s="510">
        <v>65</v>
      </c>
      <c r="AX19" s="510">
        <v>63</v>
      </c>
      <c r="AY19" s="510">
        <v>670</v>
      </c>
      <c r="AZ19" s="510">
        <v>365</v>
      </c>
      <c r="BA19" s="510">
        <v>305</v>
      </c>
      <c r="BB19" s="510">
        <v>61</v>
      </c>
      <c r="BC19" s="510">
        <v>35</v>
      </c>
      <c r="BD19" s="510">
        <v>26</v>
      </c>
      <c r="BE19" s="518" t="s">
        <v>237</v>
      </c>
    </row>
    <row r="20" spans="1:57" s="503" customFormat="1" ht="27.95" customHeight="1">
      <c r="A20" s="503" t="s">
        <v>238</v>
      </c>
      <c r="B20" s="174">
        <f t="shared" si="1"/>
        <v>9297</v>
      </c>
      <c r="C20" s="172">
        <f t="shared" si="2"/>
        <v>4897</v>
      </c>
      <c r="D20" s="172">
        <f t="shared" si="2"/>
        <v>4400</v>
      </c>
      <c r="E20" s="510">
        <v>1159</v>
      </c>
      <c r="F20" s="510">
        <v>588</v>
      </c>
      <c r="G20" s="510">
        <v>571</v>
      </c>
      <c r="H20" s="510">
        <v>693</v>
      </c>
      <c r="I20" s="510">
        <v>352</v>
      </c>
      <c r="J20" s="510">
        <v>341</v>
      </c>
      <c r="K20" s="510">
        <v>3047</v>
      </c>
      <c r="L20" s="510">
        <v>1545</v>
      </c>
      <c r="M20" s="510">
        <v>1502</v>
      </c>
      <c r="N20" s="510">
        <v>247</v>
      </c>
      <c r="O20" s="510">
        <v>143</v>
      </c>
      <c r="P20" s="510">
        <v>104</v>
      </c>
      <c r="Q20" s="510">
        <v>56</v>
      </c>
      <c r="R20" s="510">
        <v>32</v>
      </c>
      <c r="S20" s="510">
        <v>24</v>
      </c>
      <c r="T20" s="518" t="s">
        <v>239</v>
      </c>
      <c r="U20" s="979" t="s">
        <v>238</v>
      </c>
      <c r="V20" s="510">
        <v>231</v>
      </c>
      <c r="W20" s="510">
        <v>119</v>
      </c>
      <c r="X20" s="510">
        <v>112</v>
      </c>
      <c r="Y20" s="510">
        <v>568</v>
      </c>
      <c r="Z20" s="510">
        <v>305</v>
      </c>
      <c r="AA20" s="510">
        <v>263</v>
      </c>
      <c r="AB20" s="510">
        <v>35</v>
      </c>
      <c r="AC20" s="510">
        <v>17</v>
      </c>
      <c r="AD20" s="510">
        <v>18</v>
      </c>
      <c r="AE20" s="510">
        <v>1488</v>
      </c>
      <c r="AF20" s="510">
        <v>805</v>
      </c>
      <c r="AG20" s="510">
        <v>683</v>
      </c>
      <c r="AH20" s="510">
        <v>300</v>
      </c>
      <c r="AI20" s="510">
        <v>180</v>
      </c>
      <c r="AJ20" s="510">
        <v>120</v>
      </c>
      <c r="AK20" s="510">
        <v>273</v>
      </c>
      <c r="AL20" s="510">
        <v>141</v>
      </c>
      <c r="AM20" s="510">
        <v>132</v>
      </c>
      <c r="AN20" s="518" t="s">
        <v>239</v>
      </c>
      <c r="AO20" s="979" t="s">
        <v>238</v>
      </c>
      <c r="AP20" s="510">
        <v>316</v>
      </c>
      <c r="AQ20" s="510">
        <v>183</v>
      </c>
      <c r="AR20" s="510">
        <v>133</v>
      </c>
      <c r="AS20" s="510">
        <v>96</v>
      </c>
      <c r="AT20" s="510">
        <v>66</v>
      </c>
      <c r="AU20" s="510">
        <v>30</v>
      </c>
      <c r="AV20" s="510">
        <v>118</v>
      </c>
      <c r="AW20" s="510">
        <v>53</v>
      </c>
      <c r="AX20" s="510">
        <v>65</v>
      </c>
      <c r="AY20" s="510">
        <v>610</v>
      </c>
      <c r="AZ20" s="510">
        <v>331</v>
      </c>
      <c r="BA20" s="510">
        <v>279</v>
      </c>
      <c r="BB20" s="510">
        <v>60</v>
      </c>
      <c r="BC20" s="510">
        <v>37</v>
      </c>
      <c r="BD20" s="510">
        <v>23</v>
      </c>
      <c r="BE20" s="518" t="s">
        <v>239</v>
      </c>
    </row>
    <row r="21" spans="1:57" s="503" customFormat="1" ht="27.95" customHeight="1">
      <c r="A21" s="503" t="s">
        <v>240</v>
      </c>
      <c r="B21" s="174">
        <f t="shared" si="1"/>
        <v>9861</v>
      </c>
      <c r="C21" s="172">
        <f t="shared" si="2"/>
        <v>5097</v>
      </c>
      <c r="D21" s="172">
        <f t="shared" si="2"/>
        <v>4764</v>
      </c>
      <c r="E21" s="510">
        <v>1280</v>
      </c>
      <c r="F21" s="510">
        <v>644</v>
      </c>
      <c r="G21" s="510">
        <v>636</v>
      </c>
      <c r="H21" s="510">
        <v>718</v>
      </c>
      <c r="I21" s="510">
        <v>351</v>
      </c>
      <c r="J21" s="510">
        <v>367</v>
      </c>
      <c r="K21" s="510">
        <v>3075</v>
      </c>
      <c r="L21" s="510">
        <v>1579</v>
      </c>
      <c r="M21" s="510">
        <v>1496</v>
      </c>
      <c r="N21" s="510">
        <v>326</v>
      </c>
      <c r="O21" s="510">
        <v>179</v>
      </c>
      <c r="P21" s="510">
        <v>147</v>
      </c>
      <c r="Q21" s="510">
        <v>78</v>
      </c>
      <c r="R21" s="510">
        <v>40</v>
      </c>
      <c r="S21" s="510">
        <v>38</v>
      </c>
      <c r="T21" s="518" t="s">
        <v>241</v>
      </c>
      <c r="U21" s="979" t="s">
        <v>240</v>
      </c>
      <c r="V21" s="510">
        <v>247</v>
      </c>
      <c r="W21" s="510">
        <v>119</v>
      </c>
      <c r="X21" s="510">
        <v>128</v>
      </c>
      <c r="Y21" s="510">
        <v>578</v>
      </c>
      <c r="Z21" s="510">
        <v>312</v>
      </c>
      <c r="AA21" s="510">
        <v>266</v>
      </c>
      <c r="AB21" s="510">
        <v>18</v>
      </c>
      <c r="AC21" s="510">
        <v>10</v>
      </c>
      <c r="AD21" s="510">
        <v>8</v>
      </c>
      <c r="AE21" s="510">
        <v>1558</v>
      </c>
      <c r="AF21" s="510">
        <v>829</v>
      </c>
      <c r="AG21" s="510">
        <v>729</v>
      </c>
      <c r="AH21" s="510">
        <v>306</v>
      </c>
      <c r="AI21" s="510">
        <v>174</v>
      </c>
      <c r="AJ21" s="510">
        <v>132</v>
      </c>
      <c r="AK21" s="510">
        <v>286</v>
      </c>
      <c r="AL21" s="510">
        <v>151</v>
      </c>
      <c r="AM21" s="510">
        <v>135</v>
      </c>
      <c r="AN21" s="518" t="s">
        <v>241</v>
      </c>
      <c r="AO21" s="979" t="s">
        <v>240</v>
      </c>
      <c r="AP21" s="510">
        <v>395</v>
      </c>
      <c r="AQ21" s="510">
        <v>207</v>
      </c>
      <c r="AR21" s="510">
        <v>188</v>
      </c>
      <c r="AS21" s="510">
        <v>108</v>
      </c>
      <c r="AT21" s="510">
        <v>60</v>
      </c>
      <c r="AU21" s="510">
        <v>48</v>
      </c>
      <c r="AV21" s="510">
        <v>178</v>
      </c>
      <c r="AW21" s="510">
        <v>84</v>
      </c>
      <c r="AX21" s="510">
        <v>94</v>
      </c>
      <c r="AY21" s="510">
        <v>634</v>
      </c>
      <c r="AZ21" s="510">
        <v>321</v>
      </c>
      <c r="BA21" s="510">
        <v>313</v>
      </c>
      <c r="BB21" s="510">
        <v>76</v>
      </c>
      <c r="BC21" s="510">
        <v>37</v>
      </c>
      <c r="BD21" s="510">
        <v>39</v>
      </c>
      <c r="BE21" s="518" t="s">
        <v>241</v>
      </c>
    </row>
    <row r="22" spans="1:57" s="503" customFormat="1" ht="27.95" customHeight="1">
      <c r="A22" s="503" t="s">
        <v>242</v>
      </c>
      <c r="B22" s="174">
        <f t="shared" si="1"/>
        <v>9837</v>
      </c>
      <c r="C22" s="172">
        <f t="shared" si="2"/>
        <v>5223</v>
      </c>
      <c r="D22" s="172">
        <f t="shared" si="2"/>
        <v>4614</v>
      </c>
      <c r="E22" s="510">
        <v>1317</v>
      </c>
      <c r="F22" s="510">
        <v>680</v>
      </c>
      <c r="G22" s="510">
        <v>637</v>
      </c>
      <c r="H22" s="510">
        <v>650</v>
      </c>
      <c r="I22" s="510">
        <v>340</v>
      </c>
      <c r="J22" s="510">
        <v>310</v>
      </c>
      <c r="K22" s="510">
        <v>3068</v>
      </c>
      <c r="L22" s="510">
        <v>1604</v>
      </c>
      <c r="M22" s="510">
        <v>1464</v>
      </c>
      <c r="N22" s="510">
        <v>306</v>
      </c>
      <c r="O22" s="510">
        <v>159</v>
      </c>
      <c r="P22" s="510">
        <v>147</v>
      </c>
      <c r="Q22" s="510">
        <v>47</v>
      </c>
      <c r="R22" s="510">
        <v>29</v>
      </c>
      <c r="S22" s="510">
        <v>18</v>
      </c>
      <c r="T22" s="518" t="s">
        <v>243</v>
      </c>
      <c r="U22" s="979" t="s">
        <v>242</v>
      </c>
      <c r="V22" s="510">
        <v>255</v>
      </c>
      <c r="W22" s="510">
        <v>120</v>
      </c>
      <c r="X22" s="510">
        <v>135</v>
      </c>
      <c r="Y22" s="510">
        <v>618</v>
      </c>
      <c r="Z22" s="510">
        <v>312</v>
      </c>
      <c r="AA22" s="510">
        <v>306</v>
      </c>
      <c r="AB22" s="510">
        <v>18</v>
      </c>
      <c r="AC22" s="510">
        <v>14</v>
      </c>
      <c r="AD22" s="510">
        <v>4</v>
      </c>
      <c r="AE22" s="510">
        <v>1635</v>
      </c>
      <c r="AF22" s="510">
        <v>922</v>
      </c>
      <c r="AG22" s="510">
        <v>713</v>
      </c>
      <c r="AH22" s="510">
        <v>316</v>
      </c>
      <c r="AI22" s="510">
        <v>170</v>
      </c>
      <c r="AJ22" s="510">
        <v>146</v>
      </c>
      <c r="AK22" s="510">
        <v>299</v>
      </c>
      <c r="AL22" s="510">
        <v>154</v>
      </c>
      <c r="AM22" s="510">
        <v>145</v>
      </c>
      <c r="AN22" s="518" t="s">
        <v>243</v>
      </c>
      <c r="AO22" s="979" t="s">
        <v>242</v>
      </c>
      <c r="AP22" s="510">
        <v>326</v>
      </c>
      <c r="AQ22" s="510">
        <v>180</v>
      </c>
      <c r="AR22" s="510">
        <v>146</v>
      </c>
      <c r="AS22" s="510">
        <v>114</v>
      </c>
      <c r="AT22" s="510">
        <v>53</v>
      </c>
      <c r="AU22" s="510">
        <v>61</v>
      </c>
      <c r="AV22" s="510">
        <v>139</v>
      </c>
      <c r="AW22" s="510">
        <v>83</v>
      </c>
      <c r="AX22" s="510">
        <v>56</v>
      </c>
      <c r="AY22" s="510">
        <v>657</v>
      </c>
      <c r="AZ22" s="510">
        <v>362</v>
      </c>
      <c r="BA22" s="510">
        <v>295</v>
      </c>
      <c r="BB22" s="510">
        <v>72</v>
      </c>
      <c r="BC22" s="510">
        <v>41</v>
      </c>
      <c r="BD22" s="510">
        <v>31</v>
      </c>
      <c r="BE22" s="518" t="s">
        <v>243</v>
      </c>
    </row>
    <row r="23" spans="1:57" s="503" customFormat="1" ht="27.95" customHeight="1">
      <c r="A23" s="503" t="s">
        <v>244</v>
      </c>
      <c r="B23" s="174">
        <f t="shared" si="1"/>
        <v>8464</v>
      </c>
      <c r="C23" s="172">
        <f t="shared" si="2"/>
        <v>4503</v>
      </c>
      <c r="D23" s="172">
        <f t="shared" si="2"/>
        <v>3961</v>
      </c>
      <c r="E23" s="510">
        <v>985</v>
      </c>
      <c r="F23" s="510">
        <v>479</v>
      </c>
      <c r="G23" s="510">
        <v>506</v>
      </c>
      <c r="H23" s="510">
        <v>597</v>
      </c>
      <c r="I23" s="510">
        <v>308</v>
      </c>
      <c r="J23" s="510">
        <v>289</v>
      </c>
      <c r="K23" s="510">
        <v>2972</v>
      </c>
      <c r="L23" s="510">
        <v>1556</v>
      </c>
      <c r="M23" s="510">
        <v>1416</v>
      </c>
      <c r="N23" s="510">
        <v>257</v>
      </c>
      <c r="O23" s="510">
        <v>137</v>
      </c>
      <c r="P23" s="510">
        <v>120</v>
      </c>
      <c r="Q23" s="510">
        <v>51</v>
      </c>
      <c r="R23" s="510">
        <v>26</v>
      </c>
      <c r="S23" s="510">
        <v>25</v>
      </c>
      <c r="T23" s="518" t="s">
        <v>245</v>
      </c>
      <c r="U23" s="979" t="s">
        <v>244</v>
      </c>
      <c r="V23" s="510">
        <v>195</v>
      </c>
      <c r="W23" s="510">
        <v>98</v>
      </c>
      <c r="X23" s="510">
        <v>97</v>
      </c>
      <c r="Y23" s="510">
        <v>560</v>
      </c>
      <c r="Z23" s="510">
        <v>312</v>
      </c>
      <c r="AA23" s="510">
        <v>248</v>
      </c>
      <c r="AB23" s="510">
        <v>19</v>
      </c>
      <c r="AC23" s="510">
        <v>8</v>
      </c>
      <c r="AD23" s="510">
        <v>11</v>
      </c>
      <c r="AE23" s="510">
        <v>1243</v>
      </c>
      <c r="AF23" s="510">
        <v>683</v>
      </c>
      <c r="AG23" s="510">
        <v>560</v>
      </c>
      <c r="AH23" s="510">
        <v>267</v>
      </c>
      <c r="AI23" s="510">
        <v>154</v>
      </c>
      <c r="AJ23" s="510">
        <v>113</v>
      </c>
      <c r="AK23" s="510">
        <v>246</v>
      </c>
      <c r="AL23" s="510">
        <v>131</v>
      </c>
      <c r="AM23" s="510">
        <v>115</v>
      </c>
      <c r="AN23" s="518" t="s">
        <v>245</v>
      </c>
      <c r="AO23" s="979" t="s">
        <v>244</v>
      </c>
      <c r="AP23" s="510">
        <v>278</v>
      </c>
      <c r="AQ23" s="510">
        <v>163</v>
      </c>
      <c r="AR23" s="510">
        <v>115</v>
      </c>
      <c r="AS23" s="510">
        <v>82</v>
      </c>
      <c r="AT23" s="510">
        <v>43</v>
      </c>
      <c r="AU23" s="510">
        <v>39</v>
      </c>
      <c r="AV23" s="510">
        <v>104</v>
      </c>
      <c r="AW23" s="510">
        <v>58</v>
      </c>
      <c r="AX23" s="510">
        <v>46</v>
      </c>
      <c r="AY23" s="510">
        <v>552</v>
      </c>
      <c r="AZ23" s="510">
        <v>319</v>
      </c>
      <c r="BA23" s="510">
        <v>233</v>
      </c>
      <c r="BB23" s="510">
        <v>56</v>
      </c>
      <c r="BC23" s="510">
        <v>28</v>
      </c>
      <c r="BD23" s="510">
        <v>28</v>
      </c>
      <c r="BE23" s="518" t="s">
        <v>245</v>
      </c>
    </row>
    <row r="24" spans="1:57" s="503" customFormat="1" ht="27.95" customHeight="1">
      <c r="A24" s="503" t="s">
        <v>246</v>
      </c>
      <c r="B24" s="174">
        <f t="shared" si="1"/>
        <v>10176</v>
      </c>
      <c r="C24" s="172">
        <f t="shared" si="2"/>
        <v>5271</v>
      </c>
      <c r="D24" s="172">
        <f t="shared" si="2"/>
        <v>4905</v>
      </c>
      <c r="E24" s="510">
        <v>1171</v>
      </c>
      <c r="F24" s="510">
        <v>582</v>
      </c>
      <c r="G24" s="510">
        <v>589</v>
      </c>
      <c r="H24" s="510">
        <v>652</v>
      </c>
      <c r="I24" s="510">
        <v>316</v>
      </c>
      <c r="J24" s="510">
        <v>336</v>
      </c>
      <c r="K24" s="510">
        <v>3433</v>
      </c>
      <c r="L24" s="510">
        <v>1755</v>
      </c>
      <c r="M24" s="510">
        <v>1678</v>
      </c>
      <c r="N24" s="510">
        <v>304</v>
      </c>
      <c r="O24" s="510">
        <v>166</v>
      </c>
      <c r="P24" s="510">
        <v>138</v>
      </c>
      <c r="Q24" s="510">
        <v>49</v>
      </c>
      <c r="R24" s="510">
        <v>27</v>
      </c>
      <c r="S24" s="510">
        <v>22</v>
      </c>
      <c r="T24" s="518" t="s">
        <v>247</v>
      </c>
      <c r="U24" s="979" t="s">
        <v>246</v>
      </c>
      <c r="V24" s="510">
        <v>274</v>
      </c>
      <c r="W24" s="510">
        <v>132</v>
      </c>
      <c r="X24" s="510">
        <v>142</v>
      </c>
      <c r="Y24" s="510">
        <v>611</v>
      </c>
      <c r="Z24" s="510">
        <v>332</v>
      </c>
      <c r="AA24" s="510">
        <v>279</v>
      </c>
      <c r="AB24" s="510">
        <v>31</v>
      </c>
      <c r="AC24" s="510">
        <v>16</v>
      </c>
      <c r="AD24" s="510">
        <v>15</v>
      </c>
      <c r="AE24" s="510">
        <v>1489</v>
      </c>
      <c r="AF24" s="510">
        <v>793</v>
      </c>
      <c r="AG24" s="510">
        <v>696</v>
      </c>
      <c r="AH24" s="510">
        <v>321</v>
      </c>
      <c r="AI24" s="510">
        <v>176</v>
      </c>
      <c r="AJ24" s="510">
        <v>145</v>
      </c>
      <c r="AK24" s="510">
        <v>349</v>
      </c>
      <c r="AL24" s="510">
        <v>194</v>
      </c>
      <c r="AM24" s="510">
        <v>155</v>
      </c>
      <c r="AN24" s="518" t="s">
        <v>247</v>
      </c>
      <c r="AO24" s="979" t="s">
        <v>246</v>
      </c>
      <c r="AP24" s="510">
        <v>395</v>
      </c>
      <c r="AQ24" s="510">
        <v>208</v>
      </c>
      <c r="AR24" s="510">
        <v>187</v>
      </c>
      <c r="AS24" s="510">
        <v>116</v>
      </c>
      <c r="AT24" s="510">
        <v>62</v>
      </c>
      <c r="AU24" s="510">
        <v>54</v>
      </c>
      <c r="AV24" s="510">
        <v>121</v>
      </c>
      <c r="AW24" s="510">
        <v>59</v>
      </c>
      <c r="AX24" s="510">
        <v>62</v>
      </c>
      <c r="AY24" s="510">
        <v>770</v>
      </c>
      <c r="AZ24" s="510">
        <v>400</v>
      </c>
      <c r="BA24" s="510">
        <v>370</v>
      </c>
      <c r="BB24" s="510">
        <v>90</v>
      </c>
      <c r="BC24" s="510">
        <v>53</v>
      </c>
      <c r="BD24" s="510">
        <v>37</v>
      </c>
      <c r="BE24" s="518" t="s">
        <v>247</v>
      </c>
    </row>
    <row r="25" spans="1:57" s="503" customFormat="1" ht="27.95" customHeight="1">
      <c r="A25" s="503" t="s">
        <v>248</v>
      </c>
      <c r="B25" s="174">
        <f t="shared" si="1"/>
        <v>9619</v>
      </c>
      <c r="C25" s="172">
        <f t="shared" si="2"/>
        <v>4993</v>
      </c>
      <c r="D25" s="172">
        <f t="shared" si="2"/>
        <v>4626</v>
      </c>
      <c r="E25" s="510">
        <v>1056</v>
      </c>
      <c r="F25" s="510">
        <v>533</v>
      </c>
      <c r="G25" s="510">
        <v>523</v>
      </c>
      <c r="H25" s="510">
        <v>652</v>
      </c>
      <c r="I25" s="510">
        <v>333</v>
      </c>
      <c r="J25" s="510">
        <v>319</v>
      </c>
      <c r="K25" s="510">
        <v>3524</v>
      </c>
      <c r="L25" s="510">
        <v>1755</v>
      </c>
      <c r="M25" s="510">
        <v>1769</v>
      </c>
      <c r="N25" s="510">
        <v>261</v>
      </c>
      <c r="O25" s="510">
        <v>151</v>
      </c>
      <c r="P25" s="510">
        <v>110</v>
      </c>
      <c r="Q25" s="510">
        <v>54</v>
      </c>
      <c r="R25" s="510">
        <v>31</v>
      </c>
      <c r="S25" s="510">
        <v>23</v>
      </c>
      <c r="T25" s="518" t="s">
        <v>249</v>
      </c>
      <c r="U25" s="979" t="s">
        <v>248</v>
      </c>
      <c r="V25" s="510">
        <v>213</v>
      </c>
      <c r="W25" s="510">
        <v>105</v>
      </c>
      <c r="X25" s="510">
        <v>108</v>
      </c>
      <c r="Y25" s="510">
        <v>625</v>
      </c>
      <c r="Z25" s="510">
        <v>344</v>
      </c>
      <c r="AA25" s="510">
        <v>281</v>
      </c>
      <c r="AB25" s="510">
        <v>19</v>
      </c>
      <c r="AC25" s="510">
        <v>10</v>
      </c>
      <c r="AD25" s="510">
        <v>9</v>
      </c>
      <c r="AE25" s="510">
        <v>1368</v>
      </c>
      <c r="AF25" s="510">
        <v>720</v>
      </c>
      <c r="AG25" s="510">
        <v>648</v>
      </c>
      <c r="AH25" s="510">
        <v>272</v>
      </c>
      <c r="AI25" s="510">
        <v>152</v>
      </c>
      <c r="AJ25" s="510">
        <v>120</v>
      </c>
      <c r="AK25" s="510">
        <v>265</v>
      </c>
      <c r="AL25" s="510">
        <v>140</v>
      </c>
      <c r="AM25" s="510">
        <v>125</v>
      </c>
      <c r="AN25" s="518" t="s">
        <v>249</v>
      </c>
      <c r="AO25" s="979" t="s">
        <v>248</v>
      </c>
      <c r="AP25" s="510">
        <v>275</v>
      </c>
      <c r="AQ25" s="510">
        <v>153</v>
      </c>
      <c r="AR25" s="510">
        <v>122</v>
      </c>
      <c r="AS25" s="510">
        <v>133</v>
      </c>
      <c r="AT25" s="510">
        <v>74</v>
      </c>
      <c r="AU25" s="510">
        <v>59</v>
      </c>
      <c r="AV25" s="510">
        <v>102</v>
      </c>
      <c r="AW25" s="510">
        <v>65</v>
      </c>
      <c r="AX25" s="510">
        <v>37</v>
      </c>
      <c r="AY25" s="510">
        <v>740</v>
      </c>
      <c r="AZ25" s="510">
        <v>399</v>
      </c>
      <c r="BA25" s="510">
        <v>341</v>
      </c>
      <c r="BB25" s="510">
        <v>60</v>
      </c>
      <c r="BC25" s="510">
        <v>28</v>
      </c>
      <c r="BD25" s="510">
        <v>32</v>
      </c>
      <c r="BE25" s="518" t="s">
        <v>249</v>
      </c>
    </row>
    <row r="26" spans="1:57" s="503" customFormat="1" ht="27.95" customHeight="1" thickBot="1">
      <c r="A26" s="519" t="s">
        <v>250</v>
      </c>
      <c r="B26" s="974">
        <f t="shared" si="1"/>
        <v>12098</v>
      </c>
      <c r="C26" s="172">
        <f t="shared" si="2"/>
        <v>6087</v>
      </c>
      <c r="D26" s="172">
        <f t="shared" si="2"/>
        <v>6011</v>
      </c>
      <c r="E26" s="510">
        <v>1366</v>
      </c>
      <c r="F26" s="510">
        <v>640</v>
      </c>
      <c r="G26" s="510">
        <v>726</v>
      </c>
      <c r="H26" s="510">
        <v>850</v>
      </c>
      <c r="I26" s="510">
        <v>412</v>
      </c>
      <c r="J26" s="510">
        <v>438</v>
      </c>
      <c r="K26" s="510">
        <v>3992</v>
      </c>
      <c r="L26" s="510">
        <v>1986</v>
      </c>
      <c r="M26" s="510">
        <v>2006</v>
      </c>
      <c r="N26" s="510">
        <v>328</v>
      </c>
      <c r="O26" s="510">
        <v>176</v>
      </c>
      <c r="P26" s="510">
        <v>152</v>
      </c>
      <c r="Q26" s="510">
        <v>67</v>
      </c>
      <c r="R26" s="510">
        <v>36</v>
      </c>
      <c r="S26" s="510">
        <v>31</v>
      </c>
      <c r="T26" s="520" t="s">
        <v>251</v>
      </c>
      <c r="U26" s="978" t="s">
        <v>250</v>
      </c>
      <c r="V26" s="510">
        <v>317</v>
      </c>
      <c r="W26" s="510">
        <v>143</v>
      </c>
      <c r="X26" s="510">
        <v>174</v>
      </c>
      <c r="Y26" s="510">
        <v>751</v>
      </c>
      <c r="Z26" s="510">
        <v>376</v>
      </c>
      <c r="AA26" s="510">
        <v>375</v>
      </c>
      <c r="AB26" s="510">
        <v>61</v>
      </c>
      <c r="AC26" s="510">
        <v>32</v>
      </c>
      <c r="AD26" s="510">
        <v>29</v>
      </c>
      <c r="AE26" s="510">
        <v>1876</v>
      </c>
      <c r="AF26" s="510">
        <v>935</v>
      </c>
      <c r="AG26" s="510">
        <v>941</v>
      </c>
      <c r="AH26" s="510">
        <v>408</v>
      </c>
      <c r="AI26" s="510">
        <v>239</v>
      </c>
      <c r="AJ26" s="510">
        <v>169</v>
      </c>
      <c r="AK26" s="510">
        <v>403</v>
      </c>
      <c r="AL26" s="510">
        <v>198</v>
      </c>
      <c r="AM26" s="510">
        <v>205</v>
      </c>
      <c r="AN26" s="520" t="s">
        <v>251</v>
      </c>
      <c r="AO26" s="978" t="s">
        <v>250</v>
      </c>
      <c r="AP26" s="510">
        <v>399</v>
      </c>
      <c r="AQ26" s="510">
        <v>223</v>
      </c>
      <c r="AR26" s="510">
        <v>176</v>
      </c>
      <c r="AS26" s="510">
        <v>129</v>
      </c>
      <c r="AT26" s="510">
        <v>65</v>
      </c>
      <c r="AU26" s="510">
        <v>64</v>
      </c>
      <c r="AV26" s="510">
        <v>120</v>
      </c>
      <c r="AW26" s="510">
        <v>72</v>
      </c>
      <c r="AX26" s="510">
        <v>48</v>
      </c>
      <c r="AY26" s="510">
        <v>953</v>
      </c>
      <c r="AZ26" s="510">
        <v>511</v>
      </c>
      <c r="BA26" s="510">
        <v>442</v>
      </c>
      <c r="BB26" s="510">
        <v>78</v>
      </c>
      <c r="BC26" s="510">
        <v>43</v>
      </c>
      <c r="BD26" s="510">
        <v>35</v>
      </c>
      <c r="BE26" s="520" t="s">
        <v>251</v>
      </c>
    </row>
    <row r="27" spans="1:57" s="475" customFormat="1" ht="11.1" customHeight="1">
      <c r="A27" s="425" t="s">
        <v>153</v>
      </c>
      <c r="B27" s="426"/>
      <c r="C27" s="426"/>
      <c r="D27" s="426"/>
      <c r="E27" s="426"/>
      <c r="F27" s="426"/>
      <c r="G27" s="426"/>
      <c r="H27" s="426"/>
      <c r="I27" s="426"/>
      <c r="J27" s="426"/>
      <c r="K27" s="426"/>
      <c r="L27" s="426"/>
      <c r="M27" s="426"/>
      <c r="N27" s="425"/>
      <c r="O27" s="425"/>
      <c r="P27" s="425"/>
      <c r="Q27" s="427"/>
      <c r="R27" s="427"/>
      <c r="S27" s="427"/>
      <c r="T27" s="521" t="s">
        <v>158</v>
      </c>
      <c r="U27" s="425" t="s">
        <v>153</v>
      </c>
      <c r="V27" s="427"/>
      <c r="W27" s="427"/>
      <c r="X27" s="427"/>
      <c r="Y27" s="521"/>
      <c r="Z27" s="521"/>
      <c r="AA27" s="521"/>
      <c r="AB27" s="521"/>
      <c r="AC27" s="521"/>
      <c r="AD27" s="521"/>
      <c r="AE27" s="426"/>
      <c r="AF27" s="426"/>
      <c r="AG27" s="426"/>
      <c r="AH27" s="426"/>
      <c r="AI27" s="426"/>
      <c r="AJ27" s="426"/>
      <c r="AK27" s="426"/>
      <c r="AL27" s="426"/>
      <c r="AM27" s="426"/>
      <c r="AN27" s="521" t="s">
        <v>158</v>
      </c>
      <c r="AO27" s="425" t="s">
        <v>153</v>
      </c>
      <c r="AP27" s="426"/>
      <c r="AQ27" s="426"/>
      <c r="AR27" s="426"/>
      <c r="AS27" s="425"/>
      <c r="AT27" s="425"/>
      <c r="AU27" s="425"/>
      <c r="AV27" s="427"/>
      <c r="AW27" s="427"/>
      <c r="AX27" s="427"/>
      <c r="AY27" s="427"/>
      <c r="AZ27" s="427"/>
      <c r="BA27" s="427"/>
      <c r="BB27" s="425"/>
      <c r="BC27" s="425"/>
      <c r="BD27" s="425"/>
      <c r="BE27" s="521" t="s">
        <v>158</v>
      </c>
    </row>
    <row r="28" spans="1:57" s="287" customFormat="1">
      <c r="A28" s="541" t="s">
        <v>1793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20"/>
      <c r="L28" s="420"/>
      <c r="M28" s="420"/>
      <c r="N28" s="420"/>
      <c r="O28" s="420"/>
      <c r="P28" s="420"/>
      <c r="Q28" s="522"/>
      <c r="R28" s="522"/>
      <c r="S28" s="522"/>
      <c r="T28" s="285"/>
      <c r="U28" s="541" t="s">
        <v>1793</v>
      </c>
      <c r="V28" s="285"/>
      <c r="W28" s="285"/>
      <c r="X28" s="285"/>
      <c r="Y28" s="285"/>
      <c r="Z28" s="285"/>
      <c r="AA28" s="285"/>
      <c r="AB28" s="285"/>
      <c r="AC28" s="285"/>
      <c r="AD28" s="285"/>
      <c r="AE28" s="477"/>
      <c r="AF28" s="477"/>
      <c r="AG28" s="477"/>
      <c r="AH28" s="477"/>
      <c r="AI28" s="477"/>
      <c r="AJ28" s="477"/>
      <c r="AK28" s="477"/>
      <c r="AL28" s="477"/>
      <c r="AM28" s="477"/>
      <c r="AN28" s="285"/>
      <c r="AO28" s="541" t="s">
        <v>1794</v>
      </c>
      <c r="AP28" s="420"/>
      <c r="AQ28" s="420"/>
      <c r="AR28" s="420"/>
      <c r="AS28" s="420"/>
      <c r="AT28" s="420"/>
      <c r="AU28" s="420"/>
      <c r="AV28" s="522"/>
      <c r="AW28" s="522"/>
      <c r="AX28" s="522"/>
      <c r="AY28" s="285"/>
      <c r="AZ28" s="285"/>
      <c r="BA28" s="285"/>
      <c r="BB28" s="285"/>
      <c r="BC28" s="285"/>
      <c r="BD28" s="285"/>
      <c r="BE28" s="285"/>
    </row>
    <row r="29" spans="1:57" s="503" customFormat="1">
      <c r="A29" s="523"/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4"/>
      <c r="O29" s="524"/>
      <c r="P29" s="524"/>
      <c r="Q29" s="525"/>
      <c r="R29" s="525"/>
      <c r="S29" s="525"/>
      <c r="T29" s="527"/>
      <c r="U29" s="523"/>
      <c r="V29" s="523"/>
      <c r="W29" s="523"/>
      <c r="X29" s="523"/>
      <c r="Y29" s="526"/>
      <c r="Z29" s="526"/>
      <c r="AA29" s="526"/>
      <c r="AB29" s="526"/>
      <c r="AC29" s="526"/>
      <c r="AD29" s="526"/>
      <c r="AE29" s="527"/>
      <c r="AF29" s="527"/>
      <c r="AG29" s="527"/>
      <c r="AH29" s="526"/>
      <c r="AI29" s="526"/>
      <c r="AJ29" s="526"/>
      <c r="AK29" s="528"/>
      <c r="AL29" s="528"/>
      <c r="AM29" s="528"/>
      <c r="AN29" s="527"/>
      <c r="AO29" s="523"/>
      <c r="AP29" s="505"/>
      <c r="AQ29" s="505"/>
      <c r="AR29" s="505"/>
      <c r="AS29" s="523"/>
      <c r="AT29" s="523"/>
      <c r="AU29" s="523"/>
      <c r="AV29" s="523"/>
      <c r="AW29" s="523"/>
      <c r="AX29" s="523"/>
      <c r="BE29" s="527"/>
    </row>
    <row r="30" spans="1:57" s="503" customFormat="1">
      <c r="A30" s="523"/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4"/>
      <c r="O30" s="524"/>
      <c r="P30" s="524"/>
      <c r="Q30" s="525"/>
      <c r="R30" s="525"/>
      <c r="S30" s="525"/>
      <c r="T30" s="527"/>
      <c r="U30" s="523"/>
      <c r="V30" s="523"/>
      <c r="W30" s="523"/>
      <c r="X30" s="523"/>
      <c r="Y30" s="526"/>
      <c r="Z30" s="526"/>
      <c r="AA30" s="526"/>
      <c r="AB30" s="526"/>
      <c r="AC30" s="526"/>
      <c r="AD30" s="526"/>
      <c r="AE30" s="527"/>
      <c r="AF30" s="527"/>
      <c r="AG30" s="527"/>
      <c r="AH30" s="526"/>
      <c r="AI30" s="526"/>
      <c r="AJ30" s="526"/>
      <c r="AK30" s="528"/>
      <c r="AL30" s="528"/>
      <c r="AM30" s="528"/>
      <c r="AN30" s="527"/>
      <c r="AO30" s="523"/>
      <c r="AP30" s="505"/>
      <c r="AQ30" s="505"/>
      <c r="AR30" s="505"/>
      <c r="AS30" s="523"/>
      <c r="AT30" s="523"/>
      <c r="AU30" s="523"/>
      <c r="AV30" s="523"/>
      <c r="AW30" s="523"/>
      <c r="AX30" s="523"/>
      <c r="BE30" s="527"/>
    </row>
    <row r="31" spans="1:57" s="503" customFormat="1">
      <c r="A31" s="523"/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4"/>
      <c r="O31" s="524"/>
      <c r="P31" s="524"/>
      <c r="Q31" s="525"/>
      <c r="R31" s="525"/>
      <c r="S31" s="525"/>
      <c r="T31" s="527"/>
      <c r="U31" s="523"/>
      <c r="V31" s="523"/>
      <c r="W31" s="523"/>
      <c r="X31" s="523"/>
      <c r="Y31" s="526"/>
      <c r="Z31" s="526"/>
      <c r="AA31" s="526"/>
      <c r="AB31" s="526"/>
      <c r="AC31" s="526"/>
      <c r="AD31" s="526"/>
      <c r="AE31" s="527"/>
      <c r="AF31" s="527"/>
      <c r="AG31" s="527"/>
      <c r="AH31" s="526"/>
      <c r="AI31" s="526"/>
      <c r="AJ31" s="526"/>
      <c r="AK31" s="528"/>
      <c r="AL31" s="528"/>
      <c r="AM31" s="528"/>
      <c r="AN31" s="527"/>
      <c r="AO31" s="523"/>
      <c r="AP31" s="505"/>
      <c r="AQ31" s="505"/>
      <c r="AR31" s="505"/>
      <c r="AS31" s="523"/>
      <c r="AT31" s="523"/>
      <c r="AU31" s="523"/>
      <c r="AV31" s="523"/>
      <c r="AW31" s="523"/>
      <c r="AX31" s="523"/>
      <c r="BE31" s="527"/>
    </row>
    <row r="32" spans="1:57" s="503" customFormat="1">
      <c r="A32" s="523"/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4"/>
      <c r="O32" s="524"/>
      <c r="P32" s="524"/>
      <c r="Q32" s="525"/>
      <c r="R32" s="525"/>
      <c r="S32" s="525"/>
      <c r="T32" s="527"/>
      <c r="U32" s="523"/>
      <c r="V32" s="523"/>
      <c r="W32" s="523"/>
      <c r="X32" s="523"/>
      <c r="Y32" s="526"/>
      <c r="Z32" s="526"/>
      <c r="AA32" s="526"/>
      <c r="AB32" s="526"/>
      <c r="AC32" s="526"/>
      <c r="AD32" s="526"/>
      <c r="AE32" s="527"/>
      <c r="AF32" s="527"/>
      <c r="AG32" s="527"/>
      <c r="AH32" s="526"/>
      <c r="AI32" s="526"/>
      <c r="AJ32" s="526"/>
      <c r="AK32" s="528"/>
      <c r="AL32" s="528"/>
      <c r="AM32" s="528"/>
      <c r="AN32" s="527"/>
      <c r="AO32" s="523"/>
      <c r="AP32" s="505"/>
      <c r="AQ32" s="505"/>
      <c r="AR32" s="505"/>
      <c r="AS32" s="523"/>
      <c r="AT32" s="523"/>
      <c r="AU32" s="523"/>
      <c r="AV32" s="523"/>
      <c r="AW32" s="523"/>
      <c r="AX32" s="523"/>
      <c r="BE32" s="527"/>
    </row>
    <row r="33" spans="1:57" s="503" customForma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4"/>
      <c r="O33" s="524"/>
      <c r="P33" s="524"/>
      <c r="Q33" s="525"/>
      <c r="R33" s="525"/>
      <c r="S33" s="525"/>
      <c r="T33" s="527"/>
      <c r="U33" s="523"/>
      <c r="V33" s="523"/>
      <c r="W33" s="523"/>
      <c r="X33" s="523"/>
      <c r="Y33" s="526"/>
      <c r="Z33" s="526"/>
      <c r="AA33" s="526"/>
      <c r="AB33" s="526"/>
      <c r="AC33" s="526"/>
      <c r="AD33" s="526"/>
      <c r="AE33" s="527"/>
      <c r="AF33" s="527"/>
      <c r="AG33" s="527"/>
      <c r="AH33" s="526"/>
      <c r="AI33" s="526"/>
      <c r="AJ33" s="526"/>
      <c r="AK33" s="528"/>
      <c r="AL33" s="528"/>
      <c r="AM33" s="528"/>
      <c r="AN33" s="527"/>
      <c r="AO33" s="523"/>
      <c r="AP33" s="505"/>
      <c r="AQ33" s="505"/>
      <c r="AR33" s="505"/>
      <c r="AS33" s="523"/>
      <c r="AT33" s="523"/>
      <c r="AU33" s="523"/>
      <c r="AV33" s="523"/>
      <c r="AW33" s="523"/>
      <c r="AX33" s="523"/>
      <c r="BE33" s="527"/>
    </row>
    <row r="34" spans="1:57" s="503" customFormat="1">
      <c r="A34" s="523"/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4"/>
      <c r="O34" s="524"/>
      <c r="P34" s="524"/>
      <c r="Q34" s="525"/>
      <c r="R34" s="525"/>
      <c r="S34" s="525"/>
      <c r="T34" s="527"/>
      <c r="U34" s="523"/>
      <c r="V34" s="523"/>
      <c r="W34" s="523"/>
      <c r="X34" s="523"/>
      <c r="Y34" s="526"/>
      <c r="Z34" s="526"/>
      <c r="AA34" s="526"/>
      <c r="AB34" s="526"/>
      <c r="AC34" s="526"/>
      <c r="AD34" s="526"/>
      <c r="AE34" s="527"/>
      <c r="AF34" s="527"/>
      <c r="AG34" s="527"/>
      <c r="AH34" s="526"/>
      <c r="AI34" s="526"/>
      <c r="AJ34" s="526"/>
      <c r="AK34" s="528"/>
      <c r="AL34" s="528"/>
      <c r="AM34" s="528"/>
      <c r="AN34" s="527"/>
      <c r="AO34" s="523"/>
      <c r="AP34" s="505"/>
      <c r="AQ34" s="505"/>
      <c r="AR34" s="505"/>
      <c r="AS34" s="523"/>
      <c r="AT34" s="523"/>
      <c r="AU34" s="523"/>
      <c r="AV34" s="523"/>
      <c r="AW34" s="523"/>
      <c r="AX34" s="523"/>
      <c r="BE34" s="527"/>
    </row>
    <row r="35" spans="1:57" s="503" customFormat="1">
      <c r="A35" s="523"/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4"/>
      <c r="O35" s="524"/>
      <c r="P35" s="524"/>
      <c r="Q35" s="525"/>
      <c r="R35" s="525"/>
      <c r="S35" s="525"/>
      <c r="T35" s="527"/>
      <c r="U35" s="523"/>
      <c r="V35" s="523"/>
      <c r="W35" s="523"/>
      <c r="X35" s="523"/>
      <c r="Y35" s="526"/>
      <c r="Z35" s="526"/>
      <c r="AA35" s="526"/>
      <c r="AB35" s="526"/>
      <c r="AC35" s="526"/>
      <c r="AD35" s="526"/>
      <c r="AE35" s="527"/>
      <c r="AF35" s="527"/>
      <c r="AG35" s="527"/>
      <c r="AH35" s="526"/>
      <c r="AI35" s="526"/>
      <c r="AJ35" s="526"/>
      <c r="AK35" s="528"/>
      <c r="AL35" s="528"/>
      <c r="AM35" s="528"/>
      <c r="AN35" s="527"/>
      <c r="AO35" s="523"/>
      <c r="AP35" s="505"/>
      <c r="AQ35" s="505"/>
      <c r="AR35" s="505"/>
      <c r="AS35" s="523"/>
      <c r="AT35" s="523"/>
      <c r="AU35" s="523"/>
      <c r="AV35" s="523"/>
      <c r="AW35" s="523"/>
      <c r="AX35" s="523"/>
      <c r="BE35" s="527"/>
    </row>
    <row r="36" spans="1:57" s="503" customFormat="1">
      <c r="A36" s="523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4"/>
      <c r="O36" s="524"/>
      <c r="P36" s="524"/>
      <c r="Q36" s="525"/>
      <c r="R36" s="525"/>
      <c r="S36" s="525"/>
      <c r="T36" s="527"/>
      <c r="U36" s="523"/>
      <c r="V36" s="523"/>
      <c r="W36" s="523"/>
      <c r="X36" s="523"/>
      <c r="Y36" s="526"/>
      <c r="Z36" s="526"/>
      <c r="AA36" s="526"/>
      <c r="AB36" s="526"/>
      <c r="AC36" s="526"/>
      <c r="AD36" s="526"/>
      <c r="AE36" s="527"/>
      <c r="AF36" s="527"/>
      <c r="AG36" s="527"/>
      <c r="AH36" s="526"/>
      <c r="AI36" s="526"/>
      <c r="AJ36" s="526"/>
      <c r="AK36" s="528"/>
      <c r="AL36" s="528"/>
      <c r="AM36" s="528"/>
      <c r="AN36" s="527"/>
      <c r="AO36" s="523"/>
      <c r="AP36" s="505"/>
      <c r="AQ36" s="505"/>
      <c r="AR36" s="505"/>
      <c r="AS36" s="523"/>
      <c r="AT36" s="523"/>
      <c r="AU36" s="523"/>
      <c r="AV36" s="523"/>
      <c r="AW36" s="523"/>
      <c r="AX36" s="523"/>
      <c r="BE36" s="527"/>
    </row>
    <row r="37" spans="1:57" s="503" customFormat="1">
      <c r="A37" s="523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4"/>
      <c r="O37" s="524"/>
      <c r="P37" s="524"/>
      <c r="Q37" s="525"/>
      <c r="R37" s="525"/>
      <c r="S37" s="525"/>
      <c r="T37" s="527"/>
      <c r="U37" s="523"/>
      <c r="V37" s="523"/>
      <c r="W37" s="523"/>
      <c r="X37" s="523"/>
      <c r="Y37" s="526"/>
      <c r="Z37" s="526"/>
      <c r="AA37" s="526"/>
      <c r="AB37" s="526"/>
      <c r="AC37" s="526"/>
      <c r="AD37" s="526"/>
      <c r="AE37" s="527"/>
      <c r="AF37" s="527"/>
      <c r="AG37" s="527"/>
      <c r="AH37" s="526"/>
      <c r="AI37" s="526"/>
      <c r="AJ37" s="526"/>
      <c r="AK37" s="528"/>
      <c r="AL37" s="528"/>
      <c r="AM37" s="528"/>
      <c r="AN37" s="527"/>
      <c r="AO37" s="523"/>
      <c r="AP37" s="505"/>
      <c r="AQ37" s="505"/>
      <c r="AR37" s="505"/>
      <c r="AS37" s="523"/>
      <c r="AT37" s="523"/>
      <c r="AU37" s="523"/>
      <c r="AV37" s="523"/>
      <c r="AW37" s="523"/>
      <c r="AX37" s="523"/>
      <c r="BE37" s="527"/>
    </row>
    <row r="38" spans="1:57" s="503" customFormat="1">
      <c r="A38" s="523"/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4"/>
      <c r="O38" s="524"/>
      <c r="P38" s="524"/>
      <c r="Q38" s="525"/>
      <c r="R38" s="525"/>
      <c r="S38" s="525"/>
      <c r="T38" s="527"/>
      <c r="U38" s="523"/>
      <c r="V38" s="523"/>
      <c r="W38" s="523"/>
      <c r="X38" s="523"/>
      <c r="Y38" s="526"/>
      <c r="Z38" s="526"/>
      <c r="AA38" s="526"/>
      <c r="AB38" s="526"/>
      <c r="AC38" s="526"/>
      <c r="AD38" s="526"/>
      <c r="AE38" s="527"/>
      <c r="AF38" s="527"/>
      <c r="AG38" s="527"/>
      <c r="AH38" s="526"/>
      <c r="AI38" s="526"/>
      <c r="AJ38" s="526"/>
      <c r="AK38" s="528"/>
      <c r="AL38" s="528"/>
      <c r="AM38" s="528"/>
      <c r="AN38" s="527"/>
      <c r="AO38" s="523"/>
      <c r="AP38" s="505"/>
      <c r="AQ38" s="505"/>
      <c r="AR38" s="505"/>
      <c r="AS38" s="523"/>
      <c r="AT38" s="523"/>
      <c r="AU38" s="523"/>
      <c r="AV38" s="523"/>
      <c r="AW38" s="523"/>
      <c r="AX38" s="523"/>
      <c r="BE38" s="527"/>
    </row>
    <row r="39" spans="1:57" s="503" customFormat="1">
      <c r="A39" s="523"/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4"/>
      <c r="O39" s="524"/>
      <c r="P39" s="524"/>
      <c r="Q39" s="525"/>
      <c r="R39" s="525"/>
      <c r="S39" s="525"/>
      <c r="T39" s="527"/>
      <c r="U39" s="523"/>
      <c r="V39" s="523"/>
      <c r="W39" s="523"/>
      <c r="X39" s="523"/>
      <c r="Y39" s="526"/>
      <c r="Z39" s="526"/>
      <c r="AA39" s="526"/>
      <c r="AB39" s="526"/>
      <c r="AC39" s="526"/>
      <c r="AD39" s="526"/>
      <c r="AE39" s="527"/>
      <c r="AF39" s="527"/>
      <c r="AG39" s="527"/>
      <c r="AH39" s="526"/>
      <c r="AI39" s="526"/>
      <c r="AJ39" s="526"/>
      <c r="AK39" s="528"/>
      <c r="AL39" s="528"/>
      <c r="AM39" s="528"/>
      <c r="AN39" s="527"/>
      <c r="AO39" s="523"/>
      <c r="AP39" s="505"/>
      <c r="AQ39" s="505"/>
      <c r="AR39" s="505"/>
      <c r="AS39" s="523"/>
      <c r="AT39" s="523"/>
      <c r="AU39" s="523"/>
      <c r="AV39" s="523"/>
      <c r="AW39" s="523"/>
      <c r="AX39" s="523"/>
      <c r="BE39" s="527"/>
    </row>
    <row r="40" spans="1:57" s="503" customFormat="1">
      <c r="A40" s="523"/>
      <c r="B40" s="523"/>
      <c r="C40" s="523"/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4"/>
      <c r="O40" s="524"/>
      <c r="P40" s="524"/>
      <c r="Q40" s="525"/>
      <c r="R40" s="525"/>
      <c r="S40" s="525"/>
      <c r="T40" s="527"/>
      <c r="U40" s="523"/>
      <c r="V40" s="523"/>
      <c r="W40" s="523"/>
      <c r="X40" s="523"/>
      <c r="Y40" s="526"/>
      <c r="Z40" s="526"/>
      <c r="AA40" s="526"/>
      <c r="AB40" s="526"/>
      <c r="AC40" s="526"/>
      <c r="AD40" s="526"/>
      <c r="AE40" s="527"/>
      <c r="AF40" s="527"/>
      <c r="AG40" s="527"/>
      <c r="AH40" s="526"/>
      <c r="AI40" s="526"/>
      <c r="AJ40" s="526"/>
      <c r="AK40" s="528"/>
      <c r="AL40" s="528"/>
      <c r="AM40" s="528"/>
      <c r="AN40" s="527"/>
      <c r="AO40" s="523"/>
      <c r="AP40" s="505"/>
      <c r="AQ40" s="505"/>
      <c r="AR40" s="505"/>
      <c r="AS40" s="523"/>
      <c r="AT40" s="523"/>
      <c r="AU40" s="523"/>
      <c r="AV40" s="523"/>
      <c r="AW40" s="523"/>
      <c r="AX40" s="523"/>
      <c r="BE40" s="527"/>
    </row>
    <row r="41" spans="1:57" s="503" customFormat="1">
      <c r="A41" s="523"/>
      <c r="B41" s="523"/>
      <c r="C41" s="523"/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4"/>
      <c r="O41" s="524"/>
      <c r="P41" s="524"/>
      <c r="Q41" s="525"/>
      <c r="R41" s="525"/>
      <c r="S41" s="525"/>
      <c r="T41" s="527"/>
      <c r="U41" s="523"/>
      <c r="V41" s="523"/>
      <c r="W41" s="523"/>
      <c r="X41" s="523"/>
      <c r="Y41" s="526"/>
      <c r="Z41" s="526"/>
      <c r="AA41" s="526"/>
      <c r="AB41" s="526"/>
      <c r="AC41" s="526"/>
      <c r="AD41" s="526"/>
      <c r="AE41" s="527"/>
      <c r="AF41" s="527"/>
      <c r="AG41" s="527"/>
      <c r="AH41" s="526"/>
      <c r="AI41" s="526"/>
      <c r="AJ41" s="526"/>
      <c r="AK41" s="528"/>
      <c r="AL41" s="528"/>
      <c r="AM41" s="528"/>
      <c r="AN41" s="527"/>
      <c r="AO41" s="523"/>
      <c r="AP41" s="505"/>
      <c r="AQ41" s="505"/>
      <c r="AR41" s="505"/>
      <c r="AS41" s="523"/>
      <c r="AT41" s="523"/>
      <c r="AU41" s="523"/>
      <c r="AV41" s="523"/>
      <c r="AW41" s="523"/>
      <c r="AX41" s="523"/>
      <c r="BE41" s="527"/>
    </row>
    <row r="42" spans="1:57" s="503" customFormat="1">
      <c r="A42" s="523"/>
      <c r="B42" s="523"/>
      <c r="C42" s="523"/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4"/>
      <c r="O42" s="524"/>
      <c r="P42" s="524"/>
      <c r="Q42" s="525"/>
      <c r="R42" s="525"/>
      <c r="S42" s="525"/>
      <c r="T42" s="527"/>
      <c r="U42" s="523"/>
      <c r="V42" s="523"/>
      <c r="W42" s="523"/>
      <c r="X42" s="523"/>
      <c r="Y42" s="526"/>
      <c r="Z42" s="526"/>
      <c r="AA42" s="526"/>
      <c r="AB42" s="526"/>
      <c r="AC42" s="526"/>
      <c r="AD42" s="526"/>
      <c r="AE42" s="527"/>
      <c r="AF42" s="527"/>
      <c r="AG42" s="527"/>
      <c r="AH42" s="526"/>
      <c r="AI42" s="526"/>
      <c r="AJ42" s="526"/>
      <c r="AK42" s="528"/>
      <c r="AL42" s="528"/>
      <c r="AM42" s="528"/>
      <c r="AN42" s="527"/>
      <c r="AO42" s="523"/>
      <c r="AP42" s="505"/>
      <c r="AQ42" s="505"/>
      <c r="AR42" s="505"/>
      <c r="AS42" s="523"/>
      <c r="AT42" s="523"/>
      <c r="AU42" s="523"/>
      <c r="AV42" s="523"/>
      <c r="AW42" s="523"/>
      <c r="AX42" s="523"/>
      <c r="BE42" s="527"/>
    </row>
    <row r="43" spans="1:57" s="503" customFormat="1">
      <c r="A43" s="523"/>
      <c r="B43" s="523"/>
      <c r="C43" s="523"/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4"/>
      <c r="O43" s="524"/>
      <c r="P43" s="524"/>
      <c r="Q43" s="525"/>
      <c r="R43" s="525"/>
      <c r="S43" s="525"/>
      <c r="T43" s="527"/>
      <c r="U43" s="523"/>
      <c r="V43" s="523"/>
      <c r="W43" s="523"/>
      <c r="X43" s="523"/>
      <c r="Y43" s="526"/>
      <c r="Z43" s="526"/>
      <c r="AA43" s="526"/>
      <c r="AB43" s="526"/>
      <c r="AC43" s="526"/>
      <c r="AD43" s="526"/>
      <c r="AE43" s="527"/>
      <c r="AF43" s="527"/>
      <c r="AG43" s="527"/>
      <c r="AH43" s="526"/>
      <c r="AI43" s="526"/>
      <c r="AJ43" s="526"/>
      <c r="AK43" s="528"/>
      <c r="AL43" s="528"/>
      <c r="AM43" s="528"/>
      <c r="AN43" s="527"/>
      <c r="AO43" s="523"/>
      <c r="AP43" s="505"/>
      <c r="AQ43" s="505"/>
      <c r="AR43" s="505"/>
      <c r="AS43" s="523"/>
      <c r="AT43" s="523"/>
      <c r="AU43" s="523"/>
      <c r="AV43" s="523"/>
      <c r="AW43" s="523"/>
      <c r="AX43" s="523"/>
      <c r="BE43" s="527"/>
    </row>
    <row r="44" spans="1:57" s="503" customFormat="1">
      <c r="A44" s="523"/>
      <c r="B44" s="523"/>
      <c r="C44" s="523"/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4"/>
      <c r="O44" s="524"/>
      <c r="P44" s="524"/>
      <c r="Q44" s="525"/>
      <c r="R44" s="525"/>
      <c r="S44" s="525"/>
      <c r="T44" s="527"/>
      <c r="U44" s="523"/>
      <c r="V44" s="523"/>
      <c r="W44" s="523"/>
      <c r="X44" s="523"/>
      <c r="Y44" s="526"/>
      <c r="Z44" s="526"/>
      <c r="AA44" s="526"/>
      <c r="AB44" s="526"/>
      <c r="AC44" s="526"/>
      <c r="AD44" s="526"/>
      <c r="AE44" s="527"/>
      <c r="AF44" s="527"/>
      <c r="AG44" s="527"/>
      <c r="AH44" s="526"/>
      <c r="AI44" s="526"/>
      <c r="AJ44" s="526"/>
      <c r="AK44" s="528"/>
      <c r="AL44" s="528"/>
      <c r="AM44" s="528"/>
      <c r="AN44" s="527"/>
      <c r="AO44" s="523"/>
      <c r="AP44" s="505"/>
      <c r="AQ44" s="505"/>
      <c r="AR44" s="505"/>
      <c r="AS44" s="523"/>
      <c r="AT44" s="523"/>
      <c r="AU44" s="523"/>
      <c r="AV44" s="523"/>
      <c r="AW44" s="523"/>
      <c r="AX44" s="523"/>
      <c r="BE44" s="527"/>
    </row>
    <row r="45" spans="1:57" s="503" customFormat="1">
      <c r="A45" s="523"/>
      <c r="B45" s="523"/>
      <c r="C45" s="523"/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4"/>
      <c r="O45" s="524"/>
      <c r="P45" s="524"/>
      <c r="Q45" s="525"/>
      <c r="R45" s="525"/>
      <c r="S45" s="525"/>
      <c r="T45" s="527"/>
      <c r="U45" s="523"/>
      <c r="V45" s="523"/>
      <c r="W45" s="523"/>
      <c r="X45" s="523"/>
      <c r="Y45" s="526"/>
      <c r="Z45" s="526"/>
      <c r="AA45" s="526"/>
      <c r="AB45" s="526"/>
      <c r="AC45" s="526"/>
      <c r="AD45" s="526"/>
      <c r="AE45" s="527"/>
      <c r="AF45" s="527"/>
      <c r="AG45" s="527"/>
      <c r="AH45" s="526"/>
      <c r="AI45" s="526"/>
      <c r="AJ45" s="526"/>
      <c r="AK45" s="528"/>
      <c r="AL45" s="528"/>
      <c r="AM45" s="528"/>
      <c r="AN45" s="527"/>
      <c r="AO45" s="523"/>
      <c r="AP45" s="505"/>
      <c r="AQ45" s="505"/>
      <c r="AR45" s="505"/>
      <c r="AS45" s="523"/>
      <c r="AT45" s="523"/>
      <c r="AU45" s="523"/>
      <c r="AV45" s="523"/>
      <c r="AW45" s="523"/>
      <c r="AX45" s="523"/>
      <c r="BE45" s="527"/>
    </row>
    <row r="46" spans="1:57" s="503" customFormat="1">
      <c r="A46" s="523"/>
      <c r="B46" s="523"/>
      <c r="C46" s="523"/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4"/>
      <c r="O46" s="524"/>
      <c r="P46" s="524"/>
      <c r="Q46" s="525"/>
      <c r="R46" s="525"/>
      <c r="S46" s="525"/>
      <c r="T46" s="527"/>
      <c r="U46" s="523"/>
      <c r="V46" s="523"/>
      <c r="W46" s="523"/>
      <c r="X46" s="523"/>
      <c r="Y46" s="526"/>
      <c r="Z46" s="526"/>
      <c r="AA46" s="526"/>
      <c r="AB46" s="526"/>
      <c r="AC46" s="526"/>
      <c r="AD46" s="526"/>
      <c r="AE46" s="527"/>
      <c r="AF46" s="527"/>
      <c r="AG46" s="527"/>
      <c r="AH46" s="526"/>
      <c r="AI46" s="526"/>
      <c r="AJ46" s="526"/>
      <c r="AK46" s="528"/>
      <c r="AL46" s="528"/>
      <c r="AM46" s="528"/>
      <c r="AN46" s="527"/>
      <c r="AO46" s="523"/>
      <c r="AP46" s="505"/>
      <c r="AQ46" s="505"/>
      <c r="AR46" s="505"/>
      <c r="AS46" s="523"/>
      <c r="AT46" s="523"/>
      <c r="AU46" s="523"/>
      <c r="AV46" s="523"/>
      <c r="AW46" s="523"/>
      <c r="AX46" s="523"/>
      <c r="BE46" s="527"/>
    </row>
    <row r="47" spans="1:57" s="503" customFormat="1">
      <c r="A47" s="523"/>
      <c r="B47" s="523"/>
      <c r="C47" s="523"/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4"/>
      <c r="O47" s="524"/>
      <c r="P47" s="524"/>
      <c r="Q47" s="525"/>
      <c r="R47" s="525"/>
      <c r="S47" s="525"/>
      <c r="T47" s="527"/>
      <c r="U47" s="523"/>
      <c r="V47" s="523"/>
      <c r="W47" s="523"/>
      <c r="X47" s="523"/>
      <c r="Y47" s="526"/>
      <c r="Z47" s="526"/>
      <c r="AA47" s="526"/>
      <c r="AB47" s="526"/>
      <c r="AC47" s="526"/>
      <c r="AD47" s="526"/>
      <c r="AE47" s="527"/>
      <c r="AF47" s="527"/>
      <c r="AG47" s="527"/>
      <c r="AH47" s="526"/>
      <c r="AI47" s="526"/>
      <c r="AJ47" s="526"/>
      <c r="AK47" s="528"/>
      <c r="AL47" s="528"/>
      <c r="AM47" s="528"/>
      <c r="AN47" s="527"/>
      <c r="AO47" s="523"/>
      <c r="AP47" s="505"/>
      <c r="AQ47" s="505"/>
      <c r="AR47" s="505"/>
      <c r="AS47" s="523"/>
      <c r="AT47" s="523"/>
      <c r="AU47" s="523"/>
      <c r="AV47" s="523"/>
      <c r="AW47" s="523"/>
      <c r="AX47" s="523"/>
      <c r="BE47" s="527"/>
    </row>
    <row r="48" spans="1:57" s="503" customFormat="1">
      <c r="A48" s="523"/>
      <c r="B48" s="523"/>
      <c r="C48" s="523"/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4"/>
      <c r="O48" s="524"/>
      <c r="P48" s="524"/>
      <c r="Q48" s="525"/>
      <c r="R48" s="525"/>
      <c r="S48" s="525"/>
      <c r="T48" s="527"/>
      <c r="U48" s="523"/>
      <c r="V48" s="523"/>
      <c r="W48" s="523"/>
      <c r="X48" s="523"/>
      <c r="Y48" s="526"/>
      <c r="Z48" s="526"/>
      <c r="AA48" s="526"/>
      <c r="AB48" s="526"/>
      <c r="AC48" s="526"/>
      <c r="AD48" s="526"/>
      <c r="AE48" s="527"/>
      <c r="AF48" s="527"/>
      <c r="AG48" s="527"/>
      <c r="AH48" s="526"/>
      <c r="AI48" s="526"/>
      <c r="AJ48" s="526"/>
      <c r="AK48" s="528"/>
      <c r="AL48" s="528"/>
      <c r="AM48" s="528"/>
      <c r="AN48" s="527"/>
      <c r="AO48" s="523"/>
      <c r="AP48" s="505"/>
      <c r="AQ48" s="505"/>
      <c r="AR48" s="505"/>
      <c r="AS48" s="523"/>
      <c r="AT48" s="523"/>
      <c r="AU48" s="523"/>
      <c r="AV48" s="523"/>
      <c r="AW48" s="523"/>
      <c r="AX48" s="523"/>
      <c r="BE48" s="527"/>
    </row>
    <row r="49" spans="1:57" s="503" customFormat="1">
      <c r="A49" s="523"/>
      <c r="B49" s="523"/>
      <c r="C49" s="523"/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4"/>
      <c r="O49" s="524"/>
      <c r="P49" s="524"/>
      <c r="Q49" s="525"/>
      <c r="R49" s="525"/>
      <c r="S49" s="525"/>
      <c r="T49" s="527"/>
      <c r="U49" s="523"/>
      <c r="V49" s="523"/>
      <c r="W49" s="523"/>
      <c r="X49" s="523"/>
      <c r="Y49" s="526"/>
      <c r="Z49" s="526"/>
      <c r="AA49" s="526"/>
      <c r="AB49" s="526"/>
      <c r="AC49" s="526"/>
      <c r="AD49" s="526"/>
      <c r="AE49" s="527"/>
      <c r="AF49" s="527"/>
      <c r="AG49" s="527"/>
      <c r="AH49" s="526"/>
      <c r="AI49" s="526"/>
      <c r="AJ49" s="526"/>
      <c r="AK49" s="528"/>
      <c r="AL49" s="528"/>
      <c r="AM49" s="528"/>
      <c r="AN49" s="527"/>
      <c r="AO49" s="523"/>
      <c r="AP49" s="505"/>
      <c r="AQ49" s="505"/>
      <c r="AR49" s="505"/>
      <c r="AS49" s="523"/>
      <c r="AT49" s="523"/>
      <c r="AU49" s="523"/>
      <c r="AV49" s="523"/>
      <c r="AW49" s="523"/>
      <c r="AX49" s="523"/>
      <c r="BE49" s="527"/>
    </row>
    <row r="50" spans="1:57" s="503" customFormat="1">
      <c r="A50" s="523"/>
      <c r="B50" s="523"/>
      <c r="C50" s="523"/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4"/>
      <c r="O50" s="524"/>
      <c r="P50" s="524"/>
      <c r="Q50" s="525"/>
      <c r="R50" s="525"/>
      <c r="S50" s="525"/>
      <c r="T50" s="527"/>
      <c r="U50" s="523"/>
      <c r="V50" s="523"/>
      <c r="W50" s="523"/>
      <c r="X50" s="523"/>
      <c r="Y50" s="526"/>
      <c r="Z50" s="526"/>
      <c r="AA50" s="526"/>
      <c r="AB50" s="526"/>
      <c r="AC50" s="526"/>
      <c r="AD50" s="526"/>
      <c r="AE50" s="527"/>
      <c r="AF50" s="527"/>
      <c r="AG50" s="527"/>
      <c r="AH50" s="526"/>
      <c r="AI50" s="526"/>
      <c r="AJ50" s="526"/>
      <c r="AK50" s="528"/>
      <c r="AL50" s="528"/>
      <c r="AM50" s="528"/>
      <c r="AN50" s="527"/>
      <c r="AO50" s="523"/>
      <c r="AP50" s="505"/>
      <c r="AQ50" s="505"/>
      <c r="AR50" s="505"/>
      <c r="AS50" s="523"/>
      <c r="AT50" s="523"/>
      <c r="AU50" s="523"/>
      <c r="AV50" s="523"/>
      <c r="AW50" s="523"/>
      <c r="AX50" s="523"/>
      <c r="BE50" s="527"/>
    </row>
    <row r="51" spans="1:57" s="503" customFormat="1">
      <c r="A51" s="523"/>
      <c r="B51" s="523"/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4"/>
      <c r="O51" s="524"/>
      <c r="P51" s="524"/>
      <c r="Q51" s="525"/>
      <c r="R51" s="525"/>
      <c r="S51" s="525"/>
      <c r="T51" s="527"/>
      <c r="U51" s="523"/>
      <c r="V51" s="523"/>
      <c r="W51" s="523"/>
      <c r="X51" s="523"/>
      <c r="Y51" s="526"/>
      <c r="Z51" s="526"/>
      <c r="AA51" s="526"/>
      <c r="AB51" s="526"/>
      <c r="AC51" s="526"/>
      <c r="AD51" s="526"/>
      <c r="AE51" s="527"/>
      <c r="AF51" s="527"/>
      <c r="AG51" s="527"/>
      <c r="AH51" s="526"/>
      <c r="AI51" s="526"/>
      <c r="AJ51" s="526"/>
      <c r="AK51" s="528"/>
      <c r="AL51" s="528"/>
      <c r="AM51" s="528"/>
      <c r="AN51" s="527"/>
      <c r="AO51" s="523"/>
      <c r="AP51" s="505"/>
      <c r="AQ51" s="505"/>
      <c r="AR51" s="505"/>
      <c r="AS51" s="523"/>
      <c r="AT51" s="523"/>
      <c r="AU51" s="523"/>
      <c r="AV51" s="523"/>
      <c r="AW51" s="523"/>
      <c r="AX51" s="523"/>
      <c r="BE51" s="527"/>
    </row>
    <row r="52" spans="1:57" s="503" customFormat="1">
      <c r="A52" s="523"/>
      <c r="B52" s="523"/>
      <c r="C52" s="523"/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4"/>
      <c r="O52" s="524"/>
      <c r="P52" s="524"/>
      <c r="Q52" s="525"/>
      <c r="R52" s="525"/>
      <c r="S52" s="525"/>
      <c r="T52" s="527"/>
      <c r="U52" s="523"/>
      <c r="V52" s="523"/>
      <c r="W52" s="523"/>
      <c r="X52" s="523"/>
      <c r="Y52" s="526"/>
      <c r="Z52" s="526"/>
      <c r="AA52" s="526"/>
      <c r="AB52" s="526"/>
      <c r="AC52" s="526"/>
      <c r="AD52" s="526"/>
      <c r="AE52" s="527"/>
      <c r="AF52" s="527"/>
      <c r="AG52" s="527"/>
      <c r="AH52" s="526"/>
      <c r="AI52" s="526"/>
      <c r="AJ52" s="526"/>
      <c r="AK52" s="528"/>
      <c r="AL52" s="528"/>
      <c r="AM52" s="528"/>
      <c r="AN52" s="527"/>
      <c r="AO52" s="523"/>
      <c r="AP52" s="505"/>
      <c r="AQ52" s="505"/>
      <c r="AR52" s="505"/>
      <c r="AS52" s="523"/>
      <c r="AT52" s="523"/>
      <c r="AU52" s="523"/>
      <c r="AV52" s="523"/>
      <c r="AW52" s="523"/>
      <c r="AX52" s="523"/>
      <c r="BE52" s="527"/>
    </row>
    <row r="53" spans="1:57" s="503" customFormat="1">
      <c r="A53" s="523"/>
      <c r="B53" s="523"/>
      <c r="C53" s="523"/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4"/>
      <c r="O53" s="524"/>
      <c r="P53" s="524"/>
      <c r="Q53" s="525"/>
      <c r="R53" s="525"/>
      <c r="S53" s="525"/>
      <c r="T53" s="527"/>
      <c r="U53" s="523"/>
      <c r="V53" s="523"/>
      <c r="W53" s="523"/>
      <c r="X53" s="523"/>
      <c r="Y53" s="526"/>
      <c r="Z53" s="526"/>
      <c r="AA53" s="526"/>
      <c r="AB53" s="526"/>
      <c r="AC53" s="526"/>
      <c r="AD53" s="526"/>
      <c r="AE53" s="527"/>
      <c r="AF53" s="527"/>
      <c r="AG53" s="527"/>
      <c r="AH53" s="526"/>
      <c r="AI53" s="526"/>
      <c r="AJ53" s="526"/>
      <c r="AK53" s="528"/>
      <c r="AL53" s="528"/>
      <c r="AM53" s="528"/>
      <c r="AN53" s="527"/>
      <c r="AO53" s="523"/>
      <c r="AP53" s="505"/>
      <c r="AQ53" s="505"/>
      <c r="AR53" s="505"/>
      <c r="AS53" s="523"/>
      <c r="AT53" s="523"/>
      <c r="AU53" s="523"/>
      <c r="AV53" s="523"/>
      <c r="AW53" s="523"/>
      <c r="AX53" s="523"/>
      <c r="BE53" s="527"/>
    </row>
    <row r="54" spans="1:57" s="503" customFormat="1">
      <c r="A54" s="523"/>
      <c r="B54" s="523"/>
      <c r="C54" s="523"/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4"/>
      <c r="O54" s="524"/>
      <c r="P54" s="524"/>
      <c r="Q54" s="525"/>
      <c r="R54" s="525"/>
      <c r="S54" s="525"/>
      <c r="T54" s="527"/>
      <c r="U54" s="523"/>
      <c r="V54" s="523"/>
      <c r="W54" s="523"/>
      <c r="X54" s="523"/>
      <c r="Y54" s="526"/>
      <c r="Z54" s="526"/>
      <c r="AA54" s="526"/>
      <c r="AB54" s="526"/>
      <c r="AC54" s="526"/>
      <c r="AD54" s="526"/>
      <c r="AE54" s="527"/>
      <c r="AF54" s="527"/>
      <c r="AG54" s="527"/>
      <c r="AH54" s="526"/>
      <c r="AI54" s="526"/>
      <c r="AJ54" s="526"/>
      <c r="AK54" s="528"/>
      <c r="AL54" s="528"/>
      <c r="AM54" s="528"/>
      <c r="AN54" s="527"/>
      <c r="AO54" s="523"/>
      <c r="AP54" s="505"/>
      <c r="AQ54" s="505"/>
      <c r="AR54" s="505"/>
      <c r="AS54" s="523"/>
      <c r="AT54" s="523"/>
      <c r="AU54" s="523"/>
      <c r="AV54" s="523"/>
      <c r="AW54" s="523"/>
      <c r="AX54" s="523"/>
      <c r="BE54" s="527"/>
    </row>
    <row r="55" spans="1:57" s="503" customFormat="1">
      <c r="A55" s="523"/>
      <c r="B55" s="523"/>
      <c r="C55" s="523"/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4"/>
      <c r="O55" s="524"/>
      <c r="P55" s="524"/>
      <c r="Q55" s="525"/>
      <c r="R55" s="525"/>
      <c r="S55" s="525"/>
      <c r="T55" s="527"/>
      <c r="U55" s="523"/>
      <c r="V55" s="523"/>
      <c r="W55" s="523"/>
      <c r="X55" s="523"/>
      <c r="Y55" s="526"/>
      <c r="Z55" s="526"/>
      <c r="AA55" s="526"/>
      <c r="AB55" s="526"/>
      <c r="AC55" s="526"/>
      <c r="AD55" s="526"/>
      <c r="AE55" s="527"/>
      <c r="AF55" s="527"/>
      <c r="AG55" s="527"/>
      <c r="AH55" s="526"/>
      <c r="AI55" s="526"/>
      <c r="AJ55" s="526"/>
      <c r="AK55" s="528"/>
      <c r="AL55" s="528"/>
      <c r="AM55" s="528"/>
      <c r="AN55" s="527"/>
      <c r="AO55" s="523"/>
      <c r="AP55" s="505"/>
      <c r="AQ55" s="505"/>
      <c r="AR55" s="505"/>
      <c r="AS55" s="523"/>
      <c r="AT55" s="523"/>
      <c r="AU55" s="523"/>
      <c r="AV55" s="523"/>
      <c r="AW55" s="523"/>
      <c r="AX55" s="523"/>
      <c r="BE55" s="527"/>
    </row>
    <row r="56" spans="1:57" s="503" customFormat="1">
      <c r="A56" s="523"/>
      <c r="B56" s="523"/>
      <c r="C56" s="523"/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4"/>
      <c r="O56" s="524"/>
      <c r="P56" s="524"/>
      <c r="Q56" s="525"/>
      <c r="R56" s="525"/>
      <c r="S56" s="525"/>
      <c r="T56" s="527"/>
      <c r="U56" s="523"/>
      <c r="V56" s="523"/>
      <c r="W56" s="523"/>
      <c r="X56" s="523"/>
      <c r="Y56" s="526"/>
      <c r="Z56" s="526"/>
      <c r="AA56" s="526"/>
      <c r="AB56" s="526"/>
      <c r="AC56" s="526"/>
      <c r="AD56" s="526"/>
      <c r="AE56" s="527"/>
      <c r="AF56" s="527"/>
      <c r="AG56" s="527"/>
      <c r="AH56" s="526"/>
      <c r="AI56" s="526"/>
      <c r="AJ56" s="526"/>
      <c r="AK56" s="528"/>
      <c r="AL56" s="528"/>
      <c r="AM56" s="528"/>
      <c r="AN56" s="527"/>
      <c r="AO56" s="523"/>
      <c r="AP56" s="505"/>
      <c r="AQ56" s="505"/>
      <c r="AR56" s="505"/>
      <c r="AS56" s="523"/>
      <c r="AT56" s="523"/>
      <c r="AU56" s="523"/>
      <c r="AV56" s="523"/>
      <c r="AW56" s="523"/>
      <c r="AX56" s="523"/>
      <c r="BE56" s="527"/>
    </row>
    <row r="57" spans="1:57" s="503" customFormat="1">
      <c r="A57" s="523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4"/>
      <c r="O57" s="524"/>
      <c r="P57" s="524"/>
      <c r="Q57" s="525"/>
      <c r="R57" s="525"/>
      <c r="S57" s="525"/>
      <c r="T57" s="527"/>
      <c r="U57" s="523"/>
      <c r="V57" s="523"/>
      <c r="W57" s="523"/>
      <c r="X57" s="523"/>
      <c r="Y57" s="526"/>
      <c r="Z57" s="526"/>
      <c r="AA57" s="526"/>
      <c r="AB57" s="526"/>
      <c r="AC57" s="526"/>
      <c r="AD57" s="526"/>
      <c r="AE57" s="527"/>
      <c r="AF57" s="527"/>
      <c r="AG57" s="527"/>
      <c r="AH57" s="526"/>
      <c r="AI57" s="526"/>
      <c r="AJ57" s="526"/>
      <c r="AK57" s="528"/>
      <c r="AL57" s="528"/>
      <c r="AM57" s="528"/>
      <c r="AN57" s="527"/>
      <c r="AO57" s="523"/>
      <c r="AP57" s="505"/>
      <c r="AQ57" s="505"/>
      <c r="AR57" s="505"/>
      <c r="AS57" s="523"/>
      <c r="AT57" s="523"/>
      <c r="AU57" s="523"/>
      <c r="AV57" s="523"/>
      <c r="AW57" s="523"/>
      <c r="AX57" s="523"/>
      <c r="BE57" s="527"/>
    </row>
    <row r="58" spans="1:57" s="503" customFormat="1">
      <c r="A58" s="523"/>
      <c r="B58" s="523"/>
      <c r="C58" s="523"/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4"/>
      <c r="O58" s="524"/>
      <c r="P58" s="524"/>
      <c r="Q58" s="525"/>
      <c r="R58" s="525"/>
      <c r="S58" s="525"/>
      <c r="T58" s="527"/>
      <c r="U58" s="523"/>
      <c r="V58" s="523"/>
      <c r="W58" s="523"/>
      <c r="X58" s="523"/>
      <c r="Y58" s="526"/>
      <c r="Z58" s="526"/>
      <c r="AA58" s="526"/>
      <c r="AB58" s="526"/>
      <c r="AC58" s="526"/>
      <c r="AD58" s="526"/>
      <c r="AE58" s="527"/>
      <c r="AF58" s="527"/>
      <c r="AG58" s="527"/>
      <c r="AH58" s="526"/>
      <c r="AI58" s="526"/>
      <c r="AJ58" s="526"/>
      <c r="AK58" s="528"/>
      <c r="AL58" s="528"/>
      <c r="AM58" s="528"/>
      <c r="AN58" s="527"/>
      <c r="AO58" s="523"/>
      <c r="AP58" s="505"/>
      <c r="AQ58" s="505"/>
      <c r="AR58" s="505"/>
      <c r="AS58" s="523"/>
      <c r="AT58" s="523"/>
      <c r="AU58" s="523"/>
      <c r="AV58" s="523"/>
      <c r="AW58" s="523"/>
      <c r="AX58" s="523"/>
      <c r="BE58" s="527"/>
    </row>
    <row r="59" spans="1:57" s="503" customFormat="1">
      <c r="A59" s="523"/>
      <c r="B59" s="523"/>
      <c r="C59" s="523"/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4"/>
      <c r="O59" s="524"/>
      <c r="P59" s="524"/>
      <c r="Q59" s="525"/>
      <c r="R59" s="525"/>
      <c r="S59" s="525"/>
      <c r="T59" s="527"/>
      <c r="U59" s="523"/>
      <c r="V59" s="523"/>
      <c r="W59" s="523"/>
      <c r="X59" s="523"/>
      <c r="Y59" s="526"/>
      <c r="Z59" s="526"/>
      <c r="AA59" s="526"/>
      <c r="AB59" s="526"/>
      <c r="AC59" s="526"/>
      <c r="AD59" s="526"/>
      <c r="AE59" s="527"/>
      <c r="AF59" s="527"/>
      <c r="AG59" s="527"/>
      <c r="AH59" s="526"/>
      <c r="AI59" s="526"/>
      <c r="AJ59" s="526"/>
      <c r="AK59" s="528"/>
      <c r="AL59" s="528"/>
      <c r="AM59" s="528"/>
      <c r="AN59" s="527"/>
      <c r="AO59" s="523"/>
      <c r="AP59" s="505"/>
      <c r="AQ59" s="505"/>
      <c r="AR59" s="505"/>
      <c r="AS59" s="523"/>
      <c r="AT59" s="523"/>
      <c r="AU59" s="523"/>
      <c r="AV59" s="523"/>
      <c r="AW59" s="523"/>
      <c r="AX59" s="523"/>
      <c r="BE59" s="527"/>
    </row>
    <row r="60" spans="1:57" s="503" customFormat="1">
      <c r="A60" s="523"/>
      <c r="B60" s="523"/>
      <c r="C60" s="523"/>
      <c r="D60" s="523"/>
      <c r="E60" s="523"/>
      <c r="F60" s="523"/>
      <c r="G60" s="523"/>
      <c r="H60" s="523"/>
      <c r="I60" s="523"/>
      <c r="J60" s="523"/>
      <c r="K60" s="523"/>
      <c r="L60" s="523"/>
      <c r="M60" s="523"/>
      <c r="N60" s="524"/>
      <c r="O60" s="524"/>
      <c r="P60" s="524"/>
      <c r="Q60" s="525"/>
      <c r="R60" s="525"/>
      <c r="S60" s="525"/>
      <c r="T60" s="527"/>
      <c r="U60" s="523"/>
      <c r="V60" s="523"/>
      <c r="W60" s="523"/>
      <c r="X60" s="523"/>
      <c r="Y60" s="526"/>
      <c r="Z60" s="526"/>
      <c r="AA60" s="526"/>
      <c r="AB60" s="526"/>
      <c r="AC60" s="526"/>
      <c r="AD60" s="526"/>
      <c r="AE60" s="527"/>
      <c r="AF60" s="527"/>
      <c r="AG60" s="527"/>
      <c r="AH60" s="526"/>
      <c r="AI60" s="526"/>
      <c r="AJ60" s="526"/>
      <c r="AK60" s="528"/>
      <c r="AL60" s="528"/>
      <c r="AM60" s="528"/>
      <c r="AN60" s="527"/>
      <c r="AO60" s="523"/>
      <c r="AP60" s="505"/>
      <c r="AQ60" s="505"/>
      <c r="AR60" s="505"/>
      <c r="AS60" s="523"/>
      <c r="AT60" s="523"/>
      <c r="AU60" s="523"/>
      <c r="AV60" s="523"/>
      <c r="AW60" s="523"/>
      <c r="AX60" s="523"/>
      <c r="BE60" s="527"/>
    </row>
    <row r="61" spans="1:57" s="503" customFormat="1">
      <c r="A61" s="523"/>
      <c r="B61" s="523"/>
      <c r="C61" s="523"/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4"/>
      <c r="O61" s="524"/>
      <c r="P61" s="524"/>
      <c r="Q61" s="525"/>
      <c r="R61" s="525"/>
      <c r="S61" s="525"/>
      <c r="T61" s="527"/>
      <c r="U61" s="523"/>
      <c r="V61" s="523"/>
      <c r="W61" s="523"/>
      <c r="X61" s="523"/>
      <c r="Y61" s="526"/>
      <c r="Z61" s="526"/>
      <c r="AA61" s="526"/>
      <c r="AB61" s="526"/>
      <c r="AC61" s="526"/>
      <c r="AD61" s="526"/>
      <c r="AE61" s="527"/>
      <c r="AF61" s="527"/>
      <c r="AG61" s="527"/>
      <c r="AH61" s="526"/>
      <c r="AI61" s="526"/>
      <c r="AJ61" s="526"/>
      <c r="AK61" s="528"/>
      <c r="AL61" s="528"/>
      <c r="AM61" s="528"/>
      <c r="AN61" s="527"/>
      <c r="AO61" s="523"/>
      <c r="AP61" s="505"/>
      <c r="AQ61" s="505"/>
      <c r="AR61" s="505"/>
      <c r="AS61" s="523"/>
      <c r="AT61" s="523"/>
      <c r="AU61" s="523"/>
      <c r="AV61" s="523"/>
      <c r="AW61" s="523"/>
      <c r="AX61" s="523"/>
      <c r="BE61" s="527"/>
    </row>
    <row r="62" spans="1:57" s="503" customFormat="1">
      <c r="A62" s="523"/>
      <c r="B62" s="523"/>
      <c r="C62" s="523"/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4"/>
      <c r="O62" s="524"/>
      <c r="P62" s="524"/>
      <c r="Q62" s="525"/>
      <c r="R62" s="525"/>
      <c r="S62" s="525"/>
      <c r="T62" s="527"/>
      <c r="U62" s="523"/>
      <c r="V62" s="523"/>
      <c r="W62" s="523"/>
      <c r="X62" s="523"/>
      <c r="Y62" s="526"/>
      <c r="Z62" s="526"/>
      <c r="AA62" s="526"/>
      <c r="AB62" s="526"/>
      <c r="AC62" s="526"/>
      <c r="AD62" s="526"/>
      <c r="AE62" s="527"/>
      <c r="AF62" s="527"/>
      <c r="AG62" s="527"/>
      <c r="AH62" s="526"/>
      <c r="AI62" s="526"/>
      <c r="AJ62" s="526"/>
      <c r="AK62" s="528"/>
      <c r="AL62" s="528"/>
      <c r="AM62" s="528"/>
      <c r="AN62" s="527"/>
      <c r="AO62" s="523"/>
      <c r="AP62" s="505"/>
      <c r="AQ62" s="505"/>
      <c r="AR62" s="505"/>
      <c r="AS62" s="523"/>
      <c r="AT62" s="523"/>
      <c r="AU62" s="523"/>
      <c r="AV62" s="523"/>
      <c r="AW62" s="523"/>
      <c r="AX62" s="523"/>
      <c r="BE62" s="527"/>
    </row>
    <row r="63" spans="1:57" s="503" customFormat="1">
      <c r="A63" s="523"/>
      <c r="B63" s="523"/>
      <c r="C63" s="523"/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4"/>
      <c r="O63" s="524"/>
      <c r="P63" s="524"/>
      <c r="Q63" s="525"/>
      <c r="R63" s="525"/>
      <c r="S63" s="525"/>
      <c r="T63" s="527"/>
      <c r="U63" s="523"/>
      <c r="V63" s="523"/>
      <c r="W63" s="523"/>
      <c r="X63" s="523"/>
      <c r="Y63" s="526"/>
      <c r="Z63" s="526"/>
      <c r="AA63" s="526"/>
      <c r="AB63" s="526"/>
      <c r="AC63" s="526"/>
      <c r="AD63" s="526"/>
      <c r="AE63" s="527"/>
      <c r="AF63" s="527"/>
      <c r="AG63" s="527"/>
      <c r="AH63" s="526"/>
      <c r="AI63" s="526"/>
      <c r="AJ63" s="526"/>
      <c r="AK63" s="528"/>
      <c r="AL63" s="528"/>
      <c r="AM63" s="528"/>
      <c r="AN63" s="527"/>
      <c r="AO63" s="523"/>
      <c r="AP63" s="505"/>
      <c r="AQ63" s="505"/>
      <c r="AR63" s="505"/>
      <c r="AS63" s="523"/>
      <c r="AT63" s="523"/>
      <c r="AU63" s="523"/>
      <c r="AV63" s="523"/>
      <c r="AW63" s="523"/>
      <c r="AX63" s="523"/>
      <c r="BE63" s="527"/>
    </row>
    <row r="64" spans="1:57" s="503" customFormat="1">
      <c r="A64" s="523"/>
      <c r="B64" s="523"/>
      <c r="C64" s="523"/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4"/>
      <c r="O64" s="524"/>
      <c r="P64" s="524"/>
      <c r="Q64" s="525"/>
      <c r="R64" s="525"/>
      <c r="S64" s="525"/>
      <c r="T64" s="527"/>
      <c r="U64" s="523"/>
      <c r="V64" s="523"/>
      <c r="W64" s="523"/>
      <c r="X64" s="523"/>
      <c r="Y64" s="526"/>
      <c r="Z64" s="526"/>
      <c r="AA64" s="526"/>
      <c r="AB64" s="526"/>
      <c r="AC64" s="526"/>
      <c r="AD64" s="526"/>
      <c r="AE64" s="527"/>
      <c r="AF64" s="527"/>
      <c r="AG64" s="527"/>
      <c r="AH64" s="526"/>
      <c r="AI64" s="526"/>
      <c r="AJ64" s="526"/>
      <c r="AK64" s="528"/>
      <c r="AL64" s="528"/>
      <c r="AM64" s="528"/>
      <c r="AN64" s="527"/>
      <c r="AO64" s="523"/>
      <c r="AP64" s="505"/>
      <c r="AQ64" s="505"/>
      <c r="AR64" s="505"/>
      <c r="AS64" s="523"/>
      <c r="AT64" s="523"/>
      <c r="AU64" s="523"/>
      <c r="AV64" s="523"/>
      <c r="AW64" s="523"/>
      <c r="AX64" s="523"/>
      <c r="BE64" s="527"/>
    </row>
    <row r="65" spans="1:57" s="503" customFormat="1">
      <c r="A65" s="523"/>
      <c r="B65" s="523"/>
      <c r="C65" s="523"/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4"/>
      <c r="O65" s="524"/>
      <c r="P65" s="524"/>
      <c r="Q65" s="525"/>
      <c r="R65" s="525"/>
      <c r="S65" s="525"/>
      <c r="T65" s="527"/>
      <c r="U65" s="523"/>
      <c r="V65" s="523"/>
      <c r="W65" s="523"/>
      <c r="X65" s="523"/>
      <c r="Y65" s="526"/>
      <c r="Z65" s="526"/>
      <c r="AA65" s="526"/>
      <c r="AB65" s="526"/>
      <c r="AC65" s="526"/>
      <c r="AD65" s="526"/>
      <c r="AE65" s="527"/>
      <c r="AF65" s="527"/>
      <c r="AG65" s="527"/>
      <c r="AH65" s="526"/>
      <c r="AI65" s="526"/>
      <c r="AJ65" s="526"/>
      <c r="AK65" s="528"/>
      <c r="AL65" s="528"/>
      <c r="AM65" s="528"/>
      <c r="AN65" s="527"/>
      <c r="AO65" s="523"/>
      <c r="AP65" s="505"/>
      <c r="AQ65" s="505"/>
      <c r="AR65" s="505"/>
      <c r="AS65" s="523"/>
      <c r="AT65" s="523"/>
      <c r="AU65" s="523"/>
      <c r="AV65" s="523"/>
      <c r="AW65" s="523"/>
      <c r="AX65" s="523"/>
      <c r="BE65" s="527"/>
    </row>
    <row r="66" spans="1:57" s="503" customFormat="1">
      <c r="A66" s="523"/>
      <c r="B66" s="523"/>
      <c r="C66" s="523"/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4"/>
      <c r="O66" s="524"/>
      <c r="P66" s="524"/>
      <c r="Q66" s="525"/>
      <c r="R66" s="525"/>
      <c r="S66" s="525"/>
      <c r="T66" s="527"/>
      <c r="U66" s="523"/>
      <c r="V66" s="523"/>
      <c r="W66" s="523"/>
      <c r="X66" s="523"/>
      <c r="Y66" s="526"/>
      <c r="Z66" s="526"/>
      <c r="AA66" s="526"/>
      <c r="AB66" s="526"/>
      <c r="AC66" s="526"/>
      <c r="AD66" s="526"/>
      <c r="AE66" s="527"/>
      <c r="AF66" s="527"/>
      <c r="AG66" s="527"/>
      <c r="AH66" s="526"/>
      <c r="AI66" s="526"/>
      <c r="AJ66" s="526"/>
      <c r="AK66" s="528"/>
      <c r="AL66" s="528"/>
      <c r="AM66" s="528"/>
      <c r="AN66" s="527"/>
      <c r="AO66" s="523"/>
      <c r="AP66" s="505"/>
      <c r="AQ66" s="505"/>
      <c r="AR66" s="505"/>
      <c r="AS66" s="523"/>
      <c r="AT66" s="523"/>
      <c r="AU66" s="523"/>
      <c r="AV66" s="523"/>
      <c r="AW66" s="523"/>
      <c r="AX66" s="523"/>
      <c r="BE66" s="527"/>
    </row>
    <row r="67" spans="1:57" s="503" customFormat="1">
      <c r="A67" s="523"/>
      <c r="B67" s="523"/>
      <c r="C67" s="523"/>
      <c r="D67" s="523"/>
      <c r="E67" s="523"/>
      <c r="F67" s="523"/>
      <c r="G67" s="523"/>
      <c r="H67" s="523"/>
      <c r="I67" s="523"/>
      <c r="J67" s="523"/>
      <c r="K67" s="523"/>
      <c r="L67" s="523"/>
      <c r="M67" s="523"/>
      <c r="N67" s="524"/>
      <c r="O67" s="524"/>
      <c r="P67" s="524"/>
      <c r="Q67" s="525"/>
      <c r="R67" s="525"/>
      <c r="S67" s="525"/>
      <c r="T67" s="527"/>
      <c r="U67" s="523"/>
      <c r="V67" s="523"/>
      <c r="W67" s="523"/>
      <c r="X67" s="523"/>
      <c r="Y67" s="526"/>
      <c r="Z67" s="526"/>
      <c r="AA67" s="526"/>
      <c r="AB67" s="526"/>
      <c r="AC67" s="526"/>
      <c r="AD67" s="526"/>
      <c r="AE67" s="527"/>
      <c r="AF67" s="527"/>
      <c r="AG67" s="527"/>
      <c r="AH67" s="526"/>
      <c r="AI67" s="526"/>
      <c r="AJ67" s="526"/>
      <c r="AK67" s="528"/>
      <c r="AL67" s="528"/>
      <c r="AM67" s="528"/>
      <c r="AN67" s="527"/>
      <c r="AO67" s="523"/>
      <c r="AP67" s="505"/>
      <c r="AQ67" s="505"/>
      <c r="AR67" s="505"/>
      <c r="AS67" s="523"/>
      <c r="AT67" s="523"/>
      <c r="AU67" s="523"/>
      <c r="AV67" s="523"/>
      <c r="AW67" s="523"/>
      <c r="AX67" s="523"/>
      <c r="BE67" s="527"/>
    </row>
    <row r="68" spans="1:57" s="503" customFormat="1">
      <c r="A68" s="523"/>
      <c r="B68" s="523"/>
      <c r="C68" s="523"/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4"/>
      <c r="O68" s="524"/>
      <c r="P68" s="524"/>
      <c r="Q68" s="525"/>
      <c r="R68" s="525"/>
      <c r="S68" s="525"/>
      <c r="T68" s="527"/>
      <c r="U68" s="523"/>
      <c r="V68" s="523"/>
      <c r="W68" s="523"/>
      <c r="X68" s="523"/>
      <c r="Y68" s="526"/>
      <c r="Z68" s="526"/>
      <c r="AA68" s="526"/>
      <c r="AB68" s="526"/>
      <c r="AC68" s="526"/>
      <c r="AD68" s="526"/>
      <c r="AE68" s="527"/>
      <c r="AF68" s="527"/>
      <c r="AG68" s="527"/>
      <c r="AH68" s="526"/>
      <c r="AI68" s="526"/>
      <c r="AJ68" s="526"/>
      <c r="AK68" s="528"/>
      <c r="AL68" s="528"/>
      <c r="AM68" s="528"/>
      <c r="AN68" s="527"/>
      <c r="AO68" s="523"/>
      <c r="AP68" s="505"/>
      <c r="AQ68" s="505"/>
      <c r="AR68" s="505"/>
      <c r="AS68" s="523"/>
      <c r="AT68" s="523"/>
      <c r="AU68" s="523"/>
      <c r="AV68" s="523"/>
      <c r="AW68" s="523"/>
      <c r="AX68" s="523"/>
      <c r="BE68" s="527"/>
    </row>
    <row r="69" spans="1:57" s="503" customFormat="1">
      <c r="A69" s="523"/>
      <c r="B69" s="523"/>
      <c r="C69" s="523"/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4"/>
      <c r="O69" s="524"/>
      <c r="P69" s="524"/>
      <c r="Q69" s="525"/>
      <c r="R69" s="525"/>
      <c r="S69" s="525"/>
      <c r="T69" s="527"/>
      <c r="U69" s="523"/>
      <c r="V69" s="523"/>
      <c r="W69" s="523"/>
      <c r="X69" s="523"/>
      <c r="Y69" s="526"/>
      <c r="Z69" s="526"/>
      <c r="AA69" s="526"/>
      <c r="AB69" s="526"/>
      <c r="AC69" s="526"/>
      <c r="AD69" s="526"/>
      <c r="AE69" s="527"/>
      <c r="AF69" s="527"/>
      <c r="AG69" s="527"/>
      <c r="AH69" s="526"/>
      <c r="AI69" s="526"/>
      <c r="AJ69" s="526"/>
      <c r="AK69" s="528"/>
      <c r="AL69" s="528"/>
      <c r="AM69" s="528"/>
      <c r="AN69" s="527"/>
      <c r="AO69" s="523"/>
      <c r="AP69" s="505"/>
      <c r="AQ69" s="505"/>
      <c r="AR69" s="505"/>
      <c r="AS69" s="523"/>
      <c r="AT69" s="523"/>
      <c r="AU69" s="523"/>
      <c r="AV69" s="523"/>
      <c r="AW69" s="523"/>
      <c r="AX69" s="523"/>
      <c r="BE69" s="527"/>
    </row>
    <row r="70" spans="1:57" s="503" customFormat="1">
      <c r="A70" s="523"/>
      <c r="B70" s="523"/>
      <c r="C70" s="523"/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4"/>
      <c r="O70" s="524"/>
      <c r="P70" s="524"/>
      <c r="Q70" s="525"/>
      <c r="R70" s="525"/>
      <c r="S70" s="525"/>
      <c r="T70" s="527"/>
      <c r="U70" s="523"/>
      <c r="V70" s="523"/>
      <c r="W70" s="523"/>
      <c r="X70" s="523"/>
      <c r="Y70" s="526"/>
      <c r="Z70" s="526"/>
      <c r="AA70" s="526"/>
      <c r="AB70" s="526"/>
      <c r="AC70" s="526"/>
      <c r="AD70" s="526"/>
      <c r="AE70" s="527"/>
      <c r="AF70" s="527"/>
      <c r="AG70" s="527"/>
      <c r="AH70" s="526"/>
      <c r="AI70" s="526"/>
      <c r="AJ70" s="526"/>
      <c r="AK70" s="528"/>
      <c r="AL70" s="528"/>
      <c r="AM70" s="528"/>
      <c r="AN70" s="527"/>
      <c r="AO70" s="523"/>
      <c r="AP70" s="505"/>
      <c r="AQ70" s="505"/>
      <c r="AR70" s="505"/>
      <c r="AS70" s="523"/>
      <c r="AT70" s="523"/>
      <c r="AU70" s="523"/>
      <c r="AV70" s="523"/>
      <c r="AW70" s="523"/>
      <c r="AX70" s="523"/>
      <c r="BE70" s="527"/>
    </row>
    <row r="71" spans="1:57" s="503" customFormat="1">
      <c r="A71" s="523"/>
      <c r="B71" s="523"/>
      <c r="C71" s="523"/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4"/>
      <c r="O71" s="524"/>
      <c r="P71" s="524"/>
      <c r="Q71" s="525"/>
      <c r="R71" s="525"/>
      <c r="S71" s="525"/>
      <c r="T71" s="527"/>
      <c r="U71" s="523"/>
      <c r="V71" s="523"/>
      <c r="W71" s="523"/>
      <c r="X71" s="523"/>
      <c r="Y71" s="526"/>
      <c r="Z71" s="526"/>
      <c r="AA71" s="526"/>
      <c r="AB71" s="526"/>
      <c r="AC71" s="526"/>
      <c r="AD71" s="526"/>
      <c r="AE71" s="527"/>
      <c r="AF71" s="527"/>
      <c r="AG71" s="527"/>
      <c r="AH71" s="526"/>
      <c r="AI71" s="526"/>
      <c r="AJ71" s="526"/>
      <c r="AK71" s="528"/>
      <c r="AL71" s="528"/>
      <c r="AM71" s="528"/>
      <c r="AN71" s="527"/>
      <c r="AO71" s="523"/>
      <c r="AP71" s="505"/>
      <c r="AQ71" s="505"/>
      <c r="AR71" s="505"/>
      <c r="AS71" s="523"/>
      <c r="AT71" s="523"/>
      <c r="AU71" s="523"/>
      <c r="AV71" s="523"/>
      <c r="AW71" s="523"/>
      <c r="AX71" s="523"/>
      <c r="BE71" s="527"/>
    </row>
    <row r="72" spans="1:57" s="503" customFormat="1">
      <c r="A72" s="523"/>
      <c r="B72" s="523"/>
      <c r="C72" s="523"/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4"/>
      <c r="O72" s="524"/>
      <c r="P72" s="524"/>
      <c r="Q72" s="525"/>
      <c r="R72" s="525"/>
      <c r="S72" s="525"/>
      <c r="T72" s="527"/>
      <c r="U72" s="523"/>
      <c r="V72" s="523"/>
      <c r="W72" s="523"/>
      <c r="X72" s="523"/>
      <c r="Y72" s="526"/>
      <c r="Z72" s="526"/>
      <c r="AA72" s="526"/>
      <c r="AB72" s="526"/>
      <c r="AC72" s="526"/>
      <c r="AD72" s="526"/>
      <c r="AE72" s="527"/>
      <c r="AF72" s="527"/>
      <c r="AG72" s="527"/>
      <c r="AH72" s="526"/>
      <c r="AI72" s="526"/>
      <c r="AJ72" s="526"/>
      <c r="AK72" s="528"/>
      <c r="AL72" s="528"/>
      <c r="AM72" s="528"/>
      <c r="AN72" s="527"/>
      <c r="AO72" s="523"/>
      <c r="AP72" s="505"/>
      <c r="AQ72" s="505"/>
      <c r="AR72" s="505"/>
      <c r="AS72" s="523"/>
      <c r="AT72" s="523"/>
      <c r="AU72" s="523"/>
      <c r="AV72" s="523"/>
      <c r="AW72" s="523"/>
      <c r="AX72" s="523"/>
      <c r="BE72" s="527"/>
    </row>
    <row r="73" spans="1:57" s="503" customFormat="1">
      <c r="A73" s="523"/>
      <c r="B73" s="523"/>
      <c r="C73" s="523"/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4"/>
      <c r="O73" s="524"/>
      <c r="P73" s="524"/>
      <c r="Q73" s="525"/>
      <c r="R73" s="525"/>
      <c r="S73" s="525"/>
      <c r="T73" s="527"/>
      <c r="U73" s="523"/>
      <c r="V73" s="523"/>
      <c r="W73" s="523"/>
      <c r="X73" s="523"/>
      <c r="Y73" s="526"/>
      <c r="Z73" s="526"/>
      <c r="AA73" s="526"/>
      <c r="AB73" s="526"/>
      <c r="AC73" s="526"/>
      <c r="AD73" s="526"/>
      <c r="AE73" s="527"/>
      <c r="AF73" s="527"/>
      <c r="AG73" s="527"/>
      <c r="AH73" s="526"/>
      <c r="AI73" s="526"/>
      <c r="AJ73" s="526"/>
      <c r="AK73" s="528"/>
      <c r="AL73" s="528"/>
      <c r="AM73" s="528"/>
      <c r="AN73" s="527"/>
      <c r="AO73" s="523"/>
      <c r="AP73" s="505"/>
      <c r="AQ73" s="505"/>
      <c r="AR73" s="505"/>
      <c r="AS73" s="523"/>
      <c r="AT73" s="523"/>
      <c r="AU73" s="523"/>
      <c r="AV73" s="523"/>
      <c r="AW73" s="523"/>
      <c r="AX73" s="523"/>
      <c r="BE73" s="527"/>
    </row>
    <row r="74" spans="1:57" s="503" customFormat="1">
      <c r="A74" s="523"/>
      <c r="B74" s="523"/>
      <c r="C74" s="523"/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4"/>
      <c r="O74" s="524"/>
      <c r="P74" s="524"/>
      <c r="Q74" s="525"/>
      <c r="R74" s="525"/>
      <c r="S74" s="525"/>
      <c r="T74" s="527"/>
      <c r="U74" s="523"/>
      <c r="V74" s="523"/>
      <c r="W74" s="523"/>
      <c r="X74" s="523"/>
      <c r="Y74" s="526"/>
      <c r="Z74" s="526"/>
      <c r="AA74" s="526"/>
      <c r="AB74" s="526"/>
      <c r="AC74" s="526"/>
      <c r="AD74" s="526"/>
      <c r="AE74" s="527"/>
      <c r="AF74" s="527"/>
      <c r="AG74" s="527"/>
      <c r="AH74" s="526"/>
      <c r="AI74" s="526"/>
      <c r="AJ74" s="526"/>
      <c r="AK74" s="528"/>
      <c r="AL74" s="528"/>
      <c r="AM74" s="528"/>
      <c r="AN74" s="527"/>
      <c r="AO74" s="523"/>
      <c r="AP74" s="505"/>
      <c r="AQ74" s="505"/>
      <c r="AR74" s="505"/>
      <c r="AS74" s="523"/>
      <c r="AT74" s="523"/>
      <c r="AU74" s="523"/>
      <c r="AV74" s="523"/>
      <c r="AW74" s="523"/>
      <c r="AX74" s="523"/>
      <c r="BE74" s="527"/>
    </row>
    <row r="75" spans="1:57" s="503" customFormat="1">
      <c r="A75" s="523"/>
      <c r="B75" s="523"/>
      <c r="C75" s="523"/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4"/>
      <c r="O75" s="524"/>
      <c r="P75" s="524"/>
      <c r="Q75" s="525"/>
      <c r="R75" s="525"/>
      <c r="S75" s="525"/>
      <c r="T75" s="527"/>
      <c r="U75" s="523"/>
      <c r="V75" s="523"/>
      <c r="W75" s="523"/>
      <c r="X75" s="523"/>
      <c r="Y75" s="526"/>
      <c r="Z75" s="526"/>
      <c r="AA75" s="526"/>
      <c r="AB75" s="526"/>
      <c r="AC75" s="526"/>
      <c r="AD75" s="526"/>
      <c r="AE75" s="527"/>
      <c r="AF75" s="527"/>
      <c r="AG75" s="527"/>
      <c r="AH75" s="526"/>
      <c r="AI75" s="526"/>
      <c r="AJ75" s="526"/>
      <c r="AK75" s="528"/>
      <c r="AL75" s="528"/>
      <c r="AM75" s="528"/>
      <c r="AN75" s="527"/>
      <c r="AO75" s="523"/>
      <c r="AP75" s="505"/>
      <c r="AQ75" s="505"/>
      <c r="AR75" s="505"/>
      <c r="AS75" s="523"/>
      <c r="AT75" s="523"/>
      <c r="AU75" s="523"/>
      <c r="AV75" s="523"/>
      <c r="AW75" s="523"/>
      <c r="AX75" s="523"/>
      <c r="BE75" s="527"/>
    </row>
    <row r="76" spans="1:57" s="503" customFormat="1">
      <c r="A76" s="523"/>
      <c r="B76" s="523"/>
      <c r="C76" s="523"/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4"/>
      <c r="O76" s="524"/>
      <c r="P76" s="524"/>
      <c r="Q76" s="525"/>
      <c r="R76" s="525"/>
      <c r="S76" s="525"/>
      <c r="T76" s="527"/>
      <c r="U76" s="523"/>
      <c r="V76" s="523"/>
      <c r="W76" s="523"/>
      <c r="X76" s="523"/>
      <c r="Y76" s="526"/>
      <c r="Z76" s="526"/>
      <c r="AA76" s="526"/>
      <c r="AB76" s="526"/>
      <c r="AC76" s="526"/>
      <c r="AD76" s="526"/>
      <c r="AE76" s="527"/>
      <c r="AF76" s="527"/>
      <c r="AG76" s="527"/>
      <c r="AH76" s="526"/>
      <c r="AI76" s="526"/>
      <c r="AJ76" s="526"/>
      <c r="AK76" s="528"/>
      <c r="AL76" s="528"/>
      <c r="AM76" s="528"/>
      <c r="AN76" s="527"/>
      <c r="AO76" s="523"/>
      <c r="AP76" s="505"/>
      <c r="AQ76" s="505"/>
      <c r="AR76" s="505"/>
      <c r="AS76" s="523"/>
      <c r="AT76" s="523"/>
      <c r="AU76" s="523"/>
      <c r="AV76" s="523"/>
      <c r="AW76" s="523"/>
      <c r="AX76" s="523"/>
      <c r="BE76" s="527"/>
    </row>
    <row r="77" spans="1:57" s="503" customFormat="1">
      <c r="A77" s="523"/>
      <c r="B77" s="523"/>
      <c r="C77" s="523"/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4"/>
      <c r="O77" s="524"/>
      <c r="P77" s="524"/>
      <c r="Q77" s="525"/>
      <c r="R77" s="525"/>
      <c r="S77" s="525"/>
      <c r="T77" s="527"/>
      <c r="U77" s="523"/>
      <c r="V77" s="523"/>
      <c r="W77" s="523"/>
      <c r="X77" s="523"/>
      <c r="Y77" s="526"/>
      <c r="Z77" s="526"/>
      <c r="AA77" s="526"/>
      <c r="AB77" s="526"/>
      <c r="AC77" s="526"/>
      <c r="AD77" s="526"/>
      <c r="AE77" s="527"/>
      <c r="AF77" s="527"/>
      <c r="AG77" s="527"/>
      <c r="AH77" s="526"/>
      <c r="AI77" s="526"/>
      <c r="AJ77" s="526"/>
      <c r="AK77" s="528"/>
      <c r="AL77" s="528"/>
      <c r="AM77" s="528"/>
      <c r="AN77" s="527"/>
      <c r="AO77" s="523"/>
      <c r="AP77" s="505"/>
      <c r="AQ77" s="505"/>
      <c r="AR77" s="505"/>
      <c r="AS77" s="523"/>
      <c r="AT77" s="523"/>
      <c r="AU77" s="523"/>
      <c r="AV77" s="523"/>
      <c r="AW77" s="523"/>
      <c r="AX77" s="523"/>
      <c r="BE77" s="527"/>
    </row>
    <row r="78" spans="1:57" s="503" customFormat="1">
      <c r="A78" s="523"/>
      <c r="B78" s="523"/>
      <c r="C78" s="523"/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4"/>
      <c r="O78" s="524"/>
      <c r="P78" s="524"/>
      <c r="Q78" s="525"/>
      <c r="R78" s="525"/>
      <c r="S78" s="525"/>
      <c r="T78" s="527"/>
      <c r="U78" s="523"/>
      <c r="V78" s="523"/>
      <c r="W78" s="523"/>
      <c r="X78" s="523"/>
      <c r="Y78" s="526"/>
      <c r="Z78" s="526"/>
      <c r="AA78" s="526"/>
      <c r="AB78" s="526"/>
      <c r="AC78" s="526"/>
      <c r="AD78" s="526"/>
      <c r="AE78" s="527"/>
      <c r="AF78" s="527"/>
      <c r="AG78" s="527"/>
      <c r="AH78" s="526"/>
      <c r="AI78" s="526"/>
      <c r="AJ78" s="526"/>
      <c r="AK78" s="528"/>
      <c r="AL78" s="528"/>
      <c r="AM78" s="528"/>
      <c r="AN78" s="527"/>
      <c r="AO78" s="523"/>
      <c r="AP78" s="505"/>
      <c r="AQ78" s="505"/>
      <c r="AR78" s="505"/>
      <c r="AS78" s="523"/>
      <c r="AT78" s="523"/>
      <c r="AU78" s="523"/>
      <c r="AV78" s="523"/>
      <c r="AW78" s="523"/>
      <c r="AX78" s="523"/>
      <c r="BE78" s="527"/>
    </row>
    <row r="79" spans="1:57" s="503" customFormat="1">
      <c r="A79" s="523"/>
      <c r="B79" s="523"/>
      <c r="C79" s="523"/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4"/>
      <c r="O79" s="524"/>
      <c r="P79" s="524"/>
      <c r="Q79" s="525"/>
      <c r="R79" s="525"/>
      <c r="S79" s="525"/>
      <c r="T79" s="527"/>
      <c r="U79" s="523"/>
      <c r="V79" s="523"/>
      <c r="W79" s="523"/>
      <c r="X79" s="523"/>
      <c r="Y79" s="526"/>
      <c r="Z79" s="526"/>
      <c r="AA79" s="526"/>
      <c r="AB79" s="526"/>
      <c r="AC79" s="526"/>
      <c r="AD79" s="526"/>
      <c r="AE79" s="527"/>
      <c r="AF79" s="527"/>
      <c r="AG79" s="527"/>
      <c r="AH79" s="526"/>
      <c r="AI79" s="526"/>
      <c r="AJ79" s="526"/>
      <c r="AK79" s="528"/>
      <c r="AL79" s="528"/>
      <c r="AM79" s="528"/>
      <c r="AN79" s="527"/>
      <c r="AO79" s="523"/>
      <c r="AP79" s="505"/>
      <c r="AQ79" s="505"/>
      <c r="AR79" s="505"/>
      <c r="AS79" s="523"/>
      <c r="AT79" s="523"/>
      <c r="AU79" s="523"/>
      <c r="AV79" s="523"/>
      <c r="AW79" s="523"/>
      <c r="AX79" s="523"/>
      <c r="BE79" s="527"/>
    </row>
    <row r="80" spans="1:57" s="503" customFormat="1">
      <c r="A80" s="523"/>
      <c r="B80" s="523"/>
      <c r="C80" s="523"/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4"/>
      <c r="O80" s="524"/>
      <c r="P80" s="524"/>
      <c r="Q80" s="525"/>
      <c r="R80" s="525"/>
      <c r="S80" s="525"/>
      <c r="T80" s="527"/>
      <c r="U80" s="523"/>
      <c r="V80" s="523"/>
      <c r="W80" s="523"/>
      <c r="X80" s="523"/>
      <c r="Y80" s="526"/>
      <c r="Z80" s="526"/>
      <c r="AA80" s="526"/>
      <c r="AB80" s="526"/>
      <c r="AC80" s="526"/>
      <c r="AD80" s="526"/>
      <c r="AE80" s="527"/>
      <c r="AF80" s="527"/>
      <c r="AG80" s="527"/>
      <c r="AH80" s="526"/>
      <c r="AI80" s="526"/>
      <c r="AJ80" s="526"/>
      <c r="AK80" s="528"/>
      <c r="AL80" s="528"/>
      <c r="AM80" s="528"/>
      <c r="AN80" s="527"/>
      <c r="AO80" s="523"/>
      <c r="AP80" s="505"/>
      <c r="AQ80" s="505"/>
      <c r="AR80" s="505"/>
      <c r="AS80" s="523"/>
      <c r="AT80" s="523"/>
      <c r="AU80" s="523"/>
      <c r="AV80" s="523"/>
      <c r="AW80" s="523"/>
      <c r="AX80" s="523"/>
      <c r="BE80" s="527"/>
    </row>
    <row r="81" spans="1:57" s="503" customFormat="1">
      <c r="A81" s="523"/>
      <c r="B81" s="523"/>
      <c r="C81" s="523"/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4"/>
      <c r="O81" s="524"/>
      <c r="P81" s="524"/>
      <c r="Q81" s="525"/>
      <c r="R81" s="525"/>
      <c r="S81" s="525"/>
      <c r="T81" s="527"/>
      <c r="U81" s="523"/>
      <c r="V81" s="523"/>
      <c r="W81" s="523"/>
      <c r="X81" s="523"/>
      <c r="Y81" s="526"/>
      <c r="Z81" s="526"/>
      <c r="AA81" s="526"/>
      <c r="AB81" s="526"/>
      <c r="AC81" s="526"/>
      <c r="AD81" s="526"/>
      <c r="AE81" s="527"/>
      <c r="AF81" s="527"/>
      <c r="AG81" s="527"/>
      <c r="AH81" s="526"/>
      <c r="AI81" s="526"/>
      <c r="AJ81" s="526"/>
      <c r="AK81" s="528"/>
      <c r="AL81" s="528"/>
      <c r="AM81" s="528"/>
      <c r="AN81" s="527"/>
      <c r="AO81" s="523"/>
      <c r="AP81" s="505"/>
      <c r="AQ81" s="505"/>
      <c r="AR81" s="505"/>
      <c r="AS81" s="523"/>
      <c r="AT81" s="523"/>
      <c r="AU81" s="523"/>
      <c r="AV81" s="523"/>
      <c r="AW81" s="523"/>
      <c r="AX81" s="523"/>
      <c r="BE81" s="527"/>
    </row>
    <row r="82" spans="1:57" s="503" customFormat="1">
      <c r="A82" s="523"/>
      <c r="B82" s="523"/>
      <c r="C82" s="523"/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4"/>
      <c r="O82" s="524"/>
      <c r="P82" s="524"/>
      <c r="Q82" s="525"/>
      <c r="R82" s="525"/>
      <c r="S82" s="525"/>
      <c r="T82" s="527"/>
      <c r="U82" s="523"/>
      <c r="V82" s="523"/>
      <c r="W82" s="523"/>
      <c r="X82" s="523"/>
      <c r="Y82" s="526"/>
      <c r="Z82" s="526"/>
      <c r="AA82" s="526"/>
      <c r="AB82" s="526"/>
      <c r="AC82" s="526"/>
      <c r="AD82" s="526"/>
      <c r="AE82" s="527"/>
      <c r="AF82" s="527"/>
      <c r="AG82" s="527"/>
      <c r="AH82" s="526"/>
      <c r="AI82" s="526"/>
      <c r="AJ82" s="526"/>
      <c r="AK82" s="528"/>
      <c r="AL82" s="528"/>
      <c r="AM82" s="528"/>
      <c r="AN82" s="527"/>
      <c r="AO82" s="523"/>
      <c r="AP82" s="505"/>
      <c r="AQ82" s="505"/>
      <c r="AR82" s="505"/>
      <c r="AS82" s="523"/>
      <c r="AT82" s="523"/>
      <c r="AU82" s="523"/>
      <c r="AV82" s="523"/>
      <c r="AW82" s="523"/>
      <c r="AX82" s="523"/>
      <c r="BE82" s="527"/>
    </row>
    <row r="83" spans="1:57" s="503" customFormat="1">
      <c r="A83" s="523"/>
      <c r="B83" s="523"/>
      <c r="C83" s="523"/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4"/>
      <c r="O83" s="524"/>
      <c r="P83" s="524"/>
      <c r="Q83" s="525"/>
      <c r="R83" s="525"/>
      <c r="S83" s="525"/>
      <c r="T83" s="527"/>
      <c r="U83" s="523"/>
      <c r="V83" s="523"/>
      <c r="W83" s="523"/>
      <c r="X83" s="523"/>
      <c r="Y83" s="526"/>
      <c r="Z83" s="526"/>
      <c r="AA83" s="526"/>
      <c r="AB83" s="526"/>
      <c r="AC83" s="526"/>
      <c r="AD83" s="526"/>
      <c r="AE83" s="527"/>
      <c r="AF83" s="527"/>
      <c r="AG83" s="527"/>
      <c r="AH83" s="526"/>
      <c r="AI83" s="526"/>
      <c r="AJ83" s="526"/>
      <c r="AK83" s="528"/>
      <c r="AL83" s="528"/>
      <c r="AM83" s="528"/>
      <c r="AN83" s="527"/>
      <c r="AO83" s="523"/>
      <c r="AP83" s="505"/>
      <c r="AQ83" s="505"/>
      <c r="AR83" s="505"/>
      <c r="AS83" s="523"/>
      <c r="AT83" s="523"/>
      <c r="AU83" s="523"/>
      <c r="AV83" s="523"/>
      <c r="AW83" s="523"/>
      <c r="AX83" s="523"/>
      <c r="BE83" s="527"/>
    </row>
    <row r="84" spans="1:57" s="503" customFormat="1">
      <c r="A84" s="523"/>
      <c r="B84" s="523"/>
      <c r="C84" s="523"/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4"/>
      <c r="O84" s="524"/>
      <c r="P84" s="524"/>
      <c r="Q84" s="525"/>
      <c r="R84" s="525"/>
      <c r="S84" s="525"/>
      <c r="T84" s="527"/>
      <c r="U84" s="523"/>
      <c r="V84" s="523"/>
      <c r="W84" s="523"/>
      <c r="X84" s="523"/>
      <c r="Y84" s="526"/>
      <c r="Z84" s="526"/>
      <c r="AA84" s="526"/>
      <c r="AB84" s="526"/>
      <c r="AC84" s="526"/>
      <c r="AD84" s="526"/>
      <c r="AE84" s="527"/>
      <c r="AF84" s="527"/>
      <c r="AG84" s="527"/>
      <c r="AH84" s="526"/>
      <c r="AI84" s="526"/>
      <c r="AJ84" s="526"/>
      <c r="AK84" s="528"/>
      <c r="AL84" s="528"/>
      <c r="AM84" s="528"/>
      <c r="AN84" s="527"/>
      <c r="AO84" s="523"/>
      <c r="AP84" s="505"/>
      <c r="AQ84" s="505"/>
      <c r="AR84" s="505"/>
      <c r="AS84" s="523"/>
      <c r="AT84" s="523"/>
      <c r="AU84" s="523"/>
      <c r="AV84" s="523"/>
      <c r="AW84" s="523"/>
      <c r="AX84" s="523"/>
      <c r="BE84" s="527"/>
    </row>
    <row r="85" spans="1:57" s="503" customFormat="1">
      <c r="A85" s="523"/>
      <c r="B85" s="523"/>
      <c r="C85" s="523"/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4"/>
      <c r="O85" s="524"/>
      <c r="P85" s="524"/>
      <c r="Q85" s="525"/>
      <c r="R85" s="525"/>
      <c r="S85" s="525"/>
      <c r="T85" s="527"/>
      <c r="U85" s="523"/>
      <c r="V85" s="523"/>
      <c r="W85" s="523"/>
      <c r="X85" s="523"/>
      <c r="Y85" s="526"/>
      <c r="Z85" s="526"/>
      <c r="AA85" s="526"/>
      <c r="AB85" s="526"/>
      <c r="AC85" s="526"/>
      <c r="AD85" s="526"/>
      <c r="AE85" s="527"/>
      <c r="AF85" s="527"/>
      <c r="AG85" s="527"/>
      <c r="AH85" s="526"/>
      <c r="AI85" s="526"/>
      <c r="AJ85" s="526"/>
      <c r="AK85" s="528"/>
      <c r="AL85" s="528"/>
      <c r="AM85" s="528"/>
      <c r="AN85" s="527"/>
      <c r="AO85" s="523"/>
      <c r="AP85" s="505"/>
      <c r="AQ85" s="505"/>
      <c r="AR85" s="505"/>
      <c r="AS85" s="523"/>
      <c r="AT85" s="523"/>
      <c r="AU85" s="523"/>
      <c r="AV85" s="523"/>
      <c r="AW85" s="523"/>
      <c r="AX85" s="523"/>
      <c r="BE85" s="527"/>
    </row>
    <row r="86" spans="1:57" s="503" customFormat="1">
      <c r="A86" s="523"/>
      <c r="B86" s="523"/>
      <c r="C86" s="523"/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4"/>
      <c r="O86" s="524"/>
      <c r="P86" s="524"/>
      <c r="Q86" s="525"/>
      <c r="R86" s="525"/>
      <c r="S86" s="525"/>
      <c r="T86" s="527"/>
      <c r="U86" s="523"/>
      <c r="V86" s="523"/>
      <c r="W86" s="523"/>
      <c r="X86" s="523"/>
      <c r="Y86" s="526"/>
      <c r="Z86" s="526"/>
      <c r="AA86" s="526"/>
      <c r="AB86" s="526"/>
      <c r="AC86" s="526"/>
      <c r="AD86" s="526"/>
      <c r="AE86" s="527"/>
      <c r="AF86" s="527"/>
      <c r="AG86" s="527"/>
      <c r="AH86" s="526"/>
      <c r="AI86" s="526"/>
      <c r="AJ86" s="526"/>
      <c r="AK86" s="528"/>
      <c r="AL86" s="528"/>
      <c r="AM86" s="528"/>
      <c r="AN86" s="527"/>
      <c r="AO86" s="523"/>
      <c r="AP86" s="505"/>
      <c r="AQ86" s="505"/>
      <c r="AR86" s="505"/>
      <c r="AS86" s="523"/>
      <c r="AT86" s="523"/>
      <c r="AU86" s="523"/>
      <c r="AV86" s="523"/>
      <c r="AW86" s="523"/>
      <c r="AX86" s="523"/>
      <c r="BE86" s="527"/>
    </row>
    <row r="87" spans="1:57" s="503" customFormat="1">
      <c r="A87" s="523"/>
      <c r="B87" s="523"/>
      <c r="C87" s="523"/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4"/>
      <c r="O87" s="524"/>
      <c r="P87" s="524"/>
      <c r="Q87" s="525"/>
      <c r="R87" s="525"/>
      <c r="S87" s="525"/>
      <c r="T87" s="527"/>
      <c r="U87" s="523"/>
      <c r="V87" s="523"/>
      <c r="W87" s="523"/>
      <c r="X87" s="523"/>
      <c r="Y87" s="526"/>
      <c r="Z87" s="526"/>
      <c r="AA87" s="526"/>
      <c r="AB87" s="526"/>
      <c r="AC87" s="526"/>
      <c r="AD87" s="526"/>
      <c r="AE87" s="527"/>
      <c r="AF87" s="527"/>
      <c r="AG87" s="527"/>
      <c r="AH87" s="526"/>
      <c r="AI87" s="526"/>
      <c r="AJ87" s="526"/>
      <c r="AK87" s="528"/>
      <c r="AL87" s="528"/>
      <c r="AM87" s="528"/>
      <c r="AN87" s="527"/>
      <c r="AO87" s="523"/>
      <c r="AP87" s="505"/>
      <c r="AQ87" s="505"/>
      <c r="AR87" s="505"/>
      <c r="AS87" s="523"/>
      <c r="AT87" s="523"/>
      <c r="AU87" s="523"/>
      <c r="AV87" s="523"/>
      <c r="AW87" s="523"/>
      <c r="AX87" s="523"/>
      <c r="BE87" s="527"/>
    </row>
    <row r="88" spans="1:57" s="503" customFormat="1">
      <c r="A88" s="523"/>
      <c r="B88" s="523"/>
      <c r="C88" s="523"/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4"/>
      <c r="O88" s="524"/>
      <c r="P88" s="524"/>
      <c r="Q88" s="525"/>
      <c r="R88" s="525"/>
      <c r="S88" s="525"/>
      <c r="T88" s="527"/>
      <c r="U88" s="523"/>
      <c r="V88" s="523"/>
      <c r="W88" s="523"/>
      <c r="X88" s="523"/>
      <c r="Y88" s="526"/>
      <c r="Z88" s="526"/>
      <c r="AA88" s="526"/>
      <c r="AB88" s="526"/>
      <c r="AC88" s="526"/>
      <c r="AD88" s="526"/>
      <c r="AE88" s="527"/>
      <c r="AF88" s="527"/>
      <c r="AG88" s="527"/>
      <c r="AH88" s="526"/>
      <c r="AI88" s="526"/>
      <c r="AJ88" s="526"/>
      <c r="AK88" s="528"/>
      <c r="AL88" s="528"/>
      <c r="AM88" s="528"/>
      <c r="AN88" s="527"/>
      <c r="AO88" s="523"/>
      <c r="AP88" s="505"/>
      <c r="AQ88" s="505"/>
      <c r="AR88" s="505"/>
      <c r="AS88" s="523"/>
      <c r="AT88" s="523"/>
      <c r="AU88" s="523"/>
      <c r="AV88" s="523"/>
      <c r="AW88" s="523"/>
      <c r="AX88" s="523"/>
      <c r="BE88" s="527"/>
    </row>
    <row r="89" spans="1:57" s="503" customFormat="1">
      <c r="A89" s="523"/>
      <c r="B89" s="523"/>
      <c r="C89" s="523"/>
      <c r="D89" s="523"/>
      <c r="E89" s="523"/>
      <c r="F89" s="523"/>
      <c r="G89" s="523"/>
      <c r="H89" s="523"/>
      <c r="I89" s="523"/>
      <c r="J89" s="523"/>
      <c r="K89" s="523"/>
      <c r="L89" s="523"/>
      <c r="M89" s="523"/>
      <c r="N89" s="524"/>
      <c r="O89" s="524"/>
      <c r="P89" s="524"/>
      <c r="Q89" s="525"/>
      <c r="R89" s="525"/>
      <c r="S89" s="525"/>
      <c r="T89" s="527"/>
      <c r="U89" s="523"/>
      <c r="V89" s="523"/>
      <c r="W89" s="523"/>
      <c r="X89" s="523"/>
      <c r="Y89" s="526"/>
      <c r="Z89" s="526"/>
      <c r="AA89" s="526"/>
      <c r="AB89" s="526"/>
      <c r="AC89" s="526"/>
      <c r="AD89" s="526"/>
      <c r="AE89" s="527"/>
      <c r="AF89" s="527"/>
      <c r="AG89" s="527"/>
      <c r="AH89" s="526"/>
      <c r="AI89" s="526"/>
      <c r="AJ89" s="526"/>
      <c r="AK89" s="528"/>
      <c r="AL89" s="528"/>
      <c r="AM89" s="528"/>
      <c r="AN89" s="527"/>
      <c r="AO89" s="523"/>
      <c r="AP89" s="505"/>
      <c r="AQ89" s="505"/>
      <c r="AR89" s="505"/>
      <c r="AS89" s="523"/>
      <c r="AT89" s="523"/>
      <c r="AU89" s="523"/>
      <c r="AV89" s="523"/>
      <c r="AW89" s="523"/>
      <c r="AX89" s="523"/>
      <c r="BE89" s="527"/>
    </row>
    <row r="90" spans="1:57" s="503" customFormat="1">
      <c r="A90" s="523"/>
      <c r="B90" s="523"/>
      <c r="C90" s="523"/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4"/>
      <c r="O90" s="524"/>
      <c r="P90" s="524"/>
      <c r="Q90" s="525"/>
      <c r="R90" s="525"/>
      <c r="S90" s="525"/>
      <c r="T90" s="527"/>
      <c r="U90" s="523"/>
      <c r="V90" s="523"/>
      <c r="W90" s="523"/>
      <c r="X90" s="523"/>
      <c r="Y90" s="526"/>
      <c r="Z90" s="526"/>
      <c r="AA90" s="526"/>
      <c r="AB90" s="526"/>
      <c r="AC90" s="526"/>
      <c r="AD90" s="526"/>
      <c r="AE90" s="527"/>
      <c r="AF90" s="527"/>
      <c r="AG90" s="527"/>
      <c r="AH90" s="526"/>
      <c r="AI90" s="526"/>
      <c r="AJ90" s="526"/>
      <c r="AK90" s="528"/>
      <c r="AL90" s="528"/>
      <c r="AM90" s="528"/>
      <c r="AN90" s="527"/>
      <c r="AO90" s="523"/>
      <c r="AP90" s="505"/>
      <c r="AQ90" s="505"/>
      <c r="AR90" s="505"/>
      <c r="AS90" s="523"/>
      <c r="AT90" s="523"/>
      <c r="AU90" s="523"/>
      <c r="AV90" s="523"/>
      <c r="AW90" s="523"/>
      <c r="AX90" s="523"/>
      <c r="BE90" s="527"/>
    </row>
    <row r="91" spans="1:57" s="503" customFormat="1">
      <c r="A91" s="523"/>
      <c r="B91" s="523"/>
      <c r="C91" s="523"/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4"/>
      <c r="O91" s="524"/>
      <c r="P91" s="524"/>
      <c r="Q91" s="525"/>
      <c r="R91" s="525"/>
      <c r="S91" s="525"/>
      <c r="T91" s="527"/>
      <c r="U91" s="523"/>
      <c r="V91" s="523"/>
      <c r="W91" s="523"/>
      <c r="X91" s="523"/>
      <c r="Y91" s="526"/>
      <c r="Z91" s="526"/>
      <c r="AA91" s="526"/>
      <c r="AB91" s="526"/>
      <c r="AC91" s="526"/>
      <c r="AD91" s="526"/>
      <c r="AE91" s="527"/>
      <c r="AF91" s="527"/>
      <c r="AG91" s="527"/>
      <c r="AH91" s="526"/>
      <c r="AI91" s="526"/>
      <c r="AJ91" s="526"/>
      <c r="AK91" s="528"/>
      <c r="AL91" s="528"/>
      <c r="AM91" s="528"/>
      <c r="AN91" s="527"/>
      <c r="AO91" s="523"/>
      <c r="AP91" s="505"/>
      <c r="AQ91" s="505"/>
      <c r="AR91" s="505"/>
      <c r="AS91" s="523"/>
      <c r="AT91" s="523"/>
      <c r="AU91" s="523"/>
      <c r="AV91" s="523"/>
      <c r="AW91" s="523"/>
      <c r="AX91" s="523"/>
      <c r="BE91" s="527"/>
    </row>
    <row r="92" spans="1:57" s="503" customFormat="1">
      <c r="A92" s="523"/>
      <c r="B92" s="523"/>
      <c r="C92" s="523"/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4"/>
      <c r="O92" s="524"/>
      <c r="P92" s="524"/>
      <c r="Q92" s="525"/>
      <c r="R92" s="525"/>
      <c r="S92" s="525"/>
      <c r="T92" s="527"/>
      <c r="U92" s="523"/>
      <c r="V92" s="523"/>
      <c r="W92" s="523"/>
      <c r="X92" s="523"/>
      <c r="Y92" s="526"/>
      <c r="Z92" s="526"/>
      <c r="AA92" s="526"/>
      <c r="AB92" s="526"/>
      <c r="AC92" s="526"/>
      <c r="AD92" s="526"/>
      <c r="AE92" s="527"/>
      <c r="AF92" s="527"/>
      <c r="AG92" s="527"/>
      <c r="AH92" s="526"/>
      <c r="AI92" s="526"/>
      <c r="AJ92" s="526"/>
      <c r="AK92" s="528"/>
      <c r="AL92" s="528"/>
      <c r="AM92" s="528"/>
      <c r="AN92" s="527"/>
      <c r="AO92" s="523"/>
      <c r="AP92" s="505"/>
      <c r="AQ92" s="505"/>
      <c r="AR92" s="505"/>
      <c r="AS92" s="523"/>
      <c r="AT92" s="523"/>
      <c r="AU92" s="523"/>
      <c r="AV92" s="523"/>
      <c r="AW92" s="523"/>
      <c r="AX92" s="523"/>
      <c r="BE92" s="527"/>
    </row>
    <row r="93" spans="1:57" s="503" customFormat="1">
      <c r="A93" s="523"/>
      <c r="B93" s="523"/>
      <c r="C93" s="523"/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4"/>
      <c r="O93" s="524"/>
      <c r="P93" s="524"/>
      <c r="Q93" s="525"/>
      <c r="R93" s="525"/>
      <c r="S93" s="525"/>
      <c r="T93" s="527"/>
      <c r="U93" s="523"/>
      <c r="V93" s="523"/>
      <c r="W93" s="523"/>
      <c r="X93" s="523"/>
      <c r="Y93" s="526"/>
      <c r="Z93" s="526"/>
      <c r="AA93" s="526"/>
      <c r="AB93" s="526"/>
      <c r="AC93" s="526"/>
      <c r="AD93" s="526"/>
      <c r="AE93" s="527"/>
      <c r="AF93" s="527"/>
      <c r="AG93" s="527"/>
      <c r="AH93" s="526"/>
      <c r="AI93" s="526"/>
      <c r="AJ93" s="526"/>
      <c r="AK93" s="528"/>
      <c r="AL93" s="528"/>
      <c r="AM93" s="528"/>
      <c r="AN93" s="527"/>
      <c r="AO93" s="523"/>
      <c r="AP93" s="505"/>
      <c r="AQ93" s="505"/>
      <c r="AR93" s="505"/>
      <c r="AS93" s="523"/>
      <c r="AT93" s="523"/>
      <c r="AU93" s="523"/>
      <c r="AV93" s="523"/>
      <c r="AW93" s="523"/>
      <c r="AX93" s="523"/>
      <c r="BE93" s="527"/>
    </row>
    <row r="94" spans="1:57" s="503" customFormat="1">
      <c r="A94" s="523"/>
      <c r="B94" s="523"/>
      <c r="C94" s="523"/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4"/>
      <c r="O94" s="524"/>
      <c r="P94" s="524"/>
      <c r="Q94" s="525"/>
      <c r="R94" s="525"/>
      <c r="S94" s="525"/>
      <c r="T94" s="527"/>
      <c r="U94" s="523"/>
      <c r="V94" s="523"/>
      <c r="W94" s="523"/>
      <c r="X94" s="523"/>
      <c r="Y94" s="526"/>
      <c r="Z94" s="526"/>
      <c r="AA94" s="526"/>
      <c r="AB94" s="526"/>
      <c r="AC94" s="526"/>
      <c r="AD94" s="526"/>
      <c r="AE94" s="527"/>
      <c r="AF94" s="527"/>
      <c r="AG94" s="527"/>
      <c r="AH94" s="526"/>
      <c r="AI94" s="526"/>
      <c r="AJ94" s="526"/>
      <c r="AK94" s="528"/>
      <c r="AL94" s="528"/>
      <c r="AM94" s="528"/>
      <c r="AN94" s="527"/>
      <c r="AO94" s="523"/>
      <c r="AP94" s="505"/>
      <c r="AQ94" s="505"/>
      <c r="AR94" s="505"/>
      <c r="AS94" s="523"/>
      <c r="AT94" s="523"/>
      <c r="AU94" s="523"/>
      <c r="AV94" s="523"/>
      <c r="AW94" s="523"/>
      <c r="AX94" s="523"/>
      <c r="BE94" s="527"/>
    </row>
    <row r="95" spans="1:57" s="503" customFormat="1">
      <c r="A95" s="523"/>
      <c r="B95" s="523"/>
      <c r="C95" s="523"/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4"/>
      <c r="O95" s="524"/>
      <c r="P95" s="524"/>
      <c r="Q95" s="525"/>
      <c r="R95" s="525"/>
      <c r="S95" s="525"/>
      <c r="T95" s="527"/>
      <c r="U95" s="523"/>
      <c r="V95" s="523"/>
      <c r="W95" s="523"/>
      <c r="X95" s="523"/>
      <c r="Y95" s="526"/>
      <c r="Z95" s="526"/>
      <c r="AA95" s="526"/>
      <c r="AB95" s="526"/>
      <c r="AC95" s="526"/>
      <c r="AD95" s="526"/>
      <c r="AE95" s="527"/>
      <c r="AF95" s="527"/>
      <c r="AG95" s="527"/>
      <c r="AH95" s="526"/>
      <c r="AI95" s="526"/>
      <c r="AJ95" s="526"/>
      <c r="AK95" s="528"/>
      <c r="AL95" s="528"/>
      <c r="AM95" s="528"/>
      <c r="AN95" s="527"/>
      <c r="AO95" s="523"/>
      <c r="AP95" s="505"/>
      <c r="AQ95" s="505"/>
      <c r="AR95" s="505"/>
      <c r="AS95" s="523"/>
      <c r="AT95" s="523"/>
      <c r="AU95" s="523"/>
      <c r="AV95" s="523"/>
      <c r="AW95" s="523"/>
      <c r="AX95" s="523"/>
      <c r="BE95" s="527"/>
    </row>
    <row r="96" spans="1:57" s="503" customFormat="1">
      <c r="A96" s="523"/>
      <c r="B96" s="523"/>
      <c r="C96" s="523"/>
      <c r="D96" s="523"/>
      <c r="E96" s="523"/>
      <c r="F96" s="523"/>
      <c r="G96" s="523"/>
      <c r="H96" s="523"/>
      <c r="I96" s="523"/>
      <c r="J96" s="523"/>
      <c r="K96" s="523"/>
      <c r="L96" s="523"/>
      <c r="M96" s="523"/>
      <c r="N96" s="524"/>
      <c r="O96" s="524"/>
      <c r="P96" s="524"/>
      <c r="Q96" s="525"/>
      <c r="R96" s="525"/>
      <c r="S96" s="525"/>
      <c r="T96" s="527"/>
      <c r="U96" s="523"/>
      <c r="V96" s="523"/>
      <c r="W96" s="523"/>
      <c r="X96" s="523"/>
      <c r="Y96" s="526"/>
      <c r="Z96" s="526"/>
      <c r="AA96" s="526"/>
      <c r="AB96" s="526"/>
      <c r="AC96" s="526"/>
      <c r="AD96" s="526"/>
      <c r="AE96" s="527"/>
      <c r="AF96" s="527"/>
      <c r="AG96" s="527"/>
      <c r="AH96" s="526"/>
      <c r="AI96" s="526"/>
      <c r="AJ96" s="526"/>
      <c r="AK96" s="528"/>
      <c r="AL96" s="528"/>
      <c r="AM96" s="528"/>
      <c r="AN96" s="527"/>
      <c r="AO96" s="523"/>
      <c r="AP96" s="505"/>
      <c r="AQ96" s="505"/>
      <c r="AR96" s="505"/>
      <c r="AS96" s="523"/>
      <c r="AT96" s="523"/>
      <c r="AU96" s="523"/>
      <c r="AV96" s="523"/>
      <c r="AW96" s="523"/>
      <c r="AX96" s="523"/>
      <c r="BE96" s="527"/>
    </row>
    <row r="97" spans="1:57" s="503" customFormat="1">
      <c r="A97" s="523"/>
      <c r="B97" s="523"/>
      <c r="C97" s="523"/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4"/>
      <c r="O97" s="524"/>
      <c r="P97" s="524"/>
      <c r="Q97" s="525"/>
      <c r="R97" s="525"/>
      <c r="S97" s="525"/>
      <c r="T97" s="527"/>
      <c r="U97" s="523"/>
      <c r="V97" s="523"/>
      <c r="W97" s="523"/>
      <c r="X97" s="523"/>
      <c r="Y97" s="526"/>
      <c r="Z97" s="526"/>
      <c r="AA97" s="526"/>
      <c r="AB97" s="526"/>
      <c r="AC97" s="526"/>
      <c r="AD97" s="526"/>
      <c r="AE97" s="527"/>
      <c r="AF97" s="527"/>
      <c r="AG97" s="527"/>
      <c r="AH97" s="526"/>
      <c r="AI97" s="526"/>
      <c r="AJ97" s="526"/>
      <c r="AK97" s="528"/>
      <c r="AL97" s="528"/>
      <c r="AM97" s="528"/>
      <c r="AN97" s="527"/>
      <c r="AO97" s="523"/>
      <c r="AP97" s="505"/>
      <c r="AQ97" s="505"/>
      <c r="AR97" s="505"/>
      <c r="AS97" s="523"/>
      <c r="AT97" s="523"/>
      <c r="AU97" s="523"/>
      <c r="AV97" s="523"/>
      <c r="AW97" s="523"/>
      <c r="AX97" s="523"/>
      <c r="BE97" s="527"/>
    </row>
  </sheetData>
  <mergeCells count="67">
    <mergeCell ref="B6:D6"/>
    <mergeCell ref="AL7:AL8"/>
    <mergeCell ref="AR7:AR8"/>
    <mergeCell ref="A6:A8"/>
    <mergeCell ref="AN6:AN8"/>
    <mergeCell ref="AO6:AO8"/>
    <mergeCell ref="J7:J8"/>
    <mergeCell ref="L7:L8"/>
    <mergeCell ref="M7:M8"/>
    <mergeCell ref="V6:X6"/>
    <mergeCell ref="Y6:AA6"/>
    <mergeCell ref="AB6:AD6"/>
    <mergeCell ref="AE6:AG6"/>
    <mergeCell ref="C7:C8"/>
    <mergeCell ref="D7:D8"/>
    <mergeCell ref="F7:F8"/>
    <mergeCell ref="G7:G8"/>
    <mergeCell ref="AK6:AM6"/>
    <mergeCell ref="K6:M6"/>
    <mergeCell ref="N6:P6"/>
    <mergeCell ref="R7:R8"/>
    <mergeCell ref="S7:S8"/>
    <mergeCell ref="AH6:AJ6"/>
    <mergeCell ref="AD7:AD8"/>
    <mergeCell ref="AF7:AF8"/>
    <mergeCell ref="AG7:AG8"/>
    <mergeCell ref="AI7:AI8"/>
    <mergeCell ref="AJ7:AJ8"/>
    <mergeCell ref="I7:I8"/>
    <mergeCell ref="AV6:AX6"/>
    <mergeCell ref="BB6:BD6"/>
    <mergeCell ref="AY6:BA6"/>
    <mergeCell ref="AM7:AM8"/>
    <mergeCell ref="E6:G6"/>
    <mergeCell ref="H6:J6"/>
    <mergeCell ref="Q6:S6"/>
    <mergeCell ref="AA7:AA8"/>
    <mergeCell ref="AC7:AC8"/>
    <mergeCell ref="O7:O8"/>
    <mergeCell ref="P7:P8"/>
    <mergeCell ref="W7:W8"/>
    <mergeCell ref="X7:X8"/>
    <mergeCell ref="Z7:Z8"/>
    <mergeCell ref="T6:T8"/>
    <mergeCell ref="U6:U8"/>
    <mergeCell ref="A3:J3"/>
    <mergeCell ref="U3:AD3"/>
    <mergeCell ref="K3:T3"/>
    <mergeCell ref="AE3:AN3"/>
    <mergeCell ref="AE4:AN4"/>
    <mergeCell ref="K4:T4"/>
    <mergeCell ref="AO3:AX3"/>
    <mergeCell ref="AO4:AX4"/>
    <mergeCell ref="AY3:BE3"/>
    <mergeCell ref="AX7:AX8"/>
    <mergeCell ref="AZ7:AZ8"/>
    <mergeCell ref="BA7:BA8"/>
    <mergeCell ref="BC7:BC8"/>
    <mergeCell ref="BD7:BD8"/>
    <mergeCell ref="AP6:AR6"/>
    <mergeCell ref="AS6:AU6"/>
    <mergeCell ref="AT7:AT8"/>
    <mergeCell ref="AU7:AU8"/>
    <mergeCell ref="AW7:AW8"/>
    <mergeCell ref="BE6:BE8"/>
    <mergeCell ref="AY4:BE4"/>
    <mergeCell ref="AQ7:AQ8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27" man="1"/>
    <brk id="20" max="27" man="1"/>
    <brk id="30" max="27" man="1"/>
    <brk id="40" max="27" man="1"/>
    <brk id="50" max="2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98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5.875" style="301" customWidth="1"/>
    <col min="2" max="2" width="15.625" style="430" customWidth="1"/>
    <col min="3" max="4" width="15.625" style="314" customWidth="1"/>
    <col min="5" max="5" width="19.625" style="314" customWidth="1"/>
    <col min="6" max="6" width="17.875" style="314" customWidth="1"/>
    <col min="7" max="7" width="15.625" style="430" customWidth="1"/>
    <col min="8" max="8" width="10.625" style="301" customWidth="1"/>
    <col min="9" max="9" width="12.625" style="301" customWidth="1"/>
    <col min="10" max="10" width="11.625" style="301" customWidth="1"/>
    <col min="11" max="11" width="14.125" style="466" customWidth="1"/>
    <col min="12" max="16384" width="9" style="301"/>
  </cols>
  <sheetData>
    <row r="1" spans="1:11" ht="14.1" customHeight="1">
      <c r="A1" s="310" t="s">
        <v>1749</v>
      </c>
      <c r="B1" s="311"/>
      <c r="C1" s="312"/>
      <c r="D1" s="312"/>
      <c r="K1" s="925" t="s">
        <v>1750</v>
      </c>
    </row>
    <row r="2" spans="1:11" ht="14.1" customHeight="1">
      <c r="A2" s="310"/>
      <c r="B2" s="311"/>
      <c r="C2" s="312"/>
      <c r="D2" s="312"/>
      <c r="K2" s="925"/>
    </row>
    <row r="3" spans="1:11" s="229" customFormat="1" ht="20.100000000000001" customHeight="1">
      <c r="A3" s="1376" t="s">
        <v>455</v>
      </c>
      <c r="B3" s="1376"/>
      <c r="C3" s="1376"/>
      <c r="D3" s="1376"/>
      <c r="E3" s="1376"/>
      <c r="F3" s="1574" t="s">
        <v>463</v>
      </c>
      <c r="G3" s="1574"/>
      <c r="H3" s="1574"/>
      <c r="I3" s="1574"/>
      <c r="J3" s="1574"/>
      <c r="K3" s="1574"/>
    </row>
    <row r="4" spans="1:11" s="230" customFormat="1" ht="24" customHeight="1">
      <c r="E4" s="884"/>
      <c r="F4" s="1575"/>
      <c r="G4" s="1575"/>
      <c r="H4" s="1575"/>
      <c r="I4" s="1575"/>
      <c r="J4" s="1575"/>
      <c r="K4" s="1575"/>
    </row>
    <row r="5" spans="1:11" s="315" customFormat="1" ht="18" customHeight="1" thickBot="1">
      <c r="A5" s="315" t="s">
        <v>464</v>
      </c>
      <c r="K5" s="926" t="s">
        <v>465</v>
      </c>
    </row>
    <row r="6" spans="1:11" s="217" customFormat="1" ht="12.95" customHeight="1">
      <c r="A6" s="1558" t="s">
        <v>466</v>
      </c>
      <c r="B6" s="1569" t="s">
        <v>467</v>
      </c>
      <c r="C6" s="1326" t="s">
        <v>468</v>
      </c>
      <c r="D6" s="1416" t="s">
        <v>469</v>
      </c>
      <c r="E6" s="1523" t="s">
        <v>264</v>
      </c>
      <c r="F6" s="1523"/>
      <c r="G6" s="1523"/>
      <c r="H6" s="1523"/>
      <c r="I6" s="1576" t="s">
        <v>470</v>
      </c>
      <c r="J6" s="1579" t="s">
        <v>471</v>
      </c>
      <c r="K6" s="1555" t="s">
        <v>268</v>
      </c>
    </row>
    <row r="7" spans="1:11" s="217" customFormat="1" ht="12.95" customHeight="1">
      <c r="A7" s="1559"/>
      <c r="B7" s="1570"/>
      <c r="C7" s="1572"/>
      <c r="D7" s="1417"/>
      <c r="E7" s="1491"/>
      <c r="F7" s="1491"/>
      <c r="G7" s="1491"/>
      <c r="H7" s="1491"/>
      <c r="I7" s="1577"/>
      <c r="J7" s="1580"/>
      <c r="K7" s="1556"/>
    </row>
    <row r="8" spans="1:11" s="217" customFormat="1" ht="30" customHeight="1">
      <c r="A8" s="1559"/>
      <c r="B8" s="1570"/>
      <c r="C8" s="1572"/>
      <c r="D8" s="1417"/>
      <c r="E8" s="1563" t="s">
        <v>472</v>
      </c>
      <c r="F8" s="1565" t="s">
        <v>473</v>
      </c>
      <c r="G8" s="1567" t="s">
        <v>474</v>
      </c>
      <c r="H8" s="1561" t="s">
        <v>475</v>
      </c>
      <c r="I8" s="1577"/>
      <c r="J8" s="1580"/>
      <c r="K8" s="1556"/>
    </row>
    <row r="9" spans="1:11" s="217" customFormat="1" ht="30" customHeight="1">
      <c r="A9" s="1560"/>
      <c r="B9" s="1571"/>
      <c r="C9" s="1573"/>
      <c r="D9" s="1418"/>
      <c r="E9" s="1564"/>
      <c r="F9" s="1566"/>
      <c r="G9" s="1568"/>
      <c r="H9" s="1562"/>
      <c r="I9" s="1578"/>
      <c r="J9" s="1581"/>
      <c r="K9" s="1557"/>
    </row>
    <row r="10" spans="1:11" s="217" customFormat="1" ht="17.649999999999999" customHeight="1">
      <c r="A10" s="922" t="s">
        <v>310</v>
      </c>
      <c r="B10" s="422" t="s">
        <v>476</v>
      </c>
      <c r="C10" s="180" t="s">
        <v>476</v>
      </c>
      <c r="D10" s="180" t="s">
        <v>476</v>
      </c>
      <c r="E10" s="180" t="s">
        <v>476</v>
      </c>
      <c r="F10" s="180" t="s">
        <v>476</v>
      </c>
      <c r="G10" s="180" t="s">
        <v>476</v>
      </c>
      <c r="H10" s="180" t="s">
        <v>476</v>
      </c>
      <c r="I10" s="180" t="s">
        <v>476</v>
      </c>
      <c r="J10" s="180" t="s">
        <v>476</v>
      </c>
      <c r="K10" s="432" t="s">
        <v>310</v>
      </c>
    </row>
    <row r="11" spans="1:11" s="217" customFormat="1" ht="17.649999999999999" customHeight="1">
      <c r="A11" s="922" t="s">
        <v>311</v>
      </c>
      <c r="B11" s="422" t="s">
        <v>476</v>
      </c>
      <c r="C11" s="180" t="s">
        <v>476</v>
      </c>
      <c r="D11" s="180" t="s">
        <v>476</v>
      </c>
      <c r="E11" s="180" t="s">
        <v>476</v>
      </c>
      <c r="F11" s="180" t="s">
        <v>476</v>
      </c>
      <c r="G11" s="180" t="s">
        <v>476</v>
      </c>
      <c r="H11" s="180" t="s">
        <v>476</v>
      </c>
      <c r="I11" s="180" t="s">
        <v>476</v>
      </c>
      <c r="J11" s="180" t="s">
        <v>476</v>
      </c>
      <c r="K11" s="432" t="s">
        <v>311</v>
      </c>
    </row>
    <row r="12" spans="1:11" s="309" customFormat="1" ht="17.649999999999999" customHeight="1">
      <c r="A12" s="922" t="s">
        <v>477</v>
      </c>
      <c r="B12" s="422" t="s">
        <v>476</v>
      </c>
      <c r="C12" s="180" t="s">
        <v>476</v>
      </c>
      <c r="D12" s="180" t="s">
        <v>476</v>
      </c>
      <c r="E12" s="180" t="s">
        <v>476</v>
      </c>
      <c r="F12" s="180" t="s">
        <v>476</v>
      </c>
      <c r="G12" s="180" t="s">
        <v>476</v>
      </c>
      <c r="H12" s="180" t="s">
        <v>476</v>
      </c>
      <c r="I12" s="180" t="s">
        <v>476</v>
      </c>
      <c r="J12" s="180" t="s">
        <v>476</v>
      </c>
      <c r="K12" s="432" t="s">
        <v>477</v>
      </c>
    </row>
    <row r="13" spans="1:11" s="217" customFormat="1" ht="17.649999999999999" customHeight="1">
      <c r="A13" s="922" t="s">
        <v>461</v>
      </c>
      <c r="B13" s="422">
        <v>2202111</v>
      </c>
      <c r="C13" s="180">
        <v>841875</v>
      </c>
      <c r="D13" s="180">
        <v>1359852</v>
      </c>
      <c r="E13" s="180">
        <v>768415</v>
      </c>
      <c r="F13" s="180">
        <v>466503</v>
      </c>
      <c r="G13" s="180">
        <v>79781</v>
      </c>
      <c r="H13" s="180">
        <v>45129</v>
      </c>
      <c r="I13" s="180">
        <v>24</v>
      </c>
      <c r="J13" s="180">
        <v>384</v>
      </c>
      <c r="K13" s="432" t="s">
        <v>461</v>
      </c>
    </row>
    <row r="14" spans="1:11" s="309" customFormat="1" ht="17.649999999999999" customHeight="1">
      <c r="A14" s="921" t="s">
        <v>305</v>
      </c>
      <c r="B14" s="481">
        <f t="shared" ref="B14:J14" si="0">SUM(B16:B38)</f>
        <v>2257836</v>
      </c>
      <c r="C14" s="481">
        <f t="shared" si="0"/>
        <v>727992</v>
      </c>
      <c r="D14" s="481">
        <f t="shared" si="0"/>
        <v>1529844</v>
      </c>
      <c r="E14" s="481">
        <f t="shared" si="0"/>
        <v>966464</v>
      </c>
      <c r="F14" s="481">
        <f t="shared" si="0"/>
        <v>406205</v>
      </c>
      <c r="G14" s="481">
        <f t="shared" si="0"/>
        <v>93559</v>
      </c>
      <c r="H14" s="481">
        <f t="shared" si="0"/>
        <v>55718</v>
      </c>
      <c r="I14" s="481">
        <f t="shared" si="0"/>
        <v>7898</v>
      </c>
      <c r="J14" s="481">
        <f t="shared" si="0"/>
        <v>0</v>
      </c>
      <c r="K14" s="373" t="s">
        <v>40</v>
      </c>
    </row>
    <row r="15" spans="1:11" s="217" customFormat="1" ht="10.5" customHeight="1">
      <c r="A15" s="183"/>
      <c r="B15" s="482"/>
      <c r="C15" s="482"/>
      <c r="D15" s="482"/>
      <c r="E15" s="482"/>
      <c r="F15" s="482"/>
      <c r="G15" s="482"/>
      <c r="H15" s="482"/>
      <c r="I15" s="482"/>
      <c r="J15" s="482"/>
      <c r="K15" s="931"/>
    </row>
    <row r="16" spans="1:11" s="217" customFormat="1" ht="17.45" customHeight="1">
      <c r="A16" s="183" t="s">
        <v>175</v>
      </c>
      <c r="B16" s="483">
        <v>440990</v>
      </c>
      <c r="C16" s="484">
        <v>154293</v>
      </c>
      <c r="D16" s="484">
        <v>286697</v>
      </c>
      <c r="E16" s="484">
        <v>145204</v>
      </c>
      <c r="F16" s="484">
        <v>120028</v>
      </c>
      <c r="G16" s="484">
        <v>16573</v>
      </c>
      <c r="H16" s="484">
        <v>3002</v>
      </c>
      <c r="I16" s="485">
        <v>1890</v>
      </c>
      <c r="J16" s="486">
        <v>0</v>
      </c>
      <c r="K16" s="439" t="s">
        <v>199</v>
      </c>
    </row>
    <row r="17" spans="1:11" s="217" customFormat="1" ht="17.45" customHeight="1">
      <c r="A17" s="183" t="s">
        <v>176</v>
      </c>
      <c r="B17" s="483">
        <v>222278</v>
      </c>
      <c r="C17" s="484">
        <v>71521</v>
      </c>
      <c r="D17" s="484">
        <v>150757</v>
      </c>
      <c r="E17" s="484">
        <v>94410</v>
      </c>
      <c r="F17" s="484">
        <v>42110</v>
      </c>
      <c r="G17" s="484">
        <v>7527</v>
      </c>
      <c r="H17" s="484">
        <v>6027</v>
      </c>
      <c r="I17" s="485">
        <v>683</v>
      </c>
      <c r="J17" s="486">
        <v>0</v>
      </c>
      <c r="K17" s="439" t="s">
        <v>218</v>
      </c>
    </row>
    <row r="18" spans="1:11" s="217" customFormat="1" ht="17.45" customHeight="1">
      <c r="A18" s="183" t="s">
        <v>177</v>
      </c>
      <c r="B18" s="483">
        <v>112296</v>
      </c>
      <c r="C18" s="484">
        <v>36339</v>
      </c>
      <c r="D18" s="484">
        <v>75957</v>
      </c>
      <c r="E18" s="484">
        <v>49095</v>
      </c>
      <c r="F18" s="484">
        <v>19761</v>
      </c>
      <c r="G18" s="484">
        <v>4899</v>
      </c>
      <c r="H18" s="484">
        <v>1541</v>
      </c>
      <c r="I18" s="485">
        <v>661</v>
      </c>
      <c r="J18" s="486">
        <v>0</v>
      </c>
      <c r="K18" s="439" t="s">
        <v>200</v>
      </c>
    </row>
    <row r="19" spans="1:11" s="217" customFormat="1" ht="17.45" customHeight="1">
      <c r="A19" s="183" t="s">
        <v>178</v>
      </c>
      <c r="B19" s="483">
        <v>146358</v>
      </c>
      <c r="C19" s="484">
        <v>49650</v>
      </c>
      <c r="D19" s="484">
        <v>96708</v>
      </c>
      <c r="E19" s="484">
        <v>58680</v>
      </c>
      <c r="F19" s="484">
        <v>31328</v>
      </c>
      <c r="G19" s="484">
        <v>5410</v>
      </c>
      <c r="H19" s="484">
        <v>618</v>
      </c>
      <c r="I19" s="485">
        <v>672</v>
      </c>
      <c r="J19" s="486">
        <v>0</v>
      </c>
      <c r="K19" s="439" t="s">
        <v>201</v>
      </c>
    </row>
    <row r="20" spans="1:11" s="217" customFormat="1" ht="17.45" customHeight="1">
      <c r="A20" s="183" t="s">
        <v>179</v>
      </c>
      <c r="B20" s="483">
        <v>334589</v>
      </c>
      <c r="C20" s="484">
        <v>92872</v>
      </c>
      <c r="D20" s="484">
        <v>241717</v>
      </c>
      <c r="E20" s="484">
        <v>121735</v>
      </c>
      <c r="F20" s="484">
        <v>100096</v>
      </c>
      <c r="G20" s="484">
        <v>13333</v>
      </c>
      <c r="H20" s="484">
        <v>5610</v>
      </c>
      <c r="I20" s="485">
        <v>943</v>
      </c>
      <c r="J20" s="486">
        <v>0</v>
      </c>
      <c r="K20" s="439" t="s">
        <v>202</v>
      </c>
    </row>
    <row r="21" spans="1:11" s="217" customFormat="1" ht="17.45" customHeight="1">
      <c r="A21" s="183" t="s">
        <v>180</v>
      </c>
      <c r="B21" s="483">
        <v>95928</v>
      </c>
      <c r="C21" s="484">
        <v>34635</v>
      </c>
      <c r="D21" s="484">
        <v>61293</v>
      </c>
      <c r="E21" s="484">
        <v>44142</v>
      </c>
      <c r="F21" s="484">
        <v>13158</v>
      </c>
      <c r="G21" s="484">
        <v>2990</v>
      </c>
      <c r="H21" s="484">
        <v>567</v>
      </c>
      <c r="I21" s="485">
        <v>436</v>
      </c>
      <c r="J21" s="486">
        <v>0</v>
      </c>
      <c r="K21" s="439" t="s">
        <v>203</v>
      </c>
    </row>
    <row r="22" spans="1:11" s="217" customFormat="1" ht="17.45" customHeight="1">
      <c r="A22" s="183" t="s">
        <v>181</v>
      </c>
      <c r="B22" s="483">
        <v>84364</v>
      </c>
      <c r="C22" s="484">
        <v>27775</v>
      </c>
      <c r="D22" s="484">
        <v>56589</v>
      </c>
      <c r="E22" s="484">
        <v>39251</v>
      </c>
      <c r="F22" s="484">
        <v>11619</v>
      </c>
      <c r="G22" s="484">
        <v>3976</v>
      </c>
      <c r="H22" s="484">
        <v>1381</v>
      </c>
      <c r="I22" s="485">
        <v>362</v>
      </c>
      <c r="J22" s="486">
        <v>0</v>
      </c>
      <c r="K22" s="439" t="s">
        <v>204</v>
      </c>
    </row>
    <row r="23" spans="1:11" s="217" customFormat="1" ht="17.45" customHeight="1">
      <c r="A23" s="183" t="s">
        <v>182</v>
      </c>
      <c r="B23" s="483">
        <v>87896</v>
      </c>
      <c r="C23" s="484">
        <v>25958</v>
      </c>
      <c r="D23" s="484">
        <v>61938</v>
      </c>
      <c r="E23" s="484">
        <v>45044</v>
      </c>
      <c r="F23" s="484">
        <v>13660</v>
      </c>
      <c r="G23" s="484">
        <v>2255</v>
      </c>
      <c r="H23" s="484">
        <v>414</v>
      </c>
      <c r="I23" s="485">
        <v>565</v>
      </c>
      <c r="J23" s="486">
        <v>0</v>
      </c>
      <c r="K23" s="439" t="s">
        <v>205</v>
      </c>
    </row>
    <row r="24" spans="1:11" s="217" customFormat="1" ht="17.45" customHeight="1">
      <c r="A24" s="183" t="s">
        <v>183</v>
      </c>
      <c r="B24" s="483">
        <v>61373</v>
      </c>
      <c r="C24" s="484">
        <v>22099</v>
      </c>
      <c r="D24" s="484">
        <v>39274</v>
      </c>
      <c r="E24" s="484">
        <v>30158</v>
      </c>
      <c r="F24" s="484">
        <v>6219</v>
      </c>
      <c r="G24" s="484">
        <v>2417</v>
      </c>
      <c r="H24" s="484">
        <v>297</v>
      </c>
      <c r="I24" s="485">
        <v>183</v>
      </c>
      <c r="J24" s="486">
        <v>0</v>
      </c>
      <c r="K24" s="439" t="s">
        <v>219</v>
      </c>
    </row>
    <row r="25" spans="1:11" s="217" customFormat="1" ht="17.45" customHeight="1">
      <c r="A25" s="183" t="s">
        <v>184</v>
      </c>
      <c r="B25" s="483">
        <v>228354</v>
      </c>
      <c r="C25" s="484">
        <v>76487</v>
      </c>
      <c r="D25" s="484">
        <v>151867</v>
      </c>
      <c r="E25" s="484">
        <v>85323</v>
      </c>
      <c r="F25" s="484">
        <v>31000</v>
      </c>
      <c r="G25" s="484">
        <v>8602</v>
      </c>
      <c r="H25" s="484">
        <v>26256</v>
      </c>
      <c r="I25" s="485">
        <v>686</v>
      </c>
      <c r="J25" s="486">
        <v>0</v>
      </c>
      <c r="K25" s="439" t="s">
        <v>206</v>
      </c>
    </row>
    <row r="26" spans="1:11" s="217" customFormat="1" ht="17.45" customHeight="1">
      <c r="A26" s="183" t="s">
        <v>185</v>
      </c>
      <c r="B26" s="483">
        <v>18581</v>
      </c>
      <c r="C26" s="484">
        <v>5221</v>
      </c>
      <c r="D26" s="484">
        <v>13360</v>
      </c>
      <c r="E26" s="484">
        <v>12274</v>
      </c>
      <c r="F26" s="484">
        <v>501</v>
      </c>
      <c r="G26" s="484">
        <v>311</v>
      </c>
      <c r="H26" s="484">
        <v>245</v>
      </c>
      <c r="I26" s="485">
        <v>29</v>
      </c>
      <c r="J26" s="486">
        <v>0</v>
      </c>
      <c r="K26" s="439" t="s">
        <v>207</v>
      </c>
    </row>
    <row r="27" spans="1:11" s="217" customFormat="1" ht="17.45" customHeight="1">
      <c r="A27" s="183" t="s">
        <v>186</v>
      </c>
      <c r="B27" s="483">
        <v>47592</v>
      </c>
      <c r="C27" s="484">
        <v>13231</v>
      </c>
      <c r="D27" s="484">
        <v>34361</v>
      </c>
      <c r="E27" s="484">
        <v>32494</v>
      </c>
      <c r="F27" s="484">
        <v>1055</v>
      </c>
      <c r="G27" s="484">
        <v>566</v>
      </c>
      <c r="H27" s="484">
        <v>182</v>
      </c>
      <c r="I27" s="485">
        <v>64</v>
      </c>
      <c r="J27" s="486">
        <v>0</v>
      </c>
      <c r="K27" s="439" t="s">
        <v>208</v>
      </c>
    </row>
    <row r="28" spans="1:11" s="217" customFormat="1" ht="17.45" customHeight="1">
      <c r="A28" s="183" t="s">
        <v>187</v>
      </c>
      <c r="B28" s="483">
        <v>22050</v>
      </c>
      <c r="C28" s="484">
        <v>5955</v>
      </c>
      <c r="D28" s="484">
        <v>16095</v>
      </c>
      <c r="E28" s="484">
        <v>15138</v>
      </c>
      <c r="F28" s="484">
        <v>629</v>
      </c>
      <c r="G28" s="484">
        <v>263</v>
      </c>
      <c r="H28" s="484">
        <v>56</v>
      </c>
      <c r="I28" s="485">
        <v>9</v>
      </c>
      <c r="J28" s="486">
        <v>0</v>
      </c>
      <c r="K28" s="439" t="s">
        <v>209</v>
      </c>
    </row>
    <row r="29" spans="1:11" s="217" customFormat="1" ht="17.45" customHeight="1">
      <c r="A29" s="183" t="s">
        <v>188</v>
      </c>
      <c r="B29" s="483">
        <v>15186</v>
      </c>
      <c r="C29" s="484">
        <v>4033</v>
      </c>
      <c r="D29" s="484">
        <v>11153</v>
      </c>
      <c r="E29" s="484">
        <v>10499</v>
      </c>
      <c r="F29" s="484">
        <v>427</v>
      </c>
      <c r="G29" s="484">
        <v>193</v>
      </c>
      <c r="H29" s="484">
        <v>25</v>
      </c>
      <c r="I29" s="485">
        <v>9</v>
      </c>
      <c r="J29" s="486">
        <v>0</v>
      </c>
      <c r="K29" s="439" t="s">
        <v>210</v>
      </c>
    </row>
    <row r="30" spans="1:11" s="217" customFormat="1" ht="17.45" customHeight="1">
      <c r="A30" s="183" t="s">
        <v>189</v>
      </c>
      <c r="B30" s="483">
        <v>33204</v>
      </c>
      <c r="C30" s="484">
        <v>13248</v>
      </c>
      <c r="D30" s="484">
        <v>19956</v>
      </c>
      <c r="E30" s="484">
        <v>17761</v>
      </c>
      <c r="F30" s="484">
        <v>1520</v>
      </c>
      <c r="G30" s="484">
        <v>587</v>
      </c>
      <c r="H30" s="484">
        <v>62</v>
      </c>
      <c r="I30" s="485">
        <v>26</v>
      </c>
      <c r="J30" s="486">
        <v>0</v>
      </c>
      <c r="K30" s="439" t="s">
        <v>211</v>
      </c>
    </row>
    <row r="31" spans="1:11" s="217" customFormat="1" ht="17.45" customHeight="1">
      <c r="A31" s="183" t="s">
        <v>190</v>
      </c>
      <c r="B31" s="483">
        <v>35221</v>
      </c>
      <c r="C31" s="484">
        <v>10444</v>
      </c>
      <c r="D31" s="484">
        <v>24777</v>
      </c>
      <c r="E31" s="484">
        <v>20877</v>
      </c>
      <c r="F31" s="484">
        <v>2371</v>
      </c>
      <c r="G31" s="484">
        <v>471</v>
      </c>
      <c r="H31" s="484">
        <v>1009</v>
      </c>
      <c r="I31" s="485">
        <v>49</v>
      </c>
      <c r="J31" s="486">
        <v>0</v>
      </c>
      <c r="K31" s="439" t="s">
        <v>220</v>
      </c>
    </row>
    <row r="32" spans="1:11" s="217" customFormat="1" ht="17.45" customHeight="1">
      <c r="A32" s="183" t="s">
        <v>191</v>
      </c>
      <c r="B32" s="483">
        <v>27927</v>
      </c>
      <c r="C32" s="484">
        <v>9151</v>
      </c>
      <c r="D32" s="484">
        <v>18776</v>
      </c>
      <c r="E32" s="484">
        <v>14800</v>
      </c>
      <c r="F32" s="484">
        <v>792</v>
      </c>
      <c r="G32" s="484">
        <v>198</v>
      </c>
      <c r="H32" s="484">
        <v>2930</v>
      </c>
      <c r="I32" s="485">
        <v>56</v>
      </c>
      <c r="J32" s="486">
        <v>0</v>
      </c>
      <c r="K32" s="439" t="s">
        <v>221</v>
      </c>
    </row>
    <row r="33" spans="1:11" s="217" customFormat="1" ht="17.45" customHeight="1">
      <c r="A33" s="183" t="s">
        <v>192</v>
      </c>
      <c r="B33" s="483">
        <v>33243</v>
      </c>
      <c r="C33" s="484">
        <v>9317</v>
      </c>
      <c r="D33" s="484">
        <v>23926</v>
      </c>
      <c r="E33" s="484">
        <v>20998</v>
      </c>
      <c r="F33" s="484">
        <v>1364</v>
      </c>
      <c r="G33" s="484">
        <v>524</v>
      </c>
      <c r="H33" s="484">
        <v>994</v>
      </c>
      <c r="I33" s="485">
        <v>46</v>
      </c>
      <c r="J33" s="486">
        <v>0</v>
      </c>
      <c r="K33" s="439" t="s">
        <v>212</v>
      </c>
    </row>
    <row r="34" spans="1:11" s="217" customFormat="1" ht="17.45" customHeight="1">
      <c r="A34" s="183" t="s">
        <v>193</v>
      </c>
      <c r="B34" s="483">
        <v>94635</v>
      </c>
      <c r="C34" s="484">
        <v>28567</v>
      </c>
      <c r="D34" s="484">
        <v>66068</v>
      </c>
      <c r="E34" s="484">
        <v>37218</v>
      </c>
      <c r="F34" s="484">
        <v>3848</v>
      </c>
      <c r="G34" s="484">
        <v>20638</v>
      </c>
      <c r="H34" s="484">
        <v>4047</v>
      </c>
      <c r="I34" s="485">
        <v>317</v>
      </c>
      <c r="J34" s="486">
        <v>0</v>
      </c>
      <c r="K34" s="439" t="s">
        <v>222</v>
      </c>
    </row>
    <row r="35" spans="1:11" s="217" customFormat="1" ht="17.45" customHeight="1">
      <c r="A35" s="183" t="s">
        <v>194</v>
      </c>
      <c r="B35" s="483">
        <v>39159</v>
      </c>
      <c r="C35" s="484">
        <v>11855</v>
      </c>
      <c r="D35" s="484">
        <v>27304</v>
      </c>
      <c r="E35" s="484">
        <v>25420</v>
      </c>
      <c r="F35" s="484">
        <v>965</v>
      </c>
      <c r="G35" s="484">
        <v>809</v>
      </c>
      <c r="H35" s="484">
        <v>85</v>
      </c>
      <c r="I35" s="485">
        <v>25</v>
      </c>
      <c r="J35" s="486">
        <v>0</v>
      </c>
      <c r="K35" s="439" t="s">
        <v>213</v>
      </c>
    </row>
    <row r="36" spans="1:11" s="217" customFormat="1" ht="17.45" customHeight="1">
      <c r="A36" s="183" t="s">
        <v>195</v>
      </c>
      <c r="B36" s="483">
        <v>28409</v>
      </c>
      <c r="C36" s="484">
        <v>9092</v>
      </c>
      <c r="D36" s="484">
        <v>19317</v>
      </c>
      <c r="E36" s="484">
        <v>17658</v>
      </c>
      <c r="F36" s="484">
        <v>737</v>
      </c>
      <c r="G36" s="484">
        <v>800</v>
      </c>
      <c r="H36" s="484">
        <v>76</v>
      </c>
      <c r="I36" s="485">
        <v>46</v>
      </c>
      <c r="J36" s="486">
        <v>0</v>
      </c>
      <c r="K36" s="439" t="s">
        <v>223</v>
      </c>
    </row>
    <row r="37" spans="1:11" s="217" customFormat="1" ht="17.45" customHeight="1">
      <c r="A37" s="183" t="s">
        <v>196</v>
      </c>
      <c r="B37" s="483">
        <v>41281</v>
      </c>
      <c r="C37" s="484">
        <v>14365</v>
      </c>
      <c r="D37" s="484">
        <v>26916</v>
      </c>
      <c r="E37" s="484">
        <v>23408</v>
      </c>
      <c r="F37" s="484">
        <v>2904</v>
      </c>
      <c r="G37" s="484">
        <v>211</v>
      </c>
      <c r="H37" s="484">
        <v>277</v>
      </c>
      <c r="I37" s="485">
        <v>116</v>
      </c>
      <c r="J37" s="486">
        <v>0</v>
      </c>
      <c r="K37" s="439" t="s">
        <v>214</v>
      </c>
    </row>
    <row r="38" spans="1:11" s="217" customFormat="1" ht="17.45" customHeight="1" thickBot="1">
      <c r="A38" s="185" t="s">
        <v>197</v>
      </c>
      <c r="B38" s="487">
        <v>6922</v>
      </c>
      <c r="C38" s="488">
        <v>1884</v>
      </c>
      <c r="D38" s="488">
        <v>5038</v>
      </c>
      <c r="E38" s="488">
        <v>4877</v>
      </c>
      <c r="F38" s="488">
        <v>113</v>
      </c>
      <c r="G38" s="489">
        <v>6</v>
      </c>
      <c r="H38" s="489">
        <v>17</v>
      </c>
      <c r="I38" s="489">
        <v>25</v>
      </c>
      <c r="J38" s="490">
        <v>0</v>
      </c>
      <c r="K38" s="451" t="s">
        <v>224</v>
      </c>
    </row>
    <row r="39" spans="1:11" s="287" customFormat="1" ht="11.1" customHeight="1">
      <c r="A39" s="453" t="s">
        <v>122</v>
      </c>
      <c r="B39" s="454"/>
      <c r="C39" s="453"/>
      <c r="D39" s="455"/>
      <c r="E39" s="455"/>
      <c r="F39" s="455"/>
      <c r="G39" s="458"/>
      <c r="H39" s="458"/>
      <c r="I39" s="455"/>
      <c r="J39" s="455"/>
      <c r="K39" s="456" t="s">
        <v>478</v>
      </c>
    </row>
    <row r="40" spans="1:11" s="476" customFormat="1" ht="10.5">
      <c r="B40" s="419"/>
      <c r="C40" s="420"/>
      <c r="D40" s="477"/>
      <c r="E40" s="477"/>
      <c r="F40" s="477"/>
      <c r="G40" s="478"/>
      <c r="H40" s="478"/>
      <c r="I40" s="477"/>
      <c r="J40" s="477"/>
      <c r="K40" s="300"/>
    </row>
    <row r="41" spans="1:11" s="217" customFormat="1" ht="11.25">
      <c r="B41" s="479"/>
      <c r="C41" s="480"/>
      <c r="D41" s="480"/>
      <c r="E41" s="480"/>
      <c r="F41" s="480"/>
      <c r="G41" s="479"/>
      <c r="K41" s="212"/>
    </row>
    <row r="42" spans="1:11" s="217" customFormat="1" ht="11.25">
      <c r="B42" s="479"/>
      <c r="C42" s="480"/>
      <c r="D42" s="480"/>
      <c r="E42" s="480"/>
      <c r="F42" s="480"/>
      <c r="G42" s="479"/>
      <c r="K42" s="480"/>
    </row>
    <row r="43" spans="1:11" s="217" customFormat="1" ht="11.25">
      <c r="B43" s="479"/>
      <c r="C43" s="480"/>
      <c r="D43" s="480"/>
      <c r="E43" s="480"/>
      <c r="F43" s="480"/>
      <c r="G43" s="479"/>
      <c r="K43" s="480"/>
    </row>
    <row r="44" spans="1:11" s="217" customFormat="1" ht="11.25">
      <c r="B44" s="479"/>
      <c r="C44" s="480"/>
      <c r="D44" s="480"/>
      <c r="E44" s="480"/>
      <c r="F44" s="480"/>
      <c r="G44" s="479"/>
      <c r="K44" s="480"/>
    </row>
    <row r="45" spans="1:11" s="217" customFormat="1" ht="11.25">
      <c r="B45" s="479"/>
      <c r="C45" s="480"/>
      <c r="D45" s="480"/>
      <c r="E45" s="480"/>
      <c r="F45" s="480"/>
      <c r="G45" s="479"/>
      <c r="K45" s="480"/>
    </row>
    <row r="46" spans="1:11" s="217" customFormat="1" ht="11.25">
      <c r="B46" s="479"/>
      <c r="C46" s="480"/>
      <c r="D46" s="480"/>
      <c r="E46" s="480"/>
      <c r="F46" s="480"/>
      <c r="G46" s="479"/>
      <c r="K46" s="480"/>
    </row>
    <row r="47" spans="1:11" s="217" customFormat="1" ht="11.25">
      <c r="B47" s="479"/>
      <c r="C47" s="480"/>
      <c r="D47" s="480"/>
      <c r="E47" s="480"/>
      <c r="F47" s="480"/>
      <c r="G47" s="479"/>
      <c r="K47" s="480"/>
    </row>
    <row r="48" spans="1:11" s="217" customFormat="1" ht="11.25">
      <c r="B48" s="479"/>
      <c r="C48" s="480"/>
      <c r="D48" s="480"/>
      <c r="E48" s="480"/>
      <c r="F48" s="480"/>
      <c r="G48" s="479"/>
      <c r="K48" s="480"/>
    </row>
    <row r="49" spans="2:11" s="217" customFormat="1" ht="11.25">
      <c r="B49" s="479"/>
      <c r="C49" s="480"/>
      <c r="D49" s="480"/>
      <c r="E49" s="480"/>
      <c r="F49" s="480"/>
      <c r="G49" s="479"/>
      <c r="K49" s="480"/>
    </row>
    <row r="50" spans="2:11" s="217" customFormat="1" ht="11.25">
      <c r="B50" s="479"/>
      <c r="C50" s="480"/>
      <c r="D50" s="480"/>
      <c r="E50" s="480"/>
      <c r="F50" s="480"/>
      <c r="G50" s="479"/>
      <c r="K50" s="480"/>
    </row>
    <row r="51" spans="2:11" s="217" customFormat="1" ht="11.25">
      <c r="B51" s="479"/>
      <c r="C51" s="480"/>
      <c r="D51" s="480"/>
      <c r="E51" s="480"/>
      <c r="F51" s="480"/>
      <c r="G51" s="479"/>
      <c r="K51" s="480"/>
    </row>
    <row r="52" spans="2:11" s="217" customFormat="1" ht="11.25">
      <c r="B52" s="479"/>
      <c r="C52" s="480"/>
      <c r="D52" s="480"/>
      <c r="E52" s="480"/>
      <c r="F52" s="480"/>
      <c r="G52" s="479"/>
      <c r="K52" s="480"/>
    </row>
    <row r="53" spans="2:11" s="217" customFormat="1" ht="11.25">
      <c r="B53" s="479"/>
      <c r="C53" s="480"/>
      <c r="D53" s="480"/>
      <c r="E53" s="480"/>
      <c r="F53" s="480"/>
      <c r="G53" s="479"/>
      <c r="K53" s="480"/>
    </row>
    <row r="54" spans="2:11" s="217" customFormat="1" ht="11.25">
      <c r="B54" s="479"/>
      <c r="C54" s="480"/>
      <c r="D54" s="480"/>
      <c r="E54" s="480"/>
      <c r="F54" s="480"/>
      <c r="G54" s="479"/>
      <c r="K54" s="480"/>
    </row>
    <row r="55" spans="2:11" s="217" customFormat="1" ht="11.25">
      <c r="B55" s="479"/>
      <c r="C55" s="480"/>
      <c r="D55" s="480"/>
      <c r="E55" s="480"/>
      <c r="F55" s="480"/>
      <c r="G55" s="479"/>
      <c r="K55" s="480"/>
    </row>
    <row r="56" spans="2:11" s="217" customFormat="1" ht="11.25">
      <c r="B56" s="479"/>
      <c r="C56" s="480"/>
      <c r="D56" s="480"/>
      <c r="E56" s="480"/>
      <c r="F56" s="480"/>
      <c r="G56" s="479"/>
      <c r="K56" s="480"/>
    </row>
    <row r="57" spans="2:11" s="217" customFormat="1" ht="11.25">
      <c r="B57" s="479"/>
      <c r="C57" s="480"/>
      <c r="D57" s="480"/>
      <c r="E57" s="480"/>
      <c r="F57" s="480"/>
      <c r="G57" s="479"/>
      <c r="K57" s="480"/>
    </row>
    <row r="58" spans="2:11" s="217" customFormat="1" ht="11.25">
      <c r="B58" s="479"/>
      <c r="C58" s="480"/>
      <c r="D58" s="480"/>
      <c r="E58" s="480"/>
      <c r="F58" s="480"/>
      <c r="G58" s="479"/>
      <c r="K58" s="480"/>
    </row>
    <row r="59" spans="2:11" s="217" customFormat="1" ht="11.25">
      <c r="B59" s="479"/>
      <c r="C59" s="480"/>
      <c r="D59" s="480"/>
      <c r="E59" s="480"/>
      <c r="F59" s="480"/>
      <c r="G59" s="479"/>
      <c r="K59" s="480"/>
    </row>
    <row r="60" spans="2:11" s="462" customFormat="1" ht="11.25">
      <c r="B60" s="463"/>
      <c r="C60" s="464"/>
      <c r="D60" s="464"/>
      <c r="E60" s="464"/>
      <c r="F60" s="464"/>
      <c r="G60" s="463"/>
      <c r="K60" s="465"/>
    </row>
    <row r="61" spans="2:11" s="462" customFormat="1" ht="11.25">
      <c r="B61" s="463"/>
      <c r="C61" s="464"/>
      <c r="D61" s="464"/>
      <c r="E61" s="464"/>
      <c r="F61" s="464"/>
      <c r="G61" s="463"/>
      <c r="K61" s="465"/>
    </row>
    <row r="62" spans="2:11" s="462" customFormat="1" ht="11.25">
      <c r="B62" s="463"/>
      <c r="C62" s="464"/>
      <c r="D62" s="464"/>
      <c r="E62" s="464"/>
      <c r="F62" s="464"/>
      <c r="G62" s="463"/>
      <c r="K62" s="465"/>
    </row>
    <row r="63" spans="2:11" s="462" customFormat="1" ht="11.25">
      <c r="B63" s="463"/>
      <c r="C63" s="464"/>
      <c r="D63" s="464"/>
      <c r="E63" s="464"/>
      <c r="F63" s="464"/>
      <c r="G63" s="463"/>
      <c r="K63" s="465"/>
    </row>
    <row r="64" spans="2:11" s="462" customFormat="1" ht="11.25">
      <c r="B64" s="463"/>
      <c r="C64" s="464"/>
      <c r="D64" s="464"/>
      <c r="E64" s="464"/>
      <c r="F64" s="464"/>
      <c r="G64" s="463"/>
      <c r="K64" s="465"/>
    </row>
    <row r="65" spans="2:11" s="462" customFormat="1" ht="11.25">
      <c r="B65" s="463"/>
      <c r="C65" s="464"/>
      <c r="D65" s="464"/>
      <c r="E65" s="464"/>
      <c r="F65" s="464"/>
      <c r="G65" s="463"/>
      <c r="K65" s="465"/>
    </row>
    <row r="66" spans="2:11" s="462" customFormat="1" ht="11.25">
      <c r="B66" s="463"/>
      <c r="C66" s="464"/>
      <c r="D66" s="464"/>
      <c r="E66" s="464"/>
      <c r="F66" s="464"/>
      <c r="G66" s="463"/>
      <c r="K66" s="465"/>
    </row>
    <row r="67" spans="2:11" s="462" customFormat="1" ht="11.25">
      <c r="B67" s="463"/>
      <c r="C67" s="464"/>
      <c r="D67" s="464"/>
      <c r="E67" s="464"/>
      <c r="F67" s="464"/>
      <c r="G67" s="463"/>
      <c r="K67" s="465"/>
    </row>
    <row r="68" spans="2:11" s="462" customFormat="1" ht="11.25">
      <c r="B68" s="463"/>
      <c r="C68" s="464"/>
      <c r="D68" s="464"/>
      <c r="E68" s="464"/>
      <c r="F68" s="464"/>
      <c r="G68" s="463"/>
      <c r="K68" s="465"/>
    </row>
    <row r="69" spans="2:11" s="462" customFormat="1" ht="11.25">
      <c r="B69" s="463"/>
      <c r="C69" s="464"/>
      <c r="D69" s="464"/>
      <c r="E69" s="464"/>
      <c r="F69" s="464"/>
      <c r="G69" s="463"/>
      <c r="K69" s="465"/>
    </row>
    <row r="70" spans="2:11" s="462" customFormat="1" ht="11.25">
      <c r="B70" s="463"/>
      <c r="C70" s="464"/>
      <c r="D70" s="464"/>
      <c r="E70" s="464"/>
      <c r="F70" s="464"/>
      <c r="G70" s="463"/>
      <c r="K70" s="465"/>
    </row>
    <row r="71" spans="2:11" s="462" customFormat="1" ht="11.25">
      <c r="B71" s="463"/>
      <c r="C71" s="464"/>
      <c r="D71" s="464"/>
      <c r="E71" s="464"/>
      <c r="F71" s="464"/>
      <c r="G71" s="463"/>
      <c r="K71" s="465"/>
    </row>
    <row r="72" spans="2:11" s="462" customFormat="1" ht="11.25">
      <c r="B72" s="463"/>
      <c r="C72" s="464"/>
      <c r="D72" s="464"/>
      <c r="E72" s="464"/>
      <c r="F72" s="464"/>
      <c r="G72" s="463"/>
      <c r="K72" s="465"/>
    </row>
    <row r="73" spans="2:11" s="462" customFormat="1" ht="11.25">
      <c r="B73" s="463"/>
      <c r="C73" s="464"/>
      <c r="D73" s="464"/>
      <c r="E73" s="464"/>
      <c r="F73" s="464"/>
      <c r="G73" s="463"/>
      <c r="K73" s="465"/>
    </row>
    <row r="74" spans="2:11" s="462" customFormat="1" ht="11.25">
      <c r="B74" s="463"/>
      <c r="C74" s="464"/>
      <c r="D74" s="464"/>
      <c r="E74" s="464"/>
      <c r="F74" s="464"/>
      <c r="G74" s="463"/>
      <c r="K74" s="465"/>
    </row>
    <row r="75" spans="2:11" s="462" customFormat="1" ht="11.25">
      <c r="B75" s="463"/>
      <c r="C75" s="464"/>
      <c r="D75" s="464"/>
      <c r="E75" s="464"/>
      <c r="F75" s="464"/>
      <c r="G75" s="463"/>
      <c r="K75" s="465"/>
    </row>
    <row r="76" spans="2:11" s="462" customFormat="1" ht="11.25">
      <c r="B76" s="463"/>
      <c r="C76" s="464"/>
      <c r="D76" s="464"/>
      <c r="E76" s="464"/>
      <c r="F76" s="464"/>
      <c r="G76" s="463"/>
      <c r="K76" s="465"/>
    </row>
    <row r="77" spans="2:11" s="462" customFormat="1" ht="11.25">
      <c r="B77" s="463"/>
      <c r="C77" s="464"/>
      <c r="D77" s="464"/>
      <c r="E77" s="464"/>
      <c r="F77" s="464"/>
      <c r="G77" s="463"/>
      <c r="K77" s="465"/>
    </row>
    <row r="78" spans="2:11" s="462" customFormat="1" ht="11.25">
      <c r="B78" s="463"/>
      <c r="C78" s="464"/>
      <c r="D78" s="464"/>
      <c r="E78" s="464"/>
      <c r="F78" s="464"/>
      <c r="G78" s="463"/>
      <c r="K78" s="465"/>
    </row>
    <row r="79" spans="2:11" s="462" customFormat="1" ht="11.25">
      <c r="B79" s="463"/>
      <c r="C79" s="464"/>
      <c r="D79" s="464"/>
      <c r="E79" s="464"/>
      <c r="F79" s="464"/>
      <c r="G79" s="463"/>
      <c r="K79" s="465"/>
    </row>
    <row r="80" spans="2:11" s="462" customFormat="1" ht="11.25">
      <c r="B80" s="463"/>
      <c r="C80" s="464"/>
      <c r="D80" s="464"/>
      <c r="E80" s="464"/>
      <c r="F80" s="464"/>
      <c r="G80" s="463"/>
      <c r="K80" s="465"/>
    </row>
    <row r="81" spans="2:11" s="462" customFormat="1" ht="11.25">
      <c r="B81" s="463"/>
      <c r="C81" s="464"/>
      <c r="D81" s="464"/>
      <c r="E81" s="464"/>
      <c r="F81" s="464"/>
      <c r="G81" s="463"/>
      <c r="K81" s="465"/>
    </row>
    <row r="82" spans="2:11" s="462" customFormat="1" ht="11.25">
      <c r="B82" s="463"/>
      <c r="C82" s="464"/>
      <c r="D82" s="464"/>
      <c r="E82" s="464"/>
      <c r="F82" s="464"/>
      <c r="G82" s="463"/>
      <c r="K82" s="465"/>
    </row>
    <row r="83" spans="2:11" s="462" customFormat="1" ht="11.25">
      <c r="B83" s="463"/>
      <c r="C83" s="464"/>
      <c r="D83" s="464"/>
      <c r="E83" s="464"/>
      <c r="F83" s="464"/>
      <c r="G83" s="463"/>
      <c r="K83" s="465"/>
    </row>
    <row r="84" spans="2:11" s="462" customFormat="1" ht="11.25">
      <c r="B84" s="463"/>
      <c r="C84" s="464"/>
      <c r="D84" s="464"/>
      <c r="E84" s="464"/>
      <c r="F84" s="464"/>
      <c r="G84" s="463"/>
      <c r="K84" s="465"/>
    </row>
    <row r="85" spans="2:11" s="462" customFormat="1" ht="11.25">
      <c r="B85" s="463"/>
      <c r="C85" s="464"/>
      <c r="D85" s="464"/>
      <c r="E85" s="464"/>
      <c r="F85" s="464"/>
      <c r="G85" s="463"/>
      <c r="K85" s="465"/>
    </row>
    <row r="86" spans="2:11" s="462" customFormat="1" ht="11.25">
      <c r="B86" s="463"/>
      <c r="C86" s="464"/>
      <c r="D86" s="464"/>
      <c r="E86" s="464"/>
      <c r="F86" s="464"/>
      <c r="G86" s="463"/>
      <c r="K86" s="465"/>
    </row>
    <row r="87" spans="2:11" s="462" customFormat="1" ht="11.25">
      <c r="B87" s="463"/>
      <c r="C87" s="464"/>
      <c r="D87" s="464"/>
      <c r="E87" s="464"/>
      <c r="F87" s="464"/>
      <c r="G87" s="463"/>
      <c r="K87" s="465"/>
    </row>
    <row r="88" spans="2:11" s="462" customFormat="1" ht="11.25">
      <c r="B88" s="463"/>
      <c r="C88" s="464"/>
      <c r="D88" s="464"/>
      <c r="E88" s="464"/>
      <c r="F88" s="464"/>
      <c r="G88" s="463"/>
      <c r="K88" s="465"/>
    </row>
    <row r="89" spans="2:11" s="462" customFormat="1" ht="11.25">
      <c r="B89" s="463"/>
      <c r="C89" s="464"/>
      <c r="D89" s="464"/>
      <c r="E89" s="464"/>
      <c r="F89" s="464"/>
      <c r="G89" s="463"/>
      <c r="K89" s="465"/>
    </row>
    <row r="90" spans="2:11" s="462" customFormat="1" ht="11.25">
      <c r="B90" s="463"/>
      <c r="C90" s="464"/>
      <c r="D90" s="464"/>
      <c r="E90" s="464"/>
      <c r="F90" s="464"/>
      <c r="G90" s="463"/>
      <c r="K90" s="465"/>
    </row>
    <row r="91" spans="2:11" s="462" customFormat="1" ht="11.25">
      <c r="B91" s="463"/>
      <c r="C91" s="464"/>
      <c r="D91" s="464"/>
      <c r="E91" s="464"/>
      <c r="F91" s="464"/>
      <c r="G91" s="463"/>
      <c r="K91" s="465"/>
    </row>
    <row r="92" spans="2:11" s="462" customFormat="1" ht="11.25">
      <c r="B92" s="463"/>
      <c r="C92" s="464"/>
      <c r="D92" s="464"/>
      <c r="E92" s="464"/>
      <c r="F92" s="464"/>
      <c r="G92" s="463"/>
      <c r="K92" s="465"/>
    </row>
    <row r="93" spans="2:11" s="462" customFormat="1" ht="11.25">
      <c r="B93" s="463"/>
      <c r="C93" s="464"/>
      <c r="D93" s="464"/>
      <c r="E93" s="464"/>
      <c r="F93" s="464"/>
      <c r="G93" s="463"/>
      <c r="K93" s="465"/>
    </row>
    <row r="94" spans="2:11" s="462" customFormat="1" ht="11.25">
      <c r="B94" s="463"/>
      <c r="C94" s="464"/>
      <c r="D94" s="464"/>
      <c r="E94" s="464"/>
      <c r="F94" s="464"/>
      <c r="G94" s="463"/>
      <c r="K94" s="465"/>
    </row>
    <row r="95" spans="2:11" s="462" customFormat="1" ht="11.25">
      <c r="B95" s="463"/>
      <c r="C95" s="464"/>
      <c r="D95" s="464"/>
      <c r="E95" s="464"/>
      <c r="F95" s="464"/>
      <c r="G95" s="463"/>
      <c r="K95" s="465"/>
    </row>
    <row r="96" spans="2:11" s="462" customFormat="1" ht="11.25">
      <c r="B96" s="463"/>
      <c r="C96" s="464"/>
      <c r="D96" s="464"/>
      <c r="E96" s="464"/>
      <c r="F96" s="464"/>
      <c r="G96" s="463"/>
      <c r="K96" s="465"/>
    </row>
    <row r="97" spans="2:11" s="462" customFormat="1" ht="11.25">
      <c r="B97" s="463"/>
      <c r="C97" s="464"/>
      <c r="D97" s="464"/>
      <c r="E97" s="464"/>
      <c r="F97" s="464"/>
      <c r="G97" s="463"/>
      <c r="K97" s="465"/>
    </row>
    <row r="98" spans="2:11" s="462" customFormat="1" ht="11.25">
      <c r="B98" s="463"/>
      <c r="C98" s="464"/>
      <c r="D98" s="464"/>
      <c r="E98" s="464"/>
      <c r="F98" s="464"/>
      <c r="G98" s="463"/>
      <c r="K98" s="465"/>
    </row>
  </sheetData>
  <mergeCells count="15">
    <mergeCell ref="A3:E3"/>
    <mergeCell ref="K6:K9"/>
    <mergeCell ref="A6:A9"/>
    <mergeCell ref="H8:H9"/>
    <mergeCell ref="E8:E9"/>
    <mergeCell ref="F8:F9"/>
    <mergeCell ref="G8:G9"/>
    <mergeCell ref="B6:B9"/>
    <mergeCell ref="C6:C9"/>
    <mergeCell ref="D6:D9"/>
    <mergeCell ref="F3:K3"/>
    <mergeCell ref="F4:K4"/>
    <mergeCell ref="E6:H7"/>
    <mergeCell ref="I6:I9"/>
    <mergeCell ref="J6:J9"/>
  </mergeCells>
  <phoneticPr fontId="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5" max="3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114"/>
  <sheetViews>
    <sheetView view="pageBreakPreview" zoomScaleNormal="100" zoomScaleSheetLayoutView="100" workbookViewId="0">
      <selection activeCell="O34" sqref="O34"/>
    </sheetView>
  </sheetViews>
  <sheetFormatPr defaultRowHeight="14.25"/>
  <cols>
    <col min="1" max="1" width="4.625" style="301" customWidth="1"/>
    <col min="2" max="2" width="7.625" style="301" customWidth="1"/>
    <col min="3" max="3" width="8.625" style="430" customWidth="1"/>
    <col min="4" max="4" width="8.25" style="314" customWidth="1"/>
    <col min="5" max="5" width="7.125" style="430" customWidth="1"/>
    <col min="6" max="6" width="7.125" style="301" customWidth="1"/>
    <col min="7" max="7" width="8.125" style="301" customWidth="1"/>
    <col min="8" max="8" width="7.125" style="301" customWidth="1"/>
    <col min="9" max="9" width="7.125" style="314" customWidth="1"/>
    <col min="10" max="10" width="9" style="314" customWidth="1"/>
    <col min="11" max="11" width="7.625" style="314" customWidth="1"/>
    <col min="12" max="16384" width="9" style="301"/>
  </cols>
  <sheetData>
    <row r="1" spans="1:11" ht="14.1" customHeight="1">
      <c r="A1" s="310" t="s">
        <v>1751</v>
      </c>
      <c r="B1" s="310"/>
      <c r="C1" s="311"/>
    </row>
    <row r="2" spans="1:11" ht="14.1" customHeight="1">
      <c r="A2" s="310"/>
      <c r="B2" s="310"/>
      <c r="C2" s="311"/>
    </row>
    <row r="3" spans="1:11" s="229" customFormat="1" ht="20.100000000000001" customHeight="1">
      <c r="A3" s="1376" t="s">
        <v>5</v>
      </c>
      <c r="B3" s="1376"/>
      <c r="C3" s="1376"/>
      <c r="D3" s="1376"/>
      <c r="E3" s="1376"/>
      <c r="F3" s="1376"/>
      <c r="G3" s="1376"/>
      <c r="H3" s="1376"/>
      <c r="I3" s="1376"/>
      <c r="J3" s="1376"/>
      <c r="K3" s="1376"/>
    </row>
    <row r="4" spans="1:11" s="229" customFormat="1" ht="24" customHeight="1">
      <c r="A4" s="1380" t="s">
        <v>6</v>
      </c>
      <c r="B4" s="1380"/>
      <c r="C4" s="1380"/>
      <c r="D4" s="1380"/>
      <c r="E4" s="1380"/>
      <c r="F4" s="1380"/>
      <c r="G4" s="1380"/>
      <c r="H4" s="1380"/>
      <c r="I4" s="1380"/>
      <c r="J4" s="1380"/>
      <c r="K4" s="1380"/>
    </row>
    <row r="5" spans="1:11" s="315" customFormat="1" ht="18" customHeight="1" thickBot="1">
      <c r="A5" s="315" t="s">
        <v>7</v>
      </c>
      <c r="K5" s="926" t="s">
        <v>8</v>
      </c>
    </row>
    <row r="6" spans="1:11" s="217" customFormat="1" ht="24.95" customHeight="1">
      <c r="A6" s="1584" t="s">
        <v>9</v>
      </c>
      <c r="B6" s="1585"/>
      <c r="C6" s="1596" t="s">
        <v>10</v>
      </c>
      <c r="D6" s="1598" t="s">
        <v>11</v>
      </c>
      <c r="E6" s="1600" t="s">
        <v>12</v>
      </c>
      <c r="F6" s="1601"/>
      <c r="G6" s="1602" t="s">
        <v>13</v>
      </c>
      <c r="H6" s="1604" t="s">
        <v>12</v>
      </c>
      <c r="I6" s="1605"/>
      <c r="J6" s="1592" t="s">
        <v>19</v>
      </c>
      <c r="K6" s="1594" t="s">
        <v>1754</v>
      </c>
    </row>
    <row r="7" spans="1:11" s="217" customFormat="1" ht="30" customHeight="1">
      <c r="A7" s="1586"/>
      <c r="B7" s="1587"/>
      <c r="C7" s="1597"/>
      <c r="D7" s="1599"/>
      <c r="E7" s="467" t="s">
        <v>1752</v>
      </c>
      <c r="F7" s="468" t="s">
        <v>1753</v>
      </c>
      <c r="G7" s="1603"/>
      <c r="H7" s="467" t="s">
        <v>1752</v>
      </c>
      <c r="I7" s="468" t="s">
        <v>1753</v>
      </c>
      <c r="J7" s="1593"/>
      <c r="K7" s="1595"/>
    </row>
    <row r="8" spans="1:11" s="217" customFormat="1" ht="18" customHeight="1">
      <c r="A8" s="1588" t="s">
        <v>14</v>
      </c>
      <c r="B8" s="1589"/>
      <c r="C8" s="1118" t="s">
        <v>98</v>
      </c>
      <c r="D8" s="1119" t="s">
        <v>98</v>
      </c>
      <c r="E8" s="1119" t="s">
        <v>98</v>
      </c>
      <c r="F8" s="1119" t="s">
        <v>98</v>
      </c>
      <c r="G8" s="1119" t="s">
        <v>98</v>
      </c>
      <c r="H8" s="1119" t="s">
        <v>98</v>
      </c>
      <c r="I8" s="1119" t="s">
        <v>98</v>
      </c>
      <c r="J8" s="1119" t="s">
        <v>98</v>
      </c>
      <c r="K8" s="469" t="s">
        <v>98</v>
      </c>
    </row>
    <row r="9" spans="1:11" s="309" customFormat="1" ht="18" customHeight="1">
      <c r="A9" s="1590" t="s">
        <v>15</v>
      </c>
      <c r="B9" s="1591"/>
      <c r="C9" s="1118" t="s">
        <v>98</v>
      </c>
      <c r="D9" s="1119" t="s">
        <v>98</v>
      </c>
      <c r="E9" s="1119" t="s">
        <v>98</v>
      </c>
      <c r="F9" s="1119" t="s">
        <v>98</v>
      </c>
      <c r="G9" s="1119" t="s">
        <v>98</v>
      </c>
      <c r="H9" s="1119" t="s">
        <v>98</v>
      </c>
      <c r="I9" s="1119" t="s">
        <v>98</v>
      </c>
      <c r="J9" s="1119" t="s">
        <v>98</v>
      </c>
      <c r="K9" s="469" t="s">
        <v>98</v>
      </c>
    </row>
    <row r="10" spans="1:11" s="217" customFormat="1" ht="18" customHeight="1">
      <c r="A10" s="1590" t="s">
        <v>16</v>
      </c>
      <c r="B10" s="1591"/>
      <c r="C10" s="1118" t="s">
        <v>98</v>
      </c>
      <c r="D10" s="1119" t="s">
        <v>98</v>
      </c>
      <c r="E10" s="1119" t="s">
        <v>98</v>
      </c>
      <c r="F10" s="1119" t="s">
        <v>98</v>
      </c>
      <c r="G10" s="1119" t="s">
        <v>98</v>
      </c>
      <c r="H10" s="1119" t="s">
        <v>98</v>
      </c>
      <c r="I10" s="1119" t="s">
        <v>98</v>
      </c>
      <c r="J10" s="1119" t="s">
        <v>98</v>
      </c>
      <c r="K10" s="469" t="s">
        <v>98</v>
      </c>
    </row>
    <row r="11" spans="1:11" s="217" customFormat="1" ht="18" customHeight="1">
      <c r="A11" s="1591" t="s">
        <v>17</v>
      </c>
      <c r="B11" s="1591"/>
      <c r="C11" s="1119">
        <v>2558461</v>
      </c>
      <c r="D11" s="1119">
        <v>153908</v>
      </c>
      <c r="E11" s="1119">
        <v>102900</v>
      </c>
      <c r="F11" s="1119">
        <v>51088</v>
      </c>
      <c r="G11" s="1119">
        <v>45129</v>
      </c>
      <c r="H11" s="1119">
        <v>34644</v>
      </c>
      <c r="I11" s="1119">
        <v>10485</v>
      </c>
      <c r="J11" s="1119">
        <v>2667240</v>
      </c>
      <c r="K11" s="470">
        <v>104</v>
      </c>
    </row>
    <row r="12" spans="1:11" s="309" customFormat="1" ht="18" customHeight="1">
      <c r="A12" s="1582" t="s">
        <v>18</v>
      </c>
      <c r="B12" s="1582"/>
      <c r="C12" s="1120">
        <v>2546241</v>
      </c>
      <c r="D12" s="1120">
        <v>177186</v>
      </c>
      <c r="E12" s="1120">
        <v>130342</v>
      </c>
      <c r="F12" s="1120">
        <v>46844</v>
      </c>
      <c r="G12" s="1120">
        <v>55718</v>
      </c>
      <c r="H12" s="1120">
        <v>43594</v>
      </c>
      <c r="I12" s="1120">
        <v>12124</v>
      </c>
      <c r="J12" s="1120">
        <v>2667709</v>
      </c>
      <c r="K12" s="935">
        <v>104.8</v>
      </c>
    </row>
    <row r="13" spans="1:11" s="217" customFormat="1" ht="18" customHeight="1">
      <c r="A13" s="1583"/>
      <c r="B13" s="1583"/>
      <c r="C13" s="1121"/>
      <c r="D13" s="1121"/>
      <c r="E13" s="1121"/>
      <c r="F13" s="1121"/>
      <c r="G13" s="1121"/>
      <c r="H13" s="1121"/>
      <c r="I13" s="1121"/>
      <c r="J13" s="1121"/>
      <c r="K13" s="936"/>
    </row>
    <row r="14" spans="1:11" s="217" customFormat="1" ht="18" customHeight="1">
      <c r="A14" s="471" t="s">
        <v>175</v>
      </c>
      <c r="B14" s="472" t="s">
        <v>99</v>
      </c>
      <c r="C14" s="1121">
        <v>500827</v>
      </c>
      <c r="D14" s="1121">
        <v>11496</v>
      </c>
      <c r="E14" s="1121">
        <v>10018</v>
      </c>
      <c r="F14" s="1121">
        <v>1478</v>
      </c>
      <c r="G14" s="1121">
        <v>12975</v>
      </c>
      <c r="H14" s="1121">
        <v>8956</v>
      </c>
      <c r="I14" s="1121">
        <v>4019</v>
      </c>
      <c r="J14" s="1121">
        <v>499348</v>
      </c>
      <c r="K14" s="936">
        <v>99.7</v>
      </c>
    </row>
    <row r="15" spans="1:11" s="217" customFormat="1" ht="18" customHeight="1">
      <c r="A15" s="471" t="s">
        <v>176</v>
      </c>
      <c r="B15" s="472" t="s">
        <v>100</v>
      </c>
      <c r="C15" s="1121">
        <v>249970</v>
      </c>
      <c r="D15" s="1121">
        <v>27471</v>
      </c>
      <c r="E15" s="1121">
        <v>22285</v>
      </c>
      <c r="F15" s="1121">
        <v>5186</v>
      </c>
      <c r="G15" s="1121">
        <v>11810</v>
      </c>
      <c r="H15" s="1121">
        <v>9216</v>
      </c>
      <c r="I15" s="1121">
        <v>2594</v>
      </c>
      <c r="J15" s="1121">
        <v>265631</v>
      </c>
      <c r="K15" s="936">
        <v>106.3</v>
      </c>
    </row>
    <row r="16" spans="1:11" s="217" customFormat="1" ht="18" customHeight="1">
      <c r="A16" s="471" t="s">
        <v>177</v>
      </c>
      <c r="B16" s="472" t="s">
        <v>101</v>
      </c>
      <c r="C16" s="1121">
        <v>125534</v>
      </c>
      <c r="D16" s="1121">
        <v>5702</v>
      </c>
      <c r="E16" s="1121">
        <v>4506</v>
      </c>
      <c r="F16" s="1121">
        <v>1196</v>
      </c>
      <c r="G16" s="1121">
        <v>5798</v>
      </c>
      <c r="H16" s="1121">
        <v>4575</v>
      </c>
      <c r="I16" s="1121">
        <v>1223</v>
      </c>
      <c r="J16" s="1121">
        <v>125438</v>
      </c>
      <c r="K16" s="936">
        <v>99.9</v>
      </c>
    </row>
    <row r="17" spans="1:11" s="217" customFormat="1" ht="18" customHeight="1">
      <c r="A17" s="471" t="s">
        <v>178</v>
      </c>
      <c r="B17" s="472" t="s">
        <v>102</v>
      </c>
      <c r="C17" s="1121">
        <v>163639</v>
      </c>
      <c r="D17" s="1121">
        <v>4215</v>
      </c>
      <c r="E17" s="1121">
        <v>3225</v>
      </c>
      <c r="F17" s="1121">
        <v>990</v>
      </c>
      <c r="G17" s="1121">
        <v>5574</v>
      </c>
      <c r="H17" s="1121">
        <v>5335</v>
      </c>
      <c r="I17" s="1121">
        <v>239</v>
      </c>
      <c r="J17" s="1121">
        <v>162280</v>
      </c>
      <c r="K17" s="936">
        <v>99.2</v>
      </c>
    </row>
    <row r="18" spans="1:11" s="217" customFormat="1" ht="18" customHeight="1">
      <c r="A18" s="471" t="s">
        <v>179</v>
      </c>
      <c r="B18" s="472" t="s">
        <v>103</v>
      </c>
      <c r="C18" s="1121">
        <v>394481</v>
      </c>
      <c r="D18" s="1121">
        <v>44409</v>
      </c>
      <c r="E18" s="1121">
        <v>38877</v>
      </c>
      <c r="F18" s="1121">
        <v>5532</v>
      </c>
      <c r="G18" s="1121">
        <v>17524</v>
      </c>
      <c r="H18" s="1121">
        <v>12994</v>
      </c>
      <c r="I18" s="1121">
        <v>4530</v>
      </c>
      <c r="J18" s="1121">
        <v>421366</v>
      </c>
      <c r="K18" s="936">
        <v>106.8</v>
      </c>
    </row>
    <row r="19" spans="1:11" s="217" customFormat="1" ht="18" customHeight="1">
      <c r="A19" s="471" t="s">
        <v>180</v>
      </c>
      <c r="B19" s="472" t="s">
        <v>104</v>
      </c>
      <c r="C19" s="1121">
        <v>107054</v>
      </c>
      <c r="D19" s="1121">
        <v>2581</v>
      </c>
      <c r="E19" s="1121">
        <v>2147</v>
      </c>
      <c r="F19" s="1121">
        <v>434</v>
      </c>
      <c r="G19" s="1121">
        <v>3119</v>
      </c>
      <c r="H19" s="1121">
        <v>2806</v>
      </c>
      <c r="I19" s="1121">
        <v>313</v>
      </c>
      <c r="J19" s="1121">
        <v>106516</v>
      </c>
      <c r="K19" s="936">
        <v>99.5</v>
      </c>
    </row>
    <row r="20" spans="1:11" s="217" customFormat="1" ht="18" customHeight="1">
      <c r="A20" s="471" t="s">
        <v>181</v>
      </c>
      <c r="B20" s="472" t="s">
        <v>105</v>
      </c>
      <c r="C20" s="1121">
        <v>92972</v>
      </c>
      <c r="D20" s="1121">
        <v>11421</v>
      </c>
      <c r="E20" s="1121">
        <v>10690</v>
      </c>
      <c r="F20" s="1121">
        <v>731</v>
      </c>
      <c r="G20" s="1121">
        <v>4392</v>
      </c>
      <c r="H20" s="1121">
        <v>3003</v>
      </c>
      <c r="I20" s="1121">
        <v>1389</v>
      </c>
      <c r="J20" s="1121">
        <v>100001</v>
      </c>
      <c r="K20" s="936">
        <v>107.6</v>
      </c>
    </row>
    <row r="21" spans="1:11" s="217" customFormat="1" ht="18" customHeight="1">
      <c r="A21" s="471" t="s">
        <v>182</v>
      </c>
      <c r="B21" s="472" t="s">
        <v>106</v>
      </c>
      <c r="C21" s="1121">
        <v>96674</v>
      </c>
      <c r="D21" s="1121">
        <v>4689</v>
      </c>
      <c r="E21" s="1121">
        <v>3259</v>
      </c>
      <c r="F21" s="1121">
        <v>1430</v>
      </c>
      <c r="G21" s="1121">
        <v>2358</v>
      </c>
      <c r="H21" s="1121">
        <v>1983</v>
      </c>
      <c r="I21" s="1121">
        <v>375</v>
      </c>
      <c r="J21" s="1121">
        <v>99005</v>
      </c>
      <c r="K21" s="936">
        <v>102.4</v>
      </c>
    </row>
    <row r="22" spans="1:11" s="217" customFormat="1" ht="18" customHeight="1">
      <c r="A22" s="471" t="s">
        <v>183</v>
      </c>
      <c r="B22" s="472" t="s">
        <v>107</v>
      </c>
      <c r="C22" s="1121">
        <v>67914</v>
      </c>
      <c r="D22" s="1121">
        <v>2237</v>
      </c>
      <c r="E22" s="1121">
        <v>2020</v>
      </c>
      <c r="F22" s="1121">
        <v>217</v>
      </c>
      <c r="G22" s="1121">
        <v>2482</v>
      </c>
      <c r="H22" s="1121">
        <v>1982</v>
      </c>
      <c r="I22" s="1121">
        <v>500</v>
      </c>
      <c r="J22" s="1121">
        <v>67669</v>
      </c>
      <c r="K22" s="936">
        <v>99.6</v>
      </c>
    </row>
    <row r="23" spans="1:11" s="217" customFormat="1" ht="18" customHeight="1">
      <c r="A23" s="471" t="s">
        <v>184</v>
      </c>
      <c r="B23" s="472" t="s">
        <v>108</v>
      </c>
      <c r="C23" s="1121">
        <v>258187</v>
      </c>
      <c r="D23" s="1121">
        <v>69203</v>
      </c>
      <c r="E23" s="1121">
        <v>31052</v>
      </c>
      <c r="F23" s="1121">
        <v>38151</v>
      </c>
      <c r="G23" s="1121">
        <v>32631</v>
      </c>
      <c r="H23" s="1121">
        <v>27849</v>
      </c>
      <c r="I23" s="1121">
        <v>4782</v>
      </c>
      <c r="J23" s="1121">
        <v>294759</v>
      </c>
      <c r="K23" s="936">
        <v>114.2</v>
      </c>
    </row>
    <row r="24" spans="1:11" s="217" customFormat="1" ht="18" customHeight="1">
      <c r="A24" s="471" t="s">
        <v>185</v>
      </c>
      <c r="B24" s="472" t="s">
        <v>109</v>
      </c>
      <c r="C24" s="1121">
        <v>19637</v>
      </c>
      <c r="D24" s="1121">
        <v>3170</v>
      </c>
      <c r="E24" s="1121">
        <v>3091</v>
      </c>
      <c r="F24" s="1121">
        <v>79</v>
      </c>
      <c r="G24" s="1121">
        <v>466</v>
      </c>
      <c r="H24" s="1121">
        <v>401</v>
      </c>
      <c r="I24" s="1121">
        <v>65</v>
      </c>
      <c r="J24" s="1121">
        <v>22341</v>
      </c>
      <c r="K24" s="936">
        <v>113.8</v>
      </c>
    </row>
    <row r="25" spans="1:11" s="217" customFormat="1" ht="18" customHeight="1">
      <c r="A25" s="471" t="s">
        <v>186</v>
      </c>
      <c r="B25" s="472" t="s">
        <v>110</v>
      </c>
      <c r="C25" s="1121">
        <v>50496</v>
      </c>
      <c r="D25" s="1121">
        <v>3267</v>
      </c>
      <c r="E25" s="1121">
        <v>2989</v>
      </c>
      <c r="F25" s="1121">
        <v>278</v>
      </c>
      <c r="G25" s="1121">
        <v>600</v>
      </c>
      <c r="H25" s="1121">
        <v>440</v>
      </c>
      <c r="I25" s="1121">
        <v>160</v>
      </c>
      <c r="J25" s="1121">
        <v>53163</v>
      </c>
      <c r="K25" s="936">
        <v>105.3</v>
      </c>
    </row>
    <row r="26" spans="1:11" s="217" customFormat="1" ht="18" customHeight="1">
      <c r="A26" s="471" t="s">
        <v>187</v>
      </c>
      <c r="B26" s="472" t="s">
        <v>111</v>
      </c>
      <c r="C26" s="1121">
        <v>23743</v>
      </c>
      <c r="D26" s="1121">
        <v>1953</v>
      </c>
      <c r="E26" s="1121">
        <v>1893</v>
      </c>
      <c r="F26" s="1121">
        <v>60</v>
      </c>
      <c r="G26" s="1121">
        <v>253</v>
      </c>
      <c r="H26" s="1121">
        <v>153</v>
      </c>
      <c r="I26" s="1121">
        <v>100</v>
      </c>
      <c r="J26" s="1121">
        <v>25443</v>
      </c>
      <c r="K26" s="936">
        <v>107.2</v>
      </c>
    </row>
    <row r="27" spans="1:11" s="217" customFormat="1" ht="18" customHeight="1">
      <c r="A27" s="471" t="s">
        <v>188</v>
      </c>
      <c r="B27" s="472" t="s">
        <v>112</v>
      </c>
      <c r="C27" s="1121">
        <v>16364</v>
      </c>
      <c r="D27" s="1121">
        <v>735</v>
      </c>
      <c r="E27" s="1121">
        <v>715</v>
      </c>
      <c r="F27" s="1121">
        <v>20</v>
      </c>
      <c r="G27" s="1121">
        <v>150</v>
      </c>
      <c r="H27" s="1121">
        <v>109</v>
      </c>
      <c r="I27" s="1121">
        <v>41</v>
      </c>
      <c r="J27" s="1121">
        <v>16949</v>
      </c>
      <c r="K27" s="936">
        <v>103.6</v>
      </c>
    </row>
    <row r="28" spans="1:11" s="217" customFormat="1" ht="18" customHeight="1">
      <c r="A28" s="471" t="s">
        <v>189</v>
      </c>
      <c r="B28" s="472" t="s">
        <v>113</v>
      </c>
      <c r="C28" s="1121">
        <v>35931</v>
      </c>
      <c r="D28" s="1121">
        <v>1581</v>
      </c>
      <c r="E28" s="1121">
        <v>1526</v>
      </c>
      <c r="F28" s="1121">
        <v>55</v>
      </c>
      <c r="G28" s="1121">
        <v>501</v>
      </c>
      <c r="H28" s="1121">
        <v>395</v>
      </c>
      <c r="I28" s="1121">
        <v>106</v>
      </c>
      <c r="J28" s="1121">
        <v>37011</v>
      </c>
      <c r="K28" s="936">
        <v>103</v>
      </c>
    </row>
    <row r="29" spans="1:11" s="217" customFormat="1" ht="18" customHeight="1">
      <c r="A29" s="471" t="s">
        <v>190</v>
      </c>
      <c r="B29" s="472" t="s">
        <v>114</v>
      </c>
      <c r="C29" s="1121">
        <v>37622</v>
      </c>
      <c r="D29" s="1121">
        <v>4180</v>
      </c>
      <c r="E29" s="1121">
        <v>3923</v>
      </c>
      <c r="F29" s="1121">
        <v>257</v>
      </c>
      <c r="G29" s="1121">
        <v>1284</v>
      </c>
      <c r="H29" s="1121">
        <v>1011</v>
      </c>
      <c r="I29" s="1121">
        <v>273</v>
      </c>
      <c r="J29" s="1121">
        <v>40518</v>
      </c>
      <c r="K29" s="936">
        <v>107.7</v>
      </c>
    </row>
    <row r="30" spans="1:11" s="217" customFormat="1" ht="18" customHeight="1">
      <c r="A30" s="471" t="s">
        <v>191</v>
      </c>
      <c r="B30" s="472" t="s">
        <v>115</v>
      </c>
      <c r="C30" s="1121">
        <v>30810</v>
      </c>
      <c r="D30" s="1121">
        <v>7448</v>
      </c>
      <c r="E30" s="1121">
        <v>7328</v>
      </c>
      <c r="F30" s="1121">
        <v>120</v>
      </c>
      <c r="G30" s="1121">
        <v>2802</v>
      </c>
      <c r="H30" s="1121">
        <v>2045</v>
      </c>
      <c r="I30" s="1121">
        <v>757</v>
      </c>
      <c r="J30" s="1121">
        <v>35456</v>
      </c>
      <c r="K30" s="936">
        <v>115.1</v>
      </c>
    </row>
    <row r="31" spans="1:11" s="217" customFormat="1" ht="18" customHeight="1">
      <c r="A31" s="471" t="s">
        <v>192</v>
      </c>
      <c r="B31" s="472" t="s">
        <v>116</v>
      </c>
      <c r="C31" s="1121">
        <v>35968</v>
      </c>
      <c r="D31" s="1121">
        <v>7026</v>
      </c>
      <c r="E31" s="1121">
        <v>6901</v>
      </c>
      <c r="F31" s="1121">
        <v>125</v>
      </c>
      <c r="G31" s="1121">
        <v>1263</v>
      </c>
      <c r="H31" s="1121">
        <v>876</v>
      </c>
      <c r="I31" s="1121">
        <v>387</v>
      </c>
      <c r="J31" s="1121">
        <v>41731</v>
      </c>
      <c r="K31" s="936">
        <v>116</v>
      </c>
    </row>
    <row r="32" spans="1:11" s="217" customFormat="1" ht="18" customHeight="1">
      <c r="A32" s="471" t="s">
        <v>193</v>
      </c>
      <c r="B32" s="472" t="s">
        <v>117</v>
      </c>
      <c r="C32" s="1121">
        <v>111326</v>
      </c>
      <c r="D32" s="1121">
        <v>25419</v>
      </c>
      <c r="E32" s="1121">
        <v>24187</v>
      </c>
      <c r="F32" s="1121">
        <v>1232</v>
      </c>
      <c r="G32" s="1121">
        <v>22892</v>
      </c>
      <c r="H32" s="1121">
        <v>19847</v>
      </c>
      <c r="I32" s="1121">
        <v>3045</v>
      </c>
      <c r="J32" s="1121">
        <v>113853</v>
      </c>
      <c r="K32" s="936">
        <v>102.3</v>
      </c>
    </row>
    <row r="33" spans="1:11" s="217" customFormat="1" ht="18" customHeight="1">
      <c r="A33" s="471" t="s">
        <v>194</v>
      </c>
      <c r="B33" s="472" t="s">
        <v>118</v>
      </c>
      <c r="C33" s="1121">
        <v>42372</v>
      </c>
      <c r="D33" s="1121">
        <v>2561</v>
      </c>
      <c r="E33" s="1121">
        <v>2450</v>
      </c>
      <c r="F33" s="1121">
        <v>111</v>
      </c>
      <c r="G33" s="1121">
        <v>757</v>
      </c>
      <c r="H33" s="1121">
        <v>478</v>
      </c>
      <c r="I33" s="1121">
        <v>279</v>
      </c>
      <c r="J33" s="1121">
        <v>44176</v>
      </c>
      <c r="K33" s="936">
        <v>104.3</v>
      </c>
    </row>
    <row r="34" spans="1:11" s="217" customFormat="1" ht="18" customHeight="1">
      <c r="A34" s="471" t="s">
        <v>195</v>
      </c>
      <c r="B34" s="472" t="s">
        <v>119</v>
      </c>
      <c r="C34" s="1121">
        <v>30834</v>
      </c>
      <c r="D34" s="1121">
        <v>2197</v>
      </c>
      <c r="E34" s="1121">
        <v>2122</v>
      </c>
      <c r="F34" s="1121">
        <v>75</v>
      </c>
      <c r="G34" s="1121">
        <v>703</v>
      </c>
      <c r="H34" s="1121">
        <v>578</v>
      </c>
      <c r="I34" s="1121">
        <v>125</v>
      </c>
      <c r="J34" s="1121">
        <v>32328</v>
      </c>
      <c r="K34" s="936">
        <v>104.8</v>
      </c>
    </row>
    <row r="35" spans="1:11" s="217" customFormat="1" ht="18" customHeight="1">
      <c r="A35" s="471" t="s">
        <v>196</v>
      </c>
      <c r="B35" s="472" t="s">
        <v>120</v>
      </c>
      <c r="C35" s="1121">
        <v>46267</v>
      </c>
      <c r="D35" s="1121">
        <v>1247</v>
      </c>
      <c r="E35" s="1121">
        <v>1189</v>
      </c>
      <c r="F35" s="1121">
        <v>58</v>
      </c>
      <c r="G35" s="1121">
        <v>400</v>
      </c>
      <c r="H35" s="1121">
        <v>277</v>
      </c>
      <c r="I35" s="1121">
        <v>123</v>
      </c>
      <c r="J35" s="1121">
        <v>47114</v>
      </c>
      <c r="K35" s="936">
        <v>101.8</v>
      </c>
    </row>
    <row r="36" spans="1:11" s="217" customFormat="1" ht="18" customHeight="1" thickBot="1">
      <c r="A36" s="471" t="s">
        <v>197</v>
      </c>
      <c r="B36" s="473" t="s">
        <v>121</v>
      </c>
      <c r="C36" s="1121">
        <v>7619</v>
      </c>
      <c r="D36" s="1121">
        <v>81</v>
      </c>
      <c r="E36" s="1121">
        <v>81</v>
      </c>
      <c r="F36" s="1121">
        <v>0</v>
      </c>
      <c r="G36" s="1121">
        <v>22</v>
      </c>
      <c r="H36" s="1121">
        <v>22</v>
      </c>
      <c r="I36" s="1121">
        <v>0</v>
      </c>
      <c r="J36" s="1121">
        <v>7678</v>
      </c>
      <c r="K36" s="936">
        <v>100.8</v>
      </c>
    </row>
    <row r="37" spans="1:11" s="475" customFormat="1" ht="11.1" customHeight="1">
      <c r="A37" s="425" t="s">
        <v>122</v>
      </c>
      <c r="B37" s="425"/>
      <c r="C37" s="426"/>
      <c r="D37" s="427"/>
      <c r="E37" s="474"/>
      <c r="F37" s="474"/>
      <c r="G37" s="427"/>
      <c r="H37" s="427"/>
      <c r="I37" s="427"/>
      <c r="J37" s="427"/>
      <c r="K37" s="428" t="s">
        <v>123</v>
      </c>
    </row>
    <row r="38" spans="1:11" s="476" customFormat="1" ht="10.5">
      <c r="C38" s="419"/>
      <c r="D38" s="477"/>
      <c r="E38" s="478"/>
      <c r="F38" s="478"/>
      <c r="G38" s="477"/>
      <c r="H38" s="477"/>
      <c r="I38" s="420"/>
      <c r="J38" s="420"/>
      <c r="K38" s="420"/>
    </row>
    <row r="39" spans="1:11" s="217" customFormat="1" ht="11.25">
      <c r="C39" s="479"/>
      <c r="D39" s="480"/>
      <c r="E39" s="479"/>
      <c r="I39" s="480"/>
      <c r="J39" s="480"/>
      <c r="K39" s="480"/>
    </row>
    <row r="40" spans="1:11" s="217" customFormat="1" ht="11.25">
      <c r="C40" s="479"/>
      <c r="D40" s="480"/>
      <c r="E40" s="479"/>
      <c r="I40" s="480"/>
      <c r="J40" s="480"/>
      <c r="K40" s="480"/>
    </row>
    <row r="41" spans="1:11" s="217" customFormat="1" ht="11.25">
      <c r="C41" s="479"/>
      <c r="D41" s="480"/>
      <c r="E41" s="479"/>
      <c r="I41" s="480"/>
      <c r="J41" s="480"/>
      <c r="K41" s="480"/>
    </row>
    <row r="42" spans="1:11" s="217" customFormat="1" ht="11.25">
      <c r="C42" s="479"/>
      <c r="D42" s="480"/>
      <c r="E42" s="479"/>
      <c r="I42" s="480"/>
      <c r="J42" s="480"/>
      <c r="K42" s="480"/>
    </row>
    <row r="43" spans="1:11" s="217" customFormat="1" ht="11.25">
      <c r="C43" s="479"/>
      <c r="D43" s="480"/>
      <c r="E43" s="479"/>
      <c r="I43" s="480"/>
      <c r="J43" s="480"/>
      <c r="K43" s="480"/>
    </row>
    <row r="44" spans="1:11" s="217" customFormat="1" ht="11.25">
      <c r="C44" s="479"/>
      <c r="D44" s="480"/>
      <c r="E44" s="479"/>
      <c r="I44" s="480"/>
      <c r="J44" s="480"/>
      <c r="K44" s="480"/>
    </row>
    <row r="45" spans="1:11" s="217" customFormat="1" ht="11.25">
      <c r="C45" s="479"/>
      <c r="D45" s="480"/>
      <c r="E45" s="479"/>
      <c r="I45" s="480"/>
      <c r="J45" s="480"/>
      <c r="K45" s="480"/>
    </row>
    <row r="46" spans="1:11" s="217" customFormat="1" ht="11.25">
      <c r="C46" s="479"/>
      <c r="D46" s="480"/>
      <c r="E46" s="479"/>
      <c r="I46" s="480"/>
      <c r="J46" s="480"/>
      <c r="K46" s="480"/>
    </row>
    <row r="47" spans="1:11" s="217" customFormat="1" ht="11.25">
      <c r="C47" s="479"/>
      <c r="D47" s="480"/>
      <c r="E47" s="479"/>
      <c r="I47" s="480"/>
      <c r="J47" s="480"/>
      <c r="K47" s="480"/>
    </row>
    <row r="48" spans="1:11" s="217" customFormat="1" ht="11.25">
      <c r="C48" s="479"/>
      <c r="D48" s="480"/>
      <c r="E48" s="479"/>
      <c r="I48" s="480"/>
      <c r="J48" s="480"/>
      <c r="K48" s="480"/>
    </row>
    <row r="49" spans="3:11" s="217" customFormat="1" ht="11.25">
      <c r="C49" s="479"/>
      <c r="D49" s="480"/>
      <c r="E49" s="479"/>
      <c r="I49" s="480"/>
      <c r="J49" s="480"/>
      <c r="K49" s="480"/>
    </row>
    <row r="50" spans="3:11" s="217" customFormat="1" ht="11.25">
      <c r="C50" s="479"/>
      <c r="D50" s="480"/>
      <c r="E50" s="479"/>
      <c r="I50" s="480"/>
      <c r="J50" s="480"/>
      <c r="K50" s="480"/>
    </row>
    <row r="51" spans="3:11" s="217" customFormat="1" ht="11.25">
      <c r="C51" s="479"/>
      <c r="D51" s="480"/>
      <c r="E51" s="479"/>
      <c r="I51" s="480"/>
      <c r="J51" s="480"/>
      <c r="K51" s="480"/>
    </row>
    <row r="52" spans="3:11" s="217" customFormat="1" ht="11.25">
      <c r="C52" s="479"/>
      <c r="D52" s="480"/>
      <c r="E52" s="479"/>
      <c r="I52" s="480"/>
      <c r="J52" s="480"/>
      <c r="K52" s="480"/>
    </row>
    <row r="53" spans="3:11" s="217" customFormat="1" ht="11.25">
      <c r="C53" s="479"/>
      <c r="D53" s="480"/>
      <c r="E53" s="479"/>
      <c r="I53" s="480"/>
      <c r="J53" s="480"/>
      <c r="K53" s="480"/>
    </row>
    <row r="54" spans="3:11" s="217" customFormat="1" ht="11.25">
      <c r="C54" s="479"/>
      <c r="D54" s="480"/>
      <c r="E54" s="479"/>
      <c r="I54" s="480"/>
      <c r="J54" s="480"/>
      <c r="K54" s="480"/>
    </row>
    <row r="55" spans="3:11" s="217" customFormat="1" ht="11.25">
      <c r="C55" s="479"/>
      <c r="D55" s="480"/>
      <c r="E55" s="479"/>
      <c r="I55" s="480"/>
      <c r="J55" s="480"/>
      <c r="K55" s="480"/>
    </row>
    <row r="56" spans="3:11" s="217" customFormat="1" ht="11.25">
      <c r="C56" s="479"/>
      <c r="D56" s="480"/>
      <c r="E56" s="479"/>
      <c r="I56" s="480"/>
      <c r="J56" s="480"/>
      <c r="K56" s="480"/>
    </row>
    <row r="57" spans="3:11" s="217" customFormat="1" ht="11.25">
      <c r="C57" s="479"/>
      <c r="D57" s="480"/>
      <c r="E57" s="479"/>
      <c r="I57" s="480"/>
      <c r="J57" s="480"/>
      <c r="K57" s="480"/>
    </row>
    <row r="58" spans="3:11" s="217" customFormat="1" ht="11.25">
      <c r="C58" s="479"/>
      <c r="D58" s="480"/>
      <c r="E58" s="479"/>
      <c r="I58" s="480"/>
      <c r="J58" s="480"/>
      <c r="K58" s="480"/>
    </row>
    <row r="59" spans="3:11" s="217" customFormat="1" ht="11.25">
      <c r="C59" s="479"/>
      <c r="D59" s="480"/>
      <c r="E59" s="479"/>
      <c r="I59" s="480"/>
      <c r="J59" s="480"/>
      <c r="K59" s="480"/>
    </row>
    <row r="60" spans="3:11" s="217" customFormat="1" ht="11.25">
      <c r="C60" s="479"/>
      <c r="D60" s="480"/>
      <c r="E60" s="479"/>
      <c r="I60" s="480"/>
      <c r="J60" s="480"/>
      <c r="K60" s="480"/>
    </row>
    <row r="61" spans="3:11" s="217" customFormat="1" ht="11.25">
      <c r="C61" s="479"/>
      <c r="D61" s="480"/>
      <c r="E61" s="479"/>
      <c r="I61" s="480"/>
      <c r="J61" s="480"/>
      <c r="K61" s="480"/>
    </row>
    <row r="62" spans="3:11" s="217" customFormat="1" ht="11.25">
      <c r="C62" s="479"/>
      <c r="D62" s="480"/>
      <c r="E62" s="479"/>
      <c r="I62" s="480"/>
      <c r="J62" s="480"/>
      <c r="K62" s="480"/>
    </row>
    <row r="63" spans="3:11" s="217" customFormat="1" ht="11.25">
      <c r="C63" s="479"/>
      <c r="D63" s="480"/>
      <c r="E63" s="479"/>
      <c r="I63" s="480"/>
      <c r="J63" s="480"/>
      <c r="K63" s="480"/>
    </row>
    <row r="64" spans="3:11" s="217" customFormat="1" ht="11.25">
      <c r="C64" s="479"/>
      <c r="D64" s="480"/>
      <c r="E64" s="479"/>
      <c r="I64" s="480"/>
      <c r="J64" s="480"/>
      <c r="K64" s="480"/>
    </row>
    <row r="65" spans="3:11" s="217" customFormat="1" ht="11.25">
      <c r="C65" s="479"/>
      <c r="D65" s="480"/>
      <c r="E65" s="479"/>
      <c r="I65" s="480"/>
      <c r="J65" s="480"/>
      <c r="K65" s="480"/>
    </row>
    <row r="66" spans="3:11" s="217" customFormat="1" ht="11.25">
      <c r="C66" s="479"/>
      <c r="D66" s="480"/>
      <c r="E66" s="479"/>
      <c r="I66" s="480"/>
      <c r="J66" s="480"/>
      <c r="K66" s="480"/>
    </row>
    <row r="67" spans="3:11" s="217" customFormat="1" ht="11.25">
      <c r="C67" s="479"/>
      <c r="D67" s="480"/>
      <c r="E67" s="479"/>
      <c r="I67" s="480"/>
      <c r="J67" s="480"/>
      <c r="K67" s="480"/>
    </row>
    <row r="68" spans="3:11" s="217" customFormat="1" ht="11.25">
      <c r="C68" s="479"/>
      <c r="D68" s="480"/>
      <c r="E68" s="479"/>
      <c r="I68" s="480"/>
      <c r="J68" s="480"/>
      <c r="K68" s="480"/>
    </row>
    <row r="69" spans="3:11" s="217" customFormat="1" ht="11.25">
      <c r="C69" s="479"/>
      <c r="D69" s="480"/>
      <c r="E69" s="479"/>
      <c r="I69" s="480"/>
      <c r="J69" s="480"/>
      <c r="K69" s="480"/>
    </row>
    <row r="70" spans="3:11" s="217" customFormat="1" ht="11.25">
      <c r="C70" s="479"/>
      <c r="D70" s="480"/>
      <c r="E70" s="479"/>
      <c r="I70" s="480"/>
      <c r="J70" s="480"/>
      <c r="K70" s="480"/>
    </row>
    <row r="71" spans="3:11" s="217" customFormat="1" ht="11.25">
      <c r="C71" s="479"/>
      <c r="D71" s="480"/>
      <c r="E71" s="479"/>
      <c r="I71" s="480"/>
      <c r="J71" s="480"/>
      <c r="K71" s="480"/>
    </row>
    <row r="72" spans="3:11" s="217" customFormat="1" ht="11.25">
      <c r="C72" s="479"/>
      <c r="D72" s="480"/>
      <c r="E72" s="479"/>
      <c r="I72" s="480"/>
      <c r="J72" s="480"/>
      <c r="K72" s="480"/>
    </row>
    <row r="73" spans="3:11" s="217" customFormat="1" ht="11.25">
      <c r="C73" s="479"/>
      <c r="D73" s="480"/>
      <c r="E73" s="479"/>
      <c r="I73" s="480"/>
      <c r="J73" s="480"/>
      <c r="K73" s="480"/>
    </row>
    <row r="74" spans="3:11" s="217" customFormat="1" ht="11.25">
      <c r="C74" s="479"/>
      <c r="D74" s="480"/>
      <c r="E74" s="479"/>
      <c r="I74" s="480"/>
      <c r="J74" s="480"/>
      <c r="K74" s="480"/>
    </row>
    <row r="75" spans="3:11" s="217" customFormat="1" ht="11.25">
      <c r="C75" s="479"/>
      <c r="D75" s="480"/>
      <c r="E75" s="479"/>
      <c r="I75" s="480"/>
      <c r="J75" s="480"/>
      <c r="K75" s="480"/>
    </row>
    <row r="76" spans="3:11" s="462" customFormat="1" ht="11.25">
      <c r="C76" s="463"/>
      <c r="D76" s="464"/>
      <c r="E76" s="463"/>
      <c r="I76" s="464"/>
      <c r="J76" s="464"/>
      <c r="K76" s="464"/>
    </row>
    <row r="77" spans="3:11" s="462" customFormat="1" ht="11.25">
      <c r="C77" s="463"/>
      <c r="D77" s="464"/>
      <c r="E77" s="463"/>
      <c r="I77" s="464"/>
      <c r="J77" s="464"/>
      <c r="K77" s="464"/>
    </row>
    <row r="78" spans="3:11" s="462" customFormat="1" ht="11.25">
      <c r="C78" s="463"/>
      <c r="D78" s="464"/>
      <c r="E78" s="463"/>
      <c r="I78" s="464"/>
      <c r="J78" s="464"/>
      <c r="K78" s="464"/>
    </row>
    <row r="79" spans="3:11" s="462" customFormat="1" ht="11.25">
      <c r="C79" s="463"/>
      <c r="D79" s="464"/>
      <c r="E79" s="463"/>
      <c r="I79" s="464"/>
      <c r="J79" s="464"/>
      <c r="K79" s="464"/>
    </row>
    <row r="80" spans="3:11" s="462" customFormat="1" ht="11.25">
      <c r="C80" s="463"/>
      <c r="D80" s="464"/>
      <c r="E80" s="463"/>
      <c r="I80" s="464"/>
      <c r="J80" s="464"/>
      <c r="K80" s="464"/>
    </row>
    <row r="81" spans="3:11" s="462" customFormat="1" ht="11.25">
      <c r="C81" s="463"/>
      <c r="D81" s="464"/>
      <c r="E81" s="463"/>
      <c r="I81" s="464"/>
      <c r="J81" s="464"/>
      <c r="K81" s="464"/>
    </row>
    <row r="82" spans="3:11" s="462" customFormat="1" ht="11.25">
      <c r="C82" s="463"/>
      <c r="D82" s="464"/>
      <c r="E82" s="463"/>
      <c r="I82" s="464"/>
      <c r="J82" s="464"/>
      <c r="K82" s="464"/>
    </row>
    <row r="83" spans="3:11" s="462" customFormat="1" ht="11.25">
      <c r="C83" s="463"/>
      <c r="D83" s="464"/>
      <c r="E83" s="463"/>
      <c r="I83" s="464"/>
      <c r="J83" s="464"/>
      <c r="K83" s="464"/>
    </row>
    <row r="84" spans="3:11" s="462" customFormat="1" ht="11.25">
      <c r="C84" s="463"/>
      <c r="D84" s="464"/>
      <c r="E84" s="463"/>
      <c r="I84" s="464"/>
      <c r="J84" s="464"/>
      <c r="K84" s="464"/>
    </row>
    <row r="85" spans="3:11" s="462" customFormat="1" ht="11.25">
      <c r="C85" s="463"/>
      <c r="D85" s="464"/>
      <c r="E85" s="463"/>
      <c r="I85" s="464"/>
      <c r="J85" s="464"/>
      <c r="K85" s="464"/>
    </row>
    <row r="86" spans="3:11" s="462" customFormat="1" ht="11.25">
      <c r="C86" s="463"/>
      <c r="D86" s="464"/>
      <c r="E86" s="463"/>
      <c r="I86" s="464"/>
      <c r="J86" s="464"/>
      <c r="K86" s="464"/>
    </row>
    <row r="87" spans="3:11" s="462" customFormat="1" ht="11.25">
      <c r="C87" s="463"/>
      <c r="D87" s="464"/>
      <c r="E87" s="463"/>
      <c r="I87" s="464"/>
      <c r="J87" s="464"/>
      <c r="K87" s="464"/>
    </row>
    <row r="88" spans="3:11" s="462" customFormat="1" ht="11.25">
      <c r="C88" s="463"/>
      <c r="D88" s="464"/>
      <c r="E88" s="463"/>
      <c r="I88" s="464"/>
      <c r="J88" s="464"/>
      <c r="K88" s="464"/>
    </row>
    <row r="89" spans="3:11" s="462" customFormat="1" ht="11.25">
      <c r="C89" s="463"/>
      <c r="D89" s="464"/>
      <c r="E89" s="463"/>
      <c r="I89" s="464"/>
      <c r="J89" s="464"/>
      <c r="K89" s="464"/>
    </row>
    <row r="90" spans="3:11" s="462" customFormat="1" ht="11.25">
      <c r="C90" s="463"/>
      <c r="D90" s="464"/>
      <c r="E90" s="463"/>
      <c r="I90" s="464"/>
      <c r="J90" s="464"/>
      <c r="K90" s="464"/>
    </row>
    <row r="91" spans="3:11" s="462" customFormat="1" ht="11.25">
      <c r="C91" s="463"/>
      <c r="D91" s="464"/>
      <c r="E91" s="463"/>
      <c r="I91" s="464"/>
      <c r="J91" s="464"/>
      <c r="K91" s="464"/>
    </row>
    <row r="92" spans="3:11" s="462" customFormat="1" ht="11.25">
      <c r="C92" s="463"/>
      <c r="D92" s="464"/>
      <c r="E92" s="463"/>
      <c r="I92" s="464"/>
      <c r="J92" s="464"/>
      <c r="K92" s="464"/>
    </row>
    <row r="93" spans="3:11" s="462" customFormat="1" ht="11.25">
      <c r="C93" s="463"/>
      <c r="D93" s="464"/>
      <c r="E93" s="463"/>
      <c r="I93" s="464"/>
      <c r="J93" s="464"/>
      <c r="K93" s="464"/>
    </row>
    <row r="94" spans="3:11" s="462" customFormat="1" ht="11.25">
      <c r="C94" s="463"/>
      <c r="D94" s="464"/>
      <c r="E94" s="463"/>
      <c r="I94" s="464"/>
      <c r="J94" s="464"/>
      <c r="K94" s="464"/>
    </row>
    <row r="95" spans="3:11" s="462" customFormat="1" ht="11.25">
      <c r="C95" s="463"/>
      <c r="D95" s="464"/>
      <c r="E95" s="463"/>
      <c r="I95" s="464"/>
      <c r="J95" s="464"/>
      <c r="K95" s="464"/>
    </row>
    <row r="96" spans="3:11" s="462" customFormat="1" ht="11.25">
      <c r="C96" s="463"/>
      <c r="D96" s="464"/>
      <c r="E96" s="463"/>
      <c r="I96" s="464"/>
      <c r="J96" s="464"/>
      <c r="K96" s="464"/>
    </row>
    <row r="97" spans="3:11" s="462" customFormat="1" ht="11.25">
      <c r="C97" s="463"/>
      <c r="D97" s="464"/>
      <c r="E97" s="463"/>
      <c r="I97" s="464"/>
      <c r="J97" s="464"/>
      <c r="K97" s="464"/>
    </row>
    <row r="98" spans="3:11" s="462" customFormat="1" ht="11.25">
      <c r="C98" s="463"/>
      <c r="D98" s="464"/>
      <c r="E98" s="463"/>
      <c r="I98" s="464"/>
      <c r="J98" s="464"/>
      <c r="K98" s="464"/>
    </row>
    <row r="99" spans="3:11" s="462" customFormat="1" ht="11.25">
      <c r="C99" s="463"/>
      <c r="D99" s="464"/>
      <c r="E99" s="463"/>
      <c r="I99" s="464"/>
      <c r="J99" s="464"/>
      <c r="K99" s="464"/>
    </row>
    <row r="100" spans="3:11" s="462" customFormat="1" ht="11.25">
      <c r="C100" s="463"/>
      <c r="D100" s="464"/>
      <c r="E100" s="463"/>
      <c r="I100" s="464"/>
      <c r="J100" s="464"/>
      <c r="K100" s="464"/>
    </row>
    <row r="101" spans="3:11" s="462" customFormat="1" ht="11.25">
      <c r="C101" s="463"/>
      <c r="D101" s="464"/>
      <c r="E101" s="463"/>
      <c r="I101" s="464"/>
      <c r="J101" s="464"/>
      <c r="K101" s="464"/>
    </row>
    <row r="102" spans="3:11" s="462" customFormat="1" ht="11.25">
      <c r="C102" s="463"/>
      <c r="D102" s="464"/>
      <c r="E102" s="463"/>
      <c r="I102" s="464"/>
      <c r="J102" s="464"/>
      <c r="K102" s="464"/>
    </row>
    <row r="103" spans="3:11" s="462" customFormat="1" ht="11.25">
      <c r="C103" s="463"/>
      <c r="D103" s="464"/>
      <c r="E103" s="463"/>
      <c r="I103" s="464"/>
      <c r="J103" s="464"/>
      <c r="K103" s="464"/>
    </row>
    <row r="104" spans="3:11" s="462" customFormat="1" ht="11.25">
      <c r="C104" s="463"/>
      <c r="D104" s="464"/>
      <c r="E104" s="463"/>
      <c r="I104" s="464"/>
      <c r="J104" s="464"/>
      <c r="K104" s="464"/>
    </row>
    <row r="105" spans="3:11" s="462" customFormat="1" ht="11.25">
      <c r="C105" s="463"/>
      <c r="D105" s="464"/>
      <c r="E105" s="463"/>
      <c r="I105" s="464"/>
      <c r="J105" s="464"/>
      <c r="K105" s="464"/>
    </row>
    <row r="106" spans="3:11" s="462" customFormat="1" ht="11.25">
      <c r="C106" s="463"/>
      <c r="D106" s="464"/>
      <c r="E106" s="463"/>
      <c r="I106" s="464"/>
      <c r="J106" s="464"/>
      <c r="K106" s="464"/>
    </row>
    <row r="107" spans="3:11" s="462" customFormat="1" ht="11.25">
      <c r="C107" s="463"/>
      <c r="D107" s="464"/>
      <c r="E107" s="463"/>
      <c r="I107" s="464"/>
      <c r="J107" s="464"/>
      <c r="K107" s="464"/>
    </row>
    <row r="108" spans="3:11" s="462" customFormat="1" ht="11.25">
      <c r="C108" s="463"/>
      <c r="D108" s="464"/>
      <c r="E108" s="463"/>
      <c r="I108" s="464"/>
      <c r="J108" s="464"/>
      <c r="K108" s="464"/>
    </row>
    <row r="109" spans="3:11" s="462" customFormat="1" ht="11.25">
      <c r="C109" s="463"/>
      <c r="D109" s="464"/>
      <c r="E109" s="463"/>
      <c r="I109" s="464"/>
      <c r="J109" s="464"/>
      <c r="K109" s="464"/>
    </row>
    <row r="110" spans="3:11" s="462" customFormat="1" ht="11.25">
      <c r="C110" s="463"/>
      <c r="D110" s="464"/>
      <c r="E110" s="463"/>
      <c r="I110" s="464"/>
      <c r="J110" s="464"/>
      <c r="K110" s="464"/>
    </row>
    <row r="111" spans="3:11" s="462" customFormat="1" ht="11.25">
      <c r="C111" s="463"/>
      <c r="D111" s="464"/>
      <c r="E111" s="463"/>
      <c r="I111" s="464"/>
      <c r="J111" s="464"/>
      <c r="K111" s="464"/>
    </row>
    <row r="112" spans="3:11" s="462" customFormat="1" ht="11.25">
      <c r="C112" s="463"/>
      <c r="D112" s="464"/>
      <c r="E112" s="463"/>
      <c r="I112" s="464"/>
      <c r="J112" s="464"/>
      <c r="K112" s="464"/>
    </row>
    <row r="113" spans="3:11" s="462" customFormat="1" ht="11.25">
      <c r="C113" s="463"/>
      <c r="D113" s="464"/>
      <c r="E113" s="463"/>
      <c r="I113" s="464"/>
      <c r="J113" s="464"/>
      <c r="K113" s="464"/>
    </row>
    <row r="114" spans="3:11" s="462" customFormat="1" ht="11.25">
      <c r="C114" s="463"/>
      <c r="D114" s="464"/>
      <c r="E114" s="463"/>
      <c r="I114" s="464"/>
      <c r="J114" s="464"/>
      <c r="K114" s="464"/>
    </row>
  </sheetData>
  <mergeCells count="16">
    <mergeCell ref="A3:K3"/>
    <mergeCell ref="C6:C7"/>
    <mergeCell ref="D6:D7"/>
    <mergeCell ref="E6:F6"/>
    <mergeCell ref="G6:G7"/>
    <mergeCell ref="H6:I6"/>
    <mergeCell ref="A12:B12"/>
    <mergeCell ref="A13:B13"/>
    <mergeCell ref="A6:B7"/>
    <mergeCell ref="A4:K4"/>
    <mergeCell ref="A8:B8"/>
    <mergeCell ref="A9:B9"/>
    <mergeCell ref="A10:B10"/>
    <mergeCell ref="A11:B11"/>
    <mergeCell ref="J6:J7"/>
    <mergeCell ref="K6:K7"/>
  </mergeCells>
  <phoneticPr fontId="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9"/>
  <sheetViews>
    <sheetView view="pageBreakPreview" topLeftCell="T1" zoomScale="112" zoomScaleNormal="100" zoomScaleSheetLayoutView="112" workbookViewId="0">
      <selection activeCell="AF2" sqref="AF2"/>
    </sheetView>
  </sheetViews>
  <sheetFormatPr defaultRowHeight="14.25"/>
  <cols>
    <col min="1" max="1" width="6.125" style="1002" customWidth="1"/>
    <col min="2" max="2" width="10" style="1002" customWidth="1"/>
    <col min="3" max="3" width="7.875" style="430" customWidth="1"/>
    <col min="4" max="4" width="7.625" style="314" customWidth="1"/>
    <col min="5" max="5" width="7.625" style="430" customWidth="1"/>
    <col min="6" max="6" width="7.875" style="314" customWidth="1"/>
    <col min="7" max="7" width="6.375" style="314" customWidth="1"/>
    <col min="8" max="8" width="7.125" style="430" customWidth="1"/>
    <col min="9" max="9" width="8" style="314" customWidth="1"/>
    <col min="10" max="10" width="7" style="314" customWidth="1"/>
    <col min="11" max="11" width="6.875" style="314" customWidth="1"/>
    <col min="12" max="12" width="11.625" style="466" customWidth="1"/>
    <col min="13" max="13" width="8.375" style="314" customWidth="1"/>
    <col min="14" max="14" width="7.625" style="314" customWidth="1"/>
    <col min="15" max="15" width="7.625" style="430" customWidth="1"/>
    <col min="16" max="16" width="8.375" style="1002" customWidth="1"/>
    <col min="17" max="18" width="7.625" style="1002" customWidth="1"/>
    <col min="19" max="19" width="8.375" style="314" customWidth="1"/>
    <col min="20" max="21" width="7.625" style="314" customWidth="1"/>
    <col min="22" max="22" width="8.375" style="430" customWidth="1"/>
    <col min="23" max="23" width="7.625" style="314" customWidth="1"/>
    <col min="24" max="24" width="7.625" style="430" customWidth="1"/>
    <col min="25" max="25" width="8.375" style="430" customWidth="1"/>
    <col min="26" max="26" width="7.625" style="314" customWidth="1"/>
    <col min="27" max="27" width="7.625" style="430" customWidth="1"/>
    <col min="28" max="28" width="8.375" style="430" customWidth="1"/>
    <col min="29" max="30" width="7.625" style="430" customWidth="1"/>
    <col min="31" max="31" width="11.625" style="1002" customWidth="1"/>
    <col min="32" max="32" width="6.125" style="1002" customWidth="1"/>
    <col min="33" max="33" width="11" style="1002" customWidth="1"/>
    <col min="34" max="34" width="7.875" style="430" customWidth="1"/>
    <col min="35" max="35" width="7.25" style="430" customWidth="1"/>
    <col min="36" max="36" width="6.75" style="430" customWidth="1"/>
    <col min="37" max="37" width="7.875" style="430" customWidth="1"/>
    <col min="38" max="38" width="6.5" style="430" customWidth="1"/>
    <col min="39" max="39" width="6.875" style="430" customWidth="1"/>
    <col min="40" max="40" width="7.875" style="430" customWidth="1"/>
    <col min="41" max="41" width="7.375" style="430" customWidth="1"/>
    <col min="42" max="42" width="6.75" style="430" customWidth="1"/>
    <col min="43" max="16384" width="9" style="1002"/>
  </cols>
  <sheetData>
    <row r="1" spans="1:46" ht="14.1" customHeight="1">
      <c r="A1" s="310"/>
      <c r="B1" s="310"/>
      <c r="C1" s="311"/>
      <c r="D1" s="312"/>
      <c r="E1" s="311"/>
      <c r="F1" s="312"/>
      <c r="G1" s="312"/>
      <c r="H1" s="330"/>
      <c r="I1" s="312"/>
      <c r="J1" s="312"/>
      <c r="K1" s="1006" t="s">
        <v>1755</v>
      </c>
      <c r="L1" s="310" t="s">
        <v>1756</v>
      </c>
      <c r="V1" s="311"/>
      <c r="W1" s="312"/>
      <c r="X1" s="311"/>
      <c r="Y1" s="312"/>
      <c r="Z1" s="312"/>
      <c r="AA1" s="330"/>
      <c r="AB1" s="314"/>
      <c r="AC1" s="314"/>
      <c r="AE1" s="1006" t="s">
        <v>1757</v>
      </c>
      <c r="AF1" s="310" t="s">
        <v>1758</v>
      </c>
      <c r="AG1" s="310"/>
      <c r="AH1" s="1002"/>
      <c r="AI1" s="1002"/>
      <c r="AJ1" s="1002"/>
      <c r="AK1" s="314"/>
      <c r="AL1" s="314"/>
      <c r="AM1" s="314"/>
      <c r="AN1" s="314"/>
      <c r="AO1" s="314"/>
      <c r="AP1" s="314"/>
    </row>
    <row r="2" spans="1:46" ht="14.1" customHeight="1">
      <c r="A2" s="310"/>
      <c r="B2" s="310"/>
      <c r="C2" s="311"/>
      <c r="D2" s="312"/>
      <c r="E2" s="311"/>
      <c r="F2" s="312"/>
      <c r="G2" s="312"/>
      <c r="H2" s="330"/>
      <c r="I2" s="312"/>
      <c r="J2" s="312"/>
      <c r="K2" s="1006"/>
      <c r="L2" s="310"/>
      <c r="V2" s="311"/>
      <c r="W2" s="312"/>
      <c r="X2" s="311"/>
      <c r="Y2" s="312"/>
      <c r="Z2" s="312"/>
      <c r="AA2" s="330"/>
      <c r="AB2" s="314"/>
      <c r="AC2" s="314"/>
      <c r="AE2" s="1006"/>
      <c r="AF2" s="310"/>
      <c r="AG2" s="310"/>
      <c r="AH2" s="1002"/>
      <c r="AI2" s="1002"/>
      <c r="AJ2" s="1002"/>
      <c r="AK2" s="314"/>
      <c r="AL2" s="314"/>
      <c r="AM2" s="314"/>
      <c r="AN2" s="314"/>
      <c r="AO2" s="314"/>
      <c r="AP2" s="314"/>
    </row>
    <row r="3" spans="1:46" s="1022" customFormat="1" ht="20.100000000000001" customHeight="1">
      <c r="A3" s="1606" t="s">
        <v>457</v>
      </c>
      <c r="B3" s="1606"/>
      <c r="C3" s="1606"/>
      <c r="D3" s="1606"/>
      <c r="E3" s="1606"/>
      <c r="F3" s="1606"/>
      <c r="G3" s="1606"/>
      <c r="H3" s="1606"/>
      <c r="I3" s="1606"/>
      <c r="J3" s="1606"/>
      <c r="K3" s="1606"/>
      <c r="L3" s="1606" t="s">
        <v>1632</v>
      </c>
      <c r="M3" s="1606"/>
      <c r="N3" s="1606"/>
      <c r="O3" s="1606"/>
      <c r="P3" s="1606"/>
      <c r="Q3" s="1606"/>
      <c r="R3" s="1606"/>
      <c r="S3" s="1606"/>
      <c r="T3" s="1606"/>
      <c r="U3" s="1606"/>
      <c r="V3" s="1611" t="s">
        <v>933</v>
      </c>
      <c r="W3" s="1611"/>
      <c r="X3" s="1611"/>
      <c r="Y3" s="1611"/>
      <c r="Z3" s="1611"/>
      <c r="AA3" s="1611"/>
      <c r="AB3" s="1611"/>
      <c r="AC3" s="1611"/>
      <c r="AD3" s="1611"/>
      <c r="AE3" s="1611"/>
      <c r="AF3" s="1606" t="s">
        <v>1632</v>
      </c>
      <c r="AG3" s="1606"/>
      <c r="AH3" s="1606"/>
      <c r="AI3" s="1606"/>
      <c r="AJ3" s="1606"/>
      <c r="AK3" s="1606"/>
      <c r="AL3" s="1606"/>
      <c r="AM3" s="1606"/>
      <c r="AN3" s="1606"/>
      <c r="AO3" s="1606"/>
      <c r="AP3" s="1606"/>
    </row>
    <row r="4" spans="1:46" s="1001" customFormat="1" ht="24" customHeight="1">
      <c r="A4" s="1191" t="s">
        <v>1633</v>
      </c>
      <c r="B4" s="1191"/>
      <c r="C4" s="1191"/>
      <c r="D4" s="1191"/>
      <c r="E4" s="1191"/>
      <c r="F4" s="1191"/>
      <c r="G4" s="1191"/>
      <c r="H4" s="1191"/>
      <c r="I4" s="1191"/>
      <c r="J4" s="1191"/>
      <c r="K4" s="1191"/>
      <c r="L4" s="1000"/>
      <c r="M4" s="1000"/>
      <c r="N4" s="1000"/>
      <c r="O4" s="1000"/>
      <c r="P4" s="1000"/>
      <c r="Q4" s="1000"/>
      <c r="R4" s="1000"/>
      <c r="S4" s="1000"/>
      <c r="T4" s="1000"/>
      <c r="U4" s="1000"/>
      <c r="AB4" s="1000"/>
      <c r="AC4" s="1000"/>
      <c r="AD4" s="1000"/>
      <c r="AF4" s="1191" t="s">
        <v>933</v>
      </c>
      <c r="AG4" s="1191"/>
      <c r="AH4" s="1191"/>
      <c r="AI4" s="1191"/>
      <c r="AJ4" s="1191"/>
      <c r="AK4" s="1191"/>
      <c r="AL4" s="1191"/>
      <c r="AM4" s="1191"/>
      <c r="AN4" s="1191"/>
      <c r="AO4" s="1191"/>
      <c r="AP4" s="1191"/>
    </row>
    <row r="5" spans="1:46" s="315" customFormat="1" ht="18" customHeight="1" thickBot="1">
      <c r="A5" s="315" t="s">
        <v>464</v>
      </c>
      <c r="H5" s="1007"/>
      <c r="K5" s="1007" t="s">
        <v>465</v>
      </c>
      <c r="L5" s="1014" t="s">
        <v>464</v>
      </c>
      <c r="V5" s="1014"/>
      <c r="W5" s="1014"/>
      <c r="X5" s="1014"/>
      <c r="Y5" s="1014"/>
      <c r="Z5" s="1014"/>
      <c r="AA5" s="1014"/>
      <c r="AE5" s="1007" t="s">
        <v>465</v>
      </c>
      <c r="AF5" s="315" t="s">
        <v>464</v>
      </c>
      <c r="AP5" s="1007" t="s">
        <v>465</v>
      </c>
    </row>
    <row r="6" spans="1:46" s="1003" customFormat="1" ht="14.25" customHeight="1">
      <c r="A6" s="1326" t="s">
        <v>934</v>
      </c>
      <c r="B6" s="1327"/>
      <c r="C6" s="1527" t="s">
        <v>198</v>
      </c>
      <c r="D6" s="1529"/>
      <c r="E6" s="1529"/>
      <c r="F6" s="1529" t="s">
        <v>172</v>
      </c>
      <c r="G6" s="1529"/>
      <c r="H6" s="1529"/>
      <c r="I6" s="1524" t="s">
        <v>170</v>
      </c>
      <c r="J6" s="1529"/>
      <c r="K6" s="1530"/>
      <c r="L6" s="1612" t="s">
        <v>934</v>
      </c>
      <c r="M6" s="1524" t="s">
        <v>171</v>
      </c>
      <c r="N6" s="1529"/>
      <c r="O6" s="1529"/>
      <c r="P6" s="1524" t="s">
        <v>1634</v>
      </c>
      <c r="Q6" s="1529"/>
      <c r="R6" s="1529"/>
      <c r="S6" s="1621" t="s">
        <v>1635</v>
      </c>
      <c r="T6" s="1529"/>
      <c r="U6" s="1530"/>
      <c r="V6" s="1523" t="s">
        <v>1636</v>
      </c>
      <c r="W6" s="1523"/>
      <c r="X6" s="1524"/>
      <c r="Y6" s="1530" t="s">
        <v>1637</v>
      </c>
      <c r="Z6" s="1523"/>
      <c r="AA6" s="1524"/>
      <c r="AB6" s="1528" t="s">
        <v>1638</v>
      </c>
      <c r="AC6" s="1529"/>
      <c r="AD6" s="1530"/>
      <c r="AE6" s="1555" t="s">
        <v>1639</v>
      </c>
      <c r="AF6" s="1326" t="s">
        <v>1640</v>
      </c>
      <c r="AG6" s="1327"/>
      <c r="AH6" s="1524" t="s">
        <v>1641</v>
      </c>
      <c r="AI6" s="1529"/>
      <c r="AJ6" s="1529"/>
      <c r="AK6" s="1529" t="s">
        <v>1642</v>
      </c>
      <c r="AL6" s="1529"/>
      <c r="AM6" s="1529"/>
      <c r="AN6" s="1524" t="s">
        <v>1643</v>
      </c>
      <c r="AO6" s="1529"/>
      <c r="AP6" s="1530"/>
    </row>
    <row r="7" spans="1:46" s="1003" customFormat="1" ht="14.25" customHeight="1">
      <c r="A7" s="1328"/>
      <c r="B7" s="1329"/>
      <c r="C7" s="1536" t="s">
        <v>1644</v>
      </c>
      <c r="D7" s="1537"/>
      <c r="E7" s="1537"/>
      <c r="F7" s="1537" t="s">
        <v>1645</v>
      </c>
      <c r="G7" s="1537"/>
      <c r="H7" s="1537"/>
      <c r="I7" s="1296" t="s">
        <v>1646</v>
      </c>
      <c r="J7" s="1537"/>
      <c r="K7" s="1538"/>
      <c r="L7" s="1613"/>
      <c r="M7" s="1296" t="s">
        <v>1647</v>
      </c>
      <c r="N7" s="1537"/>
      <c r="O7" s="1537"/>
      <c r="P7" s="1296" t="s">
        <v>1648</v>
      </c>
      <c r="Q7" s="1537"/>
      <c r="R7" s="1537"/>
      <c r="S7" s="1620" t="s">
        <v>1649</v>
      </c>
      <c r="T7" s="1537"/>
      <c r="U7" s="1538"/>
      <c r="V7" s="1491" t="s">
        <v>1650</v>
      </c>
      <c r="W7" s="1491"/>
      <c r="X7" s="1296"/>
      <c r="Y7" s="1538" t="s">
        <v>1651</v>
      </c>
      <c r="Z7" s="1491"/>
      <c r="AA7" s="1296"/>
      <c r="AB7" s="1296" t="s">
        <v>1652</v>
      </c>
      <c r="AC7" s="1537"/>
      <c r="AD7" s="1538"/>
      <c r="AE7" s="1556"/>
      <c r="AF7" s="1328"/>
      <c r="AG7" s="1329"/>
      <c r="AH7" s="1296" t="s">
        <v>1653</v>
      </c>
      <c r="AI7" s="1537"/>
      <c r="AJ7" s="1537"/>
      <c r="AK7" s="1537" t="s">
        <v>1654</v>
      </c>
      <c r="AL7" s="1537"/>
      <c r="AM7" s="1537"/>
      <c r="AN7" s="1296" t="s">
        <v>1655</v>
      </c>
      <c r="AO7" s="1537"/>
      <c r="AP7" s="1538"/>
    </row>
    <row r="8" spans="1:46" s="1003" customFormat="1" ht="14.25" customHeight="1">
      <c r="A8" s="1328"/>
      <c r="B8" s="1329"/>
      <c r="C8" s="1622" t="s">
        <v>1656</v>
      </c>
      <c r="D8" s="1609" t="s">
        <v>1657</v>
      </c>
      <c r="E8" s="1567" t="s">
        <v>1658</v>
      </c>
      <c r="F8" s="1607" t="s">
        <v>1656</v>
      </c>
      <c r="G8" s="1609" t="s">
        <v>1657</v>
      </c>
      <c r="H8" s="1567" t="s">
        <v>1658</v>
      </c>
      <c r="I8" s="1607" t="s">
        <v>1656</v>
      </c>
      <c r="J8" s="1609" t="s">
        <v>1657</v>
      </c>
      <c r="K8" s="1563" t="s">
        <v>1658</v>
      </c>
      <c r="L8" s="1613"/>
      <c r="M8" s="1607" t="s">
        <v>1656</v>
      </c>
      <c r="N8" s="1609" t="s">
        <v>1657</v>
      </c>
      <c r="O8" s="1567" t="s">
        <v>1658</v>
      </c>
      <c r="P8" s="1607" t="s">
        <v>1656</v>
      </c>
      <c r="Q8" s="1609" t="s">
        <v>1657</v>
      </c>
      <c r="R8" s="1567" t="s">
        <v>1658</v>
      </c>
      <c r="S8" s="1567" t="s">
        <v>1656</v>
      </c>
      <c r="T8" s="1609" t="s">
        <v>1657</v>
      </c>
      <c r="U8" s="1563" t="s">
        <v>1658</v>
      </c>
      <c r="V8" s="1624" t="s">
        <v>1656</v>
      </c>
      <c r="W8" s="1619" t="s">
        <v>1657</v>
      </c>
      <c r="X8" s="1615" t="s">
        <v>1658</v>
      </c>
      <c r="Y8" s="1617" t="s">
        <v>1656</v>
      </c>
      <c r="Z8" s="1619" t="s">
        <v>1657</v>
      </c>
      <c r="AA8" s="1615" t="s">
        <v>1658</v>
      </c>
      <c r="AB8" s="1607" t="s">
        <v>1656</v>
      </c>
      <c r="AC8" s="1609" t="s">
        <v>1657</v>
      </c>
      <c r="AD8" s="1563" t="s">
        <v>1658</v>
      </c>
      <c r="AE8" s="1556"/>
      <c r="AF8" s="1328"/>
      <c r="AG8" s="1329"/>
      <c r="AH8" s="1607" t="s">
        <v>1656</v>
      </c>
      <c r="AI8" s="1609" t="s">
        <v>1657</v>
      </c>
      <c r="AJ8" s="1567" t="s">
        <v>1658</v>
      </c>
      <c r="AK8" s="1567" t="s">
        <v>1656</v>
      </c>
      <c r="AL8" s="1609" t="s">
        <v>1657</v>
      </c>
      <c r="AM8" s="1567" t="s">
        <v>1658</v>
      </c>
      <c r="AN8" s="1607" t="s">
        <v>1656</v>
      </c>
      <c r="AO8" s="1609" t="s">
        <v>1657</v>
      </c>
      <c r="AP8" s="1563" t="s">
        <v>1658</v>
      </c>
    </row>
    <row r="9" spans="1:46" s="1003" customFormat="1" ht="14.25" customHeight="1">
      <c r="A9" s="1330"/>
      <c r="B9" s="1331"/>
      <c r="C9" s="1623"/>
      <c r="D9" s="1610"/>
      <c r="E9" s="1568"/>
      <c r="F9" s="1608"/>
      <c r="G9" s="1610"/>
      <c r="H9" s="1568"/>
      <c r="I9" s="1608"/>
      <c r="J9" s="1610"/>
      <c r="K9" s="1564"/>
      <c r="L9" s="1614"/>
      <c r="M9" s="1608"/>
      <c r="N9" s="1610"/>
      <c r="O9" s="1568"/>
      <c r="P9" s="1608"/>
      <c r="Q9" s="1610"/>
      <c r="R9" s="1568"/>
      <c r="S9" s="1568"/>
      <c r="T9" s="1610"/>
      <c r="U9" s="1564"/>
      <c r="V9" s="1616"/>
      <c r="W9" s="1578"/>
      <c r="X9" s="1616"/>
      <c r="Y9" s="1618"/>
      <c r="Z9" s="1578"/>
      <c r="AA9" s="1616"/>
      <c r="AB9" s="1608"/>
      <c r="AC9" s="1610"/>
      <c r="AD9" s="1564"/>
      <c r="AE9" s="1557"/>
      <c r="AF9" s="1330"/>
      <c r="AG9" s="1331"/>
      <c r="AH9" s="1608"/>
      <c r="AI9" s="1610"/>
      <c r="AJ9" s="1568"/>
      <c r="AK9" s="1568"/>
      <c r="AL9" s="1610"/>
      <c r="AM9" s="1568"/>
      <c r="AN9" s="1608"/>
      <c r="AO9" s="1610"/>
      <c r="AP9" s="1564"/>
    </row>
    <row r="10" spans="1:46" s="1003" customFormat="1" ht="16.5" customHeight="1">
      <c r="A10" s="1625" t="s">
        <v>1659</v>
      </c>
      <c r="B10" s="1591"/>
      <c r="C10" s="180">
        <v>35350</v>
      </c>
      <c r="D10" s="180">
        <v>20992</v>
      </c>
      <c r="E10" s="180">
        <v>14358</v>
      </c>
      <c r="F10" s="180">
        <v>757</v>
      </c>
      <c r="G10" s="180">
        <v>264</v>
      </c>
      <c r="H10" s="180">
        <v>493</v>
      </c>
      <c r="I10" s="180">
        <v>771</v>
      </c>
      <c r="J10" s="180">
        <v>478</v>
      </c>
      <c r="K10" s="180">
        <v>293</v>
      </c>
      <c r="L10" s="1005" t="s">
        <v>304</v>
      </c>
      <c r="M10" s="180">
        <v>13638</v>
      </c>
      <c r="N10" s="180">
        <v>7265</v>
      </c>
      <c r="O10" s="180">
        <v>6373</v>
      </c>
      <c r="P10" s="180">
        <v>95</v>
      </c>
      <c r="Q10" s="180">
        <v>61</v>
      </c>
      <c r="R10" s="180">
        <v>34</v>
      </c>
      <c r="S10" s="180">
        <v>2028</v>
      </c>
      <c r="T10" s="180">
        <v>1171</v>
      </c>
      <c r="U10" s="180">
        <v>857</v>
      </c>
      <c r="V10" s="180">
        <v>3077</v>
      </c>
      <c r="W10" s="180">
        <v>2696</v>
      </c>
      <c r="X10" s="180">
        <v>381</v>
      </c>
      <c r="Y10" s="180">
        <v>7558</v>
      </c>
      <c r="Z10" s="180">
        <v>3394</v>
      </c>
      <c r="AA10" s="180">
        <v>4164</v>
      </c>
      <c r="AB10" s="180">
        <v>1239</v>
      </c>
      <c r="AC10" s="180">
        <v>1013</v>
      </c>
      <c r="AD10" s="180">
        <v>226</v>
      </c>
      <c r="AE10" s="432" t="s">
        <v>304</v>
      </c>
      <c r="AF10" s="1625" t="s">
        <v>1659</v>
      </c>
      <c r="AG10" s="1591"/>
      <c r="AH10" s="180">
        <v>830</v>
      </c>
      <c r="AI10" s="180">
        <v>690</v>
      </c>
      <c r="AJ10" s="180">
        <v>140</v>
      </c>
      <c r="AK10" s="180">
        <v>1091</v>
      </c>
      <c r="AL10" s="180">
        <v>993</v>
      </c>
      <c r="AM10" s="180">
        <v>98</v>
      </c>
      <c r="AN10" s="180">
        <v>4266</v>
      </c>
      <c r="AO10" s="180">
        <v>2967</v>
      </c>
      <c r="AP10" s="180">
        <v>1299</v>
      </c>
      <c r="AR10" s="1010"/>
      <c r="AS10" s="1010"/>
      <c r="AT10" s="1010"/>
    </row>
    <row r="11" spans="1:46" s="1003" customFormat="1" ht="16.5" customHeight="1">
      <c r="A11" s="1591" t="s">
        <v>1660</v>
      </c>
      <c r="B11" s="1591"/>
      <c r="C11" s="180">
        <v>36895</v>
      </c>
      <c r="D11" s="180">
        <v>22070</v>
      </c>
      <c r="E11" s="180">
        <v>14825</v>
      </c>
      <c r="F11" s="180">
        <v>748</v>
      </c>
      <c r="G11" s="180">
        <v>242</v>
      </c>
      <c r="H11" s="180">
        <v>506</v>
      </c>
      <c r="I11" s="180">
        <v>915</v>
      </c>
      <c r="J11" s="180">
        <v>559</v>
      </c>
      <c r="K11" s="180">
        <v>356</v>
      </c>
      <c r="L11" s="1005" t="s">
        <v>515</v>
      </c>
      <c r="M11" s="180">
        <v>13117</v>
      </c>
      <c r="N11" s="180">
        <v>6915</v>
      </c>
      <c r="O11" s="180">
        <v>6202</v>
      </c>
      <c r="P11" s="180">
        <v>101</v>
      </c>
      <c r="Q11" s="180">
        <v>73</v>
      </c>
      <c r="R11" s="180">
        <v>28</v>
      </c>
      <c r="S11" s="180">
        <v>2023</v>
      </c>
      <c r="T11" s="180">
        <v>1081</v>
      </c>
      <c r="U11" s="180">
        <v>942</v>
      </c>
      <c r="V11" s="180">
        <v>3100</v>
      </c>
      <c r="W11" s="180">
        <v>2729</v>
      </c>
      <c r="X11" s="180">
        <v>371</v>
      </c>
      <c r="Y11" s="180">
        <v>8316</v>
      </c>
      <c r="Z11" s="180">
        <v>3893</v>
      </c>
      <c r="AA11" s="180">
        <v>4423</v>
      </c>
      <c r="AB11" s="180">
        <v>1167</v>
      </c>
      <c r="AC11" s="180">
        <v>934</v>
      </c>
      <c r="AD11" s="180">
        <v>233</v>
      </c>
      <c r="AE11" s="432" t="s">
        <v>515</v>
      </c>
      <c r="AF11" s="1625" t="s">
        <v>515</v>
      </c>
      <c r="AG11" s="1626"/>
      <c r="AH11" s="180">
        <v>1008</v>
      </c>
      <c r="AI11" s="180">
        <v>866</v>
      </c>
      <c r="AJ11" s="180">
        <v>142</v>
      </c>
      <c r="AK11" s="180">
        <v>1445</v>
      </c>
      <c r="AL11" s="180">
        <v>1351</v>
      </c>
      <c r="AM11" s="180">
        <v>94</v>
      </c>
      <c r="AN11" s="180">
        <v>4955</v>
      </c>
      <c r="AO11" s="180">
        <v>3427</v>
      </c>
      <c r="AP11" s="180">
        <v>1528</v>
      </c>
      <c r="AR11" s="1010"/>
      <c r="AS11" s="1010"/>
      <c r="AT11" s="1010"/>
    </row>
    <row r="12" spans="1:46" s="1003" customFormat="1" ht="16.5" customHeight="1">
      <c r="A12" s="1591" t="s">
        <v>844</v>
      </c>
      <c r="B12" s="1591"/>
      <c r="C12" s="180">
        <v>39984</v>
      </c>
      <c r="D12" s="180">
        <v>24640</v>
      </c>
      <c r="E12" s="180">
        <v>15344</v>
      </c>
      <c r="F12" s="180">
        <v>781</v>
      </c>
      <c r="G12" s="180">
        <v>264</v>
      </c>
      <c r="H12" s="180">
        <v>517</v>
      </c>
      <c r="I12" s="180">
        <v>891</v>
      </c>
      <c r="J12" s="180">
        <v>575</v>
      </c>
      <c r="K12" s="180">
        <v>316</v>
      </c>
      <c r="L12" s="1005" t="s">
        <v>844</v>
      </c>
      <c r="M12" s="180">
        <v>7976</v>
      </c>
      <c r="N12" s="180">
        <v>4132</v>
      </c>
      <c r="O12" s="180">
        <v>3844</v>
      </c>
      <c r="P12" s="180">
        <v>158</v>
      </c>
      <c r="Q12" s="180">
        <v>109</v>
      </c>
      <c r="R12" s="180">
        <v>49</v>
      </c>
      <c r="S12" s="180">
        <v>2135</v>
      </c>
      <c r="T12" s="180">
        <v>1052</v>
      </c>
      <c r="U12" s="180">
        <v>1083</v>
      </c>
      <c r="V12" s="180">
        <v>3509</v>
      </c>
      <c r="W12" s="180">
        <v>3118</v>
      </c>
      <c r="X12" s="180">
        <v>391</v>
      </c>
      <c r="Y12" s="180">
        <v>9541</v>
      </c>
      <c r="Z12" s="180">
        <v>4853</v>
      </c>
      <c r="AA12" s="180">
        <v>4688</v>
      </c>
      <c r="AB12" s="180">
        <v>1037</v>
      </c>
      <c r="AC12" s="180">
        <v>818</v>
      </c>
      <c r="AD12" s="180">
        <v>219</v>
      </c>
      <c r="AE12" s="432" t="s">
        <v>844</v>
      </c>
      <c r="AF12" s="1625" t="s">
        <v>844</v>
      </c>
      <c r="AG12" s="1626"/>
      <c r="AH12" s="180">
        <v>1235</v>
      </c>
      <c r="AI12" s="180">
        <v>1037</v>
      </c>
      <c r="AJ12" s="180">
        <v>198</v>
      </c>
      <c r="AK12" s="180">
        <v>1902</v>
      </c>
      <c r="AL12" s="180">
        <v>1810</v>
      </c>
      <c r="AM12" s="180">
        <v>92</v>
      </c>
      <c r="AN12" s="180">
        <v>10819</v>
      </c>
      <c r="AO12" s="180">
        <v>6872</v>
      </c>
      <c r="AP12" s="180">
        <v>3947</v>
      </c>
      <c r="AR12" s="1010"/>
      <c r="AS12" s="1010"/>
      <c r="AT12" s="1010"/>
    </row>
    <row r="13" spans="1:46" s="1003" customFormat="1" ht="16.5" customHeight="1">
      <c r="A13" s="1591" t="s">
        <v>1242</v>
      </c>
      <c r="B13" s="1591"/>
      <c r="C13" s="180">
        <v>40067</v>
      </c>
      <c r="D13" s="180">
        <v>24531</v>
      </c>
      <c r="E13" s="180">
        <v>15536</v>
      </c>
      <c r="F13" s="180">
        <v>820</v>
      </c>
      <c r="G13" s="180">
        <v>271</v>
      </c>
      <c r="H13" s="180">
        <v>549</v>
      </c>
      <c r="I13" s="180">
        <v>932</v>
      </c>
      <c r="J13" s="180">
        <v>570</v>
      </c>
      <c r="K13" s="180">
        <v>362</v>
      </c>
      <c r="L13" s="1005" t="s">
        <v>1242</v>
      </c>
      <c r="M13" s="180">
        <v>7184</v>
      </c>
      <c r="N13" s="180">
        <v>3608</v>
      </c>
      <c r="O13" s="180">
        <v>3576</v>
      </c>
      <c r="P13" s="180">
        <v>154</v>
      </c>
      <c r="Q13" s="180">
        <v>110</v>
      </c>
      <c r="R13" s="180">
        <v>44</v>
      </c>
      <c r="S13" s="180">
        <v>2087</v>
      </c>
      <c r="T13" s="180">
        <v>888</v>
      </c>
      <c r="U13" s="180">
        <v>1199</v>
      </c>
      <c r="V13" s="180">
        <v>3537</v>
      </c>
      <c r="W13" s="180">
        <v>3150</v>
      </c>
      <c r="X13" s="180">
        <v>387</v>
      </c>
      <c r="Y13" s="180">
        <v>9944</v>
      </c>
      <c r="Z13" s="180">
        <v>4896</v>
      </c>
      <c r="AA13" s="180">
        <v>5048</v>
      </c>
      <c r="AB13" s="180">
        <v>920</v>
      </c>
      <c r="AC13" s="180">
        <v>686</v>
      </c>
      <c r="AD13" s="180">
        <v>234</v>
      </c>
      <c r="AE13" s="432" t="s">
        <v>1242</v>
      </c>
      <c r="AF13" s="1625" t="s">
        <v>1242</v>
      </c>
      <c r="AG13" s="1626"/>
      <c r="AH13" s="180">
        <v>1516</v>
      </c>
      <c r="AI13" s="180">
        <v>1260</v>
      </c>
      <c r="AJ13" s="180">
        <v>256</v>
      </c>
      <c r="AK13" s="180">
        <v>2062</v>
      </c>
      <c r="AL13" s="180">
        <v>1979</v>
      </c>
      <c r="AM13" s="180">
        <v>83</v>
      </c>
      <c r="AN13" s="180">
        <v>10911</v>
      </c>
      <c r="AO13" s="180">
        <v>7113</v>
      </c>
      <c r="AP13" s="180">
        <v>3798</v>
      </c>
      <c r="AR13" s="1010"/>
      <c r="AS13" s="1010"/>
      <c r="AT13" s="1010"/>
    </row>
    <row r="14" spans="1:46" s="999" customFormat="1" ht="16.5" customHeight="1">
      <c r="A14" s="1582" t="s">
        <v>1548</v>
      </c>
      <c r="B14" s="1582"/>
      <c r="C14" s="434">
        <f>SUM(C16:C38)</f>
        <v>43499</v>
      </c>
      <c r="D14" s="434">
        <f t="shared" ref="D14:K14" si="0">SUM(D16:D38)</f>
        <v>26971</v>
      </c>
      <c r="E14" s="434">
        <f t="shared" si="0"/>
        <v>16528</v>
      </c>
      <c r="F14" s="434">
        <f>SUM(F16:F38)</f>
        <v>816</v>
      </c>
      <c r="G14" s="434">
        <f t="shared" si="0"/>
        <v>269</v>
      </c>
      <c r="H14" s="434">
        <f t="shared" si="0"/>
        <v>547</v>
      </c>
      <c r="I14" s="434">
        <f t="shared" si="0"/>
        <v>955</v>
      </c>
      <c r="J14" s="434">
        <f t="shared" si="0"/>
        <v>593</v>
      </c>
      <c r="K14" s="434">
        <f t="shared" si="0"/>
        <v>362</v>
      </c>
      <c r="L14" s="1004" t="s">
        <v>1548</v>
      </c>
      <c r="M14" s="434">
        <f>SUM(M16:M38)</f>
        <v>6877</v>
      </c>
      <c r="N14" s="434">
        <f t="shared" ref="N14:U14" si="1">SUM(N16:N38)</f>
        <v>3304</v>
      </c>
      <c r="O14" s="434">
        <f t="shared" si="1"/>
        <v>3573</v>
      </c>
      <c r="P14" s="434">
        <f t="shared" si="1"/>
        <v>141</v>
      </c>
      <c r="Q14" s="434">
        <f t="shared" si="1"/>
        <v>100</v>
      </c>
      <c r="R14" s="434">
        <f t="shared" si="1"/>
        <v>41</v>
      </c>
      <c r="S14" s="434">
        <f t="shared" si="1"/>
        <v>2406</v>
      </c>
      <c r="T14" s="434">
        <f t="shared" si="1"/>
        <v>1046</v>
      </c>
      <c r="U14" s="434">
        <f t="shared" si="1"/>
        <v>1360</v>
      </c>
      <c r="V14" s="434">
        <f>SUM(V16:V38)</f>
        <v>4061</v>
      </c>
      <c r="W14" s="434">
        <f t="shared" ref="W14:AD14" si="2">SUM(W16:W38)</f>
        <v>3648</v>
      </c>
      <c r="X14" s="434">
        <f t="shared" si="2"/>
        <v>413</v>
      </c>
      <c r="Y14" s="434">
        <f t="shared" si="2"/>
        <v>10253</v>
      </c>
      <c r="Z14" s="434">
        <f t="shared" si="2"/>
        <v>4900</v>
      </c>
      <c r="AA14" s="434">
        <f t="shared" si="2"/>
        <v>5353</v>
      </c>
      <c r="AB14" s="434">
        <f t="shared" si="2"/>
        <v>984</v>
      </c>
      <c r="AC14" s="434">
        <f t="shared" si="2"/>
        <v>711</v>
      </c>
      <c r="AD14" s="434">
        <f t="shared" si="2"/>
        <v>273</v>
      </c>
      <c r="AE14" s="373" t="s">
        <v>1548</v>
      </c>
      <c r="AF14" s="1627" t="s">
        <v>1548</v>
      </c>
      <c r="AG14" s="1582"/>
      <c r="AH14" s="434">
        <f>SUM(AH16:AH38)</f>
        <v>1748</v>
      </c>
      <c r="AI14" s="434">
        <f t="shared" ref="AI14:AP14" si="3">SUM(AI16:AI38)</f>
        <v>1429</v>
      </c>
      <c r="AJ14" s="434">
        <f t="shared" si="3"/>
        <v>319</v>
      </c>
      <c r="AK14" s="434">
        <f>SUM(AK16:AK38)</f>
        <v>2212</v>
      </c>
      <c r="AL14" s="434">
        <f t="shared" si="3"/>
        <v>2119</v>
      </c>
      <c r="AM14" s="434">
        <f t="shared" si="3"/>
        <v>93</v>
      </c>
      <c r="AN14" s="434">
        <f>SUM(AN16:AN38)</f>
        <v>13046</v>
      </c>
      <c r="AO14" s="434">
        <f t="shared" si="3"/>
        <v>8852</v>
      </c>
      <c r="AP14" s="434">
        <f t="shared" si="3"/>
        <v>4194</v>
      </c>
      <c r="AR14" s="1008"/>
      <c r="AS14" s="1008"/>
      <c r="AT14" s="1008"/>
    </row>
    <row r="15" spans="1:46" s="1003" customFormat="1" ht="7.35" customHeight="1">
      <c r="A15" s="1010"/>
      <c r="B15" s="183"/>
      <c r="C15" s="180"/>
      <c r="D15" s="180"/>
      <c r="E15" s="180"/>
      <c r="F15" s="180"/>
      <c r="G15" s="180"/>
      <c r="H15" s="180"/>
      <c r="I15" s="180"/>
      <c r="J15" s="180"/>
      <c r="K15" s="180"/>
      <c r="L15" s="183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009"/>
      <c r="AF15" s="1010"/>
      <c r="AG15" s="183"/>
      <c r="AH15" s="180"/>
      <c r="AI15" s="180"/>
      <c r="AJ15" s="180"/>
      <c r="AK15" s="180"/>
      <c r="AL15" s="180"/>
      <c r="AM15" s="180"/>
      <c r="AN15" s="180"/>
      <c r="AO15" s="180"/>
      <c r="AP15" s="180"/>
    </row>
    <row r="16" spans="1:46" s="1003" customFormat="1" ht="18.2" customHeight="1">
      <c r="A16" s="1010" t="s">
        <v>175</v>
      </c>
      <c r="B16" s="435" t="s">
        <v>199</v>
      </c>
      <c r="C16" s="180">
        <f>D16+E16</f>
        <v>4626</v>
      </c>
      <c r="D16" s="180">
        <f>G16+J16+N16+Q16+T16+W16+Z16+AC16+AI16+AL16+AO16</f>
        <v>2675</v>
      </c>
      <c r="E16" s="180">
        <f>H16+K16+O16+R16+U16+X16+AA16+AD16+AJ16+AM16+AP16</f>
        <v>1951</v>
      </c>
      <c r="F16" s="180">
        <f t="shared" ref="F16:F38" si="4">G16+H16</f>
        <v>108</v>
      </c>
      <c r="G16" s="436">
        <v>37</v>
      </c>
      <c r="H16" s="436">
        <v>71</v>
      </c>
      <c r="I16" s="180">
        <f>J16+K16</f>
        <v>251</v>
      </c>
      <c r="J16" s="436">
        <v>161</v>
      </c>
      <c r="K16" s="436">
        <v>90</v>
      </c>
      <c r="L16" s="183" t="s">
        <v>175</v>
      </c>
      <c r="M16" s="437">
        <f>N16+O16</f>
        <v>809</v>
      </c>
      <c r="N16" s="436">
        <v>474</v>
      </c>
      <c r="O16" s="436">
        <v>335</v>
      </c>
      <c r="P16" s="180">
        <f>Q16+R16</f>
        <v>26</v>
      </c>
      <c r="Q16" s="436">
        <v>19</v>
      </c>
      <c r="R16" s="436">
        <v>7</v>
      </c>
      <c r="S16" s="180">
        <f>T16+U16</f>
        <v>286</v>
      </c>
      <c r="T16" s="436">
        <v>33</v>
      </c>
      <c r="U16" s="436">
        <v>253</v>
      </c>
      <c r="V16" s="180">
        <f>W16+X16</f>
        <v>363</v>
      </c>
      <c r="W16" s="436">
        <v>351</v>
      </c>
      <c r="X16" s="436">
        <v>12</v>
      </c>
      <c r="Y16" s="180">
        <f>Z16+AA16</f>
        <v>1133</v>
      </c>
      <c r="Z16" s="436">
        <v>517</v>
      </c>
      <c r="AA16" s="436">
        <v>616</v>
      </c>
      <c r="AB16" s="180">
        <f>AC16+AD16</f>
        <v>61</v>
      </c>
      <c r="AC16" s="436">
        <v>41</v>
      </c>
      <c r="AD16" s="438">
        <v>20</v>
      </c>
      <c r="AE16" s="439" t="s">
        <v>199</v>
      </c>
      <c r="AF16" s="1010" t="s">
        <v>175</v>
      </c>
      <c r="AG16" s="435" t="s">
        <v>199</v>
      </c>
      <c r="AH16" s="180">
        <f>AI16+AJ16</f>
        <v>97</v>
      </c>
      <c r="AI16" s="436">
        <v>67</v>
      </c>
      <c r="AJ16" s="436">
        <v>30</v>
      </c>
      <c r="AK16" s="180">
        <f>AL16+AM16</f>
        <v>138</v>
      </c>
      <c r="AL16" s="440">
        <v>131</v>
      </c>
      <c r="AM16" s="440">
        <v>7</v>
      </c>
      <c r="AN16" s="180">
        <f>AO16+AP16</f>
        <v>1354</v>
      </c>
      <c r="AO16" s="441">
        <v>844</v>
      </c>
      <c r="AP16" s="441">
        <v>510</v>
      </c>
    </row>
    <row r="17" spans="1:45" s="1003" customFormat="1" ht="18.600000000000001" customHeight="1">
      <c r="A17" s="1010" t="s">
        <v>176</v>
      </c>
      <c r="B17" s="435" t="s">
        <v>218</v>
      </c>
      <c r="C17" s="180">
        <f t="shared" ref="C17:C38" si="5">D17+E17</f>
        <v>7210</v>
      </c>
      <c r="D17" s="180">
        <f t="shared" ref="D17:E38" si="6">G17+J17+N17+Q17+T17+W17+Z17+AC17+AI17+AL17+AO17</f>
        <v>5114</v>
      </c>
      <c r="E17" s="180">
        <f t="shared" si="6"/>
        <v>2096</v>
      </c>
      <c r="F17" s="180">
        <f t="shared" si="4"/>
        <v>81</v>
      </c>
      <c r="G17" s="436">
        <v>16</v>
      </c>
      <c r="H17" s="436">
        <v>65</v>
      </c>
      <c r="I17" s="180">
        <f t="shared" ref="I17:I38" si="7">J17+K17</f>
        <v>110</v>
      </c>
      <c r="J17" s="436">
        <v>72</v>
      </c>
      <c r="K17" s="436">
        <v>38</v>
      </c>
      <c r="L17" s="183" t="s">
        <v>176</v>
      </c>
      <c r="M17" s="437">
        <f t="shared" ref="M17:M38" si="8">N17+O17</f>
        <v>948</v>
      </c>
      <c r="N17" s="436">
        <v>487</v>
      </c>
      <c r="O17" s="436">
        <v>461</v>
      </c>
      <c r="P17" s="180">
        <f t="shared" ref="P17:P38" si="9">Q17+R17</f>
        <v>20</v>
      </c>
      <c r="Q17" s="436">
        <v>14</v>
      </c>
      <c r="R17" s="436">
        <v>6</v>
      </c>
      <c r="S17" s="180">
        <f t="shared" ref="S17:S38" si="10">T17+U17</f>
        <v>358</v>
      </c>
      <c r="T17" s="436">
        <v>227</v>
      </c>
      <c r="U17" s="436">
        <v>131</v>
      </c>
      <c r="V17" s="180">
        <f t="shared" ref="V17:V38" si="11">W17+X17</f>
        <v>463</v>
      </c>
      <c r="W17" s="436">
        <v>455</v>
      </c>
      <c r="X17" s="436">
        <v>8</v>
      </c>
      <c r="Y17" s="180">
        <f t="shared" ref="Y17:Y38" si="12">Z17+AA17</f>
        <v>1609</v>
      </c>
      <c r="Z17" s="436">
        <v>1052</v>
      </c>
      <c r="AA17" s="436">
        <v>557</v>
      </c>
      <c r="AB17" s="180">
        <f t="shared" ref="AB17:AB38" si="13">AC17+AD17</f>
        <v>133</v>
      </c>
      <c r="AC17" s="436">
        <v>113</v>
      </c>
      <c r="AD17" s="438">
        <v>20</v>
      </c>
      <c r="AE17" s="439" t="s">
        <v>218</v>
      </c>
      <c r="AF17" s="1010" t="s">
        <v>176</v>
      </c>
      <c r="AG17" s="442" t="s">
        <v>218</v>
      </c>
      <c r="AH17" s="180">
        <f t="shared" ref="AH17:AH38" si="14">AI17+AJ17</f>
        <v>553</v>
      </c>
      <c r="AI17" s="436">
        <v>432</v>
      </c>
      <c r="AJ17" s="436">
        <v>121</v>
      </c>
      <c r="AK17" s="180">
        <f t="shared" ref="AK17:AK38" si="15">AL17+AM17</f>
        <v>536</v>
      </c>
      <c r="AL17" s="440">
        <v>526</v>
      </c>
      <c r="AM17" s="440">
        <v>10</v>
      </c>
      <c r="AN17" s="180">
        <f t="shared" ref="AN17:AN38" si="16">AO17+AP17</f>
        <v>2399</v>
      </c>
      <c r="AO17" s="443">
        <v>1720</v>
      </c>
      <c r="AP17" s="443">
        <v>679</v>
      </c>
    </row>
    <row r="18" spans="1:45" s="1003" customFormat="1" ht="18.600000000000001" customHeight="1">
      <c r="A18" s="1010" t="s">
        <v>177</v>
      </c>
      <c r="B18" s="435" t="s">
        <v>200</v>
      </c>
      <c r="C18" s="180">
        <f t="shared" si="5"/>
        <v>1599</v>
      </c>
      <c r="D18" s="180">
        <f t="shared" si="6"/>
        <v>874</v>
      </c>
      <c r="E18" s="180">
        <f t="shared" si="6"/>
        <v>725</v>
      </c>
      <c r="F18" s="180">
        <f t="shared" si="4"/>
        <v>22</v>
      </c>
      <c r="G18" s="436">
        <v>3</v>
      </c>
      <c r="H18" s="436">
        <v>19</v>
      </c>
      <c r="I18" s="180">
        <f t="shared" si="7"/>
        <v>41</v>
      </c>
      <c r="J18" s="436">
        <v>25</v>
      </c>
      <c r="K18" s="436">
        <v>16</v>
      </c>
      <c r="L18" s="183" t="s">
        <v>177</v>
      </c>
      <c r="M18" s="437">
        <f t="shared" si="8"/>
        <v>317</v>
      </c>
      <c r="N18" s="436">
        <v>144</v>
      </c>
      <c r="O18" s="436">
        <v>173</v>
      </c>
      <c r="P18" s="180">
        <f t="shared" si="9"/>
        <v>2</v>
      </c>
      <c r="Q18" s="436">
        <v>1</v>
      </c>
      <c r="R18" s="436">
        <v>1</v>
      </c>
      <c r="S18" s="180">
        <f t="shared" si="10"/>
        <v>58</v>
      </c>
      <c r="T18" s="436">
        <v>28</v>
      </c>
      <c r="U18" s="436">
        <v>30</v>
      </c>
      <c r="V18" s="180">
        <f t="shared" si="11"/>
        <v>152</v>
      </c>
      <c r="W18" s="436">
        <v>143</v>
      </c>
      <c r="X18" s="436">
        <v>9</v>
      </c>
      <c r="Y18" s="180">
        <f t="shared" si="12"/>
        <v>430</v>
      </c>
      <c r="Z18" s="436">
        <v>145</v>
      </c>
      <c r="AA18" s="436">
        <v>285</v>
      </c>
      <c r="AB18" s="180">
        <f t="shared" si="13"/>
        <v>32</v>
      </c>
      <c r="AC18" s="436">
        <v>25</v>
      </c>
      <c r="AD18" s="438">
        <v>7</v>
      </c>
      <c r="AE18" s="439" t="s">
        <v>200</v>
      </c>
      <c r="AF18" s="1010" t="s">
        <v>177</v>
      </c>
      <c r="AG18" s="442" t="s">
        <v>200</v>
      </c>
      <c r="AH18" s="180">
        <f t="shared" si="14"/>
        <v>29</v>
      </c>
      <c r="AI18" s="436">
        <v>26</v>
      </c>
      <c r="AJ18" s="436">
        <v>3</v>
      </c>
      <c r="AK18" s="180">
        <f t="shared" si="15"/>
        <v>52</v>
      </c>
      <c r="AL18" s="440">
        <v>51</v>
      </c>
      <c r="AM18" s="440">
        <v>1</v>
      </c>
      <c r="AN18" s="180">
        <f t="shared" si="16"/>
        <v>464</v>
      </c>
      <c r="AO18" s="443">
        <v>283</v>
      </c>
      <c r="AP18" s="443">
        <v>181</v>
      </c>
    </row>
    <row r="19" spans="1:45" s="1003" customFormat="1" ht="18.600000000000001" customHeight="1">
      <c r="A19" s="1010" t="s">
        <v>178</v>
      </c>
      <c r="B19" s="435" t="s">
        <v>201</v>
      </c>
      <c r="C19" s="180">
        <f t="shared" si="5"/>
        <v>1443</v>
      </c>
      <c r="D19" s="180">
        <f t="shared" si="6"/>
        <v>624</v>
      </c>
      <c r="E19" s="180">
        <f t="shared" si="6"/>
        <v>819</v>
      </c>
      <c r="F19" s="180">
        <f t="shared" si="4"/>
        <v>31</v>
      </c>
      <c r="G19" s="436">
        <v>2</v>
      </c>
      <c r="H19" s="436">
        <v>29</v>
      </c>
      <c r="I19" s="180">
        <f t="shared" si="7"/>
        <v>41</v>
      </c>
      <c r="J19" s="436">
        <v>24</v>
      </c>
      <c r="K19" s="436">
        <v>17</v>
      </c>
      <c r="L19" s="183" t="s">
        <v>178</v>
      </c>
      <c r="M19" s="437">
        <f t="shared" si="8"/>
        <v>433</v>
      </c>
      <c r="N19" s="436">
        <v>188</v>
      </c>
      <c r="O19" s="436">
        <v>245</v>
      </c>
      <c r="P19" s="180">
        <f t="shared" si="9"/>
        <v>11</v>
      </c>
      <c r="Q19" s="436">
        <v>9</v>
      </c>
      <c r="R19" s="436">
        <v>2</v>
      </c>
      <c r="S19" s="180">
        <f t="shared" si="10"/>
        <v>87</v>
      </c>
      <c r="T19" s="436">
        <v>29</v>
      </c>
      <c r="U19" s="436">
        <v>58</v>
      </c>
      <c r="V19" s="180">
        <f t="shared" si="11"/>
        <v>35</v>
      </c>
      <c r="W19" s="436">
        <v>32</v>
      </c>
      <c r="X19" s="436">
        <v>3</v>
      </c>
      <c r="Y19" s="180">
        <f t="shared" si="12"/>
        <v>435</v>
      </c>
      <c r="Z19" s="436">
        <v>118</v>
      </c>
      <c r="AA19" s="436">
        <v>317</v>
      </c>
      <c r="AB19" s="180">
        <f t="shared" si="13"/>
        <v>23</v>
      </c>
      <c r="AC19" s="436">
        <v>11</v>
      </c>
      <c r="AD19" s="438">
        <v>12</v>
      </c>
      <c r="AE19" s="439" t="s">
        <v>201</v>
      </c>
      <c r="AF19" s="1010" t="s">
        <v>178</v>
      </c>
      <c r="AG19" s="435" t="s">
        <v>201</v>
      </c>
      <c r="AH19" s="437">
        <f t="shared" si="14"/>
        <v>11</v>
      </c>
      <c r="AI19" s="436">
        <v>10</v>
      </c>
      <c r="AJ19" s="436">
        <v>1</v>
      </c>
      <c r="AK19" s="180">
        <f t="shared" si="15"/>
        <v>5</v>
      </c>
      <c r="AL19" s="440">
        <v>4</v>
      </c>
      <c r="AM19" s="440">
        <v>1</v>
      </c>
      <c r="AN19" s="180">
        <f t="shared" si="16"/>
        <v>331</v>
      </c>
      <c r="AO19" s="443">
        <v>197</v>
      </c>
      <c r="AP19" s="443">
        <v>134</v>
      </c>
    </row>
    <row r="20" spans="1:45" s="1003" customFormat="1" ht="18.600000000000001" customHeight="1">
      <c r="A20" s="1010" t="s">
        <v>179</v>
      </c>
      <c r="B20" s="435" t="s">
        <v>202</v>
      </c>
      <c r="C20" s="180">
        <f t="shared" si="5"/>
        <v>5960</v>
      </c>
      <c r="D20" s="180">
        <f t="shared" si="6"/>
        <v>3543</v>
      </c>
      <c r="E20" s="180">
        <f t="shared" si="6"/>
        <v>2417</v>
      </c>
      <c r="F20" s="180">
        <f t="shared" si="4"/>
        <v>267</v>
      </c>
      <c r="G20" s="436">
        <v>166</v>
      </c>
      <c r="H20" s="436">
        <v>101</v>
      </c>
      <c r="I20" s="180">
        <f t="shared" si="7"/>
        <v>90</v>
      </c>
      <c r="J20" s="436">
        <v>57</v>
      </c>
      <c r="K20" s="436">
        <v>33</v>
      </c>
      <c r="L20" s="183" t="s">
        <v>179</v>
      </c>
      <c r="M20" s="437">
        <f t="shared" si="8"/>
        <v>827</v>
      </c>
      <c r="N20" s="436">
        <v>350</v>
      </c>
      <c r="O20" s="436">
        <v>477</v>
      </c>
      <c r="P20" s="180">
        <f t="shared" si="9"/>
        <v>15</v>
      </c>
      <c r="Q20" s="436">
        <v>7</v>
      </c>
      <c r="R20" s="436">
        <v>8</v>
      </c>
      <c r="S20" s="180">
        <f t="shared" si="10"/>
        <v>434</v>
      </c>
      <c r="T20" s="436">
        <v>193</v>
      </c>
      <c r="U20" s="436">
        <v>241</v>
      </c>
      <c r="V20" s="180">
        <f t="shared" si="11"/>
        <v>703</v>
      </c>
      <c r="W20" s="436">
        <v>588</v>
      </c>
      <c r="X20" s="436">
        <v>115</v>
      </c>
      <c r="Y20" s="180">
        <f t="shared" si="12"/>
        <v>1256</v>
      </c>
      <c r="Z20" s="436">
        <v>653</v>
      </c>
      <c r="AA20" s="436">
        <v>603</v>
      </c>
      <c r="AB20" s="180">
        <f t="shared" si="13"/>
        <v>89</v>
      </c>
      <c r="AC20" s="436">
        <v>65</v>
      </c>
      <c r="AD20" s="438">
        <v>24</v>
      </c>
      <c r="AE20" s="439" t="s">
        <v>202</v>
      </c>
      <c r="AF20" s="1010" t="s">
        <v>179</v>
      </c>
      <c r="AG20" s="435" t="s">
        <v>202</v>
      </c>
      <c r="AH20" s="437">
        <f t="shared" si="14"/>
        <v>88</v>
      </c>
      <c r="AI20" s="436">
        <v>62</v>
      </c>
      <c r="AJ20" s="436">
        <v>26</v>
      </c>
      <c r="AK20" s="180">
        <f t="shared" si="15"/>
        <v>278</v>
      </c>
      <c r="AL20" s="440">
        <v>254</v>
      </c>
      <c r="AM20" s="440">
        <v>24</v>
      </c>
      <c r="AN20" s="180">
        <f t="shared" si="16"/>
        <v>1913</v>
      </c>
      <c r="AO20" s="443">
        <v>1148</v>
      </c>
      <c r="AP20" s="443">
        <v>765</v>
      </c>
    </row>
    <row r="21" spans="1:45" s="1003" customFormat="1" ht="18.600000000000001" customHeight="1">
      <c r="A21" s="1010" t="s">
        <v>180</v>
      </c>
      <c r="B21" s="435" t="s">
        <v>203</v>
      </c>
      <c r="C21" s="180">
        <f t="shared" si="5"/>
        <v>792</v>
      </c>
      <c r="D21" s="180">
        <f t="shared" si="6"/>
        <v>298</v>
      </c>
      <c r="E21" s="180">
        <f t="shared" si="6"/>
        <v>494</v>
      </c>
      <c r="F21" s="180">
        <f t="shared" si="4"/>
        <v>16</v>
      </c>
      <c r="G21" s="436">
        <v>2</v>
      </c>
      <c r="H21" s="436">
        <v>14</v>
      </c>
      <c r="I21" s="180">
        <f t="shared" si="7"/>
        <v>31</v>
      </c>
      <c r="J21" s="436">
        <v>17</v>
      </c>
      <c r="K21" s="436">
        <v>14</v>
      </c>
      <c r="L21" s="183" t="s">
        <v>180</v>
      </c>
      <c r="M21" s="437">
        <f t="shared" si="8"/>
        <v>253</v>
      </c>
      <c r="N21" s="440">
        <v>117</v>
      </c>
      <c r="O21" s="440">
        <v>136</v>
      </c>
      <c r="P21" s="180">
        <f t="shared" si="9"/>
        <v>4</v>
      </c>
      <c r="Q21" s="436">
        <v>3</v>
      </c>
      <c r="R21" s="436">
        <v>1</v>
      </c>
      <c r="S21" s="180">
        <f t="shared" si="10"/>
        <v>43</v>
      </c>
      <c r="T21" s="436">
        <v>7</v>
      </c>
      <c r="U21" s="436">
        <v>36</v>
      </c>
      <c r="V21" s="180">
        <f t="shared" si="11"/>
        <v>11</v>
      </c>
      <c r="W21" s="436">
        <v>11</v>
      </c>
      <c r="X21" s="436">
        <v>0</v>
      </c>
      <c r="Y21" s="180">
        <f t="shared" si="12"/>
        <v>251</v>
      </c>
      <c r="Z21" s="436">
        <v>48</v>
      </c>
      <c r="AA21" s="436">
        <v>203</v>
      </c>
      <c r="AB21" s="180">
        <f t="shared" si="13"/>
        <v>20</v>
      </c>
      <c r="AC21" s="436">
        <v>16</v>
      </c>
      <c r="AD21" s="438">
        <v>4</v>
      </c>
      <c r="AE21" s="439" t="s">
        <v>203</v>
      </c>
      <c r="AF21" s="1010" t="s">
        <v>180</v>
      </c>
      <c r="AG21" s="435" t="s">
        <v>203</v>
      </c>
      <c r="AH21" s="437">
        <f t="shared" si="14"/>
        <v>14</v>
      </c>
      <c r="AI21" s="436">
        <v>9</v>
      </c>
      <c r="AJ21" s="436">
        <v>5</v>
      </c>
      <c r="AK21" s="180">
        <f t="shared" si="15"/>
        <v>3</v>
      </c>
      <c r="AL21" s="440">
        <v>1</v>
      </c>
      <c r="AM21" s="440">
        <v>2</v>
      </c>
      <c r="AN21" s="180">
        <f t="shared" si="16"/>
        <v>146</v>
      </c>
      <c r="AO21" s="443">
        <v>67</v>
      </c>
      <c r="AP21" s="443">
        <v>79</v>
      </c>
      <c r="AR21" s="444"/>
      <c r="AS21" s="444"/>
    </row>
    <row r="22" spans="1:45" s="1003" customFormat="1" ht="18.600000000000001" customHeight="1">
      <c r="A22" s="1010" t="s">
        <v>181</v>
      </c>
      <c r="B22" s="435" t="s">
        <v>204</v>
      </c>
      <c r="C22" s="180">
        <f t="shared" si="5"/>
        <v>2379</v>
      </c>
      <c r="D22" s="180">
        <f t="shared" si="6"/>
        <v>1719</v>
      </c>
      <c r="E22" s="180">
        <f t="shared" si="6"/>
        <v>660</v>
      </c>
      <c r="F22" s="180">
        <f t="shared" si="4"/>
        <v>17</v>
      </c>
      <c r="G22" s="436">
        <v>1</v>
      </c>
      <c r="H22" s="436">
        <v>16</v>
      </c>
      <c r="I22" s="180">
        <f t="shared" si="7"/>
        <v>20</v>
      </c>
      <c r="J22" s="436">
        <v>11</v>
      </c>
      <c r="K22" s="436">
        <v>9</v>
      </c>
      <c r="L22" s="183" t="s">
        <v>181</v>
      </c>
      <c r="M22" s="437">
        <f t="shared" si="8"/>
        <v>155</v>
      </c>
      <c r="N22" s="436">
        <v>70</v>
      </c>
      <c r="O22" s="436">
        <v>85</v>
      </c>
      <c r="P22" s="180">
        <f t="shared" si="9"/>
        <v>3</v>
      </c>
      <c r="Q22" s="436">
        <v>2</v>
      </c>
      <c r="R22" s="436">
        <v>1</v>
      </c>
      <c r="S22" s="180">
        <f t="shared" si="10"/>
        <v>120</v>
      </c>
      <c r="T22" s="436">
        <v>82</v>
      </c>
      <c r="U22" s="436">
        <v>38</v>
      </c>
      <c r="V22" s="180">
        <f t="shared" si="11"/>
        <v>284</v>
      </c>
      <c r="W22" s="436">
        <v>255</v>
      </c>
      <c r="X22" s="436">
        <v>29</v>
      </c>
      <c r="Y22" s="180">
        <f t="shared" si="12"/>
        <v>539</v>
      </c>
      <c r="Z22" s="436">
        <v>281</v>
      </c>
      <c r="AA22" s="436">
        <v>258</v>
      </c>
      <c r="AB22" s="180">
        <f t="shared" si="13"/>
        <v>73</v>
      </c>
      <c r="AC22" s="436">
        <v>57</v>
      </c>
      <c r="AD22" s="438">
        <v>16</v>
      </c>
      <c r="AE22" s="445" t="s">
        <v>204</v>
      </c>
      <c r="AF22" s="1010" t="s">
        <v>181</v>
      </c>
      <c r="AG22" s="442" t="s">
        <v>204</v>
      </c>
      <c r="AH22" s="437">
        <f t="shared" si="14"/>
        <v>171</v>
      </c>
      <c r="AI22" s="436">
        <v>159</v>
      </c>
      <c r="AJ22" s="436">
        <v>12</v>
      </c>
      <c r="AK22" s="180">
        <f t="shared" si="15"/>
        <v>261</v>
      </c>
      <c r="AL22" s="440">
        <v>250</v>
      </c>
      <c r="AM22" s="440">
        <v>11</v>
      </c>
      <c r="AN22" s="180">
        <f t="shared" si="16"/>
        <v>736</v>
      </c>
      <c r="AO22" s="443">
        <v>551</v>
      </c>
      <c r="AP22" s="443">
        <v>185</v>
      </c>
      <c r="AS22" s="444"/>
    </row>
    <row r="23" spans="1:45" s="1003" customFormat="1" ht="18.600000000000001" customHeight="1">
      <c r="A23" s="1010" t="s">
        <v>182</v>
      </c>
      <c r="B23" s="435" t="s">
        <v>205</v>
      </c>
      <c r="C23" s="180">
        <f t="shared" si="5"/>
        <v>824</v>
      </c>
      <c r="D23" s="180">
        <f t="shared" si="6"/>
        <v>296</v>
      </c>
      <c r="E23" s="180">
        <f t="shared" si="6"/>
        <v>528</v>
      </c>
      <c r="F23" s="180">
        <f t="shared" si="4"/>
        <v>22</v>
      </c>
      <c r="G23" s="436">
        <v>1</v>
      </c>
      <c r="H23" s="436">
        <v>21</v>
      </c>
      <c r="I23" s="180">
        <f t="shared" si="7"/>
        <v>18</v>
      </c>
      <c r="J23" s="436">
        <v>10</v>
      </c>
      <c r="K23" s="436">
        <v>8</v>
      </c>
      <c r="L23" s="183" t="s">
        <v>182</v>
      </c>
      <c r="M23" s="437">
        <f t="shared" si="8"/>
        <v>84</v>
      </c>
      <c r="N23" s="436">
        <v>37</v>
      </c>
      <c r="O23" s="436">
        <v>47</v>
      </c>
      <c r="P23" s="180">
        <f t="shared" si="9"/>
        <v>6</v>
      </c>
      <c r="Q23" s="436">
        <v>4</v>
      </c>
      <c r="R23" s="436">
        <v>2</v>
      </c>
      <c r="S23" s="180">
        <f t="shared" si="10"/>
        <v>37</v>
      </c>
      <c r="T23" s="436">
        <v>1</v>
      </c>
      <c r="U23" s="436">
        <v>36</v>
      </c>
      <c r="V23" s="180">
        <f t="shared" si="11"/>
        <v>32</v>
      </c>
      <c r="W23" s="436">
        <v>31</v>
      </c>
      <c r="X23" s="436">
        <v>1</v>
      </c>
      <c r="Y23" s="180">
        <f t="shared" si="12"/>
        <v>329</v>
      </c>
      <c r="Z23" s="436">
        <v>50</v>
      </c>
      <c r="AA23" s="436">
        <v>279</v>
      </c>
      <c r="AB23" s="180">
        <f t="shared" si="13"/>
        <v>18</v>
      </c>
      <c r="AC23" s="436">
        <v>6</v>
      </c>
      <c r="AD23" s="438">
        <v>12</v>
      </c>
      <c r="AE23" s="439" t="s">
        <v>205</v>
      </c>
      <c r="AF23" s="1010" t="s">
        <v>182</v>
      </c>
      <c r="AG23" s="435" t="s">
        <v>205</v>
      </c>
      <c r="AH23" s="437">
        <f t="shared" si="14"/>
        <v>15</v>
      </c>
      <c r="AI23" s="436">
        <v>11</v>
      </c>
      <c r="AJ23" s="436">
        <v>4</v>
      </c>
      <c r="AK23" s="180">
        <f t="shared" si="15"/>
        <v>6</v>
      </c>
      <c r="AL23" s="440">
        <v>6</v>
      </c>
      <c r="AM23" s="440">
        <v>0</v>
      </c>
      <c r="AN23" s="180">
        <f t="shared" si="16"/>
        <v>257</v>
      </c>
      <c r="AO23" s="443">
        <v>139</v>
      </c>
      <c r="AP23" s="443">
        <v>118</v>
      </c>
      <c r="AR23" s="444"/>
      <c r="AS23" s="444"/>
    </row>
    <row r="24" spans="1:45" s="1003" customFormat="1" ht="18.600000000000001" customHeight="1">
      <c r="A24" s="1010" t="s">
        <v>183</v>
      </c>
      <c r="B24" s="435" t="s">
        <v>219</v>
      </c>
      <c r="C24" s="180">
        <f t="shared" si="5"/>
        <v>581</v>
      </c>
      <c r="D24" s="180">
        <f t="shared" si="6"/>
        <v>240</v>
      </c>
      <c r="E24" s="180">
        <f t="shared" si="6"/>
        <v>341</v>
      </c>
      <c r="F24" s="180">
        <f t="shared" si="4"/>
        <v>7</v>
      </c>
      <c r="G24" s="436">
        <v>1</v>
      </c>
      <c r="H24" s="436">
        <v>6</v>
      </c>
      <c r="I24" s="180">
        <f t="shared" si="7"/>
        <v>19</v>
      </c>
      <c r="J24" s="436">
        <v>12</v>
      </c>
      <c r="K24" s="436">
        <v>7</v>
      </c>
      <c r="L24" s="183" t="s">
        <v>183</v>
      </c>
      <c r="M24" s="437">
        <f t="shared" si="8"/>
        <v>72</v>
      </c>
      <c r="N24" s="436">
        <v>19</v>
      </c>
      <c r="O24" s="436">
        <v>53</v>
      </c>
      <c r="P24" s="180">
        <f t="shared" si="9"/>
        <v>1</v>
      </c>
      <c r="Q24" s="436">
        <v>1</v>
      </c>
      <c r="R24" s="436">
        <v>0</v>
      </c>
      <c r="S24" s="180">
        <f t="shared" si="10"/>
        <v>33</v>
      </c>
      <c r="T24" s="436">
        <v>5</v>
      </c>
      <c r="U24" s="436">
        <v>28</v>
      </c>
      <c r="V24" s="180">
        <f t="shared" si="11"/>
        <v>7</v>
      </c>
      <c r="W24" s="436">
        <v>2</v>
      </c>
      <c r="X24" s="436">
        <v>5</v>
      </c>
      <c r="Y24" s="180">
        <f t="shared" si="12"/>
        <v>197</v>
      </c>
      <c r="Z24" s="436">
        <v>59</v>
      </c>
      <c r="AA24" s="436">
        <v>138</v>
      </c>
      <c r="AB24" s="180">
        <f t="shared" si="13"/>
        <v>22</v>
      </c>
      <c r="AC24" s="436">
        <v>13</v>
      </c>
      <c r="AD24" s="438">
        <v>9</v>
      </c>
      <c r="AE24" s="445" t="s">
        <v>219</v>
      </c>
      <c r="AF24" s="1010" t="s">
        <v>183</v>
      </c>
      <c r="AG24" s="446" t="s">
        <v>219</v>
      </c>
      <c r="AH24" s="437">
        <f t="shared" si="14"/>
        <v>6</v>
      </c>
      <c r="AI24" s="436">
        <v>5</v>
      </c>
      <c r="AJ24" s="436">
        <v>1</v>
      </c>
      <c r="AK24" s="180">
        <f t="shared" si="15"/>
        <v>15</v>
      </c>
      <c r="AL24" s="440">
        <v>11</v>
      </c>
      <c r="AM24" s="440">
        <v>4</v>
      </c>
      <c r="AN24" s="180">
        <f t="shared" si="16"/>
        <v>202</v>
      </c>
      <c r="AO24" s="443">
        <v>112</v>
      </c>
      <c r="AP24" s="443">
        <v>90</v>
      </c>
      <c r="AR24" s="444"/>
      <c r="AS24" s="444"/>
    </row>
    <row r="25" spans="1:45" s="1003" customFormat="1" ht="18.600000000000001" customHeight="1">
      <c r="A25" s="1010" t="s">
        <v>184</v>
      </c>
      <c r="B25" s="435" t="s">
        <v>206</v>
      </c>
      <c r="C25" s="180">
        <f t="shared" si="5"/>
        <v>6783</v>
      </c>
      <c r="D25" s="180">
        <f t="shared" si="6"/>
        <v>4117</v>
      </c>
      <c r="E25" s="180">
        <f t="shared" si="6"/>
        <v>2666</v>
      </c>
      <c r="F25" s="180">
        <f t="shared" si="4"/>
        <v>103</v>
      </c>
      <c r="G25" s="436">
        <v>26</v>
      </c>
      <c r="H25" s="436">
        <v>77</v>
      </c>
      <c r="I25" s="180">
        <f t="shared" si="7"/>
        <v>169</v>
      </c>
      <c r="J25" s="436">
        <v>115</v>
      </c>
      <c r="K25" s="436">
        <v>54</v>
      </c>
      <c r="L25" s="183" t="s">
        <v>184</v>
      </c>
      <c r="M25" s="437">
        <f t="shared" si="8"/>
        <v>2081</v>
      </c>
      <c r="N25" s="436">
        <v>1011</v>
      </c>
      <c r="O25" s="436">
        <v>1070</v>
      </c>
      <c r="P25" s="180">
        <f t="shared" si="9"/>
        <v>27</v>
      </c>
      <c r="Q25" s="436">
        <v>20</v>
      </c>
      <c r="R25" s="436">
        <v>7</v>
      </c>
      <c r="S25" s="180">
        <f t="shared" si="10"/>
        <v>245</v>
      </c>
      <c r="T25" s="436">
        <v>123</v>
      </c>
      <c r="U25" s="436">
        <v>122</v>
      </c>
      <c r="V25" s="180">
        <f t="shared" si="11"/>
        <v>423</v>
      </c>
      <c r="W25" s="436">
        <v>332</v>
      </c>
      <c r="X25" s="436">
        <v>91</v>
      </c>
      <c r="Y25" s="180">
        <f t="shared" si="12"/>
        <v>1081</v>
      </c>
      <c r="Z25" s="436">
        <v>568</v>
      </c>
      <c r="AA25" s="436">
        <v>513</v>
      </c>
      <c r="AB25" s="180">
        <f t="shared" si="13"/>
        <v>136</v>
      </c>
      <c r="AC25" s="436">
        <v>87</v>
      </c>
      <c r="AD25" s="438">
        <v>49</v>
      </c>
      <c r="AE25" s="445" t="s">
        <v>206</v>
      </c>
      <c r="AF25" s="1010" t="s">
        <v>184</v>
      </c>
      <c r="AG25" s="442" t="s">
        <v>206</v>
      </c>
      <c r="AH25" s="437">
        <f t="shared" si="14"/>
        <v>274</v>
      </c>
      <c r="AI25" s="436">
        <v>196</v>
      </c>
      <c r="AJ25" s="436">
        <v>78</v>
      </c>
      <c r="AK25" s="180">
        <f t="shared" si="15"/>
        <v>284</v>
      </c>
      <c r="AL25" s="440">
        <v>268</v>
      </c>
      <c r="AM25" s="440">
        <v>16</v>
      </c>
      <c r="AN25" s="180">
        <f t="shared" si="16"/>
        <v>1960</v>
      </c>
      <c r="AO25" s="443">
        <v>1371</v>
      </c>
      <c r="AP25" s="443">
        <v>589</v>
      </c>
      <c r="AR25" s="444"/>
      <c r="AS25" s="444"/>
    </row>
    <row r="26" spans="1:45" s="1003" customFormat="1" ht="18.600000000000001" customHeight="1">
      <c r="A26" s="1010" t="s">
        <v>185</v>
      </c>
      <c r="B26" s="435" t="s">
        <v>207</v>
      </c>
      <c r="C26" s="180">
        <f t="shared" si="5"/>
        <v>509</v>
      </c>
      <c r="D26" s="180">
        <f t="shared" si="6"/>
        <v>361</v>
      </c>
      <c r="E26" s="180">
        <f t="shared" si="6"/>
        <v>148</v>
      </c>
      <c r="F26" s="180">
        <f t="shared" si="4"/>
        <v>1</v>
      </c>
      <c r="G26" s="436">
        <v>0</v>
      </c>
      <c r="H26" s="436">
        <v>1</v>
      </c>
      <c r="I26" s="180">
        <f t="shared" si="7"/>
        <v>3</v>
      </c>
      <c r="J26" s="436">
        <v>2</v>
      </c>
      <c r="K26" s="436">
        <v>1</v>
      </c>
      <c r="L26" s="183" t="s">
        <v>185</v>
      </c>
      <c r="M26" s="437">
        <f t="shared" si="8"/>
        <v>27</v>
      </c>
      <c r="N26" s="436">
        <v>8</v>
      </c>
      <c r="O26" s="436">
        <v>19</v>
      </c>
      <c r="P26" s="180">
        <f t="shared" si="9"/>
        <v>0</v>
      </c>
      <c r="Q26" s="436">
        <v>0</v>
      </c>
      <c r="R26" s="436">
        <v>0</v>
      </c>
      <c r="S26" s="180">
        <f t="shared" si="10"/>
        <v>20</v>
      </c>
      <c r="T26" s="436">
        <v>7</v>
      </c>
      <c r="U26" s="436">
        <v>13</v>
      </c>
      <c r="V26" s="180">
        <f t="shared" si="11"/>
        <v>56</v>
      </c>
      <c r="W26" s="436">
        <v>56</v>
      </c>
      <c r="X26" s="436">
        <v>0</v>
      </c>
      <c r="Y26" s="180">
        <f t="shared" si="12"/>
        <v>105</v>
      </c>
      <c r="Z26" s="436">
        <v>37</v>
      </c>
      <c r="AA26" s="436">
        <v>68</v>
      </c>
      <c r="AB26" s="180">
        <f t="shared" si="13"/>
        <v>19</v>
      </c>
      <c r="AC26" s="436">
        <v>19</v>
      </c>
      <c r="AD26" s="438">
        <v>0</v>
      </c>
      <c r="AE26" s="439" t="s">
        <v>207</v>
      </c>
      <c r="AF26" s="1010" t="s">
        <v>185</v>
      </c>
      <c r="AG26" s="435" t="s">
        <v>207</v>
      </c>
      <c r="AH26" s="437">
        <f t="shared" si="14"/>
        <v>10</v>
      </c>
      <c r="AI26" s="436">
        <v>10</v>
      </c>
      <c r="AJ26" s="436">
        <v>0</v>
      </c>
      <c r="AK26" s="180">
        <f t="shared" si="15"/>
        <v>92</v>
      </c>
      <c r="AL26" s="440">
        <v>89</v>
      </c>
      <c r="AM26" s="440">
        <v>3</v>
      </c>
      <c r="AN26" s="180">
        <f t="shared" si="16"/>
        <v>176</v>
      </c>
      <c r="AO26" s="443">
        <v>133</v>
      </c>
      <c r="AP26" s="443">
        <v>43</v>
      </c>
      <c r="AR26" s="444"/>
    </row>
    <row r="27" spans="1:45" s="1003" customFormat="1" ht="18.600000000000001" customHeight="1">
      <c r="A27" s="1010" t="s">
        <v>186</v>
      </c>
      <c r="B27" s="435" t="s">
        <v>208</v>
      </c>
      <c r="C27" s="180">
        <f t="shared" si="5"/>
        <v>572</v>
      </c>
      <c r="D27" s="180">
        <f t="shared" si="6"/>
        <v>299</v>
      </c>
      <c r="E27" s="180">
        <f t="shared" si="6"/>
        <v>273</v>
      </c>
      <c r="F27" s="180">
        <f t="shared" si="4"/>
        <v>5</v>
      </c>
      <c r="G27" s="447">
        <v>1</v>
      </c>
      <c r="H27" s="447">
        <v>4</v>
      </c>
      <c r="I27" s="180">
        <f t="shared" si="7"/>
        <v>8</v>
      </c>
      <c r="J27" s="447">
        <v>5</v>
      </c>
      <c r="K27" s="447">
        <v>3</v>
      </c>
      <c r="L27" s="183" t="s">
        <v>186</v>
      </c>
      <c r="M27" s="437">
        <f t="shared" si="8"/>
        <v>49</v>
      </c>
      <c r="N27" s="447">
        <v>4</v>
      </c>
      <c r="O27" s="447">
        <v>45</v>
      </c>
      <c r="P27" s="180">
        <f t="shared" si="9"/>
        <v>4</v>
      </c>
      <c r="Q27" s="447">
        <v>3</v>
      </c>
      <c r="R27" s="447">
        <v>1</v>
      </c>
      <c r="S27" s="180">
        <f t="shared" si="10"/>
        <v>25</v>
      </c>
      <c r="T27" s="447">
        <v>12</v>
      </c>
      <c r="U27" s="447">
        <v>13</v>
      </c>
      <c r="V27" s="180">
        <f t="shared" si="11"/>
        <v>13</v>
      </c>
      <c r="W27" s="447">
        <v>11</v>
      </c>
      <c r="X27" s="447">
        <v>2</v>
      </c>
      <c r="Y27" s="180">
        <f t="shared" si="12"/>
        <v>203</v>
      </c>
      <c r="Z27" s="447">
        <v>74</v>
      </c>
      <c r="AA27" s="447">
        <v>129</v>
      </c>
      <c r="AB27" s="180">
        <f t="shared" si="13"/>
        <v>36</v>
      </c>
      <c r="AC27" s="447">
        <v>33</v>
      </c>
      <c r="AD27" s="448">
        <v>3</v>
      </c>
      <c r="AE27" s="439" t="s">
        <v>208</v>
      </c>
      <c r="AF27" s="1010" t="s">
        <v>186</v>
      </c>
      <c r="AG27" s="435" t="s">
        <v>208</v>
      </c>
      <c r="AH27" s="437">
        <f t="shared" si="14"/>
        <v>19</v>
      </c>
      <c r="AI27" s="447">
        <v>15</v>
      </c>
      <c r="AJ27" s="447">
        <v>4</v>
      </c>
      <c r="AK27" s="180">
        <f t="shared" si="15"/>
        <v>13</v>
      </c>
      <c r="AL27" s="449">
        <v>13</v>
      </c>
      <c r="AM27" s="449">
        <v>0</v>
      </c>
      <c r="AN27" s="180">
        <f t="shared" si="16"/>
        <v>197</v>
      </c>
      <c r="AO27" s="443">
        <v>128</v>
      </c>
      <c r="AP27" s="443">
        <v>69</v>
      </c>
      <c r="AR27" s="444"/>
      <c r="AS27" s="444"/>
    </row>
    <row r="28" spans="1:45" s="1003" customFormat="1" ht="18.600000000000001" customHeight="1">
      <c r="A28" s="1010" t="s">
        <v>187</v>
      </c>
      <c r="B28" s="435" t="s">
        <v>209</v>
      </c>
      <c r="C28" s="180">
        <f t="shared" si="5"/>
        <v>237</v>
      </c>
      <c r="D28" s="180">
        <f t="shared" si="6"/>
        <v>83</v>
      </c>
      <c r="E28" s="180">
        <f t="shared" si="6"/>
        <v>154</v>
      </c>
      <c r="F28" s="180">
        <f t="shared" si="4"/>
        <v>11</v>
      </c>
      <c r="G28" s="436">
        <v>1</v>
      </c>
      <c r="H28" s="436">
        <v>10</v>
      </c>
      <c r="I28" s="180">
        <f t="shared" si="7"/>
        <v>9</v>
      </c>
      <c r="J28" s="436">
        <v>8</v>
      </c>
      <c r="K28" s="436">
        <v>1</v>
      </c>
      <c r="L28" s="183" t="s">
        <v>187</v>
      </c>
      <c r="M28" s="437">
        <f t="shared" si="8"/>
        <v>27</v>
      </c>
      <c r="N28" s="436">
        <v>8</v>
      </c>
      <c r="O28" s="436">
        <v>19</v>
      </c>
      <c r="P28" s="180">
        <f t="shared" si="9"/>
        <v>1</v>
      </c>
      <c r="Q28" s="436">
        <v>1</v>
      </c>
      <c r="R28" s="436">
        <v>0</v>
      </c>
      <c r="S28" s="180">
        <f t="shared" si="10"/>
        <v>20</v>
      </c>
      <c r="T28" s="436">
        <v>4</v>
      </c>
      <c r="U28" s="436">
        <v>16</v>
      </c>
      <c r="V28" s="180">
        <f t="shared" si="11"/>
        <v>1</v>
      </c>
      <c r="W28" s="436">
        <v>1</v>
      </c>
      <c r="X28" s="436">
        <v>0</v>
      </c>
      <c r="Y28" s="180">
        <f t="shared" si="12"/>
        <v>89</v>
      </c>
      <c r="Z28" s="436">
        <v>10</v>
      </c>
      <c r="AA28" s="436">
        <v>79</v>
      </c>
      <c r="AB28" s="180">
        <f t="shared" si="13"/>
        <v>27</v>
      </c>
      <c r="AC28" s="436">
        <v>25</v>
      </c>
      <c r="AD28" s="438">
        <v>2</v>
      </c>
      <c r="AE28" s="445" t="s">
        <v>209</v>
      </c>
      <c r="AF28" s="1010" t="s">
        <v>187</v>
      </c>
      <c r="AG28" s="446" t="s">
        <v>209</v>
      </c>
      <c r="AH28" s="437">
        <f t="shared" si="14"/>
        <v>0</v>
      </c>
      <c r="AI28" s="436">
        <v>0</v>
      </c>
      <c r="AJ28" s="436">
        <v>0</v>
      </c>
      <c r="AK28" s="180">
        <f t="shared" si="15"/>
        <v>0</v>
      </c>
      <c r="AL28" s="440">
        <v>0</v>
      </c>
      <c r="AM28" s="440">
        <v>0</v>
      </c>
      <c r="AN28" s="180">
        <f t="shared" si="16"/>
        <v>52</v>
      </c>
      <c r="AO28" s="443">
        <v>25</v>
      </c>
      <c r="AP28" s="443">
        <v>27</v>
      </c>
      <c r="AR28" s="444"/>
      <c r="AS28" s="444"/>
    </row>
    <row r="29" spans="1:45" s="1003" customFormat="1" ht="18.600000000000001" customHeight="1">
      <c r="A29" s="1010" t="s">
        <v>188</v>
      </c>
      <c r="B29" s="435" t="s">
        <v>210</v>
      </c>
      <c r="C29" s="180">
        <f t="shared" si="5"/>
        <v>194</v>
      </c>
      <c r="D29" s="180">
        <f t="shared" si="6"/>
        <v>52</v>
      </c>
      <c r="E29" s="180">
        <f t="shared" si="6"/>
        <v>142</v>
      </c>
      <c r="F29" s="180">
        <f t="shared" si="4"/>
        <v>9</v>
      </c>
      <c r="G29" s="436">
        <v>0</v>
      </c>
      <c r="H29" s="436">
        <v>9</v>
      </c>
      <c r="I29" s="180">
        <f t="shared" si="7"/>
        <v>8</v>
      </c>
      <c r="J29" s="436">
        <v>5</v>
      </c>
      <c r="K29" s="436">
        <v>3</v>
      </c>
      <c r="L29" s="183" t="s">
        <v>188</v>
      </c>
      <c r="M29" s="437">
        <f t="shared" si="8"/>
        <v>15</v>
      </c>
      <c r="N29" s="436">
        <v>4</v>
      </c>
      <c r="O29" s="436">
        <v>11</v>
      </c>
      <c r="P29" s="180">
        <f t="shared" si="9"/>
        <v>0</v>
      </c>
      <c r="Q29" s="436">
        <v>0</v>
      </c>
      <c r="R29" s="436">
        <v>0</v>
      </c>
      <c r="S29" s="180">
        <f t="shared" si="10"/>
        <v>7</v>
      </c>
      <c r="T29" s="436">
        <v>1</v>
      </c>
      <c r="U29" s="436">
        <v>6</v>
      </c>
      <c r="V29" s="180">
        <f t="shared" si="11"/>
        <v>0</v>
      </c>
      <c r="W29" s="436">
        <v>0</v>
      </c>
      <c r="X29" s="436">
        <v>0</v>
      </c>
      <c r="Y29" s="180">
        <f t="shared" si="12"/>
        <v>120</v>
      </c>
      <c r="Z29" s="436">
        <v>21</v>
      </c>
      <c r="AA29" s="436">
        <v>99</v>
      </c>
      <c r="AB29" s="180">
        <f t="shared" si="13"/>
        <v>0</v>
      </c>
      <c r="AC29" s="436">
        <v>0</v>
      </c>
      <c r="AD29" s="438">
        <v>0</v>
      </c>
      <c r="AE29" s="439" t="s">
        <v>210</v>
      </c>
      <c r="AF29" s="1010" t="s">
        <v>188</v>
      </c>
      <c r="AG29" s="442" t="s">
        <v>210</v>
      </c>
      <c r="AH29" s="437">
        <f t="shared" si="14"/>
        <v>3</v>
      </c>
      <c r="AI29" s="436">
        <v>1</v>
      </c>
      <c r="AJ29" s="436">
        <v>2</v>
      </c>
      <c r="AK29" s="180">
        <f t="shared" si="15"/>
        <v>1</v>
      </c>
      <c r="AL29" s="440">
        <v>1</v>
      </c>
      <c r="AM29" s="440">
        <v>0</v>
      </c>
      <c r="AN29" s="180">
        <f t="shared" si="16"/>
        <v>31</v>
      </c>
      <c r="AO29" s="443">
        <v>19</v>
      </c>
      <c r="AP29" s="443">
        <v>12</v>
      </c>
      <c r="AR29" s="444"/>
      <c r="AS29" s="444"/>
    </row>
    <row r="30" spans="1:45" s="1003" customFormat="1" ht="18.600000000000001" customHeight="1">
      <c r="A30" s="1010" t="s">
        <v>189</v>
      </c>
      <c r="B30" s="435" t="s">
        <v>211</v>
      </c>
      <c r="C30" s="180">
        <f t="shared" si="5"/>
        <v>601</v>
      </c>
      <c r="D30" s="180">
        <f t="shared" si="6"/>
        <v>414</v>
      </c>
      <c r="E30" s="180">
        <f t="shared" si="6"/>
        <v>187</v>
      </c>
      <c r="F30" s="180">
        <f t="shared" si="4"/>
        <v>11</v>
      </c>
      <c r="G30" s="436">
        <v>0</v>
      </c>
      <c r="H30" s="436">
        <v>11</v>
      </c>
      <c r="I30" s="180">
        <f t="shared" si="7"/>
        <v>10</v>
      </c>
      <c r="J30" s="436">
        <v>7</v>
      </c>
      <c r="K30" s="436">
        <v>3</v>
      </c>
      <c r="L30" s="183" t="s">
        <v>189</v>
      </c>
      <c r="M30" s="437">
        <f t="shared" si="8"/>
        <v>93</v>
      </c>
      <c r="N30" s="436">
        <v>80</v>
      </c>
      <c r="O30" s="436">
        <v>13</v>
      </c>
      <c r="P30" s="180">
        <f t="shared" si="9"/>
        <v>1</v>
      </c>
      <c r="Q30" s="436">
        <v>1</v>
      </c>
      <c r="R30" s="436">
        <v>0</v>
      </c>
      <c r="S30" s="180">
        <f t="shared" si="10"/>
        <v>49</v>
      </c>
      <c r="T30" s="436">
        <v>3</v>
      </c>
      <c r="U30" s="436">
        <v>46</v>
      </c>
      <c r="V30" s="180">
        <f t="shared" si="11"/>
        <v>104</v>
      </c>
      <c r="W30" s="436">
        <v>103</v>
      </c>
      <c r="X30" s="436">
        <v>1</v>
      </c>
      <c r="Y30" s="180">
        <f t="shared" si="12"/>
        <v>216</v>
      </c>
      <c r="Z30" s="436">
        <v>127</v>
      </c>
      <c r="AA30" s="436">
        <v>89</v>
      </c>
      <c r="AB30" s="180">
        <f t="shared" si="13"/>
        <v>21</v>
      </c>
      <c r="AC30" s="436">
        <v>20</v>
      </c>
      <c r="AD30" s="438">
        <v>1</v>
      </c>
      <c r="AE30" s="439" t="s">
        <v>211</v>
      </c>
      <c r="AF30" s="1010" t="s">
        <v>189</v>
      </c>
      <c r="AG30" s="442" t="s">
        <v>211</v>
      </c>
      <c r="AH30" s="437">
        <f t="shared" si="14"/>
        <v>4</v>
      </c>
      <c r="AI30" s="436">
        <v>4</v>
      </c>
      <c r="AJ30" s="436">
        <v>0</v>
      </c>
      <c r="AK30" s="180">
        <f t="shared" si="15"/>
        <v>20</v>
      </c>
      <c r="AL30" s="440">
        <v>20</v>
      </c>
      <c r="AM30" s="440">
        <v>0</v>
      </c>
      <c r="AN30" s="180">
        <f t="shared" si="16"/>
        <v>72</v>
      </c>
      <c r="AO30" s="443">
        <v>49</v>
      </c>
      <c r="AP30" s="443">
        <v>23</v>
      </c>
      <c r="AR30" s="444"/>
      <c r="AS30" s="444"/>
    </row>
    <row r="31" spans="1:45" s="1003" customFormat="1" ht="18.600000000000001" customHeight="1">
      <c r="A31" s="1010" t="s">
        <v>190</v>
      </c>
      <c r="B31" s="435" t="s">
        <v>220</v>
      </c>
      <c r="C31" s="180">
        <f t="shared" si="5"/>
        <v>722</v>
      </c>
      <c r="D31" s="180">
        <f t="shared" si="6"/>
        <v>362</v>
      </c>
      <c r="E31" s="180">
        <f t="shared" si="6"/>
        <v>360</v>
      </c>
      <c r="F31" s="180">
        <f t="shared" si="4"/>
        <v>10</v>
      </c>
      <c r="G31" s="436">
        <v>2</v>
      </c>
      <c r="H31" s="436">
        <v>8</v>
      </c>
      <c r="I31" s="180">
        <f t="shared" si="7"/>
        <v>9</v>
      </c>
      <c r="J31" s="436">
        <v>3</v>
      </c>
      <c r="K31" s="436">
        <v>6</v>
      </c>
      <c r="L31" s="183" t="s">
        <v>190</v>
      </c>
      <c r="M31" s="437">
        <f t="shared" si="8"/>
        <v>43</v>
      </c>
      <c r="N31" s="436">
        <v>13</v>
      </c>
      <c r="O31" s="436">
        <v>30</v>
      </c>
      <c r="P31" s="180">
        <f t="shared" si="9"/>
        <v>6</v>
      </c>
      <c r="Q31" s="436">
        <v>4</v>
      </c>
      <c r="R31" s="436">
        <v>2</v>
      </c>
      <c r="S31" s="180">
        <f t="shared" si="10"/>
        <v>21</v>
      </c>
      <c r="T31" s="436">
        <v>7</v>
      </c>
      <c r="U31" s="436">
        <v>14</v>
      </c>
      <c r="V31" s="180">
        <f t="shared" si="11"/>
        <v>1</v>
      </c>
      <c r="W31" s="436">
        <v>1</v>
      </c>
      <c r="X31" s="436">
        <v>0</v>
      </c>
      <c r="Y31" s="180">
        <f t="shared" si="12"/>
        <v>351</v>
      </c>
      <c r="Z31" s="436">
        <v>141</v>
      </c>
      <c r="AA31" s="436">
        <v>210</v>
      </c>
      <c r="AB31" s="180">
        <f t="shared" si="13"/>
        <v>7</v>
      </c>
      <c r="AC31" s="436">
        <v>5</v>
      </c>
      <c r="AD31" s="438">
        <v>2</v>
      </c>
      <c r="AE31" s="439" t="s">
        <v>220</v>
      </c>
      <c r="AF31" s="1010" t="s">
        <v>190</v>
      </c>
      <c r="AG31" s="442" t="s">
        <v>220</v>
      </c>
      <c r="AH31" s="437">
        <f t="shared" si="14"/>
        <v>1</v>
      </c>
      <c r="AI31" s="436">
        <v>1</v>
      </c>
      <c r="AJ31" s="436">
        <v>0</v>
      </c>
      <c r="AK31" s="180">
        <f t="shared" si="15"/>
        <v>24</v>
      </c>
      <c r="AL31" s="440">
        <v>24</v>
      </c>
      <c r="AM31" s="440">
        <v>0</v>
      </c>
      <c r="AN31" s="180">
        <f t="shared" si="16"/>
        <v>249</v>
      </c>
      <c r="AO31" s="443">
        <v>161</v>
      </c>
      <c r="AP31" s="443">
        <v>88</v>
      </c>
      <c r="AR31" s="444"/>
      <c r="AS31" s="444"/>
    </row>
    <row r="32" spans="1:45" s="1003" customFormat="1" ht="18.600000000000001" customHeight="1">
      <c r="A32" s="1010" t="s">
        <v>191</v>
      </c>
      <c r="B32" s="435" t="s">
        <v>221</v>
      </c>
      <c r="C32" s="180">
        <f t="shared" si="5"/>
        <v>1578</v>
      </c>
      <c r="D32" s="180">
        <f t="shared" si="6"/>
        <v>1242</v>
      </c>
      <c r="E32" s="180">
        <f t="shared" si="6"/>
        <v>336</v>
      </c>
      <c r="F32" s="180">
        <f t="shared" si="4"/>
        <v>5</v>
      </c>
      <c r="G32" s="436">
        <v>0</v>
      </c>
      <c r="H32" s="436">
        <v>5</v>
      </c>
      <c r="I32" s="180">
        <f t="shared" si="7"/>
        <v>4</v>
      </c>
      <c r="J32" s="436">
        <v>3</v>
      </c>
      <c r="K32" s="436">
        <v>1</v>
      </c>
      <c r="L32" s="183" t="s">
        <v>191</v>
      </c>
      <c r="M32" s="437">
        <f t="shared" si="8"/>
        <v>73</v>
      </c>
      <c r="N32" s="436">
        <v>25</v>
      </c>
      <c r="O32" s="436">
        <v>48</v>
      </c>
      <c r="P32" s="180">
        <f t="shared" si="9"/>
        <v>0</v>
      </c>
      <c r="Q32" s="436">
        <v>0</v>
      </c>
      <c r="R32" s="436">
        <v>0</v>
      </c>
      <c r="S32" s="180">
        <f t="shared" si="10"/>
        <v>72</v>
      </c>
      <c r="T32" s="436">
        <v>48</v>
      </c>
      <c r="U32" s="436">
        <v>24</v>
      </c>
      <c r="V32" s="180">
        <f t="shared" si="11"/>
        <v>278</v>
      </c>
      <c r="W32" s="436">
        <v>241</v>
      </c>
      <c r="X32" s="436">
        <v>37</v>
      </c>
      <c r="Y32" s="180">
        <f t="shared" si="12"/>
        <v>283</v>
      </c>
      <c r="Z32" s="436">
        <v>159</v>
      </c>
      <c r="AA32" s="436">
        <v>124</v>
      </c>
      <c r="AB32" s="180">
        <f t="shared" si="13"/>
        <v>78</v>
      </c>
      <c r="AC32" s="436">
        <v>66</v>
      </c>
      <c r="AD32" s="438">
        <v>12</v>
      </c>
      <c r="AE32" s="439" t="s">
        <v>221</v>
      </c>
      <c r="AF32" s="1010" t="s">
        <v>191</v>
      </c>
      <c r="AG32" s="442" t="s">
        <v>221</v>
      </c>
      <c r="AH32" s="437">
        <f t="shared" si="14"/>
        <v>188</v>
      </c>
      <c r="AI32" s="436">
        <v>177</v>
      </c>
      <c r="AJ32" s="436">
        <v>11</v>
      </c>
      <c r="AK32" s="180">
        <f t="shared" si="15"/>
        <v>138</v>
      </c>
      <c r="AL32" s="440">
        <v>138</v>
      </c>
      <c r="AM32" s="440">
        <v>0</v>
      </c>
      <c r="AN32" s="180">
        <f t="shared" si="16"/>
        <v>459</v>
      </c>
      <c r="AO32" s="443">
        <v>385</v>
      </c>
      <c r="AP32" s="443">
        <v>74</v>
      </c>
      <c r="AR32" s="444"/>
      <c r="AS32" s="444"/>
    </row>
    <row r="33" spans="1:45" s="1003" customFormat="1" ht="18.600000000000001" customHeight="1">
      <c r="A33" s="1010" t="s">
        <v>192</v>
      </c>
      <c r="B33" s="435" t="s">
        <v>212</v>
      </c>
      <c r="C33" s="180">
        <f t="shared" si="5"/>
        <v>1354</v>
      </c>
      <c r="D33" s="180">
        <f t="shared" si="6"/>
        <v>963</v>
      </c>
      <c r="E33" s="180">
        <f t="shared" si="6"/>
        <v>391</v>
      </c>
      <c r="F33" s="180">
        <f t="shared" si="4"/>
        <v>27</v>
      </c>
      <c r="G33" s="436">
        <v>3</v>
      </c>
      <c r="H33" s="436">
        <v>24</v>
      </c>
      <c r="I33" s="180">
        <f t="shared" si="7"/>
        <v>4</v>
      </c>
      <c r="J33" s="436">
        <v>2</v>
      </c>
      <c r="K33" s="436">
        <v>2</v>
      </c>
      <c r="L33" s="183" t="s">
        <v>192</v>
      </c>
      <c r="M33" s="437">
        <f t="shared" si="8"/>
        <v>46</v>
      </c>
      <c r="N33" s="436">
        <v>19</v>
      </c>
      <c r="O33" s="436">
        <v>27</v>
      </c>
      <c r="P33" s="180">
        <f t="shared" si="9"/>
        <v>1</v>
      </c>
      <c r="Q33" s="436">
        <v>1</v>
      </c>
      <c r="R33" s="436">
        <v>0</v>
      </c>
      <c r="S33" s="180">
        <f t="shared" si="10"/>
        <v>75</v>
      </c>
      <c r="T33" s="436">
        <v>49</v>
      </c>
      <c r="U33" s="436">
        <v>26</v>
      </c>
      <c r="V33" s="180">
        <f t="shared" si="11"/>
        <v>123</v>
      </c>
      <c r="W33" s="436">
        <v>101</v>
      </c>
      <c r="X33" s="436">
        <v>22</v>
      </c>
      <c r="Y33" s="180">
        <f t="shared" si="12"/>
        <v>353</v>
      </c>
      <c r="Z33" s="436">
        <v>186</v>
      </c>
      <c r="AA33" s="436">
        <v>167</v>
      </c>
      <c r="AB33" s="180">
        <f t="shared" si="13"/>
        <v>52</v>
      </c>
      <c r="AC33" s="436">
        <v>28</v>
      </c>
      <c r="AD33" s="438">
        <v>24</v>
      </c>
      <c r="AE33" s="439" t="s">
        <v>212</v>
      </c>
      <c r="AF33" s="1010" t="s">
        <v>192</v>
      </c>
      <c r="AG33" s="435" t="s">
        <v>212</v>
      </c>
      <c r="AH33" s="437">
        <f t="shared" si="14"/>
        <v>71</v>
      </c>
      <c r="AI33" s="436">
        <v>68</v>
      </c>
      <c r="AJ33" s="436">
        <v>3</v>
      </c>
      <c r="AK33" s="180">
        <f t="shared" si="15"/>
        <v>118</v>
      </c>
      <c r="AL33" s="440">
        <v>116</v>
      </c>
      <c r="AM33" s="440">
        <v>2</v>
      </c>
      <c r="AN33" s="180">
        <f t="shared" si="16"/>
        <v>484</v>
      </c>
      <c r="AO33" s="443">
        <v>390</v>
      </c>
      <c r="AP33" s="443">
        <v>94</v>
      </c>
      <c r="AR33" s="444"/>
      <c r="AS33" s="444"/>
    </row>
    <row r="34" spans="1:45" s="1003" customFormat="1" ht="18.600000000000001" customHeight="1">
      <c r="A34" s="1010" t="s">
        <v>193</v>
      </c>
      <c r="B34" s="435" t="s">
        <v>222</v>
      </c>
      <c r="C34" s="180">
        <f t="shared" si="5"/>
        <v>3648</v>
      </c>
      <c r="D34" s="180">
        <f t="shared" si="6"/>
        <v>2528</v>
      </c>
      <c r="E34" s="180">
        <f t="shared" si="6"/>
        <v>1120</v>
      </c>
      <c r="F34" s="180">
        <f t="shared" si="4"/>
        <v>10</v>
      </c>
      <c r="G34" s="436">
        <v>3</v>
      </c>
      <c r="H34" s="436">
        <v>7</v>
      </c>
      <c r="I34" s="180">
        <f t="shared" si="7"/>
        <v>72</v>
      </c>
      <c r="J34" s="436">
        <v>35</v>
      </c>
      <c r="K34" s="436">
        <v>37</v>
      </c>
      <c r="L34" s="183" t="s">
        <v>193</v>
      </c>
      <c r="M34" s="437">
        <f t="shared" si="8"/>
        <v>297</v>
      </c>
      <c r="N34" s="436">
        <v>92</v>
      </c>
      <c r="O34" s="436">
        <v>205</v>
      </c>
      <c r="P34" s="180">
        <f t="shared" si="9"/>
        <v>7</v>
      </c>
      <c r="Q34" s="436">
        <v>5</v>
      </c>
      <c r="R34" s="436">
        <v>2</v>
      </c>
      <c r="S34" s="180">
        <f t="shared" si="10"/>
        <v>347</v>
      </c>
      <c r="T34" s="436">
        <v>175</v>
      </c>
      <c r="U34" s="436">
        <v>172</v>
      </c>
      <c r="V34" s="180">
        <f t="shared" si="11"/>
        <v>518</v>
      </c>
      <c r="W34" s="436">
        <v>441</v>
      </c>
      <c r="X34" s="436">
        <v>77</v>
      </c>
      <c r="Y34" s="180">
        <f t="shared" si="12"/>
        <v>690</v>
      </c>
      <c r="Z34" s="436">
        <v>415</v>
      </c>
      <c r="AA34" s="436">
        <v>275</v>
      </c>
      <c r="AB34" s="180">
        <f t="shared" si="13"/>
        <v>123</v>
      </c>
      <c r="AC34" s="436">
        <v>79</v>
      </c>
      <c r="AD34" s="438">
        <v>44</v>
      </c>
      <c r="AE34" s="439" t="s">
        <v>222</v>
      </c>
      <c r="AF34" s="1010" t="s">
        <v>193</v>
      </c>
      <c r="AG34" s="435" t="s">
        <v>222</v>
      </c>
      <c r="AH34" s="437">
        <f t="shared" si="14"/>
        <v>181</v>
      </c>
      <c r="AI34" s="436">
        <v>167</v>
      </c>
      <c r="AJ34" s="436">
        <v>14</v>
      </c>
      <c r="AK34" s="180">
        <f t="shared" si="15"/>
        <v>217</v>
      </c>
      <c r="AL34" s="440">
        <v>205</v>
      </c>
      <c r="AM34" s="440">
        <v>12</v>
      </c>
      <c r="AN34" s="180">
        <f t="shared" si="16"/>
        <v>1186</v>
      </c>
      <c r="AO34" s="443">
        <v>911</v>
      </c>
      <c r="AP34" s="443">
        <v>275</v>
      </c>
      <c r="AR34" s="444"/>
      <c r="AS34" s="444"/>
    </row>
    <row r="35" spans="1:45" s="1003" customFormat="1" ht="18.600000000000001" customHeight="1">
      <c r="A35" s="1010" t="s">
        <v>194</v>
      </c>
      <c r="B35" s="435" t="s">
        <v>213</v>
      </c>
      <c r="C35" s="180">
        <f t="shared" si="5"/>
        <v>412</v>
      </c>
      <c r="D35" s="180">
        <f t="shared" si="6"/>
        <v>113</v>
      </c>
      <c r="E35" s="180">
        <f t="shared" si="6"/>
        <v>299</v>
      </c>
      <c r="F35" s="180">
        <f t="shared" si="4"/>
        <v>20</v>
      </c>
      <c r="G35" s="436">
        <v>1</v>
      </c>
      <c r="H35" s="436">
        <v>19</v>
      </c>
      <c r="I35" s="180">
        <f t="shared" si="7"/>
        <v>16</v>
      </c>
      <c r="J35" s="436">
        <v>6</v>
      </c>
      <c r="K35" s="436">
        <v>10</v>
      </c>
      <c r="L35" s="183" t="s">
        <v>194</v>
      </c>
      <c r="M35" s="437">
        <f t="shared" si="8"/>
        <v>35</v>
      </c>
      <c r="N35" s="436">
        <v>10</v>
      </c>
      <c r="O35" s="436">
        <v>25</v>
      </c>
      <c r="P35" s="180">
        <f t="shared" si="9"/>
        <v>1</v>
      </c>
      <c r="Q35" s="436">
        <v>0</v>
      </c>
      <c r="R35" s="436">
        <v>1</v>
      </c>
      <c r="S35" s="180">
        <f t="shared" si="10"/>
        <v>27</v>
      </c>
      <c r="T35" s="436">
        <v>1</v>
      </c>
      <c r="U35" s="436">
        <v>26</v>
      </c>
      <c r="V35" s="180">
        <f t="shared" si="11"/>
        <v>12</v>
      </c>
      <c r="W35" s="436">
        <v>12</v>
      </c>
      <c r="X35" s="436">
        <v>0</v>
      </c>
      <c r="Y35" s="180">
        <f t="shared" si="12"/>
        <v>220</v>
      </c>
      <c r="Z35" s="436">
        <v>40</v>
      </c>
      <c r="AA35" s="436">
        <v>180</v>
      </c>
      <c r="AB35" s="180">
        <f t="shared" si="13"/>
        <v>2</v>
      </c>
      <c r="AC35" s="436">
        <v>0</v>
      </c>
      <c r="AD35" s="438">
        <v>2</v>
      </c>
      <c r="AE35" s="439" t="s">
        <v>213</v>
      </c>
      <c r="AF35" s="1010" t="s">
        <v>194</v>
      </c>
      <c r="AG35" s="442" t="s">
        <v>213</v>
      </c>
      <c r="AH35" s="437">
        <f t="shared" si="14"/>
        <v>5</v>
      </c>
      <c r="AI35" s="436">
        <v>4</v>
      </c>
      <c r="AJ35" s="436">
        <v>1</v>
      </c>
      <c r="AK35" s="180">
        <f t="shared" si="15"/>
        <v>2</v>
      </c>
      <c r="AL35" s="440">
        <v>2</v>
      </c>
      <c r="AM35" s="440">
        <v>0</v>
      </c>
      <c r="AN35" s="180">
        <f t="shared" si="16"/>
        <v>72</v>
      </c>
      <c r="AO35" s="443">
        <v>37</v>
      </c>
      <c r="AP35" s="443">
        <v>35</v>
      </c>
      <c r="AR35" s="444"/>
      <c r="AS35" s="444"/>
    </row>
    <row r="36" spans="1:45" s="1003" customFormat="1" ht="18.600000000000001" customHeight="1">
      <c r="A36" s="1010" t="s">
        <v>195</v>
      </c>
      <c r="B36" s="435" t="s">
        <v>223</v>
      </c>
      <c r="C36" s="180">
        <f t="shared" si="5"/>
        <v>277</v>
      </c>
      <c r="D36" s="180">
        <f t="shared" si="6"/>
        <v>82</v>
      </c>
      <c r="E36" s="180">
        <f t="shared" si="6"/>
        <v>195</v>
      </c>
      <c r="F36" s="180">
        <f t="shared" si="4"/>
        <v>21</v>
      </c>
      <c r="G36" s="436">
        <v>1</v>
      </c>
      <c r="H36" s="436">
        <v>20</v>
      </c>
      <c r="I36" s="180">
        <f t="shared" si="7"/>
        <v>4</v>
      </c>
      <c r="J36" s="436">
        <v>2</v>
      </c>
      <c r="K36" s="436">
        <v>2</v>
      </c>
      <c r="L36" s="183" t="s">
        <v>195</v>
      </c>
      <c r="M36" s="437">
        <f t="shared" si="8"/>
        <v>29</v>
      </c>
      <c r="N36" s="436">
        <v>6</v>
      </c>
      <c r="O36" s="436">
        <v>23</v>
      </c>
      <c r="P36" s="180">
        <f t="shared" si="9"/>
        <v>1</v>
      </c>
      <c r="Q36" s="436">
        <v>1</v>
      </c>
      <c r="R36" s="436">
        <v>0</v>
      </c>
      <c r="S36" s="180">
        <f t="shared" si="10"/>
        <v>15</v>
      </c>
      <c r="T36" s="436">
        <v>6</v>
      </c>
      <c r="U36" s="436">
        <v>9</v>
      </c>
      <c r="V36" s="180">
        <f t="shared" si="11"/>
        <v>0</v>
      </c>
      <c r="W36" s="436">
        <v>0</v>
      </c>
      <c r="X36" s="436">
        <v>0</v>
      </c>
      <c r="Y36" s="180">
        <f t="shared" si="12"/>
        <v>92</v>
      </c>
      <c r="Z36" s="436">
        <v>25</v>
      </c>
      <c r="AA36" s="436">
        <v>67</v>
      </c>
      <c r="AB36" s="180">
        <f t="shared" si="13"/>
        <v>11</v>
      </c>
      <c r="AC36" s="436">
        <v>2</v>
      </c>
      <c r="AD36" s="438">
        <v>9</v>
      </c>
      <c r="AE36" s="439" t="s">
        <v>223</v>
      </c>
      <c r="AF36" s="1010" t="s">
        <v>195</v>
      </c>
      <c r="AG36" s="442" t="s">
        <v>223</v>
      </c>
      <c r="AH36" s="437">
        <f t="shared" si="14"/>
        <v>4</v>
      </c>
      <c r="AI36" s="436">
        <v>3</v>
      </c>
      <c r="AJ36" s="436">
        <v>1</v>
      </c>
      <c r="AK36" s="180">
        <f t="shared" si="15"/>
        <v>0</v>
      </c>
      <c r="AL36" s="440">
        <v>0</v>
      </c>
      <c r="AM36" s="440">
        <v>0</v>
      </c>
      <c r="AN36" s="180">
        <f t="shared" si="16"/>
        <v>100</v>
      </c>
      <c r="AO36" s="443">
        <v>36</v>
      </c>
      <c r="AP36" s="443">
        <v>64</v>
      </c>
      <c r="AR36" s="444"/>
      <c r="AS36" s="444"/>
    </row>
    <row r="37" spans="1:45" s="1003" customFormat="1" ht="18.600000000000001" customHeight="1">
      <c r="A37" s="1010" t="s">
        <v>196</v>
      </c>
      <c r="B37" s="435" t="s">
        <v>214</v>
      </c>
      <c r="C37" s="180">
        <f t="shared" si="5"/>
        <v>1060</v>
      </c>
      <c r="D37" s="180">
        <f t="shared" si="6"/>
        <v>859</v>
      </c>
      <c r="E37" s="180">
        <f t="shared" si="6"/>
        <v>201</v>
      </c>
      <c r="F37" s="180">
        <f t="shared" si="4"/>
        <v>9</v>
      </c>
      <c r="G37" s="436">
        <v>2</v>
      </c>
      <c r="H37" s="436">
        <v>7</v>
      </c>
      <c r="I37" s="180">
        <f t="shared" si="7"/>
        <v>18</v>
      </c>
      <c r="J37" s="436">
        <v>11</v>
      </c>
      <c r="K37" s="436">
        <v>7</v>
      </c>
      <c r="L37" s="183" t="s">
        <v>196</v>
      </c>
      <c r="M37" s="437">
        <f t="shared" si="8"/>
        <v>144</v>
      </c>
      <c r="N37" s="436">
        <v>123</v>
      </c>
      <c r="O37" s="436">
        <v>21</v>
      </c>
      <c r="P37" s="180">
        <f t="shared" si="9"/>
        <v>3</v>
      </c>
      <c r="Q37" s="436">
        <v>3</v>
      </c>
      <c r="R37" s="436">
        <v>0</v>
      </c>
      <c r="S37" s="180">
        <f t="shared" si="10"/>
        <v>24</v>
      </c>
      <c r="T37" s="436">
        <v>5</v>
      </c>
      <c r="U37" s="436">
        <v>19</v>
      </c>
      <c r="V37" s="180">
        <f t="shared" si="11"/>
        <v>413</v>
      </c>
      <c r="W37" s="436">
        <v>412</v>
      </c>
      <c r="X37" s="436">
        <v>1</v>
      </c>
      <c r="Y37" s="180">
        <f t="shared" si="12"/>
        <v>254</v>
      </c>
      <c r="Z37" s="436">
        <v>160</v>
      </c>
      <c r="AA37" s="436">
        <v>94</v>
      </c>
      <c r="AB37" s="180">
        <f t="shared" si="13"/>
        <v>1</v>
      </c>
      <c r="AC37" s="436">
        <v>0</v>
      </c>
      <c r="AD37" s="438">
        <v>1</v>
      </c>
      <c r="AE37" s="439" t="s">
        <v>214</v>
      </c>
      <c r="AF37" s="1010" t="s">
        <v>196</v>
      </c>
      <c r="AG37" s="435" t="s">
        <v>214</v>
      </c>
      <c r="AH37" s="437">
        <f t="shared" si="14"/>
        <v>4</v>
      </c>
      <c r="AI37" s="436">
        <v>2</v>
      </c>
      <c r="AJ37" s="436">
        <v>2</v>
      </c>
      <c r="AK37" s="180">
        <f t="shared" si="15"/>
        <v>7</v>
      </c>
      <c r="AL37" s="440">
        <v>7</v>
      </c>
      <c r="AM37" s="440">
        <v>0</v>
      </c>
      <c r="AN37" s="180">
        <f t="shared" si="16"/>
        <v>183</v>
      </c>
      <c r="AO37" s="443">
        <v>134</v>
      </c>
      <c r="AP37" s="443">
        <v>49</v>
      </c>
      <c r="AR37" s="444"/>
      <c r="AS37" s="444"/>
    </row>
    <row r="38" spans="1:45" s="1003" customFormat="1" ht="18.600000000000001" customHeight="1" thickBot="1">
      <c r="A38" s="1015" t="s">
        <v>197</v>
      </c>
      <c r="B38" s="1016" t="s">
        <v>224</v>
      </c>
      <c r="C38" s="180">
        <f t="shared" si="5"/>
        <v>138</v>
      </c>
      <c r="D38" s="180">
        <f t="shared" si="6"/>
        <v>113</v>
      </c>
      <c r="E38" s="180">
        <f t="shared" si="6"/>
        <v>25</v>
      </c>
      <c r="F38" s="180">
        <f t="shared" si="4"/>
        <v>3</v>
      </c>
      <c r="G38" s="436">
        <v>0</v>
      </c>
      <c r="H38" s="1017">
        <v>3</v>
      </c>
      <c r="I38" s="180">
        <f t="shared" si="7"/>
        <v>0</v>
      </c>
      <c r="J38" s="1017">
        <v>0</v>
      </c>
      <c r="K38" s="1017">
        <v>0</v>
      </c>
      <c r="L38" s="1018" t="s">
        <v>197</v>
      </c>
      <c r="M38" s="450">
        <f t="shared" si="8"/>
        <v>20</v>
      </c>
      <c r="N38" s="1017">
        <v>15</v>
      </c>
      <c r="O38" s="1017">
        <v>5</v>
      </c>
      <c r="P38" s="1019">
        <f t="shared" si="9"/>
        <v>1</v>
      </c>
      <c r="Q38" s="436">
        <v>1</v>
      </c>
      <c r="R38" s="436">
        <v>0</v>
      </c>
      <c r="S38" s="180">
        <f t="shared" si="10"/>
        <v>3</v>
      </c>
      <c r="T38" s="436">
        <v>0</v>
      </c>
      <c r="U38" s="436">
        <v>3</v>
      </c>
      <c r="V38" s="1019">
        <f t="shared" si="11"/>
        <v>69</v>
      </c>
      <c r="W38" s="1017">
        <v>69</v>
      </c>
      <c r="X38" s="1017">
        <v>0</v>
      </c>
      <c r="Y38" s="1019">
        <f t="shared" si="12"/>
        <v>17</v>
      </c>
      <c r="Z38" s="1017">
        <v>14</v>
      </c>
      <c r="AA38" s="1017">
        <v>3</v>
      </c>
      <c r="AB38" s="180">
        <f t="shared" si="13"/>
        <v>0</v>
      </c>
      <c r="AC38" s="436">
        <v>0</v>
      </c>
      <c r="AD38" s="438">
        <v>0</v>
      </c>
      <c r="AE38" s="451" t="s">
        <v>224</v>
      </c>
      <c r="AF38" s="1015" t="s">
        <v>197</v>
      </c>
      <c r="AG38" s="1016" t="s">
        <v>224</v>
      </c>
      <c r="AH38" s="450">
        <f t="shared" si="14"/>
        <v>0</v>
      </c>
      <c r="AI38" s="1017">
        <v>0</v>
      </c>
      <c r="AJ38" s="1017">
        <v>0</v>
      </c>
      <c r="AK38" s="1019">
        <f t="shared" si="15"/>
        <v>2</v>
      </c>
      <c r="AL38" s="1020">
        <v>2</v>
      </c>
      <c r="AM38" s="1020">
        <v>0</v>
      </c>
      <c r="AN38" s="1019">
        <f t="shared" si="16"/>
        <v>23</v>
      </c>
      <c r="AO38" s="1021">
        <v>12</v>
      </c>
      <c r="AP38" s="1021">
        <v>11</v>
      </c>
      <c r="AR38" s="444"/>
      <c r="AS38" s="444"/>
    </row>
    <row r="39" spans="1:45" s="461" customFormat="1" ht="11.1" customHeight="1">
      <c r="A39" s="452" t="s">
        <v>1661</v>
      </c>
      <c r="B39" s="453"/>
      <c r="C39" s="454"/>
      <c r="D39" s="454"/>
      <c r="E39" s="455"/>
      <c r="F39" s="453"/>
      <c r="G39" s="455"/>
      <c r="H39" s="456"/>
      <c r="I39" s="455"/>
      <c r="J39" s="455"/>
      <c r="K39" s="457" t="s">
        <v>1662</v>
      </c>
      <c r="L39" s="453" t="s">
        <v>1661</v>
      </c>
      <c r="M39" s="455"/>
      <c r="N39" s="455"/>
      <c r="O39" s="458"/>
      <c r="P39" s="458"/>
      <c r="Q39" s="455"/>
      <c r="R39" s="455"/>
      <c r="S39" s="455"/>
      <c r="T39" s="455"/>
      <c r="U39" s="455"/>
      <c r="V39" s="459"/>
      <c r="W39" s="460"/>
      <c r="X39" s="460"/>
      <c r="Y39" s="459"/>
      <c r="Z39" s="460"/>
      <c r="AA39" s="460"/>
      <c r="AB39" s="454"/>
      <c r="AC39" s="454"/>
      <c r="AD39" s="454"/>
      <c r="AE39" s="456" t="s">
        <v>1663</v>
      </c>
      <c r="AF39" s="452" t="s">
        <v>1661</v>
      </c>
      <c r="AG39" s="453"/>
      <c r="AH39" s="455"/>
      <c r="AI39" s="455"/>
      <c r="AJ39" s="455"/>
      <c r="AK39" s="454"/>
      <c r="AL39" s="454"/>
      <c r="AM39" s="454"/>
      <c r="AN39" s="454"/>
      <c r="AO39" s="454"/>
      <c r="AP39" s="457" t="s">
        <v>1663</v>
      </c>
    </row>
    <row r="40" spans="1:45" s="462" customFormat="1" ht="11.25">
      <c r="C40" s="463"/>
      <c r="D40" s="464"/>
      <c r="E40" s="463"/>
      <c r="F40" s="464"/>
      <c r="G40" s="464"/>
      <c r="H40" s="463"/>
      <c r="I40" s="464"/>
      <c r="J40" s="464"/>
      <c r="K40" s="464"/>
      <c r="L40" s="465"/>
      <c r="M40" s="464"/>
      <c r="N40" s="464"/>
      <c r="O40" s="463"/>
      <c r="S40" s="464"/>
      <c r="T40" s="464"/>
      <c r="U40" s="464"/>
      <c r="V40" s="463"/>
      <c r="W40" s="464"/>
      <c r="X40" s="463"/>
      <c r="Y40" s="463"/>
      <c r="Z40" s="464"/>
      <c r="AA40" s="463"/>
      <c r="AB40" s="463"/>
      <c r="AC40" s="463"/>
      <c r="AD40" s="463"/>
      <c r="AH40" s="463"/>
      <c r="AI40" s="463"/>
      <c r="AJ40" s="463"/>
      <c r="AK40" s="463"/>
      <c r="AL40" s="463"/>
      <c r="AM40" s="463"/>
      <c r="AN40" s="463"/>
      <c r="AO40" s="463"/>
      <c r="AP40" s="463"/>
    </row>
    <row r="41" spans="1:45" s="462" customFormat="1" ht="11.25">
      <c r="C41" s="463"/>
      <c r="D41" s="464"/>
      <c r="E41" s="463"/>
      <c r="F41" s="464"/>
      <c r="G41" s="464"/>
      <c r="H41" s="463"/>
      <c r="I41" s="464"/>
      <c r="J41" s="464"/>
      <c r="K41" s="464"/>
      <c r="L41" s="465"/>
      <c r="M41" s="464"/>
      <c r="N41" s="464"/>
      <c r="O41" s="463"/>
      <c r="S41" s="464"/>
      <c r="T41" s="464"/>
      <c r="U41" s="464"/>
      <c r="V41" s="463"/>
      <c r="W41" s="464"/>
      <c r="X41" s="463"/>
      <c r="Y41" s="463"/>
      <c r="Z41" s="464"/>
      <c r="AA41" s="463"/>
      <c r="AB41" s="463"/>
      <c r="AC41" s="463"/>
      <c r="AD41" s="463"/>
      <c r="AH41" s="463"/>
      <c r="AI41" s="463"/>
      <c r="AJ41" s="463"/>
      <c r="AK41" s="463"/>
      <c r="AL41" s="463"/>
      <c r="AM41" s="463"/>
      <c r="AN41" s="463"/>
      <c r="AO41" s="463"/>
      <c r="AP41" s="463"/>
    </row>
    <row r="42" spans="1:45" s="462" customFormat="1" ht="11.25">
      <c r="A42" s="462" t="s">
        <v>1664</v>
      </c>
      <c r="B42" s="869">
        <f>C14</f>
        <v>43499</v>
      </c>
      <c r="C42" s="463" t="s">
        <v>1665</v>
      </c>
      <c r="D42" s="464"/>
      <c r="E42" s="463"/>
      <c r="F42" s="464"/>
      <c r="G42" s="464"/>
      <c r="H42" s="463"/>
      <c r="I42" s="464"/>
      <c r="J42" s="464"/>
      <c r="K42" s="464"/>
      <c r="L42" s="465"/>
      <c r="M42" s="464"/>
      <c r="N42" s="464"/>
      <c r="O42" s="463"/>
      <c r="S42" s="464"/>
      <c r="T42" s="464"/>
      <c r="U42" s="464"/>
      <c r="V42" s="463"/>
      <c r="W42" s="464"/>
      <c r="X42" s="463"/>
      <c r="Y42" s="463"/>
      <c r="Z42" s="464"/>
      <c r="AA42" s="463"/>
      <c r="AB42" s="463"/>
      <c r="AC42" s="463"/>
      <c r="AD42" s="463"/>
      <c r="AH42" s="463"/>
      <c r="AI42" s="463"/>
      <c r="AJ42" s="463"/>
      <c r="AK42" s="463"/>
      <c r="AL42" s="463"/>
      <c r="AM42" s="463"/>
      <c r="AN42" s="463"/>
      <c r="AO42" s="463"/>
      <c r="AP42" s="463"/>
    </row>
    <row r="43" spans="1:45" s="462" customFormat="1" ht="11.25">
      <c r="A43" s="462" t="s">
        <v>1666</v>
      </c>
      <c r="B43" s="869">
        <f>SUM(C16:C25)</f>
        <v>32197</v>
      </c>
      <c r="C43" s="870">
        <f>(B43/B42)*100</f>
        <v>74.017793512494549</v>
      </c>
      <c r="D43" s="464"/>
      <c r="E43" s="463"/>
      <c r="F43" s="464"/>
      <c r="G43" s="464"/>
      <c r="H43" s="463"/>
      <c r="I43" s="464"/>
      <c r="J43" s="464"/>
      <c r="K43" s="464"/>
      <c r="L43" s="465"/>
      <c r="M43" s="464"/>
      <c r="N43" s="464"/>
      <c r="O43" s="463"/>
      <c r="S43" s="464"/>
      <c r="T43" s="464"/>
      <c r="U43" s="464"/>
      <c r="V43" s="463"/>
      <c r="W43" s="464"/>
      <c r="X43" s="463"/>
      <c r="Y43" s="463"/>
      <c r="Z43" s="464"/>
      <c r="AA43" s="463"/>
      <c r="AB43" s="463"/>
      <c r="AC43" s="463"/>
      <c r="AD43" s="463"/>
      <c r="AH43" s="463"/>
      <c r="AI43" s="463"/>
      <c r="AJ43" s="463"/>
      <c r="AK43" s="463"/>
      <c r="AL43" s="463"/>
      <c r="AM43" s="463"/>
      <c r="AN43" s="463"/>
      <c r="AO43" s="463"/>
      <c r="AP43" s="463"/>
    </row>
    <row r="44" spans="1:45" s="462" customFormat="1" ht="11.25">
      <c r="A44" s="462" t="s">
        <v>1667</v>
      </c>
      <c r="B44" s="869">
        <f>SUM(C26:C38)</f>
        <v>11302</v>
      </c>
      <c r="C44" s="870">
        <f>(B44/B42)*100</f>
        <v>25.982206487505461</v>
      </c>
      <c r="D44" s="464"/>
      <c r="E44" s="463"/>
      <c r="F44" s="464"/>
      <c r="G44" s="464"/>
      <c r="H44" s="463"/>
      <c r="I44" s="464"/>
      <c r="J44" s="464"/>
      <c r="K44" s="464"/>
      <c r="L44" s="465"/>
      <c r="M44" s="464"/>
      <c r="N44" s="464"/>
      <c r="O44" s="463"/>
      <c r="S44" s="464"/>
      <c r="T44" s="464"/>
      <c r="U44" s="464"/>
      <c r="V44" s="463"/>
      <c r="W44" s="464"/>
      <c r="X44" s="463"/>
      <c r="Y44" s="463"/>
      <c r="Z44" s="464"/>
      <c r="AA44" s="463"/>
      <c r="AB44" s="463"/>
      <c r="AC44" s="463"/>
      <c r="AD44" s="463"/>
      <c r="AH44" s="463"/>
      <c r="AI44" s="463"/>
      <c r="AJ44" s="463"/>
      <c r="AK44" s="463"/>
      <c r="AL44" s="463"/>
      <c r="AM44" s="463"/>
      <c r="AN44" s="463"/>
      <c r="AO44" s="463"/>
      <c r="AP44" s="463"/>
    </row>
    <row r="45" spans="1:45" s="462" customFormat="1" ht="11.25">
      <c r="C45" s="463"/>
      <c r="D45" s="464"/>
      <c r="E45" s="463"/>
      <c r="F45" s="464"/>
      <c r="G45" s="464"/>
      <c r="H45" s="463"/>
      <c r="I45" s="464"/>
      <c r="J45" s="464"/>
      <c r="K45" s="464"/>
      <c r="L45" s="465"/>
      <c r="M45" s="464"/>
      <c r="N45" s="464"/>
      <c r="O45" s="463"/>
      <c r="S45" s="464"/>
      <c r="T45" s="464"/>
      <c r="U45" s="464"/>
      <c r="V45" s="463"/>
      <c r="W45" s="464"/>
      <c r="X45" s="463"/>
      <c r="Y45" s="463"/>
      <c r="Z45" s="464"/>
      <c r="AA45" s="463"/>
      <c r="AB45" s="463"/>
      <c r="AC45" s="463"/>
      <c r="AD45" s="463"/>
      <c r="AH45" s="463"/>
      <c r="AI45" s="463"/>
      <c r="AJ45" s="463"/>
      <c r="AK45" s="463"/>
      <c r="AL45" s="463"/>
      <c r="AM45" s="463"/>
      <c r="AN45" s="463"/>
      <c r="AO45" s="463"/>
      <c r="AP45" s="463"/>
    </row>
    <row r="46" spans="1:45" s="462" customFormat="1" ht="11.25">
      <c r="C46" s="463"/>
      <c r="D46" s="464"/>
      <c r="E46" s="463"/>
      <c r="F46" s="464"/>
      <c r="G46" s="464"/>
      <c r="H46" s="463"/>
      <c r="I46" s="464"/>
      <c r="J46" s="464"/>
      <c r="K46" s="464"/>
      <c r="L46" s="465"/>
      <c r="M46" s="464"/>
      <c r="N46" s="464"/>
      <c r="O46" s="463"/>
      <c r="S46" s="464"/>
      <c r="T46" s="464"/>
      <c r="U46" s="464"/>
      <c r="V46" s="463"/>
      <c r="W46" s="464"/>
      <c r="X46" s="463"/>
      <c r="Y46" s="463"/>
      <c r="Z46" s="464"/>
      <c r="AA46" s="463"/>
      <c r="AB46" s="463"/>
      <c r="AC46" s="463"/>
      <c r="AD46" s="463"/>
      <c r="AH46" s="463"/>
      <c r="AI46" s="463"/>
      <c r="AJ46" s="463"/>
      <c r="AK46" s="463"/>
      <c r="AL46" s="463"/>
      <c r="AM46" s="463"/>
      <c r="AN46" s="463"/>
      <c r="AO46" s="463"/>
      <c r="AP46" s="463"/>
    </row>
    <row r="47" spans="1:45" s="462" customFormat="1" ht="11.25">
      <c r="A47" s="871" t="s">
        <v>175</v>
      </c>
      <c r="B47" s="872">
        <v>4432</v>
      </c>
      <c r="C47" s="873">
        <f>(B47/$B$42)*100</f>
        <v>10.188739971033817</v>
      </c>
      <c r="D47" s="464"/>
      <c r="E47" s="463"/>
      <c r="F47" s="464"/>
      <c r="G47" s="464"/>
      <c r="H47" s="463"/>
      <c r="I47" s="464"/>
      <c r="J47" s="464"/>
      <c r="K47" s="464"/>
      <c r="L47" s="465"/>
      <c r="M47" s="464"/>
      <c r="N47" s="464"/>
      <c r="O47" s="463"/>
      <c r="S47" s="464"/>
      <c r="T47" s="464"/>
      <c r="U47" s="464"/>
      <c r="V47" s="463"/>
      <c r="W47" s="464"/>
      <c r="X47" s="463"/>
      <c r="Y47" s="463"/>
      <c r="Z47" s="464"/>
      <c r="AA47" s="463"/>
      <c r="AB47" s="463"/>
      <c r="AC47" s="463"/>
      <c r="AD47" s="463"/>
      <c r="AH47" s="463"/>
      <c r="AI47" s="463"/>
      <c r="AJ47" s="463"/>
      <c r="AK47" s="463"/>
      <c r="AL47" s="463"/>
      <c r="AM47" s="463"/>
      <c r="AN47" s="463"/>
      <c r="AO47" s="463"/>
      <c r="AP47" s="463"/>
    </row>
    <row r="48" spans="1:45" s="462" customFormat="1" ht="11.25">
      <c r="A48" s="871" t="s">
        <v>176</v>
      </c>
      <c r="B48" s="872">
        <v>6572</v>
      </c>
      <c r="C48" s="873">
        <f t="shared" ref="C48:C69" si="17">(B48/$B$42)*100</f>
        <v>15.108393296397619</v>
      </c>
      <c r="D48" s="464"/>
      <c r="E48" s="463"/>
      <c r="F48" s="464"/>
      <c r="G48" s="464"/>
      <c r="H48" s="463"/>
      <c r="I48" s="464"/>
      <c r="J48" s="464"/>
      <c r="K48" s="464"/>
      <c r="L48" s="465"/>
      <c r="M48" s="464"/>
      <c r="N48" s="464"/>
      <c r="O48" s="463"/>
      <c r="S48" s="464"/>
      <c r="T48" s="464"/>
      <c r="U48" s="464"/>
      <c r="V48" s="463"/>
      <c r="W48" s="464"/>
      <c r="X48" s="463"/>
      <c r="Y48" s="463"/>
      <c r="Z48" s="464"/>
      <c r="AA48" s="463"/>
      <c r="AB48" s="463"/>
      <c r="AC48" s="463"/>
      <c r="AD48" s="463"/>
      <c r="AH48" s="463"/>
      <c r="AI48" s="463"/>
      <c r="AJ48" s="463"/>
      <c r="AK48" s="463"/>
      <c r="AL48" s="463"/>
      <c r="AM48" s="463"/>
      <c r="AN48" s="463"/>
      <c r="AO48" s="463"/>
      <c r="AP48" s="463"/>
    </row>
    <row r="49" spans="1:42" s="462" customFormat="1" ht="11.25">
      <c r="A49" s="871" t="s">
        <v>177</v>
      </c>
      <c r="B49" s="872">
        <v>1548</v>
      </c>
      <c r="C49" s="873">
        <f t="shared" si="17"/>
        <v>3.5587024989080209</v>
      </c>
      <c r="D49" s="464"/>
      <c r="E49" s="463"/>
      <c r="F49" s="464"/>
      <c r="G49" s="464"/>
      <c r="H49" s="463"/>
      <c r="I49" s="464"/>
      <c r="J49" s="464"/>
      <c r="K49" s="464"/>
      <c r="L49" s="465"/>
      <c r="M49" s="464"/>
      <c r="N49" s="464"/>
      <c r="O49" s="463"/>
      <c r="S49" s="464"/>
      <c r="T49" s="464"/>
      <c r="U49" s="464"/>
      <c r="V49" s="463"/>
      <c r="W49" s="464"/>
      <c r="X49" s="463"/>
      <c r="Y49" s="463"/>
      <c r="Z49" s="464"/>
      <c r="AA49" s="463"/>
      <c r="AB49" s="463"/>
      <c r="AC49" s="463"/>
      <c r="AD49" s="463"/>
      <c r="AH49" s="463"/>
      <c r="AI49" s="463"/>
      <c r="AJ49" s="463"/>
      <c r="AK49" s="463"/>
      <c r="AL49" s="463"/>
      <c r="AM49" s="463"/>
      <c r="AN49" s="463"/>
      <c r="AO49" s="463"/>
      <c r="AP49" s="463"/>
    </row>
    <row r="50" spans="1:42" s="462" customFormat="1" ht="11.25">
      <c r="A50" s="871" t="s">
        <v>178</v>
      </c>
      <c r="B50" s="872">
        <v>1418</v>
      </c>
      <c r="C50" s="873">
        <f t="shared" si="17"/>
        <v>3.2598450539092854</v>
      </c>
      <c r="D50" s="464"/>
      <c r="E50" s="463"/>
      <c r="F50" s="464"/>
      <c r="G50" s="464"/>
      <c r="H50" s="463"/>
      <c r="I50" s="464"/>
      <c r="J50" s="464"/>
      <c r="K50" s="464"/>
      <c r="L50" s="465"/>
      <c r="M50" s="464"/>
      <c r="N50" s="464"/>
      <c r="O50" s="463"/>
      <c r="S50" s="464"/>
      <c r="T50" s="464"/>
      <c r="U50" s="464"/>
      <c r="V50" s="463"/>
      <c r="W50" s="464"/>
      <c r="X50" s="463"/>
      <c r="Y50" s="463"/>
      <c r="Z50" s="464"/>
      <c r="AA50" s="463"/>
      <c r="AB50" s="463"/>
      <c r="AC50" s="463"/>
      <c r="AD50" s="463"/>
      <c r="AH50" s="463"/>
      <c r="AI50" s="463"/>
      <c r="AJ50" s="463"/>
      <c r="AK50" s="463"/>
      <c r="AL50" s="463"/>
      <c r="AM50" s="463"/>
      <c r="AN50" s="463"/>
      <c r="AO50" s="463"/>
      <c r="AP50" s="463"/>
    </row>
    <row r="51" spans="1:42" s="462" customFormat="1" ht="11.25">
      <c r="A51" s="871" t="s">
        <v>179</v>
      </c>
      <c r="B51" s="872">
        <v>5343</v>
      </c>
      <c r="C51" s="873">
        <f t="shared" si="17"/>
        <v>12.283040989448034</v>
      </c>
      <c r="D51" s="464"/>
      <c r="E51" s="463"/>
      <c r="F51" s="464"/>
      <c r="G51" s="464"/>
      <c r="H51" s="463"/>
      <c r="I51" s="464"/>
      <c r="J51" s="464"/>
      <c r="K51" s="464"/>
      <c r="L51" s="465"/>
      <c r="M51" s="464"/>
      <c r="N51" s="464"/>
      <c r="O51" s="463"/>
      <c r="S51" s="464"/>
      <c r="T51" s="464"/>
      <c r="U51" s="464"/>
      <c r="V51" s="463"/>
      <c r="W51" s="464"/>
      <c r="X51" s="463"/>
      <c r="Y51" s="463"/>
      <c r="Z51" s="464"/>
      <c r="AA51" s="463"/>
      <c r="AB51" s="463"/>
      <c r="AC51" s="463"/>
      <c r="AD51" s="463"/>
      <c r="AH51" s="463"/>
      <c r="AI51" s="463"/>
      <c r="AJ51" s="463"/>
      <c r="AK51" s="463"/>
      <c r="AL51" s="463"/>
      <c r="AM51" s="463"/>
      <c r="AN51" s="463"/>
      <c r="AO51" s="463"/>
      <c r="AP51" s="463"/>
    </row>
    <row r="52" spans="1:42" s="462" customFormat="1" ht="11.25">
      <c r="A52" s="871" t="s">
        <v>180</v>
      </c>
      <c r="B52" s="872">
        <v>827</v>
      </c>
      <c r="C52" s="873">
        <f t="shared" si="17"/>
        <v>1.9011931308765717</v>
      </c>
      <c r="D52" s="464"/>
      <c r="E52" s="463"/>
      <c r="F52" s="464"/>
      <c r="G52" s="464"/>
      <c r="H52" s="463"/>
      <c r="I52" s="464"/>
      <c r="J52" s="464"/>
      <c r="K52" s="464"/>
      <c r="L52" s="465"/>
      <c r="M52" s="464"/>
      <c r="N52" s="464"/>
      <c r="O52" s="463"/>
      <c r="S52" s="464"/>
      <c r="T52" s="464"/>
      <c r="U52" s="464"/>
      <c r="V52" s="463"/>
      <c r="W52" s="464"/>
      <c r="X52" s="463"/>
      <c r="Y52" s="463"/>
      <c r="Z52" s="464"/>
      <c r="AA52" s="463"/>
      <c r="AB52" s="463"/>
      <c r="AC52" s="463"/>
      <c r="AD52" s="463"/>
      <c r="AH52" s="463"/>
      <c r="AI52" s="463"/>
      <c r="AJ52" s="463"/>
      <c r="AK52" s="463"/>
      <c r="AL52" s="463"/>
      <c r="AM52" s="463"/>
      <c r="AN52" s="463"/>
      <c r="AO52" s="463"/>
      <c r="AP52" s="463"/>
    </row>
    <row r="53" spans="1:42" s="462" customFormat="1" ht="11.25">
      <c r="A53" s="871" t="s">
        <v>181</v>
      </c>
      <c r="B53" s="872">
        <v>2171</v>
      </c>
      <c r="C53" s="873">
        <f t="shared" si="17"/>
        <v>4.9909193314788842</v>
      </c>
      <c r="D53" s="464"/>
      <c r="E53" s="463"/>
      <c r="F53" s="464"/>
      <c r="G53" s="464"/>
      <c r="H53" s="463"/>
      <c r="I53" s="464"/>
      <c r="J53" s="464"/>
      <c r="K53" s="464"/>
      <c r="L53" s="465"/>
      <c r="M53" s="464"/>
      <c r="N53" s="464"/>
      <c r="O53" s="463"/>
      <c r="S53" s="464"/>
      <c r="T53" s="464"/>
      <c r="U53" s="464"/>
      <c r="V53" s="463"/>
      <c r="W53" s="464"/>
      <c r="X53" s="463"/>
      <c r="Y53" s="463"/>
      <c r="Z53" s="464"/>
      <c r="AA53" s="463"/>
      <c r="AB53" s="463"/>
      <c r="AC53" s="463"/>
      <c r="AD53" s="463"/>
      <c r="AH53" s="463"/>
      <c r="AI53" s="463"/>
      <c r="AJ53" s="463"/>
      <c r="AK53" s="463"/>
      <c r="AL53" s="463"/>
      <c r="AM53" s="463"/>
      <c r="AN53" s="463"/>
      <c r="AO53" s="463"/>
      <c r="AP53" s="463"/>
    </row>
    <row r="54" spans="1:42" s="462" customFormat="1" ht="11.25">
      <c r="A54" s="871" t="s">
        <v>182</v>
      </c>
      <c r="B54" s="872">
        <v>810</v>
      </c>
      <c r="C54" s="873">
        <f t="shared" si="17"/>
        <v>1.8621117726844296</v>
      </c>
      <c r="D54" s="464"/>
      <c r="E54" s="463"/>
      <c r="F54" s="464"/>
      <c r="G54" s="464"/>
      <c r="H54" s="463"/>
      <c r="I54" s="464"/>
      <c r="J54" s="464"/>
      <c r="K54" s="464"/>
      <c r="L54" s="465"/>
      <c r="M54" s="464"/>
      <c r="N54" s="464"/>
      <c r="O54" s="463"/>
      <c r="S54" s="464"/>
      <c r="T54" s="464"/>
      <c r="U54" s="464"/>
      <c r="V54" s="463"/>
      <c r="W54" s="464"/>
      <c r="X54" s="463"/>
      <c r="Y54" s="463"/>
      <c r="Z54" s="464"/>
      <c r="AA54" s="463"/>
      <c r="AB54" s="463"/>
      <c r="AC54" s="463"/>
      <c r="AD54" s="463"/>
      <c r="AH54" s="463"/>
      <c r="AI54" s="463"/>
      <c r="AJ54" s="463"/>
      <c r="AK54" s="463"/>
      <c r="AL54" s="463"/>
      <c r="AM54" s="463"/>
      <c r="AN54" s="463"/>
      <c r="AO54" s="463"/>
      <c r="AP54" s="463"/>
    </row>
    <row r="55" spans="1:42" s="462" customFormat="1" ht="11.25">
      <c r="A55" s="871" t="s">
        <v>183</v>
      </c>
      <c r="B55" s="872">
        <v>571</v>
      </c>
      <c r="C55" s="873">
        <f t="shared" si="17"/>
        <v>1.3126738545713694</v>
      </c>
      <c r="D55" s="464"/>
      <c r="E55" s="463"/>
      <c r="F55" s="464"/>
      <c r="G55" s="464"/>
      <c r="H55" s="463"/>
      <c r="I55" s="464"/>
      <c r="J55" s="464"/>
      <c r="K55" s="464"/>
      <c r="L55" s="465"/>
      <c r="M55" s="464"/>
      <c r="N55" s="464"/>
      <c r="O55" s="463"/>
      <c r="S55" s="464"/>
      <c r="T55" s="464"/>
      <c r="U55" s="464"/>
      <c r="V55" s="463"/>
      <c r="W55" s="464"/>
      <c r="X55" s="463"/>
      <c r="Y55" s="463"/>
      <c r="Z55" s="464"/>
      <c r="AA55" s="463"/>
      <c r="AB55" s="463"/>
      <c r="AC55" s="463"/>
      <c r="AD55" s="463"/>
      <c r="AH55" s="463"/>
      <c r="AI55" s="463"/>
      <c r="AJ55" s="463"/>
      <c r="AK55" s="463"/>
      <c r="AL55" s="463"/>
      <c r="AM55" s="463"/>
      <c r="AN55" s="463"/>
      <c r="AO55" s="463"/>
      <c r="AP55" s="463"/>
    </row>
    <row r="56" spans="1:42" s="462" customFormat="1" ht="11.25">
      <c r="A56" s="871" t="s">
        <v>184</v>
      </c>
      <c r="B56" s="872">
        <v>6460</v>
      </c>
      <c r="C56" s="873">
        <f t="shared" si="17"/>
        <v>14.850916113014092</v>
      </c>
      <c r="D56" s="464"/>
      <c r="E56" s="463"/>
      <c r="F56" s="464"/>
      <c r="G56" s="464"/>
      <c r="H56" s="463"/>
      <c r="I56" s="464"/>
      <c r="J56" s="464"/>
      <c r="K56" s="464"/>
      <c r="L56" s="465"/>
      <c r="M56" s="464"/>
      <c r="N56" s="464"/>
      <c r="O56" s="463"/>
      <c r="S56" s="464"/>
      <c r="T56" s="464"/>
      <c r="U56" s="464"/>
      <c r="V56" s="463"/>
      <c r="W56" s="464"/>
      <c r="X56" s="463"/>
      <c r="Y56" s="463"/>
      <c r="Z56" s="464"/>
      <c r="AA56" s="463"/>
      <c r="AB56" s="463"/>
      <c r="AC56" s="463"/>
      <c r="AD56" s="463"/>
      <c r="AH56" s="463"/>
      <c r="AI56" s="463"/>
      <c r="AJ56" s="463"/>
      <c r="AK56" s="463"/>
      <c r="AL56" s="463"/>
      <c r="AM56" s="463"/>
      <c r="AN56" s="463"/>
      <c r="AO56" s="463"/>
      <c r="AP56" s="463"/>
    </row>
    <row r="57" spans="1:42" s="462" customFormat="1" ht="11.25">
      <c r="A57" s="871" t="s">
        <v>185</v>
      </c>
      <c r="B57" s="872">
        <v>434</v>
      </c>
      <c r="C57" s="873">
        <f t="shared" si="17"/>
        <v>0.99772408561116344</v>
      </c>
      <c r="D57" s="464"/>
      <c r="E57" s="463"/>
      <c r="F57" s="464"/>
      <c r="G57" s="464"/>
      <c r="H57" s="463"/>
      <c r="I57" s="464"/>
      <c r="J57" s="464"/>
      <c r="K57" s="464"/>
      <c r="L57" s="465"/>
      <c r="M57" s="464"/>
      <c r="N57" s="464"/>
      <c r="O57" s="463"/>
      <c r="S57" s="464"/>
      <c r="T57" s="464"/>
      <c r="U57" s="464"/>
      <c r="V57" s="463"/>
      <c r="W57" s="464"/>
      <c r="X57" s="463"/>
      <c r="Y57" s="463"/>
      <c r="Z57" s="464"/>
      <c r="AA57" s="463"/>
      <c r="AB57" s="463"/>
      <c r="AC57" s="463"/>
      <c r="AD57" s="463"/>
      <c r="AH57" s="463"/>
      <c r="AI57" s="463"/>
      <c r="AJ57" s="463"/>
      <c r="AK57" s="463"/>
      <c r="AL57" s="463"/>
      <c r="AM57" s="463"/>
      <c r="AN57" s="463"/>
      <c r="AO57" s="463"/>
      <c r="AP57" s="463"/>
    </row>
    <row r="58" spans="1:42" s="462" customFormat="1" ht="11.25">
      <c r="A58" s="871" t="s">
        <v>186</v>
      </c>
      <c r="B58" s="872">
        <v>473</v>
      </c>
      <c r="C58" s="873">
        <f t="shared" si="17"/>
        <v>1.0873813191107842</v>
      </c>
      <c r="D58" s="464"/>
      <c r="E58" s="463"/>
      <c r="F58" s="464"/>
      <c r="G58" s="464"/>
      <c r="H58" s="463"/>
      <c r="I58" s="464"/>
      <c r="J58" s="464"/>
      <c r="K58" s="464"/>
      <c r="L58" s="465"/>
      <c r="M58" s="464"/>
      <c r="N58" s="464"/>
      <c r="O58" s="463"/>
      <c r="S58" s="464"/>
      <c r="T58" s="464"/>
      <c r="U58" s="464"/>
      <c r="V58" s="463"/>
      <c r="W58" s="464"/>
      <c r="X58" s="463"/>
      <c r="Y58" s="463"/>
      <c r="Z58" s="464"/>
      <c r="AA58" s="463"/>
      <c r="AB58" s="463"/>
      <c r="AC58" s="463"/>
      <c r="AD58" s="463"/>
      <c r="AH58" s="463"/>
      <c r="AI58" s="463"/>
      <c r="AJ58" s="463"/>
      <c r="AK58" s="463"/>
      <c r="AL58" s="463"/>
      <c r="AM58" s="463"/>
      <c r="AN58" s="463"/>
      <c r="AO58" s="463"/>
      <c r="AP58" s="463"/>
    </row>
    <row r="59" spans="1:42" s="462" customFormat="1" ht="11.25">
      <c r="A59" s="871" t="s">
        <v>187</v>
      </c>
      <c r="B59" s="872">
        <v>216</v>
      </c>
      <c r="C59" s="873">
        <f t="shared" si="17"/>
        <v>0.49656313938251451</v>
      </c>
      <c r="D59" s="464"/>
      <c r="E59" s="463"/>
      <c r="F59" s="464"/>
      <c r="G59" s="464"/>
      <c r="H59" s="463"/>
      <c r="I59" s="464"/>
      <c r="J59" s="464"/>
      <c r="K59" s="464"/>
      <c r="L59" s="465"/>
      <c r="M59" s="464"/>
      <c r="N59" s="464"/>
      <c r="O59" s="463"/>
      <c r="S59" s="464"/>
      <c r="T59" s="464"/>
      <c r="U59" s="464"/>
      <c r="V59" s="463"/>
      <c r="W59" s="464"/>
      <c r="X59" s="463"/>
      <c r="Y59" s="463"/>
      <c r="Z59" s="464"/>
      <c r="AA59" s="463"/>
      <c r="AB59" s="463"/>
      <c r="AC59" s="463"/>
      <c r="AD59" s="463"/>
      <c r="AH59" s="463"/>
      <c r="AI59" s="463"/>
      <c r="AJ59" s="463"/>
      <c r="AK59" s="463"/>
      <c r="AL59" s="463"/>
      <c r="AM59" s="463"/>
      <c r="AN59" s="463"/>
      <c r="AO59" s="463"/>
      <c r="AP59" s="463"/>
    </row>
    <row r="60" spans="1:42" s="462" customFormat="1" ht="11.25">
      <c r="A60" s="871" t="s">
        <v>188</v>
      </c>
      <c r="B60" s="872">
        <v>175</v>
      </c>
      <c r="C60" s="873">
        <f t="shared" si="17"/>
        <v>0.40230809903675946</v>
      </c>
      <c r="D60" s="464"/>
      <c r="E60" s="463"/>
      <c r="F60" s="464"/>
      <c r="G60" s="464"/>
      <c r="H60" s="463"/>
      <c r="I60" s="464"/>
      <c r="J60" s="464"/>
      <c r="K60" s="464"/>
      <c r="L60" s="465"/>
      <c r="M60" s="464"/>
      <c r="N60" s="464"/>
      <c r="O60" s="463"/>
      <c r="S60" s="464"/>
      <c r="T60" s="464"/>
      <c r="U60" s="464"/>
      <c r="V60" s="463"/>
      <c r="W60" s="464"/>
      <c r="X60" s="463"/>
      <c r="Y60" s="463"/>
      <c r="Z60" s="464"/>
      <c r="AA60" s="463"/>
      <c r="AB60" s="463"/>
      <c r="AC60" s="463"/>
      <c r="AD60" s="463"/>
      <c r="AH60" s="463"/>
      <c r="AI60" s="463"/>
      <c r="AJ60" s="463"/>
      <c r="AK60" s="463"/>
      <c r="AL60" s="463"/>
      <c r="AM60" s="463"/>
      <c r="AN60" s="463"/>
      <c r="AO60" s="463"/>
      <c r="AP60" s="463"/>
    </row>
    <row r="61" spans="1:42" s="462" customFormat="1" ht="11.25">
      <c r="A61" s="871" t="s">
        <v>189</v>
      </c>
      <c r="B61" s="872">
        <v>538</v>
      </c>
      <c r="C61" s="873">
        <f t="shared" si="17"/>
        <v>1.236810041610152</v>
      </c>
      <c r="D61" s="464"/>
      <c r="E61" s="463"/>
      <c r="F61" s="464"/>
      <c r="G61" s="464"/>
      <c r="H61" s="463"/>
      <c r="I61" s="464"/>
      <c r="J61" s="464"/>
      <c r="K61" s="464"/>
      <c r="L61" s="465"/>
      <c r="M61" s="464"/>
      <c r="N61" s="464"/>
      <c r="O61" s="463"/>
      <c r="S61" s="464"/>
      <c r="T61" s="464"/>
      <c r="U61" s="464"/>
      <c r="V61" s="463"/>
      <c r="W61" s="464"/>
      <c r="X61" s="463"/>
      <c r="Y61" s="463"/>
      <c r="Z61" s="464"/>
      <c r="AA61" s="463"/>
      <c r="AB61" s="463"/>
      <c r="AC61" s="463"/>
      <c r="AD61" s="463"/>
      <c r="AH61" s="463"/>
      <c r="AI61" s="463"/>
      <c r="AJ61" s="463"/>
      <c r="AK61" s="463"/>
      <c r="AL61" s="463"/>
      <c r="AM61" s="463"/>
      <c r="AN61" s="463"/>
      <c r="AO61" s="463"/>
      <c r="AP61" s="463"/>
    </row>
    <row r="62" spans="1:42" s="462" customFormat="1" ht="11.25">
      <c r="A62" s="871" t="s">
        <v>190</v>
      </c>
      <c r="B62" s="872">
        <v>670</v>
      </c>
      <c r="C62" s="873">
        <f t="shared" si="17"/>
        <v>1.5402652934550221</v>
      </c>
      <c r="D62" s="464"/>
      <c r="E62" s="463"/>
      <c r="F62" s="464"/>
      <c r="G62" s="464"/>
      <c r="H62" s="463"/>
      <c r="I62" s="464"/>
      <c r="J62" s="464"/>
      <c r="K62" s="464"/>
      <c r="L62" s="465"/>
      <c r="M62" s="464"/>
      <c r="N62" s="464"/>
      <c r="O62" s="463"/>
      <c r="S62" s="464"/>
      <c r="T62" s="464"/>
      <c r="U62" s="464"/>
      <c r="V62" s="463"/>
      <c r="W62" s="464"/>
      <c r="X62" s="463"/>
      <c r="Y62" s="463"/>
      <c r="Z62" s="464"/>
      <c r="AA62" s="463"/>
      <c r="AB62" s="463"/>
      <c r="AC62" s="463"/>
      <c r="AD62" s="463"/>
      <c r="AH62" s="463"/>
      <c r="AI62" s="463"/>
      <c r="AJ62" s="463"/>
      <c r="AK62" s="463"/>
      <c r="AL62" s="463"/>
      <c r="AM62" s="463"/>
      <c r="AN62" s="463"/>
      <c r="AO62" s="463"/>
      <c r="AP62" s="463"/>
    </row>
    <row r="63" spans="1:42" s="462" customFormat="1" ht="11.25">
      <c r="A63" s="871" t="s">
        <v>191</v>
      </c>
      <c r="B63" s="872">
        <v>1446</v>
      </c>
      <c r="C63" s="873">
        <f t="shared" si="17"/>
        <v>3.3242143497551666</v>
      </c>
      <c r="D63" s="464"/>
      <c r="E63" s="463"/>
      <c r="F63" s="464"/>
      <c r="G63" s="464"/>
      <c r="H63" s="463"/>
      <c r="I63" s="464"/>
      <c r="J63" s="464"/>
      <c r="K63" s="464"/>
      <c r="L63" s="465"/>
      <c r="M63" s="464"/>
      <c r="N63" s="464"/>
      <c r="O63" s="463"/>
      <c r="S63" s="464"/>
      <c r="T63" s="464"/>
      <c r="U63" s="464"/>
      <c r="V63" s="463"/>
      <c r="W63" s="464"/>
      <c r="X63" s="463"/>
      <c r="Y63" s="463"/>
      <c r="Z63" s="464"/>
      <c r="AA63" s="463"/>
      <c r="AB63" s="463"/>
      <c r="AC63" s="463"/>
      <c r="AD63" s="463"/>
      <c r="AH63" s="463"/>
      <c r="AI63" s="463"/>
      <c r="AJ63" s="463"/>
      <c r="AK63" s="463"/>
      <c r="AL63" s="463"/>
      <c r="AM63" s="463"/>
      <c r="AN63" s="463"/>
      <c r="AO63" s="463"/>
      <c r="AP63" s="463"/>
    </row>
    <row r="64" spans="1:42">
      <c r="A64" s="871" t="s">
        <v>192</v>
      </c>
      <c r="B64" s="872">
        <v>1140</v>
      </c>
      <c r="C64" s="873">
        <f t="shared" si="17"/>
        <v>2.6207499022966045</v>
      </c>
    </row>
    <row r="65" spans="1:3">
      <c r="A65" s="871" t="s">
        <v>193</v>
      </c>
      <c r="B65" s="872">
        <v>3198</v>
      </c>
      <c r="C65" s="873">
        <f t="shared" si="17"/>
        <v>7.3518931469688962</v>
      </c>
    </row>
    <row r="66" spans="1:3">
      <c r="A66" s="871" t="s">
        <v>194</v>
      </c>
      <c r="B66" s="872">
        <v>398</v>
      </c>
      <c r="C66" s="873">
        <f t="shared" si="17"/>
        <v>0.9149635623807445</v>
      </c>
    </row>
    <row r="67" spans="1:3">
      <c r="A67" s="871" t="s">
        <v>195</v>
      </c>
      <c r="B67" s="872">
        <v>249</v>
      </c>
      <c r="C67" s="873">
        <f t="shared" si="17"/>
        <v>0.57242695234373198</v>
      </c>
    </row>
    <row r="68" spans="1:3">
      <c r="A68" s="871" t="s">
        <v>196</v>
      </c>
      <c r="B68" s="872">
        <v>837</v>
      </c>
      <c r="C68" s="873">
        <f t="shared" si="17"/>
        <v>1.9241821651072439</v>
      </c>
    </row>
    <row r="69" spans="1:3">
      <c r="A69" s="871" t="s">
        <v>197</v>
      </c>
      <c r="B69" s="872">
        <v>124</v>
      </c>
      <c r="C69" s="873">
        <f t="shared" si="17"/>
        <v>0.28506402446033241</v>
      </c>
    </row>
  </sheetData>
  <mergeCells count="80">
    <mergeCell ref="A13:B13"/>
    <mergeCell ref="AF13:AG13"/>
    <mergeCell ref="A14:B14"/>
    <mergeCell ref="AF14:AG14"/>
    <mergeCell ref="A10:B10"/>
    <mergeCell ref="AF10:AG10"/>
    <mergeCell ref="A11:B11"/>
    <mergeCell ref="AF11:AG11"/>
    <mergeCell ref="A12:B12"/>
    <mergeCell ref="AF12:AG12"/>
    <mergeCell ref="AP8:AP9"/>
    <mergeCell ref="AB8:AB9"/>
    <mergeCell ref="AC8:AC9"/>
    <mergeCell ref="AD8:AD9"/>
    <mergeCell ref="AH8:AH9"/>
    <mergeCell ref="AI8:AI9"/>
    <mergeCell ref="AJ8:AJ9"/>
    <mergeCell ref="AK8:AK9"/>
    <mergeCell ref="AL8:AL9"/>
    <mergeCell ref="AM8:AM9"/>
    <mergeCell ref="AN8:AN9"/>
    <mergeCell ref="AO8:AO9"/>
    <mergeCell ref="T8:T9"/>
    <mergeCell ref="U8:U9"/>
    <mergeCell ref="V8:V9"/>
    <mergeCell ref="W8:W9"/>
    <mergeCell ref="X8:X9"/>
    <mergeCell ref="O8:O9"/>
    <mergeCell ref="P8:P9"/>
    <mergeCell ref="Q8:Q9"/>
    <mergeCell ref="R8:R9"/>
    <mergeCell ref="S8:S9"/>
    <mergeCell ref="AH7:AJ7"/>
    <mergeCell ref="AK7:AM7"/>
    <mergeCell ref="AN7:AP7"/>
    <mergeCell ref="C8:C9"/>
    <mergeCell ref="D8:D9"/>
    <mergeCell ref="E8:E9"/>
    <mergeCell ref="F8:F9"/>
    <mergeCell ref="G8:G9"/>
    <mergeCell ref="H8:H9"/>
    <mergeCell ref="I8:I9"/>
    <mergeCell ref="AF6:AG9"/>
    <mergeCell ref="AH6:AJ6"/>
    <mergeCell ref="AK6:AM6"/>
    <mergeCell ref="AN6:AP6"/>
    <mergeCell ref="C7:E7"/>
    <mergeCell ref="F7:H7"/>
    <mergeCell ref="I7:K7"/>
    <mergeCell ref="M7:O7"/>
    <mergeCell ref="P7:R7"/>
    <mergeCell ref="S7:U7"/>
    <mergeCell ref="P6:R6"/>
    <mergeCell ref="S6:U6"/>
    <mergeCell ref="M6:O6"/>
    <mergeCell ref="Y6:AA6"/>
    <mergeCell ref="AB6:AD6"/>
    <mergeCell ref="AE6:AE9"/>
    <mergeCell ref="V7:X7"/>
    <mergeCell ref="Y7:AA7"/>
    <mergeCell ref="AB7:AD7"/>
    <mergeCell ref="AA8:AA9"/>
    <mergeCell ref="Y8:Y9"/>
    <mergeCell ref="Z8:Z9"/>
    <mergeCell ref="AF3:AP3"/>
    <mergeCell ref="A4:K4"/>
    <mergeCell ref="AF4:AP4"/>
    <mergeCell ref="M8:M9"/>
    <mergeCell ref="N8:N9"/>
    <mergeCell ref="A3:K3"/>
    <mergeCell ref="L3:U3"/>
    <mergeCell ref="V3:AE3"/>
    <mergeCell ref="A6:B9"/>
    <mergeCell ref="C6:E6"/>
    <mergeCell ref="F6:H6"/>
    <mergeCell ref="I6:K6"/>
    <mergeCell ref="L6:L9"/>
    <mergeCell ref="J8:J9"/>
    <mergeCell ref="K8:K9"/>
    <mergeCell ref="V6:X6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1" max="1048575" man="1"/>
    <brk id="21" max="1048575" man="1"/>
    <brk id="31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view="pageBreakPreview" topLeftCell="A4" zoomScaleNormal="100" zoomScaleSheetLayoutView="100" workbookViewId="0">
      <selection activeCell="P6" sqref="P6"/>
    </sheetView>
  </sheetViews>
  <sheetFormatPr defaultColWidth="10" defaultRowHeight="11.25"/>
  <cols>
    <col min="1" max="1" width="4.875" style="382" customWidth="1"/>
    <col min="2" max="2" width="5.625" style="382" customWidth="1"/>
    <col min="3" max="3" width="7.875" style="382" customWidth="1"/>
    <col min="4" max="6" width="6.875" style="382" customWidth="1"/>
    <col min="7" max="7" width="8.625" style="382" customWidth="1"/>
    <col min="8" max="8" width="7.25" style="382" customWidth="1"/>
    <col min="9" max="12" width="6.875" style="382" customWidth="1"/>
    <col min="13" max="16384" width="10" style="409"/>
  </cols>
  <sheetData>
    <row r="1" spans="1:21" s="301" customFormat="1" ht="14.1" customHeight="1">
      <c r="A1" s="310"/>
      <c r="B1" s="310"/>
      <c r="C1" s="311"/>
      <c r="D1" s="312"/>
      <c r="E1" s="311"/>
      <c r="F1" s="312"/>
      <c r="G1" s="312"/>
      <c r="H1" s="330"/>
      <c r="I1" s="312"/>
      <c r="J1" s="1640" t="s">
        <v>1759</v>
      </c>
      <c r="K1" s="1640"/>
      <c r="L1" s="1640"/>
      <c r="M1" s="312"/>
      <c r="N1" s="311"/>
      <c r="R1" s="312"/>
      <c r="S1" s="312"/>
      <c r="T1" s="312"/>
      <c r="U1" s="330"/>
    </row>
    <row r="2" spans="1:21" s="301" customFormat="1" ht="14.1" customHeight="1">
      <c r="A2" s="310"/>
      <c r="B2" s="310"/>
      <c r="C2" s="311"/>
      <c r="D2" s="312"/>
      <c r="E2" s="311"/>
      <c r="F2" s="312"/>
      <c r="G2" s="312"/>
      <c r="H2" s="330"/>
      <c r="I2" s="312"/>
      <c r="J2" s="925"/>
      <c r="K2" s="925"/>
      <c r="L2" s="925"/>
      <c r="M2" s="312"/>
      <c r="N2" s="311"/>
      <c r="R2" s="312"/>
      <c r="S2" s="312"/>
      <c r="T2" s="312"/>
      <c r="U2" s="330"/>
    </row>
    <row r="3" spans="1:21" s="229" customFormat="1" ht="20.100000000000001" customHeight="1">
      <c r="A3" s="1376" t="s">
        <v>902</v>
      </c>
      <c r="B3" s="1376"/>
      <c r="C3" s="1376"/>
      <c r="D3" s="1376"/>
      <c r="E3" s="1376"/>
      <c r="F3" s="1376"/>
      <c r="G3" s="1376"/>
      <c r="H3" s="1376"/>
      <c r="I3" s="1376"/>
      <c r="J3" s="1376"/>
      <c r="K3" s="1376"/>
      <c r="L3" s="1376"/>
      <c r="M3" s="230"/>
      <c r="N3" s="230"/>
      <c r="O3" s="230"/>
      <c r="P3" s="230"/>
      <c r="Q3" s="230"/>
      <c r="R3" s="230"/>
      <c r="S3" s="230"/>
      <c r="T3" s="230"/>
      <c r="U3" s="230"/>
    </row>
    <row r="4" spans="1:21" s="230" customFormat="1" ht="24" customHeight="1">
      <c r="A4" s="1380" t="s">
        <v>903</v>
      </c>
      <c r="B4" s="1380"/>
      <c r="C4" s="1380"/>
      <c r="D4" s="1380"/>
      <c r="E4" s="1380"/>
      <c r="F4" s="1380"/>
      <c r="G4" s="1380"/>
      <c r="H4" s="1380"/>
      <c r="I4" s="1380"/>
      <c r="J4" s="1380"/>
      <c r="K4" s="1380"/>
      <c r="L4" s="1380"/>
    </row>
    <row r="5" spans="1:21" s="315" customFormat="1" ht="18" customHeight="1" thickBot="1">
      <c r="A5" s="315" t="s">
        <v>904</v>
      </c>
      <c r="H5" s="926"/>
      <c r="K5" s="1641" t="s">
        <v>905</v>
      </c>
      <c r="L5" s="1641"/>
      <c r="U5" s="926"/>
    </row>
    <row r="6" spans="1:21" ht="27" customHeight="1">
      <c r="A6" s="1644" t="s">
        <v>906</v>
      </c>
      <c r="B6" s="1645"/>
      <c r="C6" s="1642" t="s">
        <v>1251</v>
      </c>
      <c r="D6" s="1643"/>
      <c r="E6" s="1643"/>
      <c r="F6" s="1643"/>
      <c r="G6" s="1643"/>
      <c r="H6" s="1643"/>
      <c r="I6" s="1643"/>
      <c r="J6" s="1643"/>
      <c r="K6" s="1643"/>
      <c r="L6" s="1643"/>
    </row>
    <row r="7" spans="1:21" ht="36.950000000000003" customHeight="1">
      <c r="A7" s="1630"/>
      <c r="B7" s="1631"/>
      <c r="C7" s="410" t="s">
        <v>907</v>
      </c>
      <c r="D7" s="392" t="s">
        <v>908</v>
      </c>
      <c r="E7" s="392" t="s">
        <v>909</v>
      </c>
      <c r="F7" s="392" t="s">
        <v>910</v>
      </c>
      <c r="G7" s="392" t="s">
        <v>911</v>
      </c>
      <c r="H7" s="392" t="s">
        <v>912</v>
      </c>
      <c r="I7" s="392" t="s">
        <v>913</v>
      </c>
      <c r="J7" s="392" t="s">
        <v>914</v>
      </c>
      <c r="K7" s="392" t="s">
        <v>915</v>
      </c>
      <c r="L7" s="411" t="s">
        <v>916</v>
      </c>
    </row>
    <row r="8" spans="1:21" s="217" customFormat="1" ht="44.1" customHeight="1">
      <c r="A8" s="1590" t="s">
        <v>917</v>
      </c>
      <c r="B8" s="1591"/>
      <c r="C8" s="180">
        <v>1221</v>
      </c>
      <c r="D8" s="180">
        <v>32</v>
      </c>
      <c r="E8" s="180">
        <v>437</v>
      </c>
      <c r="F8" s="180">
        <v>3</v>
      </c>
      <c r="G8" s="180">
        <v>88</v>
      </c>
      <c r="H8" s="180">
        <v>505</v>
      </c>
      <c r="I8" s="180">
        <v>14</v>
      </c>
      <c r="J8" s="180">
        <v>1</v>
      </c>
      <c r="K8" s="180">
        <v>12</v>
      </c>
      <c r="L8" s="180">
        <v>129</v>
      </c>
      <c r="M8" s="180"/>
      <c r="N8" s="412"/>
    </row>
    <row r="9" spans="1:21" s="217" customFormat="1" ht="44.1" customHeight="1">
      <c r="A9" s="1590" t="s">
        <v>515</v>
      </c>
      <c r="B9" s="1591"/>
      <c r="C9" s="180">
        <v>1444</v>
      </c>
      <c r="D9" s="180">
        <v>32</v>
      </c>
      <c r="E9" s="180">
        <v>380</v>
      </c>
      <c r="F9" s="180">
        <v>7</v>
      </c>
      <c r="G9" s="180">
        <v>127</v>
      </c>
      <c r="H9" s="180">
        <v>688</v>
      </c>
      <c r="I9" s="180">
        <v>20</v>
      </c>
      <c r="J9" s="180">
        <v>5</v>
      </c>
      <c r="K9" s="180">
        <v>5</v>
      </c>
      <c r="L9" s="180">
        <v>180</v>
      </c>
      <c r="M9" s="180"/>
      <c r="N9" s="412"/>
    </row>
    <row r="10" spans="1:21" s="217" customFormat="1" ht="44.1" customHeight="1">
      <c r="A10" s="1590" t="s">
        <v>844</v>
      </c>
      <c r="B10" s="1591"/>
      <c r="C10" s="180">
        <v>1246</v>
      </c>
      <c r="D10" s="180">
        <v>32</v>
      </c>
      <c r="E10" s="180">
        <v>310</v>
      </c>
      <c r="F10" s="180">
        <v>7</v>
      </c>
      <c r="G10" s="180">
        <v>151</v>
      </c>
      <c r="H10" s="180">
        <v>571</v>
      </c>
      <c r="I10" s="180">
        <v>9</v>
      </c>
      <c r="J10" s="180">
        <v>3</v>
      </c>
      <c r="K10" s="180">
        <v>6</v>
      </c>
      <c r="L10" s="180">
        <v>157</v>
      </c>
      <c r="M10" s="180"/>
      <c r="N10" s="412"/>
    </row>
    <row r="11" spans="1:21" s="217" customFormat="1" ht="44.1" customHeight="1">
      <c r="A11" s="1590" t="s">
        <v>1242</v>
      </c>
      <c r="B11" s="1591"/>
      <c r="C11" s="180">
        <v>1153</v>
      </c>
      <c r="D11" s="180">
        <v>30</v>
      </c>
      <c r="E11" s="180">
        <v>270</v>
      </c>
      <c r="F11" s="180">
        <v>11</v>
      </c>
      <c r="G11" s="180">
        <v>179</v>
      </c>
      <c r="H11" s="180">
        <v>506</v>
      </c>
      <c r="I11" s="180">
        <v>12</v>
      </c>
      <c r="J11" s="180">
        <v>6</v>
      </c>
      <c r="K11" s="180">
        <v>10</v>
      </c>
      <c r="L11" s="180">
        <v>129</v>
      </c>
      <c r="M11" s="180"/>
      <c r="N11" s="412"/>
    </row>
    <row r="12" spans="1:21" s="309" customFormat="1" ht="44.1" customHeight="1" thickBot="1">
      <c r="A12" s="1632">
        <v>2013</v>
      </c>
      <c r="B12" s="1633"/>
      <c r="C12" s="385">
        <f>SUM(D12:L12)</f>
        <v>935</v>
      </c>
      <c r="D12" s="413">
        <v>27</v>
      </c>
      <c r="E12" s="414">
        <v>225</v>
      </c>
      <c r="F12" s="414">
        <v>8</v>
      </c>
      <c r="G12" s="414">
        <v>100</v>
      </c>
      <c r="H12" s="414">
        <v>423</v>
      </c>
      <c r="I12" s="414">
        <v>10</v>
      </c>
      <c r="J12" s="414">
        <v>1</v>
      </c>
      <c r="K12" s="414">
        <v>8</v>
      </c>
      <c r="L12" s="414">
        <v>133</v>
      </c>
      <c r="M12" s="385"/>
      <c r="N12" s="923"/>
    </row>
    <row r="13" spans="1:21" s="287" customFormat="1" ht="16.149999999999999" customHeight="1" thickBot="1">
      <c r="A13" s="415"/>
      <c r="B13" s="415"/>
      <c r="C13" s="416"/>
      <c r="D13" s="416"/>
      <c r="E13" s="417"/>
      <c r="F13" s="415"/>
      <c r="G13" s="417"/>
      <c r="H13" s="418"/>
      <c r="I13" s="1636" t="s">
        <v>918</v>
      </c>
      <c r="J13" s="1636"/>
      <c r="K13" s="1636"/>
      <c r="L13" s="1636"/>
      <c r="M13" s="420"/>
      <c r="N13" s="300"/>
    </row>
    <row r="14" spans="1:21" ht="27" customHeight="1">
      <c r="A14" s="1628" t="s">
        <v>919</v>
      </c>
      <c r="B14" s="1629"/>
      <c r="C14" s="1634" t="s">
        <v>1252</v>
      </c>
      <c r="D14" s="1635"/>
      <c r="E14" s="1635"/>
      <c r="F14" s="1635"/>
      <c r="G14" s="1635"/>
      <c r="H14" s="1635"/>
      <c r="I14" s="1635"/>
      <c r="J14" s="1635"/>
      <c r="K14" s="1635"/>
      <c r="L14" s="1635"/>
    </row>
    <row r="15" spans="1:21" ht="36.950000000000003" customHeight="1">
      <c r="A15" s="1630"/>
      <c r="B15" s="1631"/>
      <c r="C15" s="410" t="s">
        <v>920</v>
      </c>
      <c r="D15" s="392" t="s">
        <v>921</v>
      </c>
      <c r="E15" s="392" t="s">
        <v>922</v>
      </c>
      <c r="F15" s="392" t="s">
        <v>910</v>
      </c>
      <c r="G15" s="392" t="s">
        <v>923</v>
      </c>
      <c r="H15" s="392" t="s">
        <v>924</v>
      </c>
      <c r="I15" s="392" t="s">
        <v>925</v>
      </c>
      <c r="J15" s="392" t="s">
        <v>926</v>
      </c>
      <c r="K15" s="392" t="s">
        <v>927</v>
      </c>
      <c r="L15" s="411" t="s">
        <v>916</v>
      </c>
    </row>
    <row r="16" spans="1:21" ht="44.1" customHeight="1">
      <c r="A16" s="1590" t="s">
        <v>917</v>
      </c>
      <c r="B16" s="1591"/>
      <c r="C16" s="422">
        <v>142</v>
      </c>
      <c r="D16" s="180">
        <v>24</v>
      </c>
      <c r="E16" s="180">
        <v>51</v>
      </c>
      <c r="F16" s="180">
        <v>23</v>
      </c>
      <c r="G16" s="180">
        <v>0</v>
      </c>
      <c r="H16" s="180">
        <v>10</v>
      </c>
      <c r="I16" s="180">
        <v>3</v>
      </c>
      <c r="J16" s="180">
        <v>3</v>
      </c>
      <c r="K16" s="180">
        <v>6</v>
      </c>
      <c r="L16" s="180">
        <v>22</v>
      </c>
    </row>
    <row r="17" spans="1:12" ht="44.1" customHeight="1">
      <c r="A17" s="1590" t="s">
        <v>515</v>
      </c>
      <c r="B17" s="1591"/>
      <c r="C17" s="422">
        <v>157</v>
      </c>
      <c r="D17" s="180">
        <v>25</v>
      </c>
      <c r="E17" s="180">
        <v>58</v>
      </c>
      <c r="F17" s="180">
        <v>26</v>
      </c>
      <c r="G17" s="180">
        <v>2</v>
      </c>
      <c r="H17" s="180">
        <v>7</v>
      </c>
      <c r="I17" s="180">
        <v>1</v>
      </c>
      <c r="J17" s="180">
        <v>0</v>
      </c>
      <c r="K17" s="180">
        <v>7</v>
      </c>
      <c r="L17" s="180">
        <v>31</v>
      </c>
    </row>
    <row r="18" spans="1:12" ht="44.1" customHeight="1">
      <c r="A18" s="1590" t="s">
        <v>844</v>
      </c>
      <c r="B18" s="1591"/>
      <c r="C18" s="422">
        <v>148</v>
      </c>
      <c r="D18" s="180">
        <v>26</v>
      </c>
      <c r="E18" s="180">
        <v>46</v>
      </c>
      <c r="F18" s="180">
        <v>28</v>
      </c>
      <c r="G18" s="180">
        <v>1</v>
      </c>
      <c r="H18" s="180">
        <v>7</v>
      </c>
      <c r="I18" s="180">
        <v>0</v>
      </c>
      <c r="J18" s="180">
        <v>7</v>
      </c>
      <c r="K18" s="180">
        <v>6</v>
      </c>
      <c r="L18" s="180">
        <v>27</v>
      </c>
    </row>
    <row r="19" spans="1:12" ht="44.1" customHeight="1">
      <c r="A19" s="1590" t="s">
        <v>1242</v>
      </c>
      <c r="B19" s="1591"/>
      <c r="C19" s="422">
        <v>164</v>
      </c>
      <c r="D19" s="180">
        <v>32</v>
      </c>
      <c r="E19" s="180">
        <v>44</v>
      </c>
      <c r="F19" s="180">
        <v>23</v>
      </c>
      <c r="G19" s="180">
        <v>1</v>
      </c>
      <c r="H19" s="180">
        <v>10</v>
      </c>
      <c r="I19" s="180">
        <v>0</v>
      </c>
      <c r="J19" s="180">
        <v>5</v>
      </c>
      <c r="K19" s="180">
        <v>3</v>
      </c>
      <c r="L19" s="180">
        <v>46</v>
      </c>
    </row>
    <row r="20" spans="1:12" ht="44.1" customHeight="1" thickBot="1">
      <c r="A20" s="1638">
        <v>2013</v>
      </c>
      <c r="B20" s="1639"/>
      <c r="C20" s="423">
        <f>SUM(D20:L20)</f>
        <v>176</v>
      </c>
      <c r="D20" s="424">
        <v>20</v>
      </c>
      <c r="E20" s="424">
        <v>33</v>
      </c>
      <c r="F20" s="424">
        <v>29</v>
      </c>
      <c r="G20" s="424">
        <v>0</v>
      </c>
      <c r="H20" s="424">
        <v>12</v>
      </c>
      <c r="I20" s="424">
        <v>3</v>
      </c>
      <c r="J20" s="424">
        <v>5</v>
      </c>
      <c r="K20" s="424">
        <v>8</v>
      </c>
      <c r="L20" s="424">
        <v>66</v>
      </c>
    </row>
    <row r="21" spans="1:12" s="429" customFormat="1" ht="11.1" customHeight="1">
      <c r="A21" s="425" t="s">
        <v>928</v>
      </c>
      <c r="B21" s="426"/>
      <c r="C21" s="426"/>
      <c r="D21" s="426"/>
      <c r="E21" s="427"/>
      <c r="F21" s="425"/>
      <c r="G21" s="427"/>
      <c r="H21" s="1637" t="s">
        <v>1240</v>
      </c>
      <c r="I21" s="1637"/>
      <c r="J21" s="1637"/>
      <c r="K21" s="1637"/>
      <c r="L21" s="1637"/>
    </row>
  </sheetData>
  <mergeCells count="20">
    <mergeCell ref="J1:L1"/>
    <mergeCell ref="K5:L5"/>
    <mergeCell ref="A3:L3"/>
    <mergeCell ref="C6:L6"/>
    <mergeCell ref="A6:B7"/>
    <mergeCell ref="A4:L4"/>
    <mergeCell ref="C14:L14"/>
    <mergeCell ref="I13:L13"/>
    <mergeCell ref="H21:L21"/>
    <mergeCell ref="A20:B20"/>
    <mergeCell ref="A16:B16"/>
    <mergeCell ref="A8:B8"/>
    <mergeCell ref="A14:B15"/>
    <mergeCell ref="A11:B11"/>
    <mergeCell ref="A12:B12"/>
    <mergeCell ref="A19:B19"/>
    <mergeCell ref="A10:B10"/>
    <mergeCell ref="A18:B18"/>
    <mergeCell ref="A9:B9"/>
    <mergeCell ref="A17:B17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view="pageBreakPreview" zoomScaleNormal="100" zoomScaleSheetLayoutView="100" workbookViewId="0">
      <selection activeCell="J43" sqref="J43"/>
    </sheetView>
  </sheetViews>
  <sheetFormatPr defaultColWidth="10" defaultRowHeight="11.25"/>
  <cols>
    <col min="1" max="1" width="19.125" style="382" customWidth="1"/>
    <col min="2" max="6" width="10.625" style="382" customWidth="1"/>
    <col min="7" max="7" width="10.125" style="382" customWidth="1"/>
    <col min="8" max="16384" width="10" style="382"/>
  </cols>
  <sheetData>
    <row r="1" spans="1:46" s="301" customFormat="1" ht="14.1" customHeight="1">
      <c r="A1" s="310" t="s">
        <v>1760</v>
      </c>
      <c r="B1" s="310"/>
      <c r="C1" s="311"/>
      <c r="D1" s="312"/>
      <c r="E1" s="311"/>
      <c r="F1" s="1640"/>
      <c r="G1" s="1640"/>
      <c r="H1" s="311"/>
      <c r="I1" s="312"/>
      <c r="J1" s="311"/>
      <c r="K1" s="312"/>
      <c r="L1" s="312"/>
      <c r="M1" s="330"/>
      <c r="N1" s="312"/>
      <c r="O1" s="312"/>
      <c r="P1" s="312"/>
      <c r="Q1" s="314"/>
      <c r="R1" s="314"/>
      <c r="S1" s="311"/>
      <c r="W1" s="312"/>
      <c r="X1" s="312"/>
      <c r="Y1" s="312"/>
      <c r="Z1" s="330"/>
      <c r="AA1" s="310"/>
      <c r="AB1" s="311"/>
      <c r="AC1" s="312"/>
      <c r="AD1" s="311"/>
      <c r="AE1" s="312"/>
      <c r="AF1" s="312"/>
      <c r="AG1" s="330"/>
      <c r="AH1" s="312"/>
      <c r="AI1" s="312"/>
      <c r="AJ1" s="312"/>
      <c r="AK1" s="312"/>
      <c r="AL1" s="312"/>
      <c r="AM1" s="311"/>
      <c r="AQ1" s="312"/>
      <c r="AR1" s="312"/>
      <c r="AS1" s="312"/>
      <c r="AT1" s="330"/>
    </row>
    <row r="2" spans="1:46" s="301" customFormat="1" ht="14.1" customHeight="1">
      <c r="A2" s="310"/>
      <c r="B2" s="310"/>
      <c r="C2" s="311"/>
      <c r="D2" s="312"/>
      <c r="E2" s="311"/>
      <c r="F2" s="925"/>
      <c r="G2" s="925"/>
      <c r="H2" s="311"/>
      <c r="I2" s="312"/>
      <c r="J2" s="311"/>
      <c r="K2" s="312"/>
      <c r="L2" s="312"/>
      <c r="M2" s="330"/>
      <c r="N2" s="312"/>
      <c r="O2" s="312"/>
      <c r="P2" s="312"/>
      <c r="Q2" s="314"/>
      <c r="R2" s="314"/>
      <c r="S2" s="311"/>
      <c r="W2" s="312"/>
      <c r="X2" s="312"/>
      <c r="Y2" s="312"/>
      <c r="Z2" s="330"/>
      <c r="AA2" s="310"/>
      <c r="AB2" s="311"/>
      <c r="AC2" s="312"/>
      <c r="AD2" s="311"/>
      <c r="AE2" s="312"/>
      <c r="AF2" s="312"/>
      <c r="AG2" s="330"/>
      <c r="AH2" s="312"/>
      <c r="AI2" s="312"/>
      <c r="AJ2" s="312"/>
      <c r="AK2" s="312"/>
      <c r="AL2" s="312"/>
      <c r="AM2" s="311"/>
      <c r="AQ2" s="312"/>
      <c r="AR2" s="312"/>
      <c r="AS2" s="312"/>
      <c r="AT2" s="330"/>
    </row>
    <row r="3" spans="1:46" s="229" customFormat="1" ht="20.100000000000001" customHeight="1">
      <c r="A3" s="1376" t="s">
        <v>265</v>
      </c>
      <c r="B3" s="1376"/>
      <c r="C3" s="1376"/>
      <c r="D3" s="1376"/>
      <c r="E3" s="1376"/>
      <c r="F3" s="1376"/>
      <c r="G3" s="1376"/>
      <c r="S3" s="230"/>
      <c r="T3" s="230"/>
      <c r="U3" s="230"/>
      <c r="V3" s="230"/>
      <c r="W3" s="230"/>
      <c r="X3" s="230"/>
      <c r="Y3" s="230"/>
      <c r="Z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</row>
    <row r="4" spans="1:46" s="230" customFormat="1" ht="24" customHeight="1">
      <c r="A4" s="1574" t="s">
        <v>41</v>
      </c>
      <c r="B4" s="1574"/>
      <c r="C4" s="1574"/>
      <c r="D4" s="1574"/>
      <c r="E4" s="1574"/>
      <c r="F4" s="1574"/>
      <c r="G4" s="1574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</row>
    <row r="5" spans="1:46" s="315" customFormat="1" ht="18" customHeight="1" thickBot="1">
      <c r="A5" s="315" t="s">
        <v>266</v>
      </c>
      <c r="G5" s="926" t="s">
        <v>267</v>
      </c>
      <c r="M5" s="926"/>
      <c r="R5" s="926"/>
      <c r="Z5" s="926"/>
      <c r="AT5" s="926"/>
    </row>
    <row r="6" spans="1:46" ht="14.1" customHeight="1">
      <c r="A6" s="1657" t="s">
        <v>1176</v>
      </c>
      <c r="B6" s="1661" t="s">
        <v>1591</v>
      </c>
      <c r="C6" s="1662"/>
      <c r="D6" s="1662"/>
      <c r="E6" s="1662"/>
      <c r="F6" s="1662"/>
      <c r="G6" s="1663"/>
    </row>
    <row r="7" spans="1:46" ht="14.1" customHeight="1">
      <c r="A7" s="1658"/>
      <c r="B7" s="1664" t="s">
        <v>1589</v>
      </c>
      <c r="C7" s="1665"/>
      <c r="D7" s="1665"/>
      <c r="E7" s="1665"/>
      <c r="F7" s="1665"/>
      <c r="G7" s="1666"/>
    </row>
    <row r="8" spans="1:46" ht="17.25" customHeight="1">
      <c r="A8" s="1659"/>
      <c r="B8" s="1667" t="s">
        <v>259</v>
      </c>
      <c r="C8" s="1675" t="s">
        <v>260</v>
      </c>
      <c r="D8" s="1646" t="s">
        <v>1588</v>
      </c>
      <c r="E8" s="1654"/>
      <c r="F8" s="1655"/>
      <c r="G8" s="1646" t="s">
        <v>263</v>
      </c>
    </row>
    <row r="9" spans="1:46" ht="24.95" customHeight="1">
      <c r="A9" s="1660"/>
      <c r="B9" s="1668"/>
      <c r="C9" s="1676"/>
      <c r="D9" s="927" t="s">
        <v>1253</v>
      </c>
      <c r="E9" s="392" t="s">
        <v>261</v>
      </c>
      <c r="F9" s="392" t="s">
        <v>262</v>
      </c>
      <c r="G9" s="1647"/>
    </row>
    <row r="10" spans="1:46" s="394" customFormat="1" ht="14.1" customHeight="1">
      <c r="A10" s="395" t="s">
        <v>304</v>
      </c>
      <c r="B10" s="393">
        <v>1221</v>
      </c>
      <c r="C10" s="393">
        <v>803</v>
      </c>
      <c r="D10" s="393">
        <v>418</v>
      </c>
      <c r="E10" s="393">
        <v>46</v>
      </c>
      <c r="F10" s="393">
        <v>372</v>
      </c>
      <c r="G10" s="393">
        <v>0</v>
      </c>
    </row>
    <row r="11" spans="1:46" s="394" customFormat="1" ht="14.1" customHeight="1">
      <c r="A11" s="395" t="s">
        <v>515</v>
      </c>
      <c r="B11" s="393">
        <v>1444</v>
      </c>
      <c r="C11" s="393">
        <v>965</v>
      </c>
      <c r="D11" s="393">
        <v>479</v>
      </c>
      <c r="E11" s="393">
        <v>38</v>
      </c>
      <c r="F11" s="393">
        <v>441</v>
      </c>
      <c r="G11" s="393">
        <v>0</v>
      </c>
    </row>
    <row r="12" spans="1:46" s="394" customFormat="1" ht="14.1" customHeight="1">
      <c r="A12" s="395">
        <v>2011</v>
      </c>
      <c r="B12" s="393">
        <v>1246</v>
      </c>
      <c r="C12" s="393">
        <v>831</v>
      </c>
      <c r="D12" s="393">
        <v>414</v>
      </c>
      <c r="E12" s="393">
        <v>35</v>
      </c>
      <c r="F12" s="393">
        <v>379</v>
      </c>
      <c r="G12" s="393">
        <v>1</v>
      </c>
    </row>
    <row r="13" spans="1:46" s="394" customFormat="1" ht="14.1" customHeight="1">
      <c r="A13" s="395">
        <v>2012</v>
      </c>
      <c r="B13" s="393">
        <v>1153</v>
      </c>
      <c r="C13" s="393">
        <v>769</v>
      </c>
      <c r="D13" s="393">
        <v>384</v>
      </c>
      <c r="E13" s="393">
        <v>17</v>
      </c>
      <c r="F13" s="393">
        <v>367</v>
      </c>
      <c r="G13" s="393">
        <v>0</v>
      </c>
    </row>
    <row r="14" spans="1:46" s="398" customFormat="1" ht="14.1" customHeight="1">
      <c r="A14" s="396">
        <v>2013</v>
      </c>
      <c r="B14" s="397">
        <f t="shared" ref="B14:G14" si="0">SUM(B16:B24)</f>
        <v>935</v>
      </c>
      <c r="C14" s="397">
        <f t="shared" si="0"/>
        <v>636</v>
      </c>
      <c r="D14" s="397">
        <f t="shared" si="0"/>
        <v>299</v>
      </c>
      <c r="E14" s="397">
        <f t="shared" si="0"/>
        <v>20</v>
      </c>
      <c r="F14" s="397">
        <f t="shared" si="0"/>
        <v>279</v>
      </c>
      <c r="G14" s="397">
        <f t="shared" si="0"/>
        <v>0</v>
      </c>
    </row>
    <row r="15" spans="1:46" s="394" customFormat="1" ht="5.0999999999999996" customHeight="1">
      <c r="A15" s="348"/>
      <c r="B15" s="393"/>
      <c r="C15" s="393"/>
      <c r="D15" s="393"/>
      <c r="E15" s="393"/>
      <c r="F15" s="393"/>
      <c r="G15" s="393"/>
    </row>
    <row r="16" spans="1:46" s="394" customFormat="1" ht="14.25" customHeight="1">
      <c r="A16" s="1122" t="s">
        <v>1761</v>
      </c>
      <c r="B16" s="399">
        <f t="shared" ref="B16:B24" si="1">C16+D16+G16</f>
        <v>225</v>
      </c>
      <c r="C16" s="399">
        <v>140</v>
      </c>
      <c r="D16" s="399">
        <f t="shared" ref="D16:D24" si="2">E16+F16</f>
        <v>85</v>
      </c>
      <c r="E16" s="399">
        <v>8</v>
      </c>
      <c r="F16" s="399">
        <v>77</v>
      </c>
      <c r="G16" s="399">
        <v>0</v>
      </c>
    </row>
    <row r="17" spans="1:7" s="394" customFormat="1" ht="14.25" customHeight="1">
      <c r="A17" s="1122" t="s">
        <v>1762</v>
      </c>
      <c r="B17" s="399">
        <f t="shared" si="1"/>
        <v>423</v>
      </c>
      <c r="C17" s="399">
        <v>291</v>
      </c>
      <c r="D17" s="399">
        <f t="shared" si="2"/>
        <v>132</v>
      </c>
      <c r="E17" s="399">
        <v>8</v>
      </c>
      <c r="F17" s="399">
        <v>124</v>
      </c>
      <c r="G17" s="399">
        <v>0</v>
      </c>
    </row>
    <row r="18" spans="1:7" s="394" customFormat="1" ht="14.25" customHeight="1">
      <c r="A18" s="1122" t="s">
        <v>1763</v>
      </c>
      <c r="B18" s="399">
        <f>C18+D18+G18</f>
        <v>100</v>
      </c>
      <c r="C18" s="399">
        <v>69</v>
      </c>
      <c r="D18" s="399">
        <f>E18+F18</f>
        <v>31</v>
      </c>
      <c r="E18" s="399">
        <v>1</v>
      </c>
      <c r="F18" s="399">
        <v>30</v>
      </c>
      <c r="G18" s="399">
        <v>0</v>
      </c>
    </row>
    <row r="19" spans="1:7" s="394" customFormat="1" ht="14.25" customHeight="1">
      <c r="A19" s="1122" t="s">
        <v>1764</v>
      </c>
      <c r="B19" s="399">
        <f t="shared" si="1"/>
        <v>27</v>
      </c>
      <c r="C19" s="399">
        <v>25</v>
      </c>
      <c r="D19" s="399">
        <f t="shared" si="2"/>
        <v>2</v>
      </c>
      <c r="E19" s="399">
        <v>1</v>
      </c>
      <c r="F19" s="399">
        <v>1</v>
      </c>
      <c r="G19" s="399">
        <v>0</v>
      </c>
    </row>
    <row r="20" spans="1:7" s="394" customFormat="1" ht="14.25" customHeight="1">
      <c r="A20" s="1122" t="s">
        <v>1765</v>
      </c>
      <c r="B20" s="399">
        <f t="shared" si="1"/>
        <v>62</v>
      </c>
      <c r="C20" s="399">
        <v>45</v>
      </c>
      <c r="D20" s="399">
        <f t="shared" si="2"/>
        <v>17</v>
      </c>
      <c r="E20" s="399">
        <v>2</v>
      </c>
      <c r="F20" s="399">
        <v>15</v>
      </c>
      <c r="G20" s="399">
        <v>0</v>
      </c>
    </row>
    <row r="21" spans="1:7" s="394" customFormat="1" ht="14.25" customHeight="1">
      <c r="A21" s="1122" t="s">
        <v>1766</v>
      </c>
      <c r="B21" s="399">
        <f t="shared" si="1"/>
        <v>8</v>
      </c>
      <c r="C21" s="399">
        <v>6</v>
      </c>
      <c r="D21" s="399">
        <f t="shared" si="2"/>
        <v>2</v>
      </c>
      <c r="E21" s="399">
        <v>0</v>
      </c>
      <c r="F21" s="399">
        <v>2</v>
      </c>
      <c r="G21" s="399">
        <v>0</v>
      </c>
    </row>
    <row r="22" spans="1:7" s="394" customFormat="1" ht="14.25" customHeight="1">
      <c r="A22" s="1122" t="s">
        <v>1767</v>
      </c>
      <c r="B22" s="399">
        <f t="shared" si="1"/>
        <v>10</v>
      </c>
      <c r="C22" s="399">
        <v>6</v>
      </c>
      <c r="D22" s="399">
        <f t="shared" si="2"/>
        <v>4</v>
      </c>
      <c r="E22" s="399">
        <v>0</v>
      </c>
      <c r="F22" s="399">
        <v>4</v>
      </c>
      <c r="G22" s="399">
        <v>0</v>
      </c>
    </row>
    <row r="23" spans="1:7" s="394" customFormat="1" ht="14.25" customHeight="1">
      <c r="A23" s="1122" t="s">
        <v>1768</v>
      </c>
      <c r="B23" s="399">
        <f t="shared" si="1"/>
        <v>19</v>
      </c>
      <c r="C23" s="399">
        <v>13</v>
      </c>
      <c r="D23" s="399">
        <f t="shared" si="2"/>
        <v>6</v>
      </c>
      <c r="E23" s="399">
        <v>0</v>
      </c>
      <c r="F23" s="399">
        <v>6</v>
      </c>
      <c r="G23" s="399">
        <v>0</v>
      </c>
    </row>
    <row r="24" spans="1:7" s="394" customFormat="1" ht="14.25" customHeight="1" thickBot="1">
      <c r="A24" s="1122" t="s">
        <v>1769</v>
      </c>
      <c r="B24" s="399">
        <f t="shared" si="1"/>
        <v>61</v>
      </c>
      <c r="C24" s="399">
        <v>41</v>
      </c>
      <c r="D24" s="399">
        <f t="shared" si="2"/>
        <v>20</v>
      </c>
      <c r="E24" s="399">
        <v>0</v>
      </c>
      <c r="F24" s="399">
        <v>20</v>
      </c>
      <c r="G24" s="399">
        <v>0</v>
      </c>
    </row>
    <row r="25" spans="1:7" ht="6.95" customHeight="1" thickBot="1">
      <c r="A25" s="400"/>
      <c r="B25" s="400"/>
      <c r="C25" s="400"/>
      <c r="D25" s="400"/>
      <c r="E25" s="400"/>
      <c r="F25" s="400"/>
      <c r="G25" s="400"/>
    </row>
    <row r="26" spans="1:7" ht="14.1" customHeight="1">
      <c r="A26" s="1677" t="s">
        <v>274</v>
      </c>
      <c r="B26" s="1650" t="s">
        <v>1252</v>
      </c>
      <c r="C26" s="1651"/>
      <c r="D26" s="1651"/>
      <c r="E26" s="1651"/>
      <c r="F26" s="1651"/>
      <c r="G26" s="1651"/>
    </row>
    <row r="27" spans="1:7" ht="14.1" customHeight="1">
      <c r="A27" s="1658"/>
      <c r="B27" s="1652" t="s">
        <v>1590</v>
      </c>
      <c r="C27" s="1653"/>
      <c r="D27" s="1653"/>
      <c r="E27" s="1653"/>
      <c r="F27" s="1653"/>
      <c r="G27" s="1653"/>
    </row>
    <row r="28" spans="1:7" ht="17.25" customHeight="1">
      <c r="A28" s="1659"/>
      <c r="B28" s="1669" t="s">
        <v>879</v>
      </c>
      <c r="C28" s="1671" t="s">
        <v>880</v>
      </c>
      <c r="D28" s="1648" t="s">
        <v>1254</v>
      </c>
      <c r="E28" s="1673"/>
      <c r="F28" s="1674"/>
      <c r="G28" s="1648" t="s">
        <v>881</v>
      </c>
    </row>
    <row r="29" spans="1:7" ht="24.95" customHeight="1">
      <c r="A29" s="1660"/>
      <c r="B29" s="1670"/>
      <c r="C29" s="1672"/>
      <c r="D29" s="927" t="s">
        <v>1253</v>
      </c>
      <c r="E29" s="840" t="s">
        <v>882</v>
      </c>
      <c r="F29" s="840" t="s">
        <v>883</v>
      </c>
      <c r="G29" s="1649"/>
    </row>
    <row r="30" spans="1:7" s="401" customFormat="1" ht="14.1" customHeight="1">
      <c r="A30" s="395" t="s">
        <v>304</v>
      </c>
      <c r="B30" s="393">
        <v>142</v>
      </c>
      <c r="C30" s="393">
        <v>84</v>
      </c>
      <c r="D30" s="393">
        <v>58</v>
      </c>
      <c r="E30" s="393">
        <v>11</v>
      </c>
      <c r="F30" s="393">
        <v>47</v>
      </c>
      <c r="G30" s="393">
        <v>0</v>
      </c>
    </row>
    <row r="31" spans="1:7" s="401" customFormat="1" ht="14.1" customHeight="1">
      <c r="A31" s="395" t="s">
        <v>515</v>
      </c>
      <c r="B31" s="393">
        <v>157</v>
      </c>
      <c r="C31" s="393">
        <v>102</v>
      </c>
      <c r="D31" s="393">
        <v>55</v>
      </c>
      <c r="E31" s="393">
        <v>8</v>
      </c>
      <c r="F31" s="393">
        <v>47</v>
      </c>
      <c r="G31" s="393">
        <v>0</v>
      </c>
    </row>
    <row r="32" spans="1:7" s="401" customFormat="1" ht="14.1" customHeight="1">
      <c r="A32" s="395">
        <v>2011</v>
      </c>
      <c r="B32" s="393">
        <v>148</v>
      </c>
      <c r="C32" s="393">
        <v>93</v>
      </c>
      <c r="D32" s="393">
        <v>55</v>
      </c>
      <c r="E32" s="393">
        <v>6</v>
      </c>
      <c r="F32" s="393">
        <v>49</v>
      </c>
      <c r="G32" s="393">
        <v>0</v>
      </c>
    </row>
    <row r="33" spans="1:7" s="401" customFormat="1" ht="14.1" customHeight="1">
      <c r="A33" s="395">
        <v>2012</v>
      </c>
      <c r="B33" s="393">
        <v>164</v>
      </c>
      <c r="C33" s="393">
        <v>112</v>
      </c>
      <c r="D33" s="393">
        <v>50</v>
      </c>
      <c r="E33" s="393">
        <v>8</v>
      </c>
      <c r="F33" s="393">
        <v>42</v>
      </c>
      <c r="G33" s="393">
        <v>2</v>
      </c>
    </row>
    <row r="34" spans="1:7" s="402" customFormat="1" ht="14.1" customHeight="1">
      <c r="A34" s="396">
        <v>2013</v>
      </c>
      <c r="B34" s="397">
        <f t="shared" ref="B34:G34" si="3">SUM(B36:B44)</f>
        <v>176</v>
      </c>
      <c r="C34" s="397">
        <f t="shared" si="3"/>
        <v>110</v>
      </c>
      <c r="D34" s="397">
        <f t="shared" si="3"/>
        <v>66</v>
      </c>
      <c r="E34" s="397">
        <f t="shared" si="3"/>
        <v>4</v>
      </c>
      <c r="F34" s="397">
        <f t="shared" si="3"/>
        <v>62</v>
      </c>
      <c r="G34" s="397">
        <f t="shared" si="3"/>
        <v>0</v>
      </c>
    </row>
    <row r="35" spans="1:7" s="394" customFormat="1" ht="5.0999999999999996" customHeight="1">
      <c r="A35" s="348"/>
      <c r="B35" s="393"/>
      <c r="C35" s="393"/>
      <c r="D35" s="393"/>
      <c r="E35" s="393" t="s">
        <v>884</v>
      </c>
      <c r="F35" s="393"/>
      <c r="G35" s="393"/>
    </row>
    <row r="36" spans="1:7" s="394" customFormat="1" ht="14.25" customHeight="1">
      <c r="A36" s="1122" t="s">
        <v>1766</v>
      </c>
      <c r="B36" s="399">
        <f>C36+D36+G36</f>
        <v>29</v>
      </c>
      <c r="C36" s="399">
        <v>23</v>
      </c>
      <c r="D36" s="399">
        <f>E36+F36</f>
        <v>6</v>
      </c>
      <c r="E36" s="399">
        <v>0</v>
      </c>
      <c r="F36" s="399">
        <v>6</v>
      </c>
      <c r="G36" s="399">
        <v>0</v>
      </c>
    </row>
    <row r="37" spans="1:7" s="394" customFormat="1" ht="14.25" customHeight="1">
      <c r="A37" s="1122" t="s">
        <v>1761</v>
      </c>
      <c r="B37" s="399">
        <f>C37+D37+G37</f>
        <v>33</v>
      </c>
      <c r="C37" s="399">
        <v>21</v>
      </c>
      <c r="D37" s="399">
        <f>E37+F37</f>
        <v>12</v>
      </c>
      <c r="E37" s="399">
        <v>1</v>
      </c>
      <c r="F37" s="399">
        <v>11</v>
      </c>
      <c r="G37" s="399">
        <v>0</v>
      </c>
    </row>
    <row r="38" spans="1:7" s="394" customFormat="1" ht="14.25" customHeight="1">
      <c r="A38" s="1122" t="s">
        <v>1764</v>
      </c>
      <c r="B38" s="399">
        <f t="shared" ref="B38:B43" si="4">C38+D38+G38</f>
        <v>20</v>
      </c>
      <c r="C38" s="399">
        <v>16</v>
      </c>
      <c r="D38" s="399">
        <f t="shared" ref="D38:D44" si="5">E38+F38</f>
        <v>4</v>
      </c>
      <c r="E38" s="399">
        <v>0</v>
      </c>
      <c r="F38" s="399">
        <v>4</v>
      </c>
      <c r="G38" s="399">
        <v>0</v>
      </c>
    </row>
    <row r="39" spans="1:7" s="394" customFormat="1" ht="14.25" customHeight="1">
      <c r="A39" s="1122" t="s">
        <v>1770</v>
      </c>
      <c r="B39" s="399">
        <f t="shared" si="4"/>
        <v>12</v>
      </c>
      <c r="C39" s="399">
        <v>10</v>
      </c>
      <c r="D39" s="399">
        <f t="shared" si="5"/>
        <v>2</v>
      </c>
      <c r="E39" s="399">
        <v>0</v>
      </c>
      <c r="F39" s="399">
        <v>2</v>
      </c>
      <c r="G39" s="399">
        <v>0</v>
      </c>
    </row>
    <row r="40" spans="1:7" s="394" customFormat="1" ht="14.25" customHeight="1">
      <c r="A40" s="1122" t="s">
        <v>1771</v>
      </c>
      <c r="B40" s="399">
        <f t="shared" si="4"/>
        <v>5</v>
      </c>
      <c r="C40" s="399">
        <v>5</v>
      </c>
      <c r="D40" s="399">
        <f t="shared" si="5"/>
        <v>0</v>
      </c>
      <c r="E40" s="399">
        <v>0</v>
      </c>
      <c r="F40" s="399">
        <v>0</v>
      </c>
      <c r="G40" s="399">
        <v>0</v>
      </c>
    </row>
    <row r="41" spans="1:7" s="394" customFormat="1" ht="14.25" customHeight="1">
      <c r="A41" s="1122" t="s">
        <v>1762</v>
      </c>
      <c r="B41" s="399">
        <f t="shared" si="4"/>
        <v>28</v>
      </c>
      <c r="C41" s="399">
        <v>1</v>
      </c>
      <c r="D41" s="399">
        <f t="shared" si="5"/>
        <v>27</v>
      </c>
      <c r="E41" s="399">
        <v>1</v>
      </c>
      <c r="F41" s="399">
        <v>26</v>
      </c>
      <c r="G41" s="399">
        <v>0</v>
      </c>
    </row>
    <row r="42" spans="1:7" s="394" customFormat="1" ht="14.25" customHeight="1">
      <c r="A42" s="1122" t="s">
        <v>1772</v>
      </c>
      <c r="B42" s="399">
        <f t="shared" si="4"/>
        <v>6</v>
      </c>
      <c r="C42" s="399">
        <v>6</v>
      </c>
      <c r="D42" s="399">
        <f t="shared" si="5"/>
        <v>0</v>
      </c>
      <c r="E42" s="399">
        <v>0</v>
      </c>
      <c r="F42" s="399">
        <v>0</v>
      </c>
      <c r="G42" s="399">
        <v>0</v>
      </c>
    </row>
    <row r="43" spans="1:7" s="394" customFormat="1" ht="14.25" customHeight="1">
      <c r="A43" s="1122" t="s">
        <v>1773</v>
      </c>
      <c r="B43" s="399">
        <f t="shared" si="4"/>
        <v>3</v>
      </c>
      <c r="C43" s="399">
        <v>2</v>
      </c>
      <c r="D43" s="399">
        <f t="shared" si="5"/>
        <v>1</v>
      </c>
      <c r="E43" s="399">
        <v>0</v>
      </c>
      <c r="F43" s="399">
        <v>1</v>
      </c>
      <c r="G43" s="399">
        <v>0</v>
      </c>
    </row>
    <row r="44" spans="1:7" s="394" customFormat="1" ht="14.25" customHeight="1" thickBot="1">
      <c r="A44" s="1123" t="s">
        <v>1769</v>
      </c>
      <c r="B44" s="399">
        <f>C44+D44+G44</f>
        <v>40</v>
      </c>
      <c r="C44" s="403">
        <v>26</v>
      </c>
      <c r="D44" s="403">
        <f t="shared" si="5"/>
        <v>14</v>
      </c>
      <c r="E44" s="403">
        <v>2</v>
      </c>
      <c r="F44" s="403">
        <v>12</v>
      </c>
      <c r="G44" s="403">
        <v>0</v>
      </c>
    </row>
    <row r="45" spans="1:7" s="405" customFormat="1" ht="9.75" customHeight="1">
      <c r="A45" s="359" t="s">
        <v>289</v>
      </c>
      <c r="B45" s="359"/>
      <c r="C45" s="404"/>
      <c r="D45" s="404"/>
      <c r="E45" s="1656" t="s">
        <v>275</v>
      </c>
      <c r="F45" s="1656"/>
      <c r="G45" s="1656"/>
    </row>
    <row r="46" spans="1:7" s="405" customFormat="1" ht="9.75" customHeight="1">
      <c r="A46" s="406" t="s">
        <v>1152</v>
      </c>
      <c r="B46" s="404"/>
      <c r="C46" s="404"/>
      <c r="D46" s="404"/>
      <c r="E46" s="404"/>
      <c r="F46" s="404"/>
      <c r="G46" s="404"/>
    </row>
    <row r="47" spans="1:7" s="405" customFormat="1" ht="9.75" customHeight="1">
      <c r="A47" s="407" t="s">
        <v>290</v>
      </c>
      <c r="B47" s="404"/>
      <c r="C47" s="326"/>
      <c r="D47" s="326"/>
      <c r="E47" s="326"/>
      <c r="F47" s="326"/>
      <c r="G47" s="326"/>
    </row>
    <row r="48" spans="1:7" s="408" customFormat="1" ht="9.75" customHeight="1">
      <c r="A48" s="329" t="s">
        <v>291</v>
      </c>
      <c r="B48" s="329"/>
      <c r="C48" s="329"/>
      <c r="D48" s="329"/>
      <c r="E48" s="329"/>
      <c r="F48" s="329"/>
      <c r="G48" s="329"/>
    </row>
    <row r="50" spans="1:1">
      <c r="A50" s="408" t="s">
        <v>1627</v>
      </c>
    </row>
  </sheetData>
  <mergeCells count="18">
    <mergeCell ref="E45:G45"/>
    <mergeCell ref="A3:G3"/>
    <mergeCell ref="A4:G4"/>
    <mergeCell ref="A6:A9"/>
    <mergeCell ref="B6:G6"/>
    <mergeCell ref="B7:G7"/>
    <mergeCell ref="B8:B9"/>
    <mergeCell ref="B28:B29"/>
    <mergeCell ref="C28:C29"/>
    <mergeCell ref="D28:F28"/>
    <mergeCell ref="C8:C9"/>
    <mergeCell ref="A26:A29"/>
    <mergeCell ref="F1:G1"/>
    <mergeCell ref="G8:G9"/>
    <mergeCell ref="G28:G29"/>
    <mergeCell ref="B26:G26"/>
    <mergeCell ref="B27:G27"/>
    <mergeCell ref="D8:F8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view="pageBreakPreview" zoomScaleNormal="100" zoomScaleSheetLayoutView="100" workbookViewId="0">
      <selection activeCell="A4" sqref="A4:F4"/>
    </sheetView>
  </sheetViews>
  <sheetFormatPr defaultColWidth="10" defaultRowHeight="11.25"/>
  <cols>
    <col min="1" max="1" width="9.25" style="382" customWidth="1"/>
    <col min="2" max="2" width="11.625" style="382" customWidth="1"/>
    <col min="3" max="4" width="15.5" style="382" customWidth="1"/>
    <col min="5" max="5" width="15.125" style="382" customWidth="1"/>
    <col min="6" max="6" width="15.5" style="382" customWidth="1"/>
    <col min="7" max="16384" width="10" style="382"/>
  </cols>
  <sheetData>
    <row r="1" spans="1:36" s="301" customFormat="1" ht="14.1" customHeight="1">
      <c r="A1" s="310"/>
      <c r="B1" s="310"/>
      <c r="C1" s="311"/>
      <c r="D1" s="312"/>
      <c r="E1" s="311"/>
      <c r="F1" s="925" t="s">
        <v>1774</v>
      </c>
      <c r="G1" s="313"/>
      <c r="H1" s="313"/>
      <c r="I1" s="311"/>
      <c r="M1" s="312"/>
      <c r="N1" s="312"/>
      <c r="O1" s="312"/>
      <c r="P1" s="330"/>
      <c r="Q1" s="310"/>
      <c r="R1" s="311"/>
      <c r="S1" s="312"/>
      <c r="T1" s="311"/>
      <c r="U1" s="312"/>
      <c r="V1" s="312"/>
      <c r="W1" s="330"/>
      <c r="X1" s="312"/>
      <c r="Y1" s="312"/>
      <c r="Z1" s="312"/>
      <c r="AA1" s="312"/>
      <c r="AB1" s="312"/>
      <c r="AC1" s="311"/>
      <c r="AG1" s="312"/>
      <c r="AH1" s="312"/>
      <c r="AI1" s="312"/>
      <c r="AJ1" s="330"/>
    </row>
    <row r="2" spans="1:36" s="301" customFormat="1" ht="14.1" customHeight="1">
      <c r="A2" s="310"/>
      <c r="B2" s="310"/>
      <c r="C2" s="311"/>
      <c r="D2" s="312"/>
      <c r="E2" s="311"/>
      <c r="F2" s="925"/>
      <c r="G2" s="314"/>
      <c r="H2" s="314"/>
      <c r="I2" s="311"/>
      <c r="M2" s="312"/>
      <c r="N2" s="312"/>
      <c r="O2" s="312"/>
      <c r="P2" s="330"/>
      <c r="Q2" s="310"/>
      <c r="R2" s="311"/>
      <c r="S2" s="312"/>
      <c r="T2" s="311"/>
      <c r="U2" s="312"/>
      <c r="V2" s="312"/>
      <c r="W2" s="330"/>
      <c r="X2" s="312"/>
      <c r="Y2" s="312"/>
      <c r="Z2" s="312"/>
      <c r="AA2" s="312"/>
      <c r="AB2" s="312"/>
      <c r="AC2" s="311"/>
      <c r="AG2" s="312"/>
      <c r="AH2" s="312"/>
      <c r="AI2" s="312"/>
      <c r="AJ2" s="330"/>
    </row>
    <row r="3" spans="1:36" s="229" customFormat="1" ht="20.100000000000001" customHeight="1">
      <c r="A3" s="1376" t="s">
        <v>298</v>
      </c>
      <c r="B3" s="1376"/>
      <c r="C3" s="1376"/>
      <c r="D3" s="1376"/>
      <c r="E3" s="1376"/>
      <c r="F3" s="1376"/>
      <c r="I3" s="230"/>
      <c r="J3" s="230"/>
      <c r="K3" s="230"/>
      <c r="L3" s="230"/>
      <c r="M3" s="230"/>
      <c r="N3" s="230"/>
      <c r="O3" s="230"/>
      <c r="P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</row>
    <row r="4" spans="1:36" s="230" customFormat="1" ht="24" customHeight="1">
      <c r="A4" s="1678" t="s">
        <v>42</v>
      </c>
      <c r="B4" s="1678"/>
      <c r="C4" s="1678"/>
      <c r="D4" s="1678"/>
      <c r="E4" s="1678"/>
      <c r="F4" s="1678"/>
      <c r="G4" s="229"/>
      <c r="H4" s="229"/>
    </row>
    <row r="5" spans="1:36" s="315" customFormat="1" ht="18" customHeight="1" thickBot="1">
      <c r="A5" s="315" t="s">
        <v>299</v>
      </c>
      <c r="F5" s="926" t="s">
        <v>300</v>
      </c>
      <c r="H5" s="926"/>
      <c r="P5" s="926"/>
      <c r="AJ5" s="926"/>
    </row>
    <row r="6" spans="1:36" ht="50.25" customHeight="1">
      <c r="A6" s="1679" t="s">
        <v>44</v>
      </c>
      <c r="B6" s="1680"/>
      <c r="C6" s="972" t="s">
        <v>1593</v>
      </c>
      <c r="D6" s="971" t="s">
        <v>1595</v>
      </c>
      <c r="E6" s="970" t="s">
        <v>1594</v>
      </c>
      <c r="F6" s="969" t="s">
        <v>1596</v>
      </c>
    </row>
    <row r="7" spans="1:36" ht="18.95" customHeight="1">
      <c r="A7" s="1328">
        <v>2009</v>
      </c>
      <c r="B7" s="1329"/>
      <c r="C7" s="383">
        <v>14499</v>
      </c>
      <c r="D7" s="384">
        <v>1221</v>
      </c>
      <c r="E7" s="384">
        <v>13480</v>
      </c>
      <c r="F7" s="384">
        <v>142</v>
      </c>
    </row>
    <row r="8" spans="1:36" ht="18.95" customHeight="1">
      <c r="A8" s="1328" t="s">
        <v>515</v>
      </c>
      <c r="B8" s="1329"/>
      <c r="C8" s="383">
        <v>15592</v>
      </c>
      <c r="D8" s="384">
        <v>1444</v>
      </c>
      <c r="E8" s="384">
        <v>14176</v>
      </c>
      <c r="F8" s="384">
        <v>157</v>
      </c>
    </row>
    <row r="9" spans="1:36" ht="18.95" customHeight="1">
      <c r="A9" s="1328" t="s">
        <v>844</v>
      </c>
      <c r="B9" s="1329"/>
      <c r="C9" s="383">
        <v>15942</v>
      </c>
      <c r="D9" s="384">
        <v>1246</v>
      </c>
      <c r="E9" s="384">
        <v>14694</v>
      </c>
      <c r="F9" s="384">
        <v>148</v>
      </c>
    </row>
    <row r="10" spans="1:36" ht="18.95" customHeight="1">
      <c r="A10" s="1328" t="s">
        <v>1242</v>
      </c>
      <c r="B10" s="1329"/>
      <c r="C10" s="383">
        <v>15383</v>
      </c>
      <c r="D10" s="384">
        <v>1153</v>
      </c>
      <c r="E10" s="384">
        <v>14092</v>
      </c>
      <c r="F10" s="384">
        <v>164</v>
      </c>
    </row>
    <row r="11" spans="1:36" ht="18.95" customHeight="1">
      <c r="A11" s="1639" t="s">
        <v>1592</v>
      </c>
      <c r="B11" s="1639"/>
      <c r="C11" s="385">
        <f>SUM(C13:C35)</f>
        <v>15421</v>
      </c>
      <c r="D11" s="385">
        <f>SUM(D13:D35)</f>
        <v>935</v>
      </c>
      <c r="E11" s="385">
        <f>SUM(E13:E35)</f>
        <v>14309</v>
      </c>
      <c r="F11" s="385">
        <f>SUM(F13:F35)</f>
        <v>176</v>
      </c>
    </row>
    <row r="12" spans="1:36" ht="9.9499999999999993" customHeight="1">
      <c r="A12" s="932"/>
      <c r="B12" s="183"/>
      <c r="C12" s="180"/>
      <c r="D12" s="180"/>
      <c r="E12" s="180"/>
      <c r="F12" s="180"/>
    </row>
    <row r="13" spans="1:36" ht="18.2" customHeight="1">
      <c r="A13" s="932" t="s">
        <v>175</v>
      </c>
      <c r="B13" s="386" t="s">
        <v>199</v>
      </c>
      <c r="C13" s="180">
        <v>3342</v>
      </c>
      <c r="D13" s="180">
        <v>122</v>
      </c>
      <c r="E13" s="180">
        <v>3206</v>
      </c>
      <c r="F13" s="180">
        <v>26</v>
      </c>
    </row>
    <row r="14" spans="1:36" ht="18.2" customHeight="1">
      <c r="A14" s="932" t="s">
        <v>176</v>
      </c>
      <c r="B14" s="386" t="s">
        <v>218</v>
      </c>
      <c r="C14" s="180">
        <v>1459</v>
      </c>
      <c r="D14" s="180">
        <v>106</v>
      </c>
      <c r="E14" s="180">
        <v>1348</v>
      </c>
      <c r="F14" s="180">
        <v>31</v>
      </c>
    </row>
    <row r="15" spans="1:36" ht="18.2" customHeight="1">
      <c r="A15" s="932" t="s">
        <v>177</v>
      </c>
      <c r="B15" s="386" t="s">
        <v>200</v>
      </c>
      <c r="C15" s="180">
        <v>648</v>
      </c>
      <c r="D15" s="180">
        <v>47</v>
      </c>
      <c r="E15" s="180">
        <v>644</v>
      </c>
      <c r="F15" s="180">
        <v>3</v>
      </c>
    </row>
    <row r="16" spans="1:36" ht="18.2" customHeight="1">
      <c r="A16" s="932" t="s">
        <v>178</v>
      </c>
      <c r="B16" s="386" t="s">
        <v>201</v>
      </c>
      <c r="C16" s="180">
        <v>791</v>
      </c>
      <c r="D16" s="180">
        <v>50</v>
      </c>
      <c r="E16" s="180">
        <v>789</v>
      </c>
      <c r="F16" s="180">
        <v>11</v>
      </c>
    </row>
    <row r="17" spans="1:6" ht="18.2" customHeight="1">
      <c r="A17" s="932" t="s">
        <v>179</v>
      </c>
      <c r="B17" s="386" t="s">
        <v>202</v>
      </c>
      <c r="C17" s="180">
        <v>3236</v>
      </c>
      <c r="D17" s="180">
        <v>118</v>
      </c>
      <c r="E17" s="180">
        <v>2881</v>
      </c>
      <c r="F17" s="180">
        <v>32</v>
      </c>
    </row>
    <row r="18" spans="1:6" ht="18.2" customHeight="1">
      <c r="A18" s="932" t="s">
        <v>180</v>
      </c>
      <c r="B18" s="386" t="s">
        <v>203</v>
      </c>
      <c r="C18" s="180">
        <v>459</v>
      </c>
      <c r="D18" s="180">
        <v>49</v>
      </c>
      <c r="E18" s="180">
        <v>454</v>
      </c>
      <c r="F18" s="180">
        <v>5</v>
      </c>
    </row>
    <row r="19" spans="1:6" ht="18.2" customHeight="1">
      <c r="A19" s="932" t="s">
        <v>181</v>
      </c>
      <c r="B19" s="386" t="s">
        <v>204</v>
      </c>
      <c r="C19" s="180">
        <v>510</v>
      </c>
      <c r="D19" s="180">
        <v>46</v>
      </c>
      <c r="E19" s="180">
        <v>477</v>
      </c>
      <c r="F19" s="180">
        <v>4</v>
      </c>
    </row>
    <row r="20" spans="1:6" ht="18.2" customHeight="1">
      <c r="A20" s="932" t="s">
        <v>182</v>
      </c>
      <c r="B20" s="386" t="s">
        <v>205</v>
      </c>
      <c r="C20" s="180">
        <v>412</v>
      </c>
      <c r="D20" s="180">
        <v>39</v>
      </c>
      <c r="E20" s="180">
        <v>381</v>
      </c>
      <c r="F20" s="180">
        <v>8</v>
      </c>
    </row>
    <row r="21" spans="1:6" ht="18.2" customHeight="1">
      <c r="A21" s="932" t="s">
        <v>183</v>
      </c>
      <c r="B21" s="386" t="s">
        <v>219</v>
      </c>
      <c r="C21" s="180">
        <v>312</v>
      </c>
      <c r="D21" s="180">
        <v>26</v>
      </c>
      <c r="E21" s="180">
        <v>281</v>
      </c>
      <c r="F21" s="180">
        <v>6</v>
      </c>
    </row>
    <row r="22" spans="1:6" ht="18.2" customHeight="1">
      <c r="A22" s="932" t="s">
        <v>184</v>
      </c>
      <c r="B22" s="386" t="s">
        <v>206</v>
      </c>
      <c r="C22" s="180">
        <v>1564</v>
      </c>
      <c r="D22" s="180">
        <v>87</v>
      </c>
      <c r="E22" s="180">
        <v>1535</v>
      </c>
      <c r="F22" s="180">
        <v>19</v>
      </c>
    </row>
    <row r="23" spans="1:6" ht="18.2" customHeight="1">
      <c r="A23" s="932" t="s">
        <v>185</v>
      </c>
      <c r="B23" s="386" t="s">
        <v>207</v>
      </c>
      <c r="C23" s="180">
        <v>66</v>
      </c>
      <c r="D23" s="180">
        <v>4</v>
      </c>
      <c r="E23" s="180">
        <v>60</v>
      </c>
      <c r="F23" s="180">
        <v>4</v>
      </c>
    </row>
    <row r="24" spans="1:6" ht="18.2" customHeight="1">
      <c r="A24" s="932" t="s">
        <v>186</v>
      </c>
      <c r="B24" s="386" t="s">
        <v>208</v>
      </c>
      <c r="C24" s="180">
        <v>195</v>
      </c>
      <c r="D24" s="180">
        <v>19</v>
      </c>
      <c r="E24" s="180">
        <v>182</v>
      </c>
      <c r="F24" s="180">
        <v>1</v>
      </c>
    </row>
    <row r="25" spans="1:6" ht="18.2" customHeight="1">
      <c r="A25" s="932" t="s">
        <v>187</v>
      </c>
      <c r="B25" s="386" t="s">
        <v>209</v>
      </c>
      <c r="C25" s="180">
        <v>111</v>
      </c>
      <c r="D25" s="180">
        <v>22</v>
      </c>
      <c r="E25" s="180">
        <v>84</v>
      </c>
      <c r="F25" s="180">
        <v>2</v>
      </c>
    </row>
    <row r="26" spans="1:6" ht="18.2" customHeight="1">
      <c r="A26" s="932" t="s">
        <v>188</v>
      </c>
      <c r="B26" s="386" t="s">
        <v>210</v>
      </c>
      <c r="C26" s="180">
        <v>61</v>
      </c>
      <c r="D26" s="180">
        <v>10</v>
      </c>
      <c r="E26" s="180">
        <v>57</v>
      </c>
      <c r="F26" s="180">
        <v>2</v>
      </c>
    </row>
    <row r="27" spans="1:6" ht="18.2" customHeight="1">
      <c r="A27" s="932" t="s">
        <v>189</v>
      </c>
      <c r="B27" s="386" t="s">
        <v>211</v>
      </c>
      <c r="C27" s="180">
        <v>165</v>
      </c>
      <c r="D27" s="180">
        <v>17</v>
      </c>
      <c r="E27" s="180">
        <v>168</v>
      </c>
      <c r="F27" s="180">
        <v>3</v>
      </c>
    </row>
    <row r="28" spans="1:6" ht="18.2" customHeight="1">
      <c r="A28" s="932" t="s">
        <v>190</v>
      </c>
      <c r="B28" s="386" t="s">
        <v>220</v>
      </c>
      <c r="C28" s="180">
        <v>202</v>
      </c>
      <c r="D28" s="180">
        <v>26</v>
      </c>
      <c r="E28" s="180">
        <v>165</v>
      </c>
      <c r="F28" s="180">
        <v>2</v>
      </c>
    </row>
    <row r="29" spans="1:6" ht="18.2" customHeight="1">
      <c r="A29" s="932" t="s">
        <v>191</v>
      </c>
      <c r="B29" s="386" t="s">
        <v>221</v>
      </c>
      <c r="C29" s="180">
        <v>185</v>
      </c>
      <c r="D29" s="180">
        <v>24</v>
      </c>
      <c r="E29" s="180">
        <v>132</v>
      </c>
      <c r="F29" s="180">
        <v>0</v>
      </c>
    </row>
    <row r="30" spans="1:6" ht="18.2" customHeight="1">
      <c r="A30" s="932" t="s">
        <v>192</v>
      </c>
      <c r="B30" s="386" t="s">
        <v>212</v>
      </c>
      <c r="C30" s="180">
        <v>207</v>
      </c>
      <c r="D30" s="180">
        <v>22</v>
      </c>
      <c r="E30" s="180">
        <v>181</v>
      </c>
      <c r="F30" s="180">
        <v>1</v>
      </c>
    </row>
    <row r="31" spans="1:6" ht="18.2" customHeight="1">
      <c r="A31" s="932" t="s">
        <v>193</v>
      </c>
      <c r="B31" s="386" t="s">
        <v>222</v>
      </c>
      <c r="C31" s="180">
        <v>882</v>
      </c>
      <c r="D31" s="180">
        <v>44</v>
      </c>
      <c r="E31" s="180">
        <v>776</v>
      </c>
      <c r="F31" s="180">
        <v>9</v>
      </c>
    </row>
    <row r="32" spans="1:6" ht="18.2" customHeight="1">
      <c r="A32" s="932" t="s">
        <v>194</v>
      </c>
      <c r="B32" s="386" t="s">
        <v>213</v>
      </c>
      <c r="C32" s="180">
        <v>180</v>
      </c>
      <c r="D32" s="180">
        <v>20</v>
      </c>
      <c r="E32" s="180">
        <v>138</v>
      </c>
      <c r="F32" s="180">
        <v>5</v>
      </c>
    </row>
    <row r="33" spans="1:6" ht="18.2" customHeight="1">
      <c r="A33" s="932" t="s">
        <v>195</v>
      </c>
      <c r="B33" s="386" t="s">
        <v>223</v>
      </c>
      <c r="C33" s="180">
        <v>127</v>
      </c>
      <c r="D33" s="180">
        <v>18</v>
      </c>
      <c r="E33" s="180">
        <v>117</v>
      </c>
      <c r="F33" s="180">
        <v>2</v>
      </c>
    </row>
    <row r="34" spans="1:6" ht="18.2" customHeight="1">
      <c r="A34" s="932" t="s">
        <v>196</v>
      </c>
      <c r="B34" s="386" t="s">
        <v>214</v>
      </c>
      <c r="C34" s="180">
        <v>259</v>
      </c>
      <c r="D34" s="180">
        <v>18</v>
      </c>
      <c r="E34" s="180">
        <v>206</v>
      </c>
      <c r="F34" s="180">
        <v>0</v>
      </c>
    </row>
    <row r="35" spans="1:6" ht="18.2" customHeight="1" thickBot="1">
      <c r="A35" s="934" t="s">
        <v>197</v>
      </c>
      <c r="B35" s="387" t="s">
        <v>224</v>
      </c>
      <c r="C35" s="388">
        <v>48</v>
      </c>
      <c r="D35" s="184">
        <v>1</v>
      </c>
      <c r="E35" s="184">
        <v>47</v>
      </c>
      <c r="F35" s="184">
        <v>0</v>
      </c>
    </row>
    <row r="36" spans="1:6" s="390" customFormat="1" ht="11.1" customHeight="1">
      <c r="A36" s="359" t="s">
        <v>302</v>
      </c>
      <c r="B36" s="353"/>
      <c r="C36" s="353"/>
      <c r="D36" s="353"/>
      <c r="E36" s="353"/>
      <c r="F36" s="389" t="s">
        <v>1239</v>
      </c>
    </row>
    <row r="37" spans="1:6" s="390" customFormat="1" ht="11.1" customHeight="1">
      <c r="A37" s="391" t="s">
        <v>303</v>
      </c>
      <c r="C37" s="353"/>
      <c r="D37" s="353"/>
      <c r="E37" s="353"/>
      <c r="F37" s="353"/>
    </row>
  </sheetData>
  <mergeCells count="8">
    <mergeCell ref="A3:F3"/>
    <mergeCell ref="A4:F4"/>
    <mergeCell ref="A6:B6"/>
    <mergeCell ref="A11:B11"/>
    <mergeCell ref="A7:B7"/>
    <mergeCell ref="A8:B8"/>
    <mergeCell ref="A9:B9"/>
    <mergeCell ref="A10:B10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7"/>
  <sheetViews>
    <sheetView view="pageBreakPreview" zoomScaleNormal="100" zoomScaleSheetLayoutView="100" workbookViewId="0">
      <selection activeCell="AX3" sqref="AX3:BG3"/>
    </sheetView>
  </sheetViews>
  <sheetFormatPr defaultColWidth="10" defaultRowHeight="11.25"/>
  <cols>
    <col min="1" max="1" width="9.25" style="318" customWidth="1"/>
    <col min="2" max="10" width="8.125" style="318" customWidth="1"/>
    <col min="11" max="11" width="6.625" style="318" customWidth="1"/>
    <col min="12" max="13" width="7.375" style="318" customWidth="1"/>
    <col min="14" max="14" width="5.625" style="318" customWidth="1"/>
    <col min="15" max="16" width="5.375" style="318" customWidth="1"/>
    <col min="17" max="17" width="5.625" style="318" customWidth="1"/>
    <col min="18" max="19" width="5.375" style="318" customWidth="1"/>
    <col min="20" max="20" width="5.625" style="318" customWidth="1"/>
    <col min="21" max="22" width="5.375" style="318" customWidth="1"/>
    <col min="23" max="23" width="11.625" style="318" customWidth="1"/>
    <col min="24" max="24" width="9" style="318" customWidth="1"/>
    <col min="25" max="30" width="5.375" style="318" customWidth="1"/>
    <col min="31" max="31" width="7.625" style="318" customWidth="1"/>
    <col min="32" max="35" width="6.875" style="318" customWidth="1"/>
    <col min="36" max="36" width="5.625" style="318" customWidth="1"/>
    <col min="37" max="40" width="5.875" style="318" customWidth="1"/>
    <col min="41" max="42" width="5.625" style="318" customWidth="1"/>
    <col min="43" max="48" width="6.125" style="318" customWidth="1"/>
    <col min="49" max="49" width="10.875" style="318" customWidth="1"/>
    <col min="50" max="50" width="10" style="318" customWidth="1"/>
    <col min="51" max="53" width="7.875" style="318" customWidth="1"/>
    <col min="54" max="56" width="7.625" style="318" customWidth="1"/>
    <col min="57" max="59" width="8.625" style="318" customWidth="1"/>
    <col min="60" max="62" width="12.125" style="318" customWidth="1"/>
    <col min="63" max="64" width="11.375" style="318" customWidth="1"/>
    <col min="65" max="66" width="11.625" style="318" customWidth="1"/>
    <col min="67" max="16384" width="10" style="318"/>
  </cols>
  <sheetData>
    <row r="1" spans="1:66" s="916" customFormat="1" ht="14.1" customHeight="1">
      <c r="A1" s="152" t="s">
        <v>1775</v>
      </c>
      <c r="B1" s="310"/>
      <c r="C1" s="311"/>
      <c r="D1" s="312"/>
      <c r="E1" s="311"/>
      <c r="G1" s="313"/>
      <c r="H1" s="313"/>
      <c r="I1" s="311"/>
      <c r="M1" s="312"/>
      <c r="N1" s="312"/>
      <c r="O1" s="312"/>
      <c r="P1" s="330"/>
      <c r="Q1" s="310"/>
      <c r="R1" s="311"/>
      <c r="S1" s="312"/>
      <c r="T1" s="311"/>
      <c r="U1" s="312"/>
      <c r="V1" s="312"/>
      <c r="W1" s="925" t="s">
        <v>1776</v>
      </c>
      <c r="X1" s="152" t="s">
        <v>1777</v>
      </c>
      <c r="Y1" s="330"/>
      <c r="Z1" s="312"/>
      <c r="AA1" s="312"/>
      <c r="AB1" s="312"/>
      <c r="AC1" s="312"/>
      <c r="AD1" s="312"/>
      <c r="AE1" s="311"/>
      <c r="AI1" s="312"/>
      <c r="AJ1" s="312"/>
      <c r="AK1" s="312"/>
      <c r="AL1" s="330"/>
      <c r="AW1" s="925" t="s">
        <v>1778</v>
      </c>
      <c r="AX1" s="152" t="s">
        <v>1779</v>
      </c>
      <c r="BM1" s="152"/>
      <c r="BN1" s="926" t="s">
        <v>1780</v>
      </c>
    </row>
    <row r="2" spans="1:66" s="916" customFormat="1" ht="14.1" customHeight="1">
      <c r="A2" s="310"/>
      <c r="B2" s="310"/>
      <c r="C2" s="311"/>
      <c r="D2" s="312"/>
      <c r="E2" s="311"/>
      <c r="F2" s="925"/>
      <c r="G2" s="314"/>
      <c r="H2" s="314"/>
      <c r="I2" s="311"/>
      <c r="M2" s="312"/>
      <c r="N2" s="312"/>
      <c r="O2" s="312"/>
      <c r="P2" s="330"/>
      <c r="Q2" s="310"/>
      <c r="R2" s="311"/>
      <c r="S2" s="312"/>
      <c r="T2" s="311"/>
      <c r="U2" s="312"/>
      <c r="V2" s="312"/>
      <c r="W2" s="310"/>
      <c r="X2" s="310"/>
      <c r="Y2" s="330"/>
      <c r="Z2" s="312"/>
      <c r="AA2" s="312"/>
      <c r="AB2" s="312"/>
      <c r="AC2" s="312"/>
      <c r="AD2" s="312"/>
      <c r="AE2" s="311"/>
      <c r="AI2" s="312"/>
      <c r="AJ2" s="312"/>
      <c r="AK2" s="312"/>
      <c r="AL2" s="330"/>
      <c r="AW2" s="310"/>
      <c r="AX2" s="310"/>
    </row>
    <row r="3" spans="1:66" s="904" customFormat="1" ht="20.100000000000001" customHeight="1">
      <c r="A3" s="1376" t="s">
        <v>845</v>
      </c>
      <c r="B3" s="1376"/>
      <c r="C3" s="1376"/>
      <c r="D3" s="1376"/>
      <c r="E3" s="1376"/>
      <c r="F3" s="1376"/>
      <c r="G3" s="1376"/>
      <c r="H3" s="1376"/>
      <c r="I3" s="1376"/>
      <c r="J3" s="1376"/>
      <c r="K3" s="1681" t="s">
        <v>1781</v>
      </c>
      <c r="L3" s="1681"/>
      <c r="M3" s="1681"/>
      <c r="N3" s="1681"/>
      <c r="O3" s="1681"/>
      <c r="P3" s="1681"/>
      <c r="Q3" s="1681"/>
      <c r="R3" s="1681"/>
      <c r="S3" s="1681"/>
      <c r="T3" s="1681"/>
      <c r="U3" s="1681"/>
      <c r="V3" s="1681"/>
      <c r="W3" s="1681"/>
      <c r="X3" s="1376" t="s">
        <v>852</v>
      </c>
      <c r="Y3" s="1376"/>
      <c r="Z3" s="1376"/>
      <c r="AA3" s="1376"/>
      <c r="AB3" s="1376"/>
      <c r="AC3" s="1376"/>
      <c r="AD3" s="1376"/>
      <c r="AE3" s="1376"/>
      <c r="AF3" s="1376"/>
      <c r="AG3" s="1376"/>
      <c r="AH3" s="1376"/>
      <c r="AI3" s="1376"/>
      <c r="AJ3" s="1376"/>
      <c r="AK3" s="1681" t="s">
        <v>1782</v>
      </c>
      <c r="AL3" s="1681"/>
      <c r="AM3" s="1681"/>
      <c r="AN3" s="1681"/>
      <c r="AO3" s="1681"/>
      <c r="AP3" s="1681"/>
      <c r="AQ3" s="1681"/>
      <c r="AR3" s="1681"/>
      <c r="AS3" s="1681"/>
      <c r="AT3" s="1681"/>
      <c r="AU3" s="1681"/>
      <c r="AV3" s="1681"/>
      <c r="AW3" s="1681"/>
      <c r="AX3" s="1376" t="s">
        <v>852</v>
      </c>
      <c r="AY3" s="1376"/>
      <c r="AZ3" s="1376"/>
      <c r="BA3" s="1376"/>
      <c r="BB3" s="1376"/>
      <c r="BC3" s="1376"/>
      <c r="BD3" s="1376"/>
      <c r="BE3" s="1376"/>
      <c r="BF3" s="1376"/>
      <c r="BG3" s="1376"/>
      <c r="BH3" s="1376" t="s">
        <v>1186</v>
      </c>
      <c r="BI3" s="1376"/>
      <c r="BJ3" s="1376"/>
      <c r="BK3" s="1376"/>
      <c r="BL3" s="1376"/>
      <c r="BM3" s="1376"/>
      <c r="BN3" s="1376"/>
    </row>
    <row r="4" spans="1:66" s="903" customFormat="1" ht="21.95" customHeight="1">
      <c r="A4" s="1678"/>
      <c r="B4" s="1678"/>
      <c r="C4" s="1678"/>
      <c r="D4" s="1678"/>
      <c r="E4" s="1678"/>
      <c r="F4" s="1678"/>
      <c r="G4" s="1678"/>
      <c r="H4" s="1678"/>
      <c r="I4" s="1678"/>
      <c r="J4" s="1678"/>
      <c r="AW4" s="938"/>
      <c r="AX4" s="361"/>
      <c r="AY4" s="361"/>
      <c r="AZ4" s="361"/>
      <c r="BA4" s="361"/>
      <c r="BB4" s="361"/>
      <c r="BC4" s="361"/>
      <c r="BD4" s="361"/>
      <c r="BE4" s="361"/>
      <c r="BF4" s="361"/>
      <c r="BG4" s="361"/>
      <c r="BH4" s="361"/>
      <c r="BI4" s="361"/>
      <c r="BJ4" s="361"/>
      <c r="BK4" s="361"/>
      <c r="BL4" s="361"/>
      <c r="BM4" s="361"/>
    </row>
    <row r="5" spans="1:66" s="315" customFormat="1" ht="18" customHeight="1" thickBot="1">
      <c r="A5" s="315" t="s">
        <v>1606</v>
      </c>
      <c r="F5" s="926"/>
      <c r="H5" s="926"/>
      <c r="P5" s="926"/>
      <c r="W5" s="331" t="s">
        <v>851</v>
      </c>
      <c r="X5" s="315" t="s">
        <v>1606</v>
      </c>
      <c r="AL5" s="926"/>
      <c r="AW5" s="331" t="s">
        <v>851</v>
      </c>
      <c r="AX5" s="315" t="s">
        <v>1606</v>
      </c>
      <c r="BM5" s="331"/>
      <c r="BN5" s="926" t="s">
        <v>1187</v>
      </c>
    </row>
    <row r="6" spans="1:66" s="338" customFormat="1" ht="60" customHeight="1">
      <c r="A6" s="1689" t="s">
        <v>1178</v>
      </c>
      <c r="B6" s="1691" t="s">
        <v>258</v>
      </c>
      <c r="C6" s="1326"/>
      <c r="D6" s="1326"/>
      <c r="E6" s="1416" t="s">
        <v>865</v>
      </c>
      <c r="F6" s="1326"/>
      <c r="G6" s="1427"/>
      <c r="H6" s="1326" t="s">
        <v>1541</v>
      </c>
      <c r="I6" s="1326"/>
      <c r="J6" s="1326"/>
      <c r="K6" s="1326" t="s">
        <v>1173</v>
      </c>
      <c r="L6" s="1326"/>
      <c r="M6" s="1326"/>
      <c r="N6" s="1682" t="s">
        <v>1172</v>
      </c>
      <c r="O6" s="1683"/>
      <c r="P6" s="1684"/>
      <c r="Q6" s="1685" t="s">
        <v>866</v>
      </c>
      <c r="R6" s="1685"/>
      <c r="S6" s="1685"/>
      <c r="T6" s="1683" t="s">
        <v>867</v>
      </c>
      <c r="U6" s="1683"/>
      <c r="V6" s="1686"/>
      <c r="W6" s="1687" t="s">
        <v>1180</v>
      </c>
      <c r="X6" s="1689" t="s">
        <v>850</v>
      </c>
      <c r="Y6" s="1691" t="s">
        <v>868</v>
      </c>
      <c r="Z6" s="1326"/>
      <c r="AA6" s="1326"/>
      <c r="AB6" s="1416" t="s">
        <v>869</v>
      </c>
      <c r="AC6" s="1326"/>
      <c r="AD6" s="1427"/>
      <c r="AE6" s="1416" t="s">
        <v>870</v>
      </c>
      <c r="AF6" s="1326"/>
      <c r="AG6" s="1427"/>
      <c r="AH6" s="1326" t="s">
        <v>871</v>
      </c>
      <c r="AI6" s="1326"/>
      <c r="AJ6" s="1326"/>
      <c r="AK6" s="1326" t="s">
        <v>872</v>
      </c>
      <c r="AL6" s="1326"/>
      <c r="AM6" s="1326"/>
      <c r="AN6" s="1416" t="s">
        <v>1174</v>
      </c>
      <c r="AO6" s="1326"/>
      <c r="AP6" s="1427"/>
      <c r="AQ6" s="1416" t="s">
        <v>1175</v>
      </c>
      <c r="AR6" s="1326"/>
      <c r="AS6" s="1427"/>
      <c r="AT6" s="1326" t="s">
        <v>873</v>
      </c>
      <c r="AU6" s="1326"/>
      <c r="AV6" s="1327"/>
      <c r="AW6" s="1687" t="s">
        <v>1179</v>
      </c>
      <c r="AX6" s="1689" t="s">
        <v>850</v>
      </c>
      <c r="AY6" s="1691" t="s">
        <v>874</v>
      </c>
      <c r="AZ6" s="1326"/>
      <c r="BA6" s="1326"/>
      <c r="BB6" s="1416" t="s">
        <v>875</v>
      </c>
      <c r="BC6" s="1326"/>
      <c r="BD6" s="1427"/>
      <c r="BE6" s="1326" t="s">
        <v>876</v>
      </c>
      <c r="BF6" s="1326"/>
      <c r="BG6" s="1326"/>
      <c r="BH6" s="1326" t="s">
        <v>877</v>
      </c>
      <c r="BI6" s="1326"/>
      <c r="BJ6" s="1326"/>
      <c r="BK6" s="1416" t="s">
        <v>878</v>
      </c>
      <c r="BL6" s="1326"/>
      <c r="BM6" s="1327"/>
      <c r="BN6" s="1687" t="s">
        <v>1179</v>
      </c>
    </row>
    <row r="7" spans="1:66" s="338" customFormat="1" ht="25.5" customHeight="1">
      <c r="A7" s="1690"/>
      <c r="B7" s="362"/>
      <c r="C7" s="363" t="s">
        <v>846</v>
      </c>
      <c r="D7" s="363" t="s">
        <v>847</v>
      </c>
      <c r="E7" s="364"/>
      <c r="F7" s="912" t="s">
        <v>848</v>
      </c>
      <c r="G7" s="912" t="s">
        <v>849</v>
      </c>
      <c r="H7" s="919"/>
      <c r="I7" s="912" t="s">
        <v>848</v>
      </c>
      <c r="J7" s="893" t="s">
        <v>849</v>
      </c>
      <c r="K7" s="919"/>
      <c r="L7" s="912" t="s">
        <v>848</v>
      </c>
      <c r="M7" s="912" t="s">
        <v>849</v>
      </c>
      <c r="N7" s="911"/>
      <c r="O7" s="912" t="s">
        <v>848</v>
      </c>
      <c r="P7" s="912" t="s">
        <v>849</v>
      </c>
      <c r="Q7" s="909"/>
      <c r="R7" s="912" t="s">
        <v>848</v>
      </c>
      <c r="S7" s="912" t="s">
        <v>849</v>
      </c>
      <c r="T7" s="919"/>
      <c r="U7" s="912" t="s">
        <v>848</v>
      </c>
      <c r="V7" s="365" t="s">
        <v>849</v>
      </c>
      <c r="W7" s="1688"/>
      <c r="X7" s="1690"/>
      <c r="Y7" s="362"/>
      <c r="Z7" s="912" t="s">
        <v>848</v>
      </c>
      <c r="AA7" s="912" t="s">
        <v>849</v>
      </c>
      <c r="AB7" s="911"/>
      <c r="AC7" s="912" t="s">
        <v>848</v>
      </c>
      <c r="AD7" s="912" t="s">
        <v>849</v>
      </c>
      <c r="AE7" s="911"/>
      <c r="AF7" s="912" t="s">
        <v>848</v>
      </c>
      <c r="AG7" s="912" t="s">
        <v>849</v>
      </c>
      <c r="AH7" s="919"/>
      <c r="AI7" s="912" t="s">
        <v>479</v>
      </c>
      <c r="AJ7" s="893" t="s">
        <v>480</v>
      </c>
      <c r="AK7" s="919"/>
      <c r="AL7" s="912" t="s">
        <v>479</v>
      </c>
      <c r="AM7" s="912" t="s">
        <v>480</v>
      </c>
      <c r="AN7" s="911"/>
      <c r="AO7" s="912" t="s">
        <v>479</v>
      </c>
      <c r="AP7" s="912" t="s">
        <v>480</v>
      </c>
      <c r="AQ7" s="911"/>
      <c r="AR7" s="912" t="s">
        <v>479</v>
      </c>
      <c r="AS7" s="912" t="s">
        <v>480</v>
      </c>
      <c r="AT7" s="919"/>
      <c r="AU7" s="912" t="s">
        <v>479</v>
      </c>
      <c r="AV7" s="365" t="s">
        <v>480</v>
      </c>
      <c r="AW7" s="1688"/>
      <c r="AX7" s="1690"/>
      <c r="AY7" s="362"/>
      <c r="AZ7" s="912" t="s">
        <v>479</v>
      </c>
      <c r="BA7" s="912" t="s">
        <v>480</v>
      </c>
      <c r="BB7" s="911"/>
      <c r="BC7" s="912" t="s">
        <v>479</v>
      </c>
      <c r="BD7" s="912" t="s">
        <v>480</v>
      </c>
      <c r="BE7" s="919"/>
      <c r="BF7" s="912" t="s">
        <v>479</v>
      </c>
      <c r="BG7" s="893" t="s">
        <v>480</v>
      </c>
      <c r="BH7" s="919"/>
      <c r="BI7" s="912" t="s">
        <v>479</v>
      </c>
      <c r="BJ7" s="912" t="s">
        <v>480</v>
      </c>
      <c r="BK7" s="911"/>
      <c r="BL7" s="912" t="s">
        <v>479</v>
      </c>
      <c r="BM7" s="365" t="s">
        <v>480</v>
      </c>
      <c r="BN7" s="1688"/>
    </row>
    <row r="8" spans="1:66" ht="22.15" customHeight="1">
      <c r="A8" s="896">
        <v>2009</v>
      </c>
      <c r="B8" s="366">
        <v>19627</v>
      </c>
      <c r="C8" s="366">
        <v>10891</v>
      </c>
      <c r="D8" s="366">
        <v>8736</v>
      </c>
      <c r="E8" s="366">
        <v>585</v>
      </c>
      <c r="F8" s="366">
        <v>325</v>
      </c>
      <c r="G8" s="366">
        <v>260</v>
      </c>
      <c r="H8" s="367">
        <v>5399</v>
      </c>
      <c r="I8" s="367">
        <v>3453</v>
      </c>
      <c r="J8" s="367">
        <v>1946</v>
      </c>
      <c r="K8" s="366">
        <v>44</v>
      </c>
      <c r="L8" s="366">
        <v>17</v>
      </c>
      <c r="M8" s="366">
        <v>27</v>
      </c>
      <c r="N8" s="366">
        <v>678</v>
      </c>
      <c r="O8" s="366">
        <v>338</v>
      </c>
      <c r="P8" s="366">
        <v>340</v>
      </c>
      <c r="Q8" s="366">
        <v>405</v>
      </c>
      <c r="R8" s="366">
        <v>162</v>
      </c>
      <c r="S8" s="366">
        <v>243</v>
      </c>
      <c r="T8" s="366">
        <v>471</v>
      </c>
      <c r="U8" s="366">
        <v>189</v>
      </c>
      <c r="V8" s="366">
        <v>282</v>
      </c>
      <c r="W8" s="341">
        <v>2009</v>
      </c>
      <c r="X8" s="896">
        <v>2009</v>
      </c>
      <c r="Y8" s="366">
        <v>0</v>
      </c>
      <c r="Z8" s="366">
        <v>0</v>
      </c>
      <c r="AA8" s="366">
        <v>0</v>
      </c>
      <c r="AB8" s="366">
        <v>0</v>
      </c>
      <c r="AC8" s="366">
        <v>0</v>
      </c>
      <c r="AD8" s="366">
        <v>0</v>
      </c>
      <c r="AE8" s="366">
        <v>4626</v>
      </c>
      <c r="AF8" s="366">
        <v>2179</v>
      </c>
      <c r="AG8" s="366">
        <v>2447</v>
      </c>
      <c r="AH8" s="367">
        <v>1528</v>
      </c>
      <c r="AI8" s="367">
        <v>914</v>
      </c>
      <c r="AJ8" s="367">
        <v>614</v>
      </c>
      <c r="AK8" s="367">
        <v>805</v>
      </c>
      <c r="AL8" s="367">
        <v>520</v>
      </c>
      <c r="AM8" s="367">
        <v>285</v>
      </c>
      <c r="AN8" s="366">
        <v>29</v>
      </c>
      <c r="AO8" s="366">
        <v>9</v>
      </c>
      <c r="AP8" s="366">
        <v>20</v>
      </c>
      <c r="AQ8" s="366">
        <v>163</v>
      </c>
      <c r="AR8" s="366">
        <v>60</v>
      </c>
      <c r="AS8" s="366">
        <v>103</v>
      </c>
      <c r="AT8" s="366">
        <v>353</v>
      </c>
      <c r="AU8" s="366">
        <v>164</v>
      </c>
      <c r="AV8" s="366">
        <v>189</v>
      </c>
      <c r="AW8" s="341">
        <v>2009</v>
      </c>
      <c r="AX8" s="896">
        <v>2009</v>
      </c>
      <c r="AY8" s="366">
        <v>2</v>
      </c>
      <c r="AZ8" s="366">
        <v>0</v>
      </c>
      <c r="BA8" s="366">
        <v>2</v>
      </c>
      <c r="BB8" s="366">
        <v>47</v>
      </c>
      <c r="BC8" s="366">
        <v>28</v>
      </c>
      <c r="BD8" s="366">
        <v>19</v>
      </c>
      <c r="BE8" s="367">
        <v>25</v>
      </c>
      <c r="BF8" s="367">
        <v>17</v>
      </c>
      <c r="BG8" s="367">
        <v>8</v>
      </c>
      <c r="BH8" s="366">
        <v>1965</v>
      </c>
      <c r="BI8" s="366">
        <v>849</v>
      </c>
      <c r="BJ8" s="366">
        <v>1116</v>
      </c>
      <c r="BK8" s="366">
        <v>2502</v>
      </c>
      <c r="BL8" s="366">
        <v>1667</v>
      </c>
      <c r="BM8" s="366">
        <v>835</v>
      </c>
      <c r="BN8" s="341">
        <v>2009</v>
      </c>
    </row>
    <row r="9" spans="1:66" ht="22.5" customHeight="1">
      <c r="A9" s="368">
        <v>2010</v>
      </c>
      <c r="B9" s="369">
        <v>20249</v>
      </c>
      <c r="C9" s="366">
        <v>11131</v>
      </c>
      <c r="D9" s="366">
        <v>9118</v>
      </c>
      <c r="E9" s="366">
        <v>560</v>
      </c>
      <c r="F9" s="366">
        <v>312</v>
      </c>
      <c r="G9" s="366">
        <v>248</v>
      </c>
      <c r="H9" s="367">
        <v>5491</v>
      </c>
      <c r="I9" s="367">
        <v>3526</v>
      </c>
      <c r="J9" s="367">
        <v>1965</v>
      </c>
      <c r="K9" s="366">
        <v>43</v>
      </c>
      <c r="L9" s="366">
        <v>26</v>
      </c>
      <c r="M9" s="366">
        <v>17</v>
      </c>
      <c r="N9" s="366">
        <v>687</v>
      </c>
      <c r="O9" s="366">
        <v>310</v>
      </c>
      <c r="P9" s="366">
        <v>377</v>
      </c>
      <c r="Q9" s="366">
        <v>418</v>
      </c>
      <c r="R9" s="366">
        <v>170</v>
      </c>
      <c r="S9" s="366">
        <v>248</v>
      </c>
      <c r="T9" s="366">
        <v>532</v>
      </c>
      <c r="U9" s="366">
        <v>195</v>
      </c>
      <c r="V9" s="366">
        <v>337</v>
      </c>
      <c r="W9" s="370">
        <v>2010</v>
      </c>
      <c r="X9" s="368">
        <v>2010</v>
      </c>
      <c r="Y9" s="366">
        <v>0</v>
      </c>
      <c r="Z9" s="366">
        <v>0</v>
      </c>
      <c r="AA9" s="366">
        <v>0</v>
      </c>
      <c r="AB9" s="366">
        <v>1</v>
      </c>
      <c r="AC9" s="366">
        <v>0</v>
      </c>
      <c r="AD9" s="366">
        <v>1</v>
      </c>
      <c r="AE9" s="366">
        <v>4738</v>
      </c>
      <c r="AF9" s="366">
        <v>2142</v>
      </c>
      <c r="AG9" s="366">
        <v>2596</v>
      </c>
      <c r="AH9" s="367">
        <v>1665</v>
      </c>
      <c r="AI9" s="367">
        <v>988</v>
      </c>
      <c r="AJ9" s="367">
        <v>677</v>
      </c>
      <c r="AK9" s="367">
        <v>845</v>
      </c>
      <c r="AL9" s="367">
        <v>547</v>
      </c>
      <c r="AM9" s="367">
        <v>298</v>
      </c>
      <c r="AN9" s="366">
        <v>28</v>
      </c>
      <c r="AO9" s="366">
        <v>7</v>
      </c>
      <c r="AP9" s="366">
        <v>21</v>
      </c>
      <c r="AQ9" s="366">
        <v>176</v>
      </c>
      <c r="AR9" s="366">
        <v>67</v>
      </c>
      <c r="AS9" s="366">
        <v>109</v>
      </c>
      <c r="AT9" s="366">
        <v>404</v>
      </c>
      <c r="AU9" s="366">
        <v>178</v>
      </c>
      <c r="AV9" s="366">
        <v>226</v>
      </c>
      <c r="AW9" s="370">
        <v>2010</v>
      </c>
      <c r="AX9" s="368">
        <v>2010</v>
      </c>
      <c r="AY9" s="366">
        <v>3</v>
      </c>
      <c r="AZ9" s="366">
        <v>0</v>
      </c>
      <c r="BA9" s="366">
        <v>3</v>
      </c>
      <c r="BB9" s="366">
        <v>51</v>
      </c>
      <c r="BC9" s="366">
        <v>28</v>
      </c>
      <c r="BD9" s="366">
        <v>23</v>
      </c>
      <c r="BE9" s="367">
        <v>19</v>
      </c>
      <c r="BF9" s="367">
        <v>7</v>
      </c>
      <c r="BG9" s="367">
        <v>12</v>
      </c>
      <c r="BH9" s="366">
        <v>2059</v>
      </c>
      <c r="BI9" s="366">
        <v>893</v>
      </c>
      <c r="BJ9" s="366">
        <v>1166</v>
      </c>
      <c r="BK9" s="366">
        <v>2529</v>
      </c>
      <c r="BL9" s="366">
        <v>1735</v>
      </c>
      <c r="BM9" s="366">
        <v>794</v>
      </c>
      <c r="BN9" s="370">
        <v>2010</v>
      </c>
    </row>
    <row r="10" spans="1:66" ht="22.5" customHeight="1">
      <c r="A10" s="368" t="s">
        <v>844</v>
      </c>
      <c r="B10" s="369">
        <v>20237</v>
      </c>
      <c r="C10" s="366">
        <v>11146</v>
      </c>
      <c r="D10" s="366">
        <v>9091</v>
      </c>
      <c r="E10" s="366">
        <v>610</v>
      </c>
      <c r="F10" s="366">
        <v>343</v>
      </c>
      <c r="G10" s="366">
        <v>267</v>
      </c>
      <c r="H10" s="367">
        <v>5267</v>
      </c>
      <c r="I10" s="367">
        <v>3302</v>
      </c>
      <c r="J10" s="367">
        <v>1965</v>
      </c>
      <c r="K10" s="366">
        <v>47</v>
      </c>
      <c r="L10" s="366">
        <v>25</v>
      </c>
      <c r="M10" s="366">
        <v>22</v>
      </c>
      <c r="N10" s="366">
        <v>732</v>
      </c>
      <c r="O10" s="366">
        <v>347</v>
      </c>
      <c r="P10" s="366">
        <v>385</v>
      </c>
      <c r="Q10" s="366">
        <v>432</v>
      </c>
      <c r="R10" s="366">
        <v>163</v>
      </c>
      <c r="S10" s="366">
        <v>269</v>
      </c>
      <c r="T10" s="366">
        <v>600</v>
      </c>
      <c r="U10" s="366">
        <v>250</v>
      </c>
      <c r="V10" s="366">
        <v>350</v>
      </c>
      <c r="W10" s="370" t="s">
        <v>844</v>
      </c>
      <c r="X10" s="368" t="s">
        <v>844</v>
      </c>
      <c r="Y10" s="366">
        <v>0</v>
      </c>
      <c r="Z10" s="366">
        <v>0</v>
      </c>
      <c r="AA10" s="366">
        <v>0</v>
      </c>
      <c r="AB10" s="366">
        <v>0</v>
      </c>
      <c r="AC10" s="366">
        <v>0</v>
      </c>
      <c r="AD10" s="366">
        <v>0</v>
      </c>
      <c r="AE10" s="366">
        <v>4750</v>
      </c>
      <c r="AF10" s="366">
        <v>2247</v>
      </c>
      <c r="AG10" s="366">
        <v>2503</v>
      </c>
      <c r="AH10" s="367">
        <v>1778</v>
      </c>
      <c r="AI10" s="367">
        <v>996</v>
      </c>
      <c r="AJ10" s="367">
        <v>782</v>
      </c>
      <c r="AK10" s="367">
        <v>861</v>
      </c>
      <c r="AL10" s="367">
        <v>534</v>
      </c>
      <c r="AM10" s="367">
        <v>327</v>
      </c>
      <c r="AN10" s="366">
        <v>44</v>
      </c>
      <c r="AO10" s="366">
        <v>21</v>
      </c>
      <c r="AP10" s="366">
        <v>23</v>
      </c>
      <c r="AQ10" s="366">
        <v>124</v>
      </c>
      <c r="AR10" s="366">
        <v>51</v>
      </c>
      <c r="AS10" s="366">
        <v>73</v>
      </c>
      <c r="AT10" s="366">
        <v>452</v>
      </c>
      <c r="AU10" s="366">
        <v>214</v>
      </c>
      <c r="AV10" s="366">
        <v>238</v>
      </c>
      <c r="AW10" s="370" t="s">
        <v>844</v>
      </c>
      <c r="AX10" s="368" t="s">
        <v>844</v>
      </c>
      <c r="AY10" s="366">
        <v>7</v>
      </c>
      <c r="AZ10" s="366">
        <v>0</v>
      </c>
      <c r="BA10" s="366">
        <v>7</v>
      </c>
      <c r="BB10" s="366">
        <v>51</v>
      </c>
      <c r="BC10" s="366">
        <v>31</v>
      </c>
      <c r="BD10" s="366">
        <v>20</v>
      </c>
      <c r="BE10" s="367">
        <v>33</v>
      </c>
      <c r="BF10" s="367">
        <v>13</v>
      </c>
      <c r="BG10" s="367">
        <v>20</v>
      </c>
      <c r="BH10" s="366">
        <v>2013</v>
      </c>
      <c r="BI10" s="366">
        <v>897</v>
      </c>
      <c r="BJ10" s="366">
        <v>1116</v>
      </c>
      <c r="BK10" s="366">
        <v>2436</v>
      </c>
      <c r="BL10" s="366">
        <v>1712</v>
      </c>
      <c r="BM10" s="366">
        <v>724</v>
      </c>
      <c r="BN10" s="370" t="s">
        <v>844</v>
      </c>
    </row>
    <row r="11" spans="1:66" ht="22.5" customHeight="1">
      <c r="A11" s="368" t="s">
        <v>1242</v>
      </c>
      <c r="B11" s="369">
        <v>20644</v>
      </c>
      <c r="C11" s="366">
        <v>11372</v>
      </c>
      <c r="D11" s="366">
        <v>9272</v>
      </c>
      <c r="E11" s="366">
        <v>594</v>
      </c>
      <c r="F11" s="366">
        <v>315</v>
      </c>
      <c r="G11" s="366">
        <v>279</v>
      </c>
      <c r="H11" s="367">
        <v>5424</v>
      </c>
      <c r="I11" s="367">
        <v>3521</v>
      </c>
      <c r="J11" s="367">
        <v>1903</v>
      </c>
      <c r="K11" s="366">
        <v>52</v>
      </c>
      <c r="L11" s="366">
        <v>24</v>
      </c>
      <c r="M11" s="366">
        <v>28</v>
      </c>
      <c r="N11" s="366">
        <v>727</v>
      </c>
      <c r="O11" s="366">
        <v>362</v>
      </c>
      <c r="P11" s="366">
        <v>365</v>
      </c>
      <c r="Q11" s="366">
        <v>408</v>
      </c>
      <c r="R11" s="366">
        <v>140</v>
      </c>
      <c r="S11" s="366">
        <v>268</v>
      </c>
      <c r="T11" s="366">
        <v>642</v>
      </c>
      <c r="U11" s="366">
        <v>254</v>
      </c>
      <c r="V11" s="366">
        <v>388</v>
      </c>
      <c r="W11" s="370" t="s">
        <v>1242</v>
      </c>
      <c r="X11" s="368" t="s">
        <v>1242</v>
      </c>
      <c r="Y11" s="366">
        <v>0</v>
      </c>
      <c r="Z11" s="366">
        <v>0</v>
      </c>
      <c r="AA11" s="366">
        <v>0</v>
      </c>
      <c r="AB11" s="366">
        <v>0</v>
      </c>
      <c r="AC11" s="366">
        <v>0</v>
      </c>
      <c r="AD11" s="366">
        <v>0</v>
      </c>
      <c r="AE11" s="366">
        <v>4923</v>
      </c>
      <c r="AF11" s="366">
        <v>2238</v>
      </c>
      <c r="AG11" s="366">
        <v>2685</v>
      </c>
      <c r="AH11" s="367">
        <v>1997</v>
      </c>
      <c r="AI11" s="367">
        <v>1135</v>
      </c>
      <c r="AJ11" s="367">
        <v>862</v>
      </c>
      <c r="AK11" s="367">
        <v>991</v>
      </c>
      <c r="AL11" s="367">
        <v>633</v>
      </c>
      <c r="AM11" s="367">
        <v>358</v>
      </c>
      <c r="AN11" s="366">
        <v>23</v>
      </c>
      <c r="AO11" s="366">
        <v>11</v>
      </c>
      <c r="AP11" s="366">
        <v>12</v>
      </c>
      <c r="AQ11" s="366">
        <v>139</v>
      </c>
      <c r="AR11" s="366">
        <v>48</v>
      </c>
      <c r="AS11" s="366">
        <v>91</v>
      </c>
      <c r="AT11" s="366">
        <v>452</v>
      </c>
      <c r="AU11" s="366">
        <v>237</v>
      </c>
      <c r="AV11" s="366">
        <v>215</v>
      </c>
      <c r="AW11" s="370" t="s">
        <v>1242</v>
      </c>
      <c r="AX11" s="368" t="s">
        <v>1242</v>
      </c>
      <c r="AY11" s="366">
        <v>4</v>
      </c>
      <c r="AZ11" s="366">
        <v>0</v>
      </c>
      <c r="BA11" s="366">
        <v>4</v>
      </c>
      <c r="BB11" s="366">
        <v>58</v>
      </c>
      <c r="BC11" s="366">
        <v>38</v>
      </c>
      <c r="BD11" s="366">
        <v>20</v>
      </c>
      <c r="BE11" s="367">
        <v>26</v>
      </c>
      <c r="BF11" s="367">
        <v>17</v>
      </c>
      <c r="BG11" s="367">
        <v>9</v>
      </c>
      <c r="BH11" s="366">
        <v>1936</v>
      </c>
      <c r="BI11" s="366">
        <v>863</v>
      </c>
      <c r="BJ11" s="366">
        <v>1073</v>
      </c>
      <c r="BK11" s="366">
        <v>2248</v>
      </c>
      <c r="BL11" s="366">
        <v>1536</v>
      </c>
      <c r="BM11" s="366">
        <v>712</v>
      </c>
      <c r="BN11" s="370" t="s">
        <v>1242</v>
      </c>
    </row>
    <row r="12" spans="1:66" ht="22.15" customHeight="1">
      <c r="A12" s="939" t="s">
        <v>1548</v>
      </c>
      <c r="B12" s="371">
        <f>SUM(B14:B29)</f>
        <v>20245</v>
      </c>
      <c r="C12" s="371">
        <f>SUM(C14:C29)</f>
        <v>11012</v>
      </c>
      <c r="D12" s="371">
        <f>SUM(D14:D29)</f>
        <v>9233</v>
      </c>
      <c r="E12" s="371">
        <f>SUM(E14:E29)</f>
        <v>562</v>
      </c>
      <c r="F12" s="371">
        <f t="shared" ref="F12:M12" si="0">SUM(F14:F29)</f>
        <v>282</v>
      </c>
      <c r="G12" s="371">
        <f t="shared" si="0"/>
        <v>280</v>
      </c>
      <c r="H12" s="371">
        <f>SUM(H14:H29)</f>
        <v>5427</v>
      </c>
      <c r="I12" s="371">
        <f t="shared" si="0"/>
        <v>3457</v>
      </c>
      <c r="J12" s="371">
        <f t="shared" si="0"/>
        <v>1970</v>
      </c>
      <c r="K12" s="372">
        <f>SUM(K14:K29)</f>
        <v>65</v>
      </c>
      <c r="L12" s="372">
        <f t="shared" si="0"/>
        <v>33</v>
      </c>
      <c r="M12" s="372">
        <f t="shared" si="0"/>
        <v>32</v>
      </c>
      <c r="N12" s="372">
        <f>SUM(N14:N29)</f>
        <v>722</v>
      </c>
      <c r="O12" s="372">
        <f t="shared" ref="O12:V12" si="1">SUM(O14:O29)</f>
        <v>334</v>
      </c>
      <c r="P12" s="372">
        <f t="shared" si="1"/>
        <v>388</v>
      </c>
      <c r="Q12" s="372">
        <f>SUM(Q14:Q29)</f>
        <v>425</v>
      </c>
      <c r="R12" s="372">
        <f t="shared" si="1"/>
        <v>161</v>
      </c>
      <c r="S12" s="372">
        <f t="shared" si="1"/>
        <v>264</v>
      </c>
      <c r="T12" s="372">
        <f>SUM(T14:T29)</f>
        <v>615</v>
      </c>
      <c r="U12" s="372">
        <f t="shared" si="1"/>
        <v>239</v>
      </c>
      <c r="V12" s="372">
        <f t="shared" si="1"/>
        <v>376</v>
      </c>
      <c r="W12" s="373" t="s">
        <v>1548</v>
      </c>
      <c r="X12" s="939" t="s">
        <v>1548</v>
      </c>
      <c r="Y12" s="372">
        <f t="shared" ref="Y12:AJ12" si="2">SUM(Y14:Y29)</f>
        <v>0</v>
      </c>
      <c r="Z12" s="372">
        <f t="shared" si="2"/>
        <v>0</v>
      </c>
      <c r="AA12" s="372">
        <f t="shared" si="2"/>
        <v>0</v>
      </c>
      <c r="AB12" s="372">
        <f t="shared" si="2"/>
        <v>0</v>
      </c>
      <c r="AC12" s="372">
        <f t="shared" si="2"/>
        <v>0</v>
      </c>
      <c r="AD12" s="372">
        <f t="shared" si="2"/>
        <v>0</v>
      </c>
      <c r="AE12" s="372">
        <f t="shared" si="2"/>
        <v>4844</v>
      </c>
      <c r="AF12" s="372">
        <f t="shared" si="2"/>
        <v>2172</v>
      </c>
      <c r="AG12" s="372">
        <f t="shared" si="2"/>
        <v>2672</v>
      </c>
      <c r="AH12" s="372">
        <f t="shared" si="2"/>
        <v>2115</v>
      </c>
      <c r="AI12" s="372">
        <f t="shared" si="2"/>
        <v>1182</v>
      </c>
      <c r="AJ12" s="372">
        <f t="shared" si="2"/>
        <v>933</v>
      </c>
      <c r="AK12" s="372">
        <f t="shared" ref="AK12:AV12" si="3">SUM(AK14:AK29)</f>
        <v>863</v>
      </c>
      <c r="AL12" s="372">
        <f t="shared" si="3"/>
        <v>546</v>
      </c>
      <c r="AM12" s="372">
        <f t="shared" si="3"/>
        <v>317</v>
      </c>
      <c r="AN12" s="372">
        <f t="shared" si="3"/>
        <v>39</v>
      </c>
      <c r="AO12" s="372">
        <f t="shared" si="3"/>
        <v>12</v>
      </c>
      <c r="AP12" s="372">
        <f t="shared" si="3"/>
        <v>27</v>
      </c>
      <c r="AQ12" s="372">
        <f t="shared" si="3"/>
        <v>109</v>
      </c>
      <c r="AR12" s="372">
        <f t="shared" si="3"/>
        <v>41</v>
      </c>
      <c r="AS12" s="372">
        <f t="shared" si="3"/>
        <v>68</v>
      </c>
      <c r="AT12" s="372">
        <f t="shared" si="3"/>
        <v>487</v>
      </c>
      <c r="AU12" s="372">
        <f t="shared" si="3"/>
        <v>223</v>
      </c>
      <c r="AV12" s="372">
        <f t="shared" si="3"/>
        <v>264</v>
      </c>
      <c r="AW12" s="373" t="s">
        <v>1548</v>
      </c>
      <c r="AX12" s="939" t="s">
        <v>1548</v>
      </c>
      <c r="AY12" s="372">
        <f t="shared" ref="AY12:BM12" si="4">SUM(AY14:AY29)</f>
        <v>3</v>
      </c>
      <c r="AZ12" s="372">
        <f t="shared" si="4"/>
        <v>0</v>
      </c>
      <c r="BA12" s="372">
        <f t="shared" si="4"/>
        <v>3</v>
      </c>
      <c r="BB12" s="372">
        <f t="shared" si="4"/>
        <v>37</v>
      </c>
      <c r="BC12" s="372">
        <f t="shared" si="4"/>
        <v>17</v>
      </c>
      <c r="BD12" s="372">
        <f t="shared" si="4"/>
        <v>20</v>
      </c>
      <c r="BE12" s="372">
        <f t="shared" si="4"/>
        <v>34</v>
      </c>
      <c r="BF12" s="372">
        <f t="shared" si="4"/>
        <v>16</v>
      </c>
      <c r="BG12" s="372">
        <f t="shared" si="4"/>
        <v>18</v>
      </c>
      <c r="BH12" s="372">
        <f t="shared" si="4"/>
        <v>1703</v>
      </c>
      <c r="BI12" s="372">
        <f t="shared" si="4"/>
        <v>798</v>
      </c>
      <c r="BJ12" s="372">
        <f t="shared" si="4"/>
        <v>905</v>
      </c>
      <c r="BK12" s="372">
        <f t="shared" si="4"/>
        <v>2195</v>
      </c>
      <c r="BL12" s="372">
        <f t="shared" si="4"/>
        <v>1499</v>
      </c>
      <c r="BM12" s="372">
        <f t="shared" si="4"/>
        <v>696</v>
      </c>
      <c r="BN12" s="373" t="s">
        <v>1548</v>
      </c>
    </row>
    <row r="13" spans="1:66" ht="18.600000000000001" customHeight="1">
      <c r="A13" s="183"/>
      <c r="B13" s="374"/>
      <c r="C13" s="180"/>
      <c r="D13" s="180"/>
      <c r="E13" s="180"/>
      <c r="F13" s="180"/>
      <c r="H13" s="375"/>
      <c r="I13" s="375"/>
      <c r="J13" s="375"/>
      <c r="W13" s="931"/>
      <c r="X13" s="183"/>
      <c r="AH13" s="375"/>
      <c r="AI13" s="375"/>
      <c r="AJ13" s="375"/>
      <c r="AK13" s="375"/>
      <c r="AL13" s="375"/>
      <c r="AM13" s="375"/>
      <c r="AW13" s="931"/>
      <c r="AX13" s="183"/>
      <c r="BE13" s="375"/>
      <c r="BF13" s="375"/>
      <c r="BG13" s="375"/>
      <c r="BN13" s="931"/>
    </row>
    <row r="14" spans="1:66" ht="22.5" customHeight="1">
      <c r="A14" s="183" t="s">
        <v>885</v>
      </c>
      <c r="B14" s="366">
        <f t="shared" ref="B14:B29" si="5">E14+H14+K14+N14+Q14+T14+Y14+AB14+AE14+AH14+AK14+AN14+AQ14+AT14+AY14+BB14+BE14+BH14+BK14</f>
        <v>98</v>
      </c>
      <c r="C14" s="366">
        <f t="shared" ref="C14:C29" si="6">F14+I14+L14+O14+R14+U14+Z14+AC14+AF14+AI14+AL14+AO14+AR14+AU14+AZ14+BC14+BF14+BI14+BL14</f>
        <v>53</v>
      </c>
      <c r="D14" s="366">
        <f t="shared" ref="D14:D29" si="7">G14+J14+M14+P14+S14+V14+AA14+AD14+AG14+AJ14+AM14+AP14+AS14+AV14+BA14+BD14+BG14+BJ14+BM14</f>
        <v>45</v>
      </c>
      <c r="E14" s="366">
        <v>0</v>
      </c>
      <c r="F14" s="366">
        <v>0</v>
      </c>
      <c r="G14" s="366">
        <v>0</v>
      </c>
      <c r="H14" s="367">
        <v>8</v>
      </c>
      <c r="I14" s="367">
        <v>4</v>
      </c>
      <c r="J14" s="367">
        <v>4</v>
      </c>
      <c r="K14" s="366">
        <v>0</v>
      </c>
      <c r="L14" s="366">
        <v>0</v>
      </c>
      <c r="M14" s="366">
        <v>0</v>
      </c>
      <c r="N14" s="366">
        <v>0</v>
      </c>
      <c r="O14" s="366">
        <v>0</v>
      </c>
      <c r="P14" s="366">
        <v>0</v>
      </c>
      <c r="Q14" s="366">
        <v>0</v>
      </c>
      <c r="R14" s="366">
        <v>0</v>
      </c>
      <c r="S14" s="366">
        <v>0</v>
      </c>
      <c r="T14" s="366">
        <v>4</v>
      </c>
      <c r="U14" s="366">
        <v>3</v>
      </c>
      <c r="V14" s="366">
        <v>1</v>
      </c>
      <c r="W14" s="376" t="s">
        <v>1170</v>
      </c>
      <c r="X14" s="183" t="s">
        <v>885</v>
      </c>
      <c r="Y14" s="366">
        <v>0</v>
      </c>
      <c r="Z14" s="366">
        <v>0</v>
      </c>
      <c r="AA14" s="366">
        <v>0</v>
      </c>
      <c r="AB14" s="366">
        <v>0</v>
      </c>
      <c r="AC14" s="366">
        <v>0</v>
      </c>
      <c r="AD14" s="366">
        <v>0</v>
      </c>
      <c r="AE14" s="366">
        <v>4</v>
      </c>
      <c r="AF14" s="366">
        <v>3</v>
      </c>
      <c r="AG14" s="366">
        <v>1</v>
      </c>
      <c r="AH14" s="367">
        <v>3</v>
      </c>
      <c r="AI14" s="367">
        <v>2</v>
      </c>
      <c r="AJ14" s="367">
        <v>1</v>
      </c>
      <c r="AK14" s="367">
        <v>1</v>
      </c>
      <c r="AL14" s="367">
        <v>0</v>
      </c>
      <c r="AM14" s="367">
        <v>1</v>
      </c>
      <c r="AN14" s="366">
        <v>0</v>
      </c>
      <c r="AO14" s="366">
        <v>0</v>
      </c>
      <c r="AP14" s="366">
        <v>0</v>
      </c>
      <c r="AQ14" s="366">
        <v>0</v>
      </c>
      <c r="AR14" s="366">
        <v>0</v>
      </c>
      <c r="AS14" s="366">
        <v>0</v>
      </c>
      <c r="AT14" s="366">
        <v>1</v>
      </c>
      <c r="AU14" s="366">
        <v>1</v>
      </c>
      <c r="AV14" s="366">
        <v>0</v>
      </c>
      <c r="AW14" s="376" t="s">
        <v>1170</v>
      </c>
      <c r="AX14" s="183" t="s">
        <v>885</v>
      </c>
      <c r="AY14" s="366">
        <v>0</v>
      </c>
      <c r="AZ14" s="366">
        <v>0</v>
      </c>
      <c r="BA14" s="366">
        <v>0</v>
      </c>
      <c r="BB14" s="366">
        <v>37</v>
      </c>
      <c r="BC14" s="366">
        <v>17</v>
      </c>
      <c r="BD14" s="366">
        <v>20</v>
      </c>
      <c r="BE14" s="367">
        <v>16</v>
      </c>
      <c r="BF14" s="367">
        <v>7</v>
      </c>
      <c r="BG14" s="367">
        <v>9</v>
      </c>
      <c r="BH14" s="366">
        <v>6</v>
      </c>
      <c r="BI14" s="366">
        <v>3</v>
      </c>
      <c r="BJ14" s="366">
        <v>3</v>
      </c>
      <c r="BK14" s="366">
        <v>18</v>
      </c>
      <c r="BL14" s="366">
        <v>13</v>
      </c>
      <c r="BM14" s="366">
        <v>5</v>
      </c>
      <c r="BN14" s="376" t="s">
        <v>1170</v>
      </c>
    </row>
    <row r="15" spans="1:66" ht="22.5" customHeight="1">
      <c r="A15" s="183" t="s">
        <v>886</v>
      </c>
      <c r="B15" s="366">
        <f t="shared" si="5"/>
        <v>45</v>
      </c>
      <c r="C15" s="366">
        <f t="shared" si="6"/>
        <v>31</v>
      </c>
      <c r="D15" s="366">
        <f t="shared" si="7"/>
        <v>14</v>
      </c>
      <c r="E15" s="366">
        <v>0</v>
      </c>
      <c r="F15" s="366">
        <v>0</v>
      </c>
      <c r="G15" s="366">
        <v>0</v>
      </c>
      <c r="H15" s="367">
        <v>5</v>
      </c>
      <c r="I15" s="367">
        <v>4</v>
      </c>
      <c r="J15" s="367">
        <v>1</v>
      </c>
      <c r="K15" s="366">
        <v>1</v>
      </c>
      <c r="L15" s="366">
        <v>1</v>
      </c>
      <c r="M15" s="366">
        <v>0</v>
      </c>
      <c r="N15" s="366">
        <v>0</v>
      </c>
      <c r="O15" s="366">
        <v>0</v>
      </c>
      <c r="P15" s="366">
        <v>0</v>
      </c>
      <c r="Q15" s="366">
        <v>0</v>
      </c>
      <c r="R15" s="366">
        <v>0</v>
      </c>
      <c r="S15" s="366">
        <v>0</v>
      </c>
      <c r="T15" s="366">
        <v>3</v>
      </c>
      <c r="U15" s="366">
        <v>3</v>
      </c>
      <c r="V15" s="366">
        <v>0</v>
      </c>
      <c r="W15" s="376" t="s">
        <v>1154</v>
      </c>
      <c r="X15" s="183" t="s">
        <v>886</v>
      </c>
      <c r="Y15" s="366">
        <v>0</v>
      </c>
      <c r="Z15" s="366">
        <v>0</v>
      </c>
      <c r="AA15" s="366">
        <v>0</v>
      </c>
      <c r="AB15" s="366">
        <v>0</v>
      </c>
      <c r="AC15" s="366">
        <v>0</v>
      </c>
      <c r="AD15" s="366">
        <v>0</v>
      </c>
      <c r="AE15" s="366">
        <v>4</v>
      </c>
      <c r="AF15" s="366">
        <v>1</v>
      </c>
      <c r="AG15" s="366">
        <v>3</v>
      </c>
      <c r="AH15" s="367">
        <v>1</v>
      </c>
      <c r="AI15" s="367">
        <v>1</v>
      </c>
      <c r="AJ15" s="367">
        <v>0</v>
      </c>
      <c r="AK15" s="367">
        <v>0</v>
      </c>
      <c r="AL15" s="367">
        <v>0</v>
      </c>
      <c r="AM15" s="367">
        <v>0</v>
      </c>
      <c r="AN15" s="366">
        <v>0</v>
      </c>
      <c r="AO15" s="366">
        <v>0</v>
      </c>
      <c r="AP15" s="366">
        <v>0</v>
      </c>
      <c r="AQ15" s="366">
        <v>0</v>
      </c>
      <c r="AR15" s="366">
        <v>0</v>
      </c>
      <c r="AS15" s="366">
        <v>0</v>
      </c>
      <c r="AT15" s="366">
        <v>0</v>
      </c>
      <c r="AU15" s="366">
        <v>0</v>
      </c>
      <c r="AV15" s="366">
        <v>0</v>
      </c>
      <c r="AW15" s="376" t="s">
        <v>1154</v>
      </c>
      <c r="AX15" s="183" t="s">
        <v>886</v>
      </c>
      <c r="AY15" s="366">
        <v>0</v>
      </c>
      <c r="AZ15" s="366">
        <v>0</v>
      </c>
      <c r="BA15" s="366">
        <v>0</v>
      </c>
      <c r="BB15" s="366">
        <v>0</v>
      </c>
      <c r="BC15" s="366">
        <v>0</v>
      </c>
      <c r="BD15" s="366">
        <v>0</v>
      </c>
      <c r="BE15" s="367">
        <v>0</v>
      </c>
      <c r="BF15" s="367">
        <v>0</v>
      </c>
      <c r="BG15" s="367">
        <v>0</v>
      </c>
      <c r="BH15" s="366">
        <v>0</v>
      </c>
      <c r="BI15" s="366">
        <v>0</v>
      </c>
      <c r="BJ15" s="366">
        <v>0</v>
      </c>
      <c r="BK15" s="366">
        <v>31</v>
      </c>
      <c r="BL15" s="366">
        <v>21</v>
      </c>
      <c r="BM15" s="366">
        <v>10</v>
      </c>
      <c r="BN15" s="376" t="s">
        <v>1154</v>
      </c>
    </row>
    <row r="16" spans="1:66" ht="22.5" customHeight="1">
      <c r="A16" s="183" t="s">
        <v>887</v>
      </c>
      <c r="B16" s="366">
        <f t="shared" si="5"/>
        <v>76</v>
      </c>
      <c r="C16" s="366">
        <f t="shared" si="6"/>
        <v>59</v>
      </c>
      <c r="D16" s="366">
        <f t="shared" si="7"/>
        <v>17</v>
      </c>
      <c r="E16" s="366">
        <v>1</v>
      </c>
      <c r="F16" s="366">
        <v>0</v>
      </c>
      <c r="G16" s="366">
        <v>1</v>
      </c>
      <c r="H16" s="367">
        <v>9</v>
      </c>
      <c r="I16" s="367">
        <v>5</v>
      </c>
      <c r="J16" s="367">
        <v>4</v>
      </c>
      <c r="K16" s="366">
        <v>1</v>
      </c>
      <c r="L16" s="366">
        <v>1</v>
      </c>
      <c r="M16" s="366">
        <v>0</v>
      </c>
      <c r="N16" s="366">
        <v>0</v>
      </c>
      <c r="O16" s="366">
        <v>0</v>
      </c>
      <c r="P16" s="366">
        <v>0</v>
      </c>
      <c r="Q16" s="366">
        <v>0</v>
      </c>
      <c r="R16" s="366">
        <v>0</v>
      </c>
      <c r="S16" s="366">
        <v>0</v>
      </c>
      <c r="T16" s="366">
        <v>1</v>
      </c>
      <c r="U16" s="366">
        <v>0</v>
      </c>
      <c r="V16" s="366">
        <v>1</v>
      </c>
      <c r="W16" s="376" t="s">
        <v>1155</v>
      </c>
      <c r="X16" s="183" t="s">
        <v>887</v>
      </c>
      <c r="Y16" s="366">
        <v>0</v>
      </c>
      <c r="Z16" s="366">
        <v>0</v>
      </c>
      <c r="AA16" s="366">
        <v>0</v>
      </c>
      <c r="AB16" s="366">
        <v>0</v>
      </c>
      <c r="AC16" s="366">
        <v>0</v>
      </c>
      <c r="AD16" s="366">
        <v>0</v>
      </c>
      <c r="AE16" s="366">
        <v>4</v>
      </c>
      <c r="AF16" s="366">
        <v>4</v>
      </c>
      <c r="AG16" s="366">
        <v>0</v>
      </c>
      <c r="AH16" s="367">
        <v>0</v>
      </c>
      <c r="AI16" s="367">
        <v>0</v>
      </c>
      <c r="AJ16" s="367">
        <v>0</v>
      </c>
      <c r="AK16" s="367">
        <v>0</v>
      </c>
      <c r="AL16" s="367">
        <v>0</v>
      </c>
      <c r="AM16" s="367">
        <v>0</v>
      </c>
      <c r="AN16" s="366">
        <v>0</v>
      </c>
      <c r="AO16" s="366">
        <v>0</v>
      </c>
      <c r="AP16" s="366">
        <v>0</v>
      </c>
      <c r="AQ16" s="366">
        <v>2</v>
      </c>
      <c r="AR16" s="366">
        <v>1</v>
      </c>
      <c r="AS16" s="366">
        <v>1</v>
      </c>
      <c r="AT16" s="366">
        <v>0</v>
      </c>
      <c r="AU16" s="366">
        <v>0</v>
      </c>
      <c r="AV16" s="366">
        <v>0</v>
      </c>
      <c r="AW16" s="376" t="s">
        <v>1155</v>
      </c>
      <c r="AX16" s="183" t="s">
        <v>887</v>
      </c>
      <c r="AY16" s="366">
        <v>0</v>
      </c>
      <c r="AZ16" s="366">
        <v>0</v>
      </c>
      <c r="BA16" s="366">
        <v>0</v>
      </c>
      <c r="BB16" s="366">
        <v>0</v>
      </c>
      <c r="BC16" s="366">
        <v>0</v>
      </c>
      <c r="BD16" s="366">
        <v>0</v>
      </c>
      <c r="BE16" s="367">
        <v>1</v>
      </c>
      <c r="BF16" s="367">
        <v>1</v>
      </c>
      <c r="BG16" s="367">
        <v>0</v>
      </c>
      <c r="BH16" s="366">
        <v>5</v>
      </c>
      <c r="BI16" s="366">
        <v>4</v>
      </c>
      <c r="BJ16" s="366">
        <v>1</v>
      </c>
      <c r="BK16" s="366">
        <v>52</v>
      </c>
      <c r="BL16" s="366">
        <v>43</v>
      </c>
      <c r="BM16" s="366">
        <v>9</v>
      </c>
      <c r="BN16" s="376" t="s">
        <v>1155</v>
      </c>
    </row>
    <row r="17" spans="1:66" ht="22.5" customHeight="1">
      <c r="A17" s="183" t="s">
        <v>888</v>
      </c>
      <c r="B17" s="366">
        <f t="shared" si="5"/>
        <v>88</v>
      </c>
      <c r="C17" s="366">
        <f t="shared" si="6"/>
        <v>65</v>
      </c>
      <c r="D17" s="366">
        <f t="shared" si="7"/>
        <v>23</v>
      </c>
      <c r="E17" s="366">
        <v>0</v>
      </c>
      <c r="F17" s="366">
        <v>0</v>
      </c>
      <c r="G17" s="366">
        <v>0</v>
      </c>
      <c r="H17" s="367">
        <v>15</v>
      </c>
      <c r="I17" s="367">
        <v>8</v>
      </c>
      <c r="J17" s="367">
        <v>7</v>
      </c>
      <c r="K17" s="366">
        <v>0</v>
      </c>
      <c r="L17" s="366">
        <v>0</v>
      </c>
      <c r="M17" s="366">
        <v>0</v>
      </c>
      <c r="N17" s="366">
        <v>0</v>
      </c>
      <c r="O17" s="366">
        <v>0</v>
      </c>
      <c r="P17" s="366">
        <v>0</v>
      </c>
      <c r="Q17" s="366">
        <v>0</v>
      </c>
      <c r="R17" s="366">
        <v>0</v>
      </c>
      <c r="S17" s="366">
        <v>0</v>
      </c>
      <c r="T17" s="366">
        <v>2</v>
      </c>
      <c r="U17" s="366">
        <v>2</v>
      </c>
      <c r="V17" s="366">
        <v>0</v>
      </c>
      <c r="W17" s="376" t="s">
        <v>1156</v>
      </c>
      <c r="X17" s="183" t="s">
        <v>888</v>
      </c>
      <c r="Y17" s="366">
        <v>0</v>
      </c>
      <c r="Z17" s="366">
        <v>0</v>
      </c>
      <c r="AA17" s="366">
        <v>0</v>
      </c>
      <c r="AB17" s="366">
        <v>0</v>
      </c>
      <c r="AC17" s="366">
        <v>0</v>
      </c>
      <c r="AD17" s="366">
        <v>0</v>
      </c>
      <c r="AE17" s="366">
        <v>8</v>
      </c>
      <c r="AF17" s="366">
        <v>7</v>
      </c>
      <c r="AG17" s="366">
        <v>1</v>
      </c>
      <c r="AH17" s="367">
        <v>1</v>
      </c>
      <c r="AI17" s="367">
        <v>1</v>
      </c>
      <c r="AJ17" s="367">
        <v>0</v>
      </c>
      <c r="AK17" s="367">
        <v>2</v>
      </c>
      <c r="AL17" s="367">
        <v>2</v>
      </c>
      <c r="AM17" s="367">
        <v>0</v>
      </c>
      <c r="AN17" s="366">
        <v>0</v>
      </c>
      <c r="AO17" s="366">
        <v>0</v>
      </c>
      <c r="AP17" s="366">
        <v>0</v>
      </c>
      <c r="AQ17" s="366">
        <v>0</v>
      </c>
      <c r="AR17" s="366">
        <v>0</v>
      </c>
      <c r="AS17" s="366">
        <v>0</v>
      </c>
      <c r="AT17" s="366">
        <v>0</v>
      </c>
      <c r="AU17" s="366">
        <v>0</v>
      </c>
      <c r="AV17" s="366">
        <v>0</v>
      </c>
      <c r="AW17" s="376" t="s">
        <v>1156</v>
      </c>
      <c r="AX17" s="183" t="s">
        <v>888</v>
      </c>
      <c r="AY17" s="366">
        <v>0</v>
      </c>
      <c r="AZ17" s="366">
        <v>0</v>
      </c>
      <c r="BA17" s="366">
        <v>0</v>
      </c>
      <c r="BB17" s="366">
        <v>0</v>
      </c>
      <c r="BC17" s="366">
        <v>0</v>
      </c>
      <c r="BD17" s="366">
        <v>0</v>
      </c>
      <c r="BE17" s="367">
        <v>0</v>
      </c>
      <c r="BF17" s="367">
        <v>0</v>
      </c>
      <c r="BG17" s="367">
        <v>0</v>
      </c>
      <c r="BH17" s="366">
        <v>6</v>
      </c>
      <c r="BI17" s="366">
        <v>5</v>
      </c>
      <c r="BJ17" s="366">
        <v>1</v>
      </c>
      <c r="BK17" s="366">
        <v>54</v>
      </c>
      <c r="BL17" s="366">
        <v>40</v>
      </c>
      <c r="BM17" s="366">
        <v>14</v>
      </c>
      <c r="BN17" s="376" t="s">
        <v>1156</v>
      </c>
    </row>
    <row r="18" spans="1:66" ht="22.5" customHeight="1">
      <c r="A18" s="183" t="s">
        <v>889</v>
      </c>
      <c r="B18" s="366">
        <f t="shared" si="5"/>
        <v>162</v>
      </c>
      <c r="C18" s="366">
        <f t="shared" si="6"/>
        <v>111</v>
      </c>
      <c r="D18" s="366">
        <f t="shared" si="7"/>
        <v>51</v>
      </c>
      <c r="E18" s="366">
        <v>2</v>
      </c>
      <c r="F18" s="366">
        <v>2</v>
      </c>
      <c r="G18" s="366">
        <v>0</v>
      </c>
      <c r="H18" s="367">
        <v>28</v>
      </c>
      <c r="I18" s="367">
        <v>14</v>
      </c>
      <c r="J18" s="367">
        <v>14</v>
      </c>
      <c r="K18" s="366">
        <v>0</v>
      </c>
      <c r="L18" s="366">
        <v>0</v>
      </c>
      <c r="M18" s="366">
        <v>0</v>
      </c>
      <c r="N18" s="366">
        <v>3</v>
      </c>
      <c r="O18" s="366">
        <v>2</v>
      </c>
      <c r="P18" s="366">
        <v>1</v>
      </c>
      <c r="Q18" s="366">
        <v>0</v>
      </c>
      <c r="R18" s="366">
        <v>0</v>
      </c>
      <c r="S18" s="366">
        <v>0</v>
      </c>
      <c r="T18" s="366">
        <v>3</v>
      </c>
      <c r="U18" s="366">
        <v>0</v>
      </c>
      <c r="V18" s="366">
        <v>3</v>
      </c>
      <c r="W18" s="376" t="s">
        <v>1157</v>
      </c>
      <c r="X18" s="183" t="s">
        <v>889</v>
      </c>
      <c r="Y18" s="366">
        <v>0</v>
      </c>
      <c r="Z18" s="366">
        <v>0</v>
      </c>
      <c r="AA18" s="366">
        <v>0</v>
      </c>
      <c r="AB18" s="366">
        <v>0</v>
      </c>
      <c r="AC18" s="366">
        <v>0</v>
      </c>
      <c r="AD18" s="366">
        <v>0</v>
      </c>
      <c r="AE18" s="366">
        <v>6</v>
      </c>
      <c r="AF18" s="366">
        <v>1</v>
      </c>
      <c r="AG18" s="366">
        <v>5</v>
      </c>
      <c r="AH18" s="367">
        <v>1</v>
      </c>
      <c r="AI18" s="367">
        <v>1</v>
      </c>
      <c r="AJ18" s="367">
        <v>0</v>
      </c>
      <c r="AK18" s="367">
        <v>2</v>
      </c>
      <c r="AL18" s="367">
        <v>1</v>
      </c>
      <c r="AM18" s="367">
        <v>1</v>
      </c>
      <c r="AN18" s="366">
        <v>0</v>
      </c>
      <c r="AO18" s="366">
        <v>0</v>
      </c>
      <c r="AP18" s="366">
        <v>0</v>
      </c>
      <c r="AQ18" s="366">
        <v>0</v>
      </c>
      <c r="AR18" s="366">
        <v>0</v>
      </c>
      <c r="AS18" s="366">
        <v>0</v>
      </c>
      <c r="AT18" s="366">
        <v>4</v>
      </c>
      <c r="AU18" s="366">
        <v>3</v>
      </c>
      <c r="AV18" s="366">
        <v>1</v>
      </c>
      <c r="AW18" s="376" t="s">
        <v>1157</v>
      </c>
      <c r="AX18" s="183" t="s">
        <v>889</v>
      </c>
      <c r="AY18" s="366">
        <v>1</v>
      </c>
      <c r="AZ18" s="366">
        <v>0</v>
      </c>
      <c r="BA18" s="366">
        <v>1</v>
      </c>
      <c r="BB18" s="366">
        <v>0</v>
      </c>
      <c r="BC18" s="366">
        <v>0</v>
      </c>
      <c r="BD18" s="366">
        <v>0</v>
      </c>
      <c r="BE18" s="367">
        <v>2</v>
      </c>
      <c r="BF18" s="367">
        <v>2</v>
      </c>
      <c r="BG18" s="367">
        <v>0</v>
      </c>
      <c r="BH18" s="366">
        <v>10</v>
      </c>
      <c r="BI18" s="366">
        <v>9</v>
      </c>
      <c r="BJ18" s="366">
        <v>1</v>
      </c>
      <c r="BK18" s="366">
        <v>100</v>
      </c>
      <c r="BL18" s="366">
        <v>76</v>
      </c>
      <c r="BM18" s="366">
        <v>24</v>
      </c>
      <c r="BN18" s="376" t="s">
        <v>1157</v>
      </c>
    </row>
    <row r="19" spans="1:66" ht="22.5" customHeight="1">
      <c r="A19" s="183" t="s">
        <v>890</v>
      </c>
      <c r="B19" s="366">
        <f t="shared" si="5"/>
        <v>211</v>
      </c>
      <c r="C19" s="366">
        <f t="shared" si="6"/>
        <v>136</v>
      </c>
      <c r="D19" s="366">
        <f t="shared" si="7"/>
        <v>75</v>
      </c>
      <c r="E19" s="366">
        <v>8</v>
      </c>
      <c r="F19" s="366">
        <v>3</v>
      </c>
      <c r="G19" s="366">
        <v>5</v>
      </c>
      <c r="H19" s="367">
        <v>48</v>
      </c>
      <c r="I19" s="367">
        <v>20</v>
      </c>
      <c r="J19" s="367">
        <v>28</v>
      </c>
      <c r="K19" s="366">
        <v>0</v>
      </c>
      <c r="L19" s="366">
        <v>0</v>
      </c>
      <c r="M19" s="366">
        <v>0</v>
      </c>
      <c r="N19" s="366">
        <v>8</v>
      </c>
      <c r="O19" s="366">
        <v>7</v>
      </c>
      <c r="P19" s="366">
        <v>1</v>
      </c>
      <c r="Q19" s="366">
        <v>2</v>
      </c>
      <c r="R19" s="366">
        <v>2</v>
      </c>
      <c r="S19" s="366">
        <v>0</v>
      </c>
      <c r="T19" s="366">
        <v>4</v>
      </c>
      <c r="U19" s="366">
        <v>2</v>
      </c>
      <c r="V19" s="366">
        <v>2</v>
      </c>
      <c r="W19" s="376" t="s">
        <v>1158</v>
      </c>
      <c r="X19" s="183" t="s">
        <v>890</v>
      </c>
      <c r="Y19" s="366">
        <v>0</v>
      </c>
      <c r="Z19" s="366">
        <v>0</v>
      </c>
      <c r="AA19" s="366">
        <v>0</v>
      </c>
      <c r="AB19" s="366">
        <v>0</v>
      </c>
      <c r="AC19" s="366">
        <v>0</v>
      </c>
      <c r="AD19" s="366">
        <v>0</v>
      </c>
      <c r="AE19" s="366">
        <v>19</v>
      </c>
      <c r="AF19" s="366">
        <v>13</v>
      </c>
      <c r="AG19" s="366">
        <v>6</v>
      </c>
      <c r="AH19" s="367">
        <v>6</v>
      </c>
      <c r="AI19" s="367">
        <v>5</v>
      </c>
      <c r="AJ19" s="367">
        <v>1</v>
      </c>
      <c r="AK19" s="367">
        <v>9</v>
      </c>
      <c r="AL19" s="367">
        <v>8</v>
      </c>
      <c r="AM19" s="367">
        <v>1</v>
      </c>
      <c r="AN19" s="366">
        <v>0</v>
      </c>
      <c r="AO19" s="366">
        <v>0</v>
      </c>
      <c r="AP19" s="366">
        <v>0</v>
      </c>
      <c r="AQ19" s="366">
        <v>2</v>
      </c>
      <c r="AR19" s="366">
        <v>1</v>
      </c>
      <c r="AS19" s="366">
        <v>1</v>
      </c>
      <c r="AT19" s="366">
        <v>3</v>
      </c>
      <c r="AU19" s="366">
        <v>2</v>
      </c>
      <c r="AV19" s="366">
        <v>1</v>
      </c>
      <c r="AW19" s="376" t="s">
        <v>1158</v>
      </c>
      <c r="AX19" s="183" t="s">
        <v>890</v>
      </c>
      <c r="AY19" s="366">
        <v>1</v>
      </c>
      <c r="AZ19" s="366">
        <v>0</v>
      </c>
      <c r="BA19" s="366">
        <v>1</v>
      </c>
      <c r="BB19" s="366">
        <v>0</v>
      </c>
      <c r="BC19" s="366">
        <v>0</v>
      </c>
      <c r="BD19" s="366">
        <v>0</v>
      </c>
      <c r="BE19" s="367">
        <v>1</v>
      </c>
      <c r="BF19" s="367">
        <v>1</v>
      </c>
      <c r="BG19" s="367">
        <v>0</v>
      </c>
      <c r="BH19" s="366">
        <v>16</v>
      </c>
      <c r="BI19" s="366">
        <v>14</v>
      </c>
      <c r="BJ19" s="366">
        <v>2</v>
      </c>
      <c r="BK19" s="366">
        <v>84</v>
      </c>
      <c r="BL19" s="366">
        <v>58</v>
      </c>
      <c r="BM19" s="366">
        <v>26</v>
      </c>
      <c r="BN19" s="376" t="s">
        <v>1158</v>
      </c>
    </row>
    <row r="20" spans="1:66" ht="22.5" customHeight="1">
      <c r="A20" s="183" t="s">
        <v>891</v>
      </c>
      <c r="B20" s="366">
        <f t="shared" si="5"/>
        <v>322</v>
      </c>
      <c r="C20" s="366">
        <f t="shared" si="6"/>
        <v>214</v>
      </c>
      <c r="D20" s="366">
        <f t="shared" si="7"/>
        <v>108</v>
      </c>
      <c r="E20" s="366">
        <v>5</v>
      </c>
      <c r="F20" s="366">
        <v>3</v>
      </c>
      <c r="G20" s="366">
        <v>2</v>
      </c>
      <c r="H20" s="367">
        <v>74</v>
      </c>
      <c r="I20" s="367">
        <v>31</v>
      </c>
      <c r="J20" s="367">
        <v>43</v>
      </c>
      <c r="K20" s="366">
        <v>0</v>
      </c>
      <c r="L20" s="366">
        <v>0</v>
      </c>
      <c r="M20" s="366">
        <v>0</v>
      </c>
      <c r="N20" s="366">
        <v>9</v>
      </c>
      <c r="O20" s="366">
        <v>5</v>
      </c>
      <c r="P20" s="366">
        <v>4</v>
      </c>
      <c r="Q20" s="366">
        <v>4</v>
      </c>
      <c r="R20" s="366">
        <v>2</v>
      </c>
      <c r="S20" s="366">
        <v>2</v>
      </c>
      <c r="T20" s="366">
        <v>5</v>
      </c>
      <c r="U20" s="366">
        <v>3</v>
      </c>
      <c r="V20" s="366">
        <v>2</v>
      </c>
      <c r="W20" s="376" t="s">
        <v>1159</v>
      </c>
      <c r="X20" s="183" t="s">
        <v>891</v>
      </c>
      <c r="Y20" s="366">
        <v>0</v>
      </c>
      <c r="Z20" s="366">
        <v>0</v>
      </c>
      <c r="AA20" s="366">
        <v>0</v>
      </c>
      <c r="AB20" s="366">
        <v>0</v>
      </c>
      <c r="AC20" s="366">
        <v>0</v>
      </c>
      <c r="AD20" s="366">
        <v>0</v>
      </c>
      <c r="AE20" s="366">
        <v>42</v>
      </c>
      <c r="AF20" s="366">
        <v>29</v>
      </c>
      <c r="AG20" s="366">
        <v>13</v>
      </c>
      <c r="AH20" s="367">
        <v>14</v>
      </c>
      <c r="AI20" s="367">
        <v>12</v>
      </c>
      <c r="AJ20" s="367">
        <v>2</v>
      </c>
      <c r="AK20" s="367">
        <v>29</v>
      </c>
      <c r="AL20" s="367">
        <v>24</v>
      </c>
      <c r="AM20" s="367">
        <v>5</v>
      </c>
      <c r="AN20" s="366">
        <v>1</v>
      </c>
      <c r="AO20" s="366">
        <v>0</v>
      </c>
      <c r="AP20" s="366">
        <v>1</v>
      </c>
      <c r="AQ20" s="366">
        <v>0</v>
      </c>
      <c r="AR20" s="366">
        <v>0</v>
      </c>
      <c r="AS20" s="366">
        <v>0</v>
      </c>
      <c r="AT20" s="366">
        <v>5</v>
      </c>
      <c r="AU20" s="366">
        <v>3</v>
      </c>
      <c r="AV20" s="366">
        <v>2</v>
      </c>
      <c r="AW20" s="376" t="s">
        <v>1159</v>
      </c>
      <c r="AX20" s="183" t="s">
        <v>891</v>
      </c>
      <c r="AY20" s="366">
        <v>0</v>
      </c>
      <c r="AZ20" s="366">
        <v>0</v>
      </c>
      <c r="BA20" s="366">
        <v>0</v>
      </c>
      <c r="BB20" s="366">
        <v>0</v>
      </c>
      <c r="BC20" s="366">
        <v>0</v>
      </c>
      <c r="BD20" s="366">
        <v>0</v>
      </c>
      <c r="BE20" s="367">
        <v>1</v>
      </c>
      <c r="BF20" s="367">
        <v>1</v>
      </c>
      <c r="BG20" s="367">
        <v>0</v>
      </c>
      <c r="BH20" s="366">
        <v>18</v>
      </c>
      <c r="BI20" s="366">
        <v>16</v>
      </c>
      <c r="BJ20" s="366">
        <v>2</v>
      </c>
      <c r="BK20" s="366">
        <v>115</v>
      </c>
      <c r="BL20" s="366">
        <v>85</v>
      </c>
      <c r="BM20" s="366">
        <v>30</v>
      </c>
      <c r="BN20" s="376" t="s">
        <v>1159</v>
      </c>
    </row>
    <row r="21" spans="1:66" ht="22.5" customHeight="1">
      <c r="A21" s="183" t="s">
        <v>892</v>
      </c>
      <c r="B21" s="366">
        <f t="shared" si="5"/>
        <v>559</v>
      </c>
      <c r="C21" s="366">
        <f t="shared" si="6"/>
        <v>408</v>
      </c>
      <c r="D21" s="366">
        <f t="shared" si="7"/>
        <v>151</v>
      </c>
      <c r="E21" s="366">
        <v>19</v>
      </c>
      <c r="F21" s="366">
        <v>13</v>
      </c>
      <c r="G21" s="366">
        <v>6</v>
      </c>
      <c r="H21" s="367">
        <v>149</v>
      </c>
      <c r="I21" s="367">
        <v>87</v>
      </c>
      <c r="J21" s="367">
        <v>62</v>
      </c>
      <c r="K21" s="366">
        <v>2</v>
      </c>
      <c r="L21" s="366">
        <v>1</v>
      </c>
      <c r="M21" s="366">
        <v>1</v>
      </c>
      <c r="N21" s="366">
        <v>18</v>
      </c>
      <c r="O21" s="366">
        <v>15</v>
      </c>
      <c r="P21" s="366">
        <v>3</v>
      </c>
      <c r="Q21" s="366">
        <v>6</v>
      </c>
      <c r="R21" s="366">
        <v>5</v>
      </c>
      <c r="S21" s="366">
        <v>1</v>
      </c>
      <c r="T21" s="366">
        <v>4</v>
      </c>
      <c r="U21" s="366">
        <v>2</v>
      </c>
      <c r="V21" s="366">
        <v>2</v>
      </c>
      <c r="W21" s="376" t="s">
        <v>1160</v>
      </c>
      <c r="X21" s="183" t="s">
        <v>892</v>
      </c>
      <c r="Y21" s="366">
        <v>0</v>
      </c>
      <c r="Z21" s="366">
        <v>0</v>
      </c>
      <c r="AA21" s="366">
        <v>0</v>
      </c>
      <c r="AB21" s="366">
        <v>0</v>
      </c>
      <c r="AC21" s="366">
        <v>0</v>
      </c>
      <c r="AD21" s="366">
        <v>0</v>
      </c>
      <c r="AE21" s="366">
        <v>95</v>
      </c>
      <c r="AF21" s="366">
        <v>72</v>
      </c>
      <c r="AG21" s="366">
        <v>23</v>
      </c>
      <c r="AH21" s="367">
        <v>11</v>
      </c>
      <c r="AI21" s="367">
        <v>11</v>
      </c>
      <c r="AJ21" s="367">
        <v>0</v>
      </c>
      <c r="AK21" s="367">
        <v>59</v>
      </c>
      <c r="AL21" s="367">
        <v>55</v>
      </c>
      <c r="AM21" s="367">
        <v>4</v>
      </c>
      <c r="AN21" s="366">
        <v>1</v>
      </c>
      <c r="AO21" s="366">
        <v>1</v>
      </c>
      <c r="AP21" s="366">
        <v>0</v>
      </c>
      <c r="AQ21" s="366">
        <v>0</v>
      </c>
      <c r="AR21" s="366">
        <v>0</v>
      </c>
      <c r="AS21" s="366">
        <v>0</v>
      </c>
      <c r="AT21" s="366">
        <v>7</v>
      </c>
      <c r="AU21" s="366">
        <v>2</v>
      </c>
      <c r="AV21" s="366">
        <v>5</v>
      </c>
      <c r="AW21" s="376" t="s">
        <v>1160</v>
      </c>
      <c r="AX21" s="183" t="s">
        <v>892</v>
      </c>
      <c r="AY21" s="366">
        <v>1</v>
      </c>
      <c r="AZ21" s="366">
        <v>0</v>
      </c>
      <c r="BA21" s="366">
        <v>1</v>
      </c>
      <c r="BB21" s="366">
        <v>0</v>
      </c>
      <c r="BC21" s="366">
        <v>0</v>
      </c>
      <c r="BD21" s="366">
        <v>0</v>
      </c>
      <c r="BE21" s="367">
        <v>0</v>
      </c>
      <c r="BF21" s="367">
        <v>0</v>
      </c>
      <c r="BG21" s="367">
        <v>0</v>
      </c>
      <c r="BH21" s="366">
        <v>39</v>
      </c>
      <c r="BI21" s="366">
        <v>31</v>
      </c>
      <c r="BJ21" s="366">
        <v>8</v>
      </c>
      <c r="BK21" s="366">
        <v>148</v>
      </c>
      <c r="BL21" s="366">
        <v>113</v>
      </c>
      <c r="BM21" s="366">
        <v>35</v>
      </c>
      <c r="BN21" s="376" t="s">
        <v>1160</v>
      </c>
    </row>
    <row r="22" spans="1:66" ht="22.5" customHeight="1">
      <c r="A22" s="183" t="s">
        <v>893</v>
      </c>
      <c r="B22" s="366">
        <f t="shared" si="5"/>
        <v>907</v>
      </c>
      <c r="C22" s="366">
        <f t="shared" si="6"/>
        <v>681</v>
      </c>
      <c r="D22" s="366">
        <f t="shared" si="7"/>
        <v>226</v>
      </c>
      <c r="E22" s="366">
        <v>20</v>
      </c>
      <c r="F22" s="366">
        <v>16</v>
      </c>
      <c r="G22" s="366">
        <v>4</v>
      </c>
      <c r="H22" s="367">
        <v>286</v>
      </c>
      <c r="I22" s="367">
        <v>194</v>
      </c>
      <c r="J22" s="367">
        <v>92</v>
      </c>
      <c r="K22" s="366">
        <v>1</v>
      </c>
      <c r="L22" s="366">
        <v>1</v>
      </c>
      <c r="M22" s="366">
        <v>0</v>
      </c>
      <c r="N22" s="366">
        <v>33</v>
      </c>
      <c r="O22" s="366">
        <v>23</v>
      </c>
      <c r="P22" s="366">
        <v>10</v>
      </c>
      <c r="Q22" s="366">
        <v>12</v>
      </c>
      <c r="R22" s="366">
        <v>9</v>
      </c>
      <c r="S22" s="366">
        <v>3</v>
      </c>
      <c r="T22" s="366">
        <v>9</v>
      </c>
      <c r="U22" s="366">
        <v>8</v>
      </c>
      <c r="V22" s="366">
        <v>1</v>
      </c>
      <c r="W22" s="376" t="s">
        <v>1161</v>
      </c>
      <c r="X22" s="183" t="s">
        <v>893</v>
      </c>
      <c r="Y22" s="366">
        <v>0</v>
      </c>
      <c r="Z22" s="366">
        <v>0</v>
      </c>
      <c r="AA22" s="366">
        <v>0</v>
      </c>
      <c r="AB22" s="366">
        <v>0</v>
      </c>
      <c r="AC22" s="366">
        <v>0</v>
      </c>
      <c r="AD22" s="366">
        <v>0</v>
      </c>
      <c r="AE22" s="366">
        <v>135</v>
      </c>
      <c r="AF22" s="366">
        <v>105</v>
      </c>
      <c r="AG22" s="366">
        <v>30</v>
      </c>
      <c r="AH22" s="367">
        <v>30</v>
      </c>
      <c r="AI22" s="367">
        <v>23</v>
      </c>
      <c r="AJ22" s="367">
        <v>7</v>
      </c>
      <c r="AK22" s="367">
        <v>71</v>
      </c>
      <c r="AL22" s="367">
        <v>64</v>
      </c>
      <c r="AM22" s="367">
        <v>7</v>
      </c>
      <c r="AN22" s="366">
        <v>0</v>
      </c>
      <c r="AO22" s="366">
        <v>0</v>
      </c>
      <c r="AP22" s="366">
        <v>0</v>
      </c>
      <c r="AQ22" s="366">
        <v>3</v>
      </c>
      <c r="AR22" s="366">
        <v>1</v>
      </c>
      <c r="AS22" s="366">
        <v>2</v>
      </c>
      <c r="AT22" s="366">
        <v>11</v>
      </c>
      <c r="AU22" s="366">
        <v>7</v>
      </c>
      <c r="AV22" s="366">
        <v>4</v>
      </c>
      <c r="AW22" s="376" t="s">
        <v>1161</v>
      </c>
      <c r="AX22" s="183" t="s">
        <v>893</v>
      </c>
      <c r="AY22" s="366">
        <v>0</v>
      </c>
      <c r="AZ22" s="366">
        <v>0</v>
      </c>
      <c r="BA22" s="366">
        <v>0</v>
      </c>
      <c r="BB22" s="366">
        <v>0</v>
      </c>
      <c r="BC22" s="366">
        <v>0</v>
      </c>
      <c r="BD22" s="366">
        <v>0</v>
      </c>
      <c r="BE22" s="367">
        <v>1</v>
      </c>
      <c r="BF22" s="367">
        <v>1</v>
      </c>
      <c r="BG22" s="367">
        <v>0</v>
      </c>
      <c r="BH22" s="366">
        <v>82</v>
      </c>
      <c r="BI22" s="366">
        <v>70</v>
      </c>
      <c r="BJ22" s="366">
        <v>12</v>
      </c>
      <c r="BK22" s="366">
        <v>213</v>
      </c>
      <c r="BL22" s="366">
        <v>159</v>
      </c>
      <c r="BM22" s="366">
        <v>54</v>
      </c>
      <c r="BN22" s="376" t="s">
        <v>1161</v>
      </c>
    </row>
    <row r="23" spans="1:66" ht="22.5" customHeight="1">
      <c r="A23" s="183" t="s">
        <v>894</v>
      </c>
      <c r="B23" s="366">
        <f t="shared" si="5"/>
        <v>1000</v>
      </c>
      <c r="C23" s="366">
        <f t="shared" si="6"/>
        <v>737</v>
      </c>
      <c r="D23" s="366">
        <f t="shared" si="7"/>
        <v>263</v>
      </c>
      <c r="E23" s="366">
        <v>13</v>
      </c>
      <c r="F23" s="366">
        <v>9</v>
      </c>
      <c r="G23" s="366">
        <v>4</v>
      </c>
      <c r="H23" s="367">
        <v>383</v>
      </c>
      <c r="I23" s="367">
        <v>266</v>
      </c>
      <c r="J23" s="367">
        <v>117</v>
      </c>
      <c r="K23" s="366">
        <v>2</v>
      </c>
      <c r="L23" s="366">
        <v>1</v>
      </c>
      <c r="M23" s="366">
        <v>1</v>
      </c>
      <c r="N23" s="366">
        <v>34</v>
      </c>
      <c r="O23" s="366">
        <v>27</v>
      </c>
      <c r="P23" s="366">
        <v>7</v>
      </c>
      <c r="Q23" s="366">
        <v>6</v>
      </c>
      <c r="R23" s="366">
        <v>5</v>
      </c>
      <c r="S23" s="366">
        <v>1</v>
      </c>
      <c r="T23" s="366">
        <v>24</v>
      </c>
      <c r="U23" s="366">
        <v>16</v>
      </c>
      <c r="V23" s="366">
        <v>8</v>
      </c>
      <c r="W23" s="376" t="s">
        <v>1162</v>
      </c>
      <c r="X23" s="183" t="s">
        <v>894</v>
      </c>
      <c r="Y23" s="366">
        <v>0</v>
      </c>
      <c r="Z23" s="366">
        <v>0</v>
      </c>
      <c r="AA23" s="366">
        <v>0</v>
      </c>
      <c r="AB23" s="366">
        <v>0</v>
      </c>
      <c r="AC23" s="366">
        <v>0</v>
      </c>
      <c r="AD23" s="366">
        <v>0</v>
      </c>
      <c r="AE23" s="366">
        <v>137</v>
      </c>
      <c r="AF23" s="366">
        <v>94</v>
      </c>
      <c r="AG23" s="366">
        <v>43</v>
      </c>
      <c r="AH23" s="367">
        <v>29</v>
      </c>
      <c r="AI23" s="367">
        <v>22</v>
      </c>
      <c r="AJ23" s="367">
        <v>7</v>
      </c>
      <c r="AK23" s="367">
        <v>79</v>
      </c>
      <c r="AL23" s="367">
        <v>64</v>
      </c>
      <c r="AM23" s="367">
        <v>15</v>
      </c>
      <c r="AN23" s="366">
        <v>0</v>
      </c>
      <c r="AO23" s="366">
        <v>0</v>
      </c>
      <c r="AP23" s="366">
        <v>0</v>
      </c>
      <c r="AQ23" s="366">
        <v>1</v>
      </c>
      <c r="AR23" s="366">
        <v>1</v>
      </c>
      <c r="AS23" s="366">
        <v>0</v>
      </c>
      <c r="AT23" s="366">
        <v>21</v>
      </c>
      <c r="AU23" s="366">
        <v>13</v>
      </c>
      <c r="AV23" s="366">
        <v>8</v>
      </c>
      <c r="AW23" s="376" t="s">
        <v>1162</v>
      </c>
      <c r="AX23" s="183" t="s">
        <v>894</v>
      </c>
      <c r="AY23" s="366">
        <v>0</v>
      </c>
      <c r="AZ23" s="366">
        <v>0</v>
      </c>
      <c r="BA23" s="366">
        <v>0</v>
      </c>
      <c r="BB23" s="366">
        <v>0</v>
      </c>
      <c r="BC23" s="366">
        <v>0</v>
      </c>
      <c r="BD23" s="366">
        <v>0</v>
      </c>
      <c r="BE23" s="367">
        <v>4</v>
      </c>
      <c r="BF23" s="367">
        <v>1</v>
      </c>
      <c r="BG23" s="367">
        <v>3</v>
      </c>
      <c r="BH23" s="366">
        <v>56</v>
      </c>
      <c r="BI23" s="366">
        <v>49</v>
      </c>
      <c r="BJ23" s="366">
        <v>7</v>
      </c>
      <c r="BK23" s="366">
        <v>211</v>
      </c>
      <c r="BL23" s="366">
        <v>169</v>
      </c>
      <c r="BM23" s="366">
        <v>42</v>
      </c>
      <c r="BN23" s="376" t="s">
        <v>1162</v>
      </c>
    </row>
    <row r="24" spans="1:66" ht="22.5" customHeight="1">
      <c r="A24" s="183" t="s">
        <v>895</v>
      </c>
      <c r="B24" s="366">
        <f t="shared" si="5"/>
        <v>1118</v>
      </c>
      <c r="C24" s="366">
        <f t="shared" si="6"/>
        <v>829</v>
      </c>
      <c r="D24" s="366">
        <f t="shared" si="7"/>
        <v>289</v>
      </c>
      <c r="E24" s="366">
        <v>21</v>
      </c>
      <c r="F24" s="366">
        <v>11</v>
      </c>
      <c r="G24" s="366">
        <v>10</v>
      </c>
      <c r="H24" s="367">
        <v>458</v>
      </c>
      <c r="I24" s="367">
        <v>341</v>
      </c>
      <c r="J24" s="367">
        <v>117</v>
      </c>
      <c r="K24" s="366">
        <v>4</v>
      </c>
      <c r="L24" s="366">
        <v>4</v>
      </c>
      <c r="M24" s="366">
        <v>0</v>
      </c>
      <c r="N24" s="366">
        <v>36</v>
      </c>
      <c r="O24" s="366">
        <v>25</v>
      </c>
      <c r="P24" s="366">
        <v>11</v>
      </c>
      <c r="Q24" s="366">
        <v>13</v>
      </c>
      <c r="R24" s="366">
        <v>11</v>
      </c>
      <c r="S24" s="366">
        <v>2</v>
      </c>
      <c r="T24" s="366">
        <v>19</v>
      </c>
      <c r="U24" s="366">
        <v>12</v>
      </c>
      <c r="V24" s="366">
        <v>7</v>
      </c>
      <c r="W24" s="376" t="s">
        <v>1163</v>
      </c>
      <c r="X24" s="183" t="s">
        <v>895</v>
      </c>
      <c r="Y24" s="366">
        <v>0</v>
      </c>
      <c r="Z24" s="366">
        <v>0</v>
      </c>
      <c r="AA24" s="366">
        <v>0</v>
      </c>
      <c r="AB24" s="366">
        <v>0</v>
      </c>
      <c r="AC24" s="366">
        <v>0</v>
      </c>
      <c r="AD24" s="366">
        <v>0</v>
      </c>
      <c r="AE24" s="366">
        <v>190</v>
      </c>
      <c r="AF24" s="366">
        <v>131</v>
      </c>
      <c r="AG24" s="366">
        <v>59</v>
      </c>
      <c r="AH24" s="367">
        <v>53</v>
      </c>
      <c r="AI24" s="367">
        <v>41</v>
      </c>
      <c r="AJ24" s="367">
        <v>12</v>
      </c>
      <c r="AK24" s="367">
        <v>66</v>
      </c>
      <c r="AL24" s="367">
        <v>52</v>
      </c>
      <c r="AM24" s="367">
        <v>14</v>
      </c>
      <c r="AN24" s="366">
        <v>1</v>
      </c>
      <c r="AO24" s="366">
        <v>1</v>
      </c>
      <c r="AP24" s="366">
        <v>0</v>
      </c>
      <c r="AQ24" s="366">
        <v>5</v>
      </c>
      <c r="AR24" s="366">
        <v>4</v>
      </c>
      <c r="AS24" s="366">
        <v>1</v>
      </c>
      <c r="AT24" s="366">
        <v>20</v>
      </c>
      <c r="AU24" s="366">
        <v>9</v>
      </c>
      <c r="AV24" s="366">
        <v>11</v>
      </c>
      <c r="AW24" s="376" t="s">
        <v>1163</v>
      </c>
      <c r="AX24" s="183" t="s">
        <v>895</v>
      </c>
      <c r="AY24" s="366">
        <v>0</v>
      </c>
      <c r="AZ24" s="366">
        <v>0</v>
      </c>
      <c r="BA24" s="366">
        <v>0</v>
      </c>
      <c r="BB24" s="366">
        <v>0</v>
      </c>
      <c r="BC24" s="366">
        <v>0</v>
      </c>
      <c r="BD24" s="366">
        <v>0</v>
      </c>
      <c r="BE24" s="367">
        <v>0</v>
      </c>
      <c r="BF24" s="367">
        <v>0</v>
      </c>
      <c r="BG24" s="367">
        <v>0</v>
      </c>
      <c r="BH24" s="366">
        <v>55</v>
      </c>
      <c r="BI24" s="366">
        <v>50</v>
      </c>
      <c r="BJ24" s="366">
        <v>5</v>
      </c>
      <c r="BK24" s="366">
        <v>177</v>
      </c>
      <c r="BL24" s="366">
        <v>137</v>
      </c>
      <c r="BM24" s="366">
        <v>40</v>
      </c>
      <c r="BN24" s="376" t="s">
        <v>1163</v>
      </c>
    </row>
    <row r="25" spans="1:66" ht="22.5" customHeight="1">
      <c r="A25" s="183" t="s">
        <v>896</v>
      </c>
      <c r="B25" s="366">
        <f t="shared" si="5"/>
        <v>1323</v>
      </c>
      <c r="C25" s="366">
        <f t="shared" si="6"/>
        <v>918</v>
      </c>
      <c r="D25" s="366">
        <f t="shared" si="7"/>
        <v>405</v>
      </c>
      <c r="E25" s="366">
        <v>37</v>
      </c>
      <c r="F25" s="366">
        <v>22</v>
      </c>
      <c r="G25" s="366">
        <v>15</v>
      </c>
      <c r="H25" s="367">
        <v>555</v>
      </c>
      <c r="I25" s="367">
        <v>405</v>
      </c>
      <c r="J25" s="367">
        <v>150</v>
      </c>
      <c r="K25" s="366">
        <v>3</v>
      </c>
      <c r="L25" s="366">
        <v>2</v>
      </c>
      <c r="M25" s="366">
        <v>1</v>
      </c>
      <c r="N25" s="366">
        <v>59</v>
      </c>
      <c r="O25" s="366">
        <v>39</v>
      </c>
      <c r="P25" s="366">
        <v>20</v>
      </c>
      <c r="Q25" s="366">
        <v>14</v>
      </c>
      <c r="R25" s="366">
        <v>12</v>
      </c>
      <c r="S25" s="366">
        <v>2</v>
      </c>
      <c r="T25" s="366">
        <v>29</v>
      </c>
      <c r="U25" s="366">
        <v>13</v>
      </c>
      <c r="V25" s="366">
        <v>16</v>
      </c>
      <c r="W25" s="376" t="s">
        <v>1164</v>
      </c>
      <c r="X25" s="183" t="s">
        <v>896</v>
      </c>
      <c r="Y25" s="366">
        <v>0</v>
      </c>
      <c r="Z25" s="366">
        <v>0</v>
      </c>
      <c r="AA25" s="366">
        <v>0</v>
      </c>
      <c r="AB25" s="366">
        <v>0</v>
      </c>
      <c r="AC25" s="366">
        <v>0</v>
      </c>
      <c r="AD25" s="366">
        <v>0</v>
      </c>
      <c r="AE25" s="366">
        <v>225</v>
      </c>
      <c r="AF25" s="366">
        <v>142</v>
      </c>
      <c r="AG25" s="366">
        <v>83</v>
      </c>
      <c r="AH25" s="367">
        <v>91</v>
      </c>
      <c r="AI25" s="367">
        <v>67</v>
      </c>
      <c r="AJ25" s="367">
        <v>24</v>
      </c>
      <c r="AK25" s="367">
        <v>66</v>
      </c>
      <c r="AL25" s="367">
        <v>46</v>
      </c>
      <c r="AM25" s="367">
        <v>20</v>
      </c>
      <c r="AN25" s="366">
        <v>0</v>
      </c>
      <c r="AO25" s="366">
        <v>0</v>
      </c>
      <c r="AP25" s="366">
        <v>0</v>
      </c>
      <c r="AQ25" s="366">
        <v>5</v>
      </c>
      <c r="AR25" s="366">
        <v>1</v>
      </c>
      <c r="AS25" s="366">
        <v>4</v>
      </c>
      <c r="AT25" s="366">
        <v>44</v>
      </c>
      <c r="AU25" s="366">
        <v>27</v>
      </c>
      <c r="AV25" s="366">
        <v>17</v>
      </c>
      <c r="AW25" s="376" t="s">
        <v>1164</v>
      </c>
      <c r="AX25" s="183" t="s">
        <v>896</v>
      </c>
      <c r="AY25" s="366">
        <v>0</v>
      </c>
      <c r="AZ25" s="366">
        <v>0</v>
      </c>
      <c r="BA25" s="366">
        <v>0</v>
      </c>
      <c r="BB25" s="366">
        <v>0</v>
      </c>
      <c r="BC25" s="366">
        <v>0</v>
      </c>
      <c r="BD25" s="366">
        <v>0</v>
      </c>
      <c r="BE25" s="367">
        <v>0</v>
      </c>
      <c r="BF25" s="367">
        <v>0</v>
      </c>
      <c r="BG25" s="367">
        <v>0</v>
      </c>
      <c r="BH25" s="366">
        <v>56</v>
      </c>
      <c r="BI25" s="366">
        <v>39</v>
      </c>
      <c r="BJ25" s="366">
        <v>17</v>
      </c>
      <c r="BK25" s="366">
        <v>139</v>
      </c>
      <c r="BL25" s="366">
        <v>103</v>
      </c>
      <c r="BM25" s="366">
        <v>36</v>
      </c>
      <c r="BN25" s="376" t="s">
        <v>1164</v>
      </c>
    </row>
    <row r="26" spans="1:66" ht="22.5" customHeight="1">
      <c r="A26" s="183" t="s">
        <v>897</v>
      </c>
      <c r="B26" s="366">
        <f t="shared" si="5"/>
        <v>2561</v>
      </c>
      <c r="C26" s="366">
        <f t="shared" si="6"/>
        <v>1621</v>
      </c>
      <c r="D26" s="366">
        <f t="shared" si="7"/>
        <v>940</v>
      </c>
      <c r="E26" s="366">
        <v>68</v>
      </c>
      <c r="F26" s="366">
        <v>40</v>
      </c>
      <c r="G26" s="366">
        <v>28</v>
      </c>
      <c r="H26" s="367">
        <v>1004</v>
      </c>
      <c r="I26" s="367">
        <v>686</v>
      </c>
      <c r="J26" s="367">
        <v>318</v>
      </c>
      <c r="K26" s="366">
        <v>8</v>
      </c>
      <c r="L26" s="366">
        <v>2</v>
      </c>
      <c r="M26" s="366">
        <v>6</v>
      </c>
      <c r="N26" s="366">
        <v>105</v>
      </c>
      <c r="O26" s="366">
        <v>55</v>
      </c>
      <c r="P26" s="366">
        <v>50</v>
      </c>
      <c r="Q26" s="366">
        <v>21</v>
      </c>
      <c r="R26" s="366">
        <v>13</v>
      </c>
      <c r="S26" s="366">
        <v>8</v>
      </c>
      <c r="T26" s="366">
        <v>47</v>
      </c>
      <c r="U26" s="366">
        <v>25</v>
      </c>
      <c r="V26" s="366">
        <v>22</v>
      </c>
      <c r="W26" s="376" t="s">
        <v>1165</v>
      </c>
      <c r="X26" s="183" t="s">
        <v>897</v>
      </c>
      <c r="Y26" s="366">
        <v>0</v>
      </c>
      <c r="Z26" s="366">
        <v>0</v>
      </c>
      <c r="AA26" s="366">
        <v>0</v>
      </c>
      <c r="AB26" s="366">
        <v>0</v>
      </c>
      <c r="AC26" s="366">
        <v>0</v>
      </c>
      <c r="AD26" s="366">
        <v>0</v>
      </c>
      <c r="AE26" s="366">
        <v>575</v>
      </c>
      <c r="AF26" s="366">
        <v>319</v>
      </c>
      <c r="AG26" s="366">
        <v>256</v>
      </c>
      <c r="AH26" s="367">
        <v>218</v>
      </c>
      <c r="AI26" s="367">
        <v>156</v>
      </c>
      <c r="AJ26" s="367">
        <v>62</v>
      </c>
      <c r="AK26" s="367">
        <v>93</v>
      </c>
      <c r="AL26" s="367">
        <v>63</v>
      </c>
      <c r="AM26" s="367">
        <v>30</v>
      </c>
      <c r="AN26" s="366">
        <v>2</v>
      </c>
      <c r="AO26" s="366">
        <v>0</v>
      </c>
      <c r="AP26" s="366">
        <v>2</v>
      </c>
      <c r="AQ26" s="366">
        <v>11</v>
      </c>
      <c r="AR26" s="366">
        <v>4</v>
      </c>
      <c r="AS26" s="366">
        <v>7</v>
      </c>
      <c r="AT26" s="366">
        <v>69</v>
      </c>
      <c r="AU26" s="366">
        <v>32</v>
      </c>
      <c r="AV26" s="366">
        <v>37</v>
      </c>
      <c r="AW26" s="376" t="s">
        <v>1165</v>
      </c>
      <c r="AX26" s="183" t="s">
        <v>897</v>
      </c>
      <c r="AY26" s="366">
        <v>0</v>
      </c>
      <c r="AZ26" s="366">
        <v>0</v>
      </c>
      <c r="BA26" s="366">
        <v>0</v>
      </c>
      <c r="BB26" s="366">
        <v>0</v>
      </c>
      <c r="BC26" s="366">
        <v>0</v>
      </c>
      <c r="BD26" s="366">
        <v>0</v>
      </c>
      <c r="BE26" s="367">
        <v>2</v>
      </c>
      <c r="BF26" s="367">
        <v>0</v>
      </c>
      <c r="BG26" s="367">
        <v>2</v>
      </c>
      <c r="BH26" s="366">
        <v>110</v>
      </c>
      <c r="BI26" s="366">
        <v>63</v>
      </c>
      <c r="BJ26" s="366">
        <v>47</v>
      </c>
      <c r="BK26" s="366">
        <v>228</v>
      </c>
      <c r="BL26" s="366">
        <v>163</v>
      </c>
      <c r="BM26" s="366">
        <v>65</v>
      </c>
      <c r="BN26" s="376" t="s">
        <v>1165</v>
      </c>
    </row>
    <row r="27" spans="1:66" ht="22.5" customHeight="1">
      <c r="A27" s="183" t="s">
        <v>898</v>
      </c>
      <c r="B27" s="366">
        <f t="shared" si="5"/>
        <v>3395</v>
      </c>
      <c r="C27" s="366">
        <f t="shared" si="6"/>
        <v>1917</v>
      </c>
      <c r="D27" s="366">
        <f t="shared" si="7"/>
        <v>1478</v>
      </c>
      <c r="E27" s="366">
        <v>118</v>
      </c>
      <c r="F27" s="366">
        <v>72</v>
      </c>
      <c r="G27" s="366">
        <v>46</v>
      </c>
      <c r="H27" s="367">
        <v>1015</v>
      </c>
      <c r="I27" s="367">
        <v>656</v>
      </c>
      <c r="J27" s="367">
        <v>359</v>
      </c>
      <c r="K27" s="366">
        <v>11</v>
      </c>
      <c r="L27" s="366">
        <v>6</v>
      </c>
      <c r="M27" s="366">
        <v>5</v>
      </c>
      <c r="N27" s="366">
        <v>137</v>
      </c>
      <c r="O27" s="366">
        <v>62</v>
      </c>
      <c r="P27" s="366">
        <v>75</v>
      </c>
      <c r="Q27" s="366">
        <v>54</v>
      </c>
      <c r="R27" s="366">
        <v>23</v>
      </c>
      <c r="S27" s="366">
        <v>31</v>
      </c>
      <c r="T27" s="366">
        <v>123</v>
      </c>
      <c r="U27" s="366">
        <v>51</v>
      </c>
      <c r="V27" s="366">
        <v>72</v>
      </c>
      <c r="W27" s="376" t="s">
        <v>1166</v>
      </c>
      <c r="X27" s="183" t="s">
        <v>898</v>
      </c>
      <c r="Y27" s="366">
        <v>0</v>
      </c>
      <c r="Z27" s="366">
        <v>0</v>
      </c>
      <c r="AA27" s="366">
        <v>0</v>
      </c>
      <c r="AB27" s="366">
        <v>0</v>
      </c>
      <c r="AC27" s="366">
        <v>0</v>
      </c>
      <c r="AD27" s="366">
        <v>0</v>
      </c>
      <c r="AE27" s="366">
        <v>932</v>
      </c>
      <c r="AF27" s="366">
        <v>437</v>
      </c>
      <c r="AG27" s="366">
        <v>495</v>
      </c>
      <c r="AH27" s="367">
        <v>373</v>
      </c>
      <c r="AI27" s="367">
        <v>265</v>
      </c>
      <c r="AJ27" s="367">
        <v>108</v>
      </c>
      <c r="AK27" s="367">
        <v>101</v>
      </c>
      <c r="AL27" s="367">
        <v>57</v>
      </c>
      <c r="AM27" s="367">
        <v>44</v>
      </c>
      <c r="AN27" s="366">
        <v>6</v>
      </c>
      <c r="AO27" s="366">
        <v>2</v>
      </c>
      <c r="AP27" s="366">
        <v>4</v>
      </c>
      <c r="AQ27" s="366">
        <v>17</v>
      </c>
      <c r="AR27" s="366">
        <v>7</v>
      </c>
      <c r="AS27" s="366">
        <v>10</v>
      </c>
      <c r="AT27" s="366">
        <v>89</v>
      </c>
      <c r="AU27" s="366">
        <v>41</v>
      </c>
      <c r="AV27" s="366">
        <v>48</v>
      </c>
      <c r="AW27" s="376" t="s">
        <v>1166</v>
      </c>
      <c r="AX27" s="183" t="s">
        <v>898</v>
      </c>
      <c r="AY27" s="366">
        <v>0</v>
      </c>
      <c r="AZ27" s="366">
        <v>0</v>
      </c>
      <c r="BA27" s="366">
        <v>0</v>
      </c>
      <c r="BB27" s="366">
        <v>0</v>
      </c>
      <c r="BC27" s="366">
        <v>0</v>
      </c>
      <c r="BD27" s="366">
        <v>0</v>
      </c>
      <c r="BE27" s="367">
        <v>1</v>
      </c>
      <c r="BF27" s="367">
        <v>1</v>
      </c>
      <c r="BG27" s="367">
        <v>0</v>
      </c>
      <c r="BH27" s="366">
        <v>195</v>
      </c>
      <c r="BI27" s="366">
        <v>99</v>
      </c>
      <c r="BJ27" s="366">
        <v>96</v>
      </c>
      <c r="BK27" s="366">
        <v>223</v>
      </c>
      <c r="BL27" s="366">
        <v>138</v>
      </c>
      <c r="BM27" s="366">
        <v>85</v>
      </c>
      <c r="BN27" s="376" t="s">
        <v>1166</v>
      </c>
    </row>
    <row r="28" spans="1:66" ht="22.5" customHeight="1">
      <c r="A28" s="183" t="s">
        <v>1181</v>
      </c>
      <c r="B28" s="366">
        <f t="shared" si="5"/>
        <v>8379</v>
      </c>
      <c r="C28" s="366">
        <f t="shared" si="6"/>
        <v>3232</v>
      </c>
      <c r="D28" s="366">
        <f t="shared" si="7"/>
        <v>5147</v>
      </c>
      <c r="E28" s="366">
        <v>250</v>
      </c>
      <c r="F28" s="366">
        <v>91</v>
      </c>
      <c r="G28" s="366">
        <v>159</v>
      </c>
      <c r="H28" s="367">
        <v>1390</v>
      </c>
      <c r="I28" s="367">
        <v>736</v>
      </c>
      <c r="J28" s="367">
        <v>654</v>
      </c>
      <c r="K28" s="366">
        <v>32</v>
      </c>
      <c r="L28" s="366">
        <v>14</v>
      </c>
      <c r="M28" s="366">
        <v>18</v>
      </c>
      <c r="N28" s="366">
        <v>280</v>
      </c>
      <c r="O28" s="366">
        <v>74</v>
      </c>
      <c r="P28" s="366">
        <v>206</v>
      </c>
      <c r="Q28" s="366">
        <v>293</v>
      </c>
      <c r="R28" s="366">
        <v>79</v>
      </c>
      <c r="S28" s="366">
        <v>214</v>
      </c>
      <c r="T28" s="366">
        <v>338</v>
      </c>
      <c r="U28" s="366">
        <v>99</v>
      </c>
      <c r="V28" s="366">
        <v>239</v>
      </c>
      <c r="W28" s="376" t="s">
        <v>1168</v>
      </c>
      <c r="X28" s="183" t="s">
        <v>1181</v>
      </c>
      <c r="Y28" s="366">
        <v>0</v>
      </c>
      <c r="Z28" s="366">
        <v>0</v>
      </c>
      <c r="AA28" s="366">
        <v>0</v>
      </c>
      <c r="AB28" s="366">
        <v>0</v>
      </c>
      <c r="AC28" s="366">
        <v>0</v>
      </c>
      <c r="AD28" s="366">
        <v>0</v>
      </c>
      <c r="AE28" s="366">
        <v>2467</v>
      </c>
      <c r="AF28" s="366">
        <v>814</v>
      </c>
      <c r="AG28" s="366">
        <v>1653</v>
      </c>
      <c r="AH28" s="367">
        <v>1284</v>
      </c>
      <c r="AI28" s="367">
        <v>575</v>
      </c>
      <c r="AJ28" s="367">
        <v>709</v>
      </c>
      <c r="AK28" s="367">
        <v>285</v>
      </c>
      <c r="AL28" s="367">
        <v>110</v>
      </c>
      <c r="AM28" s="367">
        <v>175</v>
      </c>
      <c r="AN28" s="366">
        <v>28</v>
      </c>
      <c r="AO28" s="366">
        <v>8</v>
      </c>
      <c r="AP28" s="366">
        <v>20</v>
      </c>
      <c r="AQ28" s="366">
        <v>63</v>
      </c>
      <c r="AR28" s="366">
        <v>21</v>
      </c>
      <c r="AS28" s="366">
        <v>42</v>
      </c>
      <c r="AT28" s="366">
        <v>213</v>
      </c>
      <c r="AU28" s="366">
        <v>83</v>
      </c>
      <c r="AV28" s="366">
        <v>130</v>
      </c>
      <c r="AW28" s="376" t="s">
        <v>1168</v>
      </c>
      <c r="AX28" s="183" t="s">
        <v>1181</v>
      </c>
      <c r="AY28" s="366">
        <v>0</v>
      </c>
      <c r="AZ28" s="366">
        <v>0</v>
      </c>
      <c r="BA28" s="366">
        <v>0</v>
      </c>
      <c r="BB28" s="366">
        <v>0</v>
      </c>
      <c r="BC28" s="366">
        <v>0</v>
      </c>
      <c r="BD28" s="366">
        <v>0</v>
      </c>
      <c r="BE28" s="367">
        <v>5</v>
      </c>
      <c r="BF28" s="367">
        <v>1</v>
      </c>
      <c r="BG28" s="367">
        <v>4</v>
      </c>
      <c r="BH28" s="366">
        <v>1049</v>
      </c>
      <c r="BI28" s="366">
        <v>346</v>
      </c>
      <c r="BJ28" s="366">
        <v>703</v>
      </c>
      <c r="BK28" s="366">
        <v>402</v>
      </c>
      <c r="BL28" s="366">
        <v>181</v>
      </c>
      <c r="BM28" s="366">
        <v>221</v>
      </c>
      <c r="BN28" s="376" t="s">
        <v>1168</v>
      </c>
    </row>
    <row r="29" spans="1:66" ht="22.5" customHeight="1" thickBot="1">
      <c r="A29" s="185" t="s">
        <v>899</v>
      </c>
      <c r="B29" s="377">
        <f t="shared" si="5"/>
        <v>1</v>
      </c>
      <c r="C29" s="378">
        <f t="shared" si="6"/>
        <v>0</v>
      </c>
      <c r="D29" s="378">
        <f t="shared" si="7"/>
        <v>1</v>
      </c>
      <c r="E29" s="968">
        <v>0</v>
      </c>
      <c r="F29" s="366">
        <v>0</v>
      </c>
      <c r="G29" s="366">
        <v>0</v>
      </c>
      <c r="H29" s="367">
        <v>0</v>
      </c>
      <c r="I29" s="378">
        <v>0</v>
      </c>
      <c r="J29" s="378">
        <v>0</v>
      </c>
      <c r="K29" s="366">
        <v>0</v>
      </c>
      <c r="L29" s="366">
        <v>0</v>
      </c>
      <c r="M29" s="366">
        <v>0</v>
      </c>
      <c r="N29" s="366">
        <v>0</v>
      </c>
      <c r="O29" s="366">
        <v>0</v>
      </c>
      <c r="P29" s="366">
        <v>0</v>
      </c>
      <c r="Q29" s="366">
        <v>0</v>
      </c>
      <c r="R29" s="366">
        <v>0</v>
      </c>
      <c r="S29" s="366">
        <v>0</v>
      </c>
      <c r="T29" s="366">
        <v>0</v>
      </c>
      <c r="U29" s="366">
        <v>0</v>
      </c>
      <c r="V29" s="366">
        <v>0</v>
      </c>
      <c r="W29" s="379" t="s">
        <v>1171</v>
      </c>
      <c r="X29" s="185" t="s">
        <v>899</v>
      </c>
      <c r="Y29" s="366">
        <v>0</v>
      </c>
      <c r="Z29" s="366">
        <v>0</v>
      </c>
      <c r="AA29" s="366">
        <v>0</v>
      </c>
      <c r="AB29" s="366">
        <v>0</v>
      </c>
      <c r="AC29" s="366">
        <v>0</v>
      </c>
      <c r="AD29" s="366">
        <v>0</v>
      </c>
      <c r="AE29" s="366">
        <v>1</v>
      </c>
      <c r="AF29" s="366">
        <v>0</v>
      </c>
      <c r="AG29" s="366">
        <v>1</v>
      </c>
      <c r="AH29" s="367">
        <v>0</v>
      </c>
      <c r="AI29" s="378">
        <v>0</v>
      </c>
      <c r="AJ29" s="378">
        <v>0</v>
      </c>
      <c r="AK29" s="367">
        <v>0</v>
      </c>
      <c r="AL29" s="378">
        <v>0</v>
      </c>
      <c r="AM29" s="378">
        <v>0</v>
      </c>
      <c r="AN29" s="366">
        <v>0</v>
      </c>
      <c r="AO29" s="366">
        <v>0</v>
      </c>
      <c r="AP29" s="366">
        <v>0</v>
      </c>
      <c r="AQ29" s="366">
        <v>0</v>
      </c>
      <c r="AR29" s="366">
        <v>0</v>
      </c>
      <c r="AS29" s="366">
        <v>0</v>
      </c>
      <c r="AT29" s="366">
        <v>0</v>
      </c>
      <c r="AU29" s="366">
        <v>0</v>
      </c>
      <c r="AV29" s="366">
        <v>0</v>
      </c>
      <c r="AW29" s="379" t="s">
        <v>1171</v>
      </c>
      <c r="AX29" s="185" t="s">
        <v>899</v>
      </c>
      <c r="AY29" s="366">
        <v>0</v>
      </c>
      <c r="AZ29" s="366">
        <v>0</v>
      </c>
      <c r="BA29" s="366">
        <v>0</v>
      </c>
      <c r="BB29" s="366">
        <v>0</v>
      </c>
      <c r="BC29" s="366">
        <v>0</v>
      </c>
      <c r="BD29" s="366">
        <v>0</v>
      </c>
      <c r="BE29" s="367">
        <v>0</v>
      </c>
      <c r="BF29" s="378">
        <v>0</v>
      </c>
      <c r="BG29" s="378">
        <v>0</v>
      </c>
      <c r="BH29" s="366">
        <v>0</v>
      </c>
      <c r="BI29" s="366">
        <v>0</v>
      </c>
      <c r="BJ29" s="366">
        <v>0</v>
      </c>
      <c r="BK29" s="366">
        <v>0</v>
      </c>
      <c r="BL29" s="366">
        <v>0</v>
      </c>
      <c r="BM29" s="366">
        <v>0</v>
      </c>
      <c r="BN29" s="379" t="s">
        <v>1171</v>
      </c>
    </row>
    <row r="30" spans="1:66" s="329" customFormat="1" ht="11.1" customHeight="1">
      <c r="A30" s="359" t="s">
        <v>1182</v>
      </c>
      <c r="B30" s="326"/>
      <c r="C30" s="326"/>
      <c r="D30" s="326"/>
      <c r="E30" s="326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80" t="s">
        <v>1239</v>
      </c>
      <c r="X30" s="358" t="s">
        <v>1183</v>
      </c>
      <c r="Y30" s="358"/>
      <c r="Z30" s="358"/>
      <c r="AA30" s="358"/>
      <c r="AB30" s="358"/>
      <c r="AC30" s="358"/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8"/>
      <c r="AO30" s="358"/>
      <c r="AP30" s="358"/>
      <c r="AQ30" s="358"/>
      <c r="AR30" s="358"/>
      <c r="AS30" s="358"/>
      <c r="AT30" s="358"/>
      <c r="AU30" s="358"/>
      <c r="AV30" s="358"/>
      <c r="AW30" s="380" t="s">
        <v>1239</v>
      </c>
      <c r="AX30" s="358" t="s">
        <v>1183</v>
      </c>
      <c r="AY30" s="358"/>
      <c r="AZ30" s="358"/>
      <c r="BA30" s="358"/>
      <c r="BB30" s="358"/>
      <c r="BC30" s="358"/>
      <c r="BD30" s="358"/>
      <c r="BE30" s="358"/>
      <c r="BF30" s="358"/>
      <c r="BG30" s="358"/>
      <c r="BH30" s="358"/>
      <c r="BI30" s="358"/>
      <c r="BJ30" s="358"/>
      <c r="BK30" s="358"/>
      <c r="BL30" s="358"/>
      <c r="BM30" s="358"/>
      <c r="BN30" s="380" t="s">
        <v>1239</v>
      </c>
    </row>
    <row r="31" spans="1:66" s="329" customFormat="1" ht="11.1" customHeight="1">
      <c r="A31" s="352" t="s">
        <v>1184</v>
      </c>
      <c r="B31" s="326"/>
      <c r="C31" s="326"/>
      <c r="D31" s="326"/>
      <c r="E31" s="326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1"/>
      <c r="V31" s="381"/>
      <c r="W31" s="381"/>
      <c r="X31" s="381" t="s">
        <v>1185</v>
      </c>
      <c r="Y31" s="381"/>
      <c r="Z31" s="381"/>
      <c r="AA31" s="381"/>
      <c r="AB31" s="381"/>
      <c r="AC31" s="381"/>
      <c r="AD31" s="381"/>
      <c r="AE31" s="381"/>
      <c r="AF31" s="381"/>
      <c r="AG31" s="381"/>
      <c r="AH31" s="381"/>
      <c r="AI31" s="381"/>
      <c r="AJ31" s="381"/>
      <c r="AK31" s="381"/>
      <c r="AL31" s="381"/>
      <c r="AM31" s="381"/>
      <c r="AN31" s="381"/>
      <c r="AO31" s="381"/>
      <c r="AP31" s="381"/>
      <c r="AQ31" s="381"/>
      <c r="AR31" s="381"/>
      <c r="AS31" s="381"/>
      <c r="AT31" s="381"/>
      <c r="AU31" s="381"/>
      <c r="AV31" s="381"/>
      <c r="AW31" s="381"/>
      <c r="AX31" s="381" t="s">
        <v>1185</v>
      </c>
      <c r="AY31" s="381"/>
      <c r="AZ31" s="381"/>
      <c r="BA31" s="381"/>
      <c r="BB31" s="381"/>
      <c r="BC31" s="381"/>
      <c r="BD31" s="381"/>
      <c r="BE31" s="381"/>
      <c r="BF31" s="381"/>
      <c r="BG31" s="381"/>
      <c r="BH31" s="381"/>
      <c r="BI31" s="381"/>
      <c r="BJ31" s="381"/>
      <c r="BK31" s="381"/>
      <c r="BL31" s="381"/>
      <c r="BM31" s="381"/>
      <c r="BN31" s="381"/>
    </row>
    <row r="32" spans="1:66" ht="18.600000000000001" customHeight="1"/>
    <row r="33" spans="1:67" ht="18.600000000000001" customHeight="1"/>
    <row r="34" spans="1:67" ht="18.600000000000001" customHeight="1"/>
    <row r="35" spans="1:67" ht="18.600000000000001" customHeight="1"/>
    <row r="36" spans="1:67" s="353" customFormat="1" ht="11.1" customHeight="1">
      <c r="A36" s="318"/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</row>
    <row r="37" spans="1:67" s="353" customFormat="1" ht="11.1" customHeight="1">
      <c r="A37" s="318"/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</row>
  </sheetData>
  <mergeCells count="33">
    <mergeCell ref="X3:AJ3"/>
    <mergeCell ref="BB6:BD6"/>
    <mergeCell ref="BE6:BG6"/>
    <mergeCell ref="BH6:BJ6"/>
    <mergeCell ref="BK6:BM6"/>
    <mergeCell ref="AY6:BA6"/>
    <mergeCell ref="BH3:BN3"/>
    <mergeCell ref="AX6:AX7"/>
    <mergeCell ref="BN6:BN7"/>
    <mergeCell ref="AX3:BG3"/>
    <mergeCell ref="AK3:AW3"/>
    <mergeCell ref="AK6:AM6"/>
    <mergeCell ref="AN6:AP6"/>
    <mergeCell ref="AQ6:AS6"/>
    <mergeCell ref="AT6:AV6"/>
    <mergeCell ref="AW6:AW7"/>
    <mergeCell ref="AE6:AG6"/>
    <mergeCell ref="Y6:AA6"/>
    <mergeCell ref="AB6:AD6"/>
    <mergeCell ref="X6:X7"/>
    <mergeCell ref="AH6:AJ6"/>
    <mergeCell ref="A3:J3"/>
    <mergeCell ref="A4:J4"/>
    <mergeCell ref="H6:J6"/>
    <mergeCell ref="K3:W3"/>
    <mergeCell ref="K6:M6"/>
    <mergeCell ref="N6:P6"/>
    <mergeCell ref="Q6:S6"/>
    <mergeCell ref="T6:V6"/>
    <mergeCell ref="W6:W7"/>
    <mergeCell ref="A6:A7"/>
    <mergeCell ref="B6:D6"/>
    <mergeCell ref="E6:G6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0" max="30" man="1"/>
    <brk id="23" max="30" man="1"/>
    <brk id="49" max="30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view="pageBreakPreview" zoomScaleNormal="70" zoomScaleSheetLayoutView="100" workbookViewId="0">
      <selection activeCell="N10" sqref="N10"/>
    </sheetView>
  </sheetViews>
  <sheetFormatPr defaultColWidth="10" defaultRowHeight="11.25"/>
  <cols>
    <col min="1" max="2" width="9.25" style="318" customWidth="1"/>
    <col min="3" max="9" width="9.125" style="318" customWidth="1"/>
    <col min="10" max="14" width="11.625" style="318" customWidth="1"/>
    <col min="15" max="15" width="12.625" style="318" customWidth="1"/>
    <col min="16" max="16" width="11.625" style="318" customWidth="1"/>
    <col min="17" max="16384" width="10" style="318"/>
  </cols>
  <sheetData>
    <row r="1" spans="1:16" s="916" customFormat="1" ht="14.1" customHeight="1">
      <c r="A1" s="152" t="s">
        <v>1783</v>
      </c>
      <c r="B1" s="152"/>
      <c r="C1" s="312"/>
      <c r="D1" s="313"/>
      <c r="F1" s="312"/>
      <c r="G1" s="312"/>
      <c r="H1" s="312"/>
      <c r="I1" s="312"/>
      <c r="J1" s="312"/>
      <c r="K1" s="312"/>
      <c r="L1" s="330"/>
      <c r="M1" s="312"/>
      <c r="N1" s="330"/>
      <c r="O1" s="925"/>
      <c r="P1" s="926" t="s">
        <v>1784</v>
      </c>
    </row>
    <row r="2" spans="1:16" s="916" customFormat="1" ht="14.1" customHeight="1">
      <c r="A2" s="310"/>
      <c r="B2" s="310"/>
      <c r="C2" s="312"/>
      <c r="D2" s="314"/>
      <c r="F2" s="312"/>
      <c r="G2" s="312"/>
      <c r="H2" s="312"/>
      <c r="I2" s="312"/>
      <c r="J2" s="312"/>
      <c r="K2" s="312"/>
      <c r="L2" s="330"/>
      <c r="M2" s="312"/>
      <c r="N2" s="330"/>
      <c r="O2" s="312"/>
    </row>
    <row r="3" spans="1:16" s="904" customFormat="1" ht="20.100000000000001" customHeight="1">
      <c r="A3" s="1376" t="s">
        <v>900</v>
      </c>
      <c r="B3" s="1376"/>
      <c r="C3" s="1376"/>
      <c r="D3" s="1376"/>
      <c r="E3" s="1376"/>
      <c r="F3" s="1376"/>
      <c r="G3" s="1376"/>
      <c r="H3" s="1376"/>
      <c r="I3" s="1376"/>
      <c r="J3" s="1681" t="s">
        <v>1191</v>
      </c>
      <c r="K3" s="1681"/>
      <c r="L3" s="1681"/>
      <c r="M3" s="1681"/>
      <c r="N3" s="1681"/>
      <c r="O3" s="1681"/>
      <c r="P3" s="1681"/>
    </row>
    <row r="4" spans="1:16" s="903" customFormat="1" ht="24" customHeight="1">
      <c r="A4" s="1678"/>
      <c r="B4" s="1678"/>
      <c r="C4" s="1678"/>
      <c r="D4" s="1678"/>
      <c r="E4" s="1678"/>
      <c r="L4" s="1692"/>
      <c r="M4" s="1692"/>
      <c r="N4" s="1692"/>
      <c r="O4" s="1692"/>
    </row>
    <row r="5" spans="1:16" s="315" customFormat="1" ht="18" customHeight="1" thickBot="1">
      <c r="A5" s="315" t="s">
        <v>853</v>
      </c>
      <c r="K5" s="926"/>
      <c r="L5" s="926"/>
      <c r="O5" s="926"/>
      <c r="P5" s="926" t="s">
        <v>1192</v>
      </c>
    </row>
    <row r="6" spans="1:16" s="337" customFormat="1" ht="45.75" customHeight="1">
      <c r="A6" s="928" t="s">
        <v>1539</v>
      </c>
      <c r="B6" s="965" t="s">
        <v>1598</v>
      </c>
      <c r="C6" s="333" t="s">
        <v>1189</v>
      </c>
      <c r="D6" s="333" t="s">
        <v>1190</v>
      </c>
      <c r="E6" s="333" t="s">
        <v>1188</v>
      </c>
      <c r="F6" s="333" t="s">
        <v>1198</v>
      </c>
      <c r="G6" s="333" t="s">
        <v>1199</v>
      </c>
      <c r="H6" s="333" t="s">
        <v>1200</v>
      </c>
      <c r="I6" s="334" t="s">
        <v>1201</v>
      </c>
      <c r="J6" s="335" t="s">
        <v>854</v>
      </c>
      <c r="K6" s="333" t="s">
        <v>1202</v>
      </c>
      <c r="L6" s="333" t="s">
        <v>1203</v>
      </c>
      <c r="M6" s="333" t="s">
        <v>1204</v>
      </c>
      <c r="N6" s="333" t="s">
        <v>1205</v>
      </c>
      <c r="O6" s="336" t="s">
        <v>1206</v>
      </c>
      <c r="P6" s="929" t="s">
        <v>1538</v>
      </c>
    </row>
    <row r="7" spans="1:16" ht="69.95" customHeight="1">
      <c r="A7" s="896">
        <v>2009</v>
      </c>
      <c r="B7" s="340" t="s">
        <v>1207</v>
      </c>
      <c r="C7" s="340" t="s">
        <v>1207</v>
      </c>
      <c r="D7" s="340" t="s">
        <v>1207</v>
      </c>
      <c r="E7" s="340" t="s">
        <v>1207</v>
      </c>
      <c r="F7" s="340" t="s">
        <v>1207</v>
      </c>
      <c r="G7" s="340" t="s">
        <v>1207</v>
      </c>
      <c r="H7" s="340" t="s">
        <v>1207</v>
      </c>
      <c r="I7" s="340" t="s">
        <v>1207</v>
      </c>
      <c r="J7" s="340" t="s">
        <v>1207</v>
      </c>
      <c r="K7" s="340" t="s">
        <v>1207</v>
      </c>
      <c r="L7" s="340" t="s">
        <v>1792</v>
      </c>
      <c r="M7" s="340" t="s">
        <v>1792</v>
      </c>
      <c r="N7" s="340" t="s">
        <v>1792</v>
      </c>
      <c r="O7" s="340" t="s">
        <v>1792</v>
      </c>
      <c r="P7" s="341">
        <v>2009</v>
      </c>
    </row>
    <row r="8" spans="1:16" ht="69.95" customHeight="1">
      <c r="A8" s="896">
        <v>2010</v>
      </c>
      <c r="B8" s="340" t="s">
        <v>1207</v>
      </c>
      <c r="C8" s="340" t="s">
        <v>1207</v>
      </c>
      <c r="D8" s="340" t="s">
        <v>1207</v>
      </c>
      <c r="E8" s="340" t="s">
        <v>1207</v>
      </c>
      <c r="F8" s="340" t="s">
        <v>1207</v>
      </c>
      <c r="G8" s="340" t="s">
        <v>1207</v>
      </c>
      <c r="H8" s="340" t="s">
        <v>1207</v>
      </c>
      <c r="I8" s="340" t="s">
        <v>1207</v>
      </c>
      <c r="J8" s="340" t="s">
        <v>1207</v>
      </c>
      <c r="K8" s="340" t="s">
        <v>1207</v>
      </c>
      <c r="L8" s="340" t="s">
        <v>1792</v>
      </c>
      <c r="M8" s="340" t="s">
        <v>1792</v>
      </c>
      <c r="N8" s="340" t="s">
        <v>1792</v>
      </c>
      <c r="O8" s="340" t="s">
        <v>1792</v>
      </c>
      <c r="P8" s="341">
        <v>2010</v>
      </c>
    </row>
    <row r="9" spans="1:16" ht="69.95" customHeight="1">
      <c r="A9" s="896">
        <v>2011</v>
      </c>
      <c r="B9" s="340">
        <v>13.4</v>
      </c>
      <c r="C9" s="340">
        <v>1.25</v>
      </c>
      <c r="D9" s="340">
        <v>14.1</v>
      </c>
      <c r="E9" s="340">
        <v>70.099999999999994</v>
      </c>
      <c r="F9" s="340">
        <v>51.05</v>
      </c>
      <c r="G9" s="340">
        <v>15.8</v>
      </c>
      <c r="H9" s="340">
        <v>7.5</v>
      </c>
      <c r="I9" s="340">
        <v>5.0500000000000007</v>
      </c>
      <c r="J9" s="340">
        <v>3.15</v>
      </c>
      <c r="K9" s="340">
        <v>1.85</v>
      </c>
      <c r="L9" s="340">
        <v>1.1000000000000001</v>
      </c>
      <c r="M9" s="340">
        <v>0.6</v>
      </c>
      <c r="N9" s="340">
        <v>0.25</v>
      </c>
      <c r="O9" s="340">
        <v>0.1</v>
      </c>
      <c r="P9" s="341">
        <v>2011</v>
      </c>
    </row>
    <row r="10" spans="1:16" ht="69.95" customHeight="1">
      <c r="A10" s="964">
        <v>2012</v>
      </c>
      <c r="B10" s="340">
        <v>12.8</v>
      </c>
      <c r="C10" s="340">
        <v>1.35</v>
      </c>
      <c r="D10" s="340">
        <v>12.8</v>
      </c>
      <c r="E10" s="340">
        <v>65.150000000000006</v>
      </c>
      <c r="F10" s="340">
        <v>51.7</v>
      </c>
      <c r="G10" s="340">
        <v>16.350000000000001</v>
      </c>
      <c r="H10" s="340">
        <v>7.7</v>
      </c>
      <c r="I10" s="340">
        <v>4.8499999999999996</v>
      </c>
      <c r="J10" s="340">
        <v>3.6500000000000004</v>
      </c>
      <c r="K10" s="340">
        <v>2.25</v>
      </c>
      <c r="L10" s="340">
        <v>1.25</v>
      </c>
      <c r="M10" s="340">
        <v>0.65</v>
      </c>
      <c r="N10" s="340">
        <v>0.3</v>
      </c>
      <c r="O10" s="340">
        <v>0.15</v>
      </c>
      <c r="P10" s="341">
        <v>2012</v>
      </c>
    </row>
    <row r="11" spans="1:16" s="355" customFormat="1" ht="69.95" customHeight="1">
      <c r="A11" s="924">
        <v>2013</v>
      </c>
      <c r="B11" s="343">
        <f>(B13+B14)/2</f>
        <v>12.8</v>
      </c>
      <c r="C11" s="343">
        <f t="shared" ref="C11:O11" si="0">SUM(C13:C14)/2</f>
        <v>1.4000000000000001</v>
      </c>
      <c r="D11" s="343">
        <f t="shared" si="0"/>
        <v>12.15</v>
      </c>
      <c r="E11" s="343">
        <f t="shared" si="0"/>
        <v>68.599999999999994</v>
      </c>
      <c r="F11" s="343">
        <f t="shared" si="0"/>
        <v>54.8</v>
      </c>
      <c r="G11" s="343">
        <f t="shared" si="0"/>
        <v>16.95</v>
      </c>
      <c r="H11" s="343">
        <f t="shared" si="0"/>
        <v>7.35</v>
      </c>
      <c r="I11" s="343">
        <f t="shared" si="0"/>
        <v>4.9000000000000004</v>
      </c>
      <c r="J11" s="343">
        <f t="shared" si="0"/>
        <v>3.25</v>
      </c>
      <c r="K11" s="343">
        <f t="shared" si="0"/>
        <v>2.1500000000000004</v>
      </c>
      <c r="L11" s="343">
        <f t="shared" si="0"/>
        <v>1.1499999999999999</v>
      </c>
      <c r="M11" s="343">
        <f t="shared" si="0"/>
        <v>0.65</v>
      </c>
      <c r="N11" s="343">
        <f t="shared" si="0"/>
        <v>0.35</v>
      </c>
      <c r="O11" s="343">
        <f t="shared" si="0"/>
        <v>0.2</v>
      </c>
      <c r="P11" s="344">
        <v>2013</v>
      </c>
    </row>
    <row r="12" spans="1:16" ht="37.5" customHeight="1">
      <c r="A12" s="183"/>
      <c r="B12" s="180"/>
      <c r="C12" s="932"/>
      <c r="D12" s="346"/>
      <c r="E12" s="346"/>
      <c r="F12" s="346"/>
      <c r="G12" s="346"/>
      <c r="H12" s="346"/>
      <c r="I12" s="346"/>
      <c r="J12" s="346"/>
      <c r="K12" s="346"/>
      <c r="L12" s="895"/>
      <c r="M12" s="895"/>
      <c r="N12" s="895"/>
      <c r="O12" s="895"/>
      <c r="P12" s="931"/>
    </row>
    <row r="13" spans="1:16" ht="69.95" customHeight="1">
      <c r="A13" s="183" t="s">
        <v>1208</v>
      </c>
      <c r="B13" s="1134">
        <v>13.3</v>
      </c>
      <c r="C13" s="347">
        <v>0.6</v>
      </c>
      <c r="D13" s="347">
        <v>6</v>
      </c>
      <c r="E13" s="347">
        <v>51</v>
      </c>
      <c r="F13" s="347">
        <v>61.2</v>
      </c>
      <c r="G13" s="347">
        <v>22</v>
      </c>
      <c r="H13" s="347">
        <v>9</v>
      </c>
      <c r="I13" s="347">
        <v>5.6</v>
      </c>
      <c r="J13" s="347">
        <v>3.5</v>
      </c>
      <c r="K13" s="347">
        <v>2.7</v>
      </c>
      <c r="L13" s="847">
        <v>1.7</v>
      </c>
      <c r="M13" s="847">
        <v>1</v>
      </c>
      <c r="N13" s="847">
        <v>0.5</v>
      </c>
      <c r="O13" s="847">
        <v>0.3</v>
      </c>
      <c r="P13" s="931" t="s">
        <v>1209</v>
      </c>
    </row>
    <row r="14" spans="1:16" ht="69.95" customHeight="1" thickBot="1">
      <c r="A14" s="185" t="s">
        <v>1210</v>
      </c>
      <c r="B14" s="1135">
        <v>12.3</v>
      </c>
      <c r="C14" s="349">
        <v>2.2000000000000002</v>
      </c>
      <c r="D14" s="349">
        <v>18.3</v>
      </c>
      <c r="E14" s="349">
        <v>86.2</v>
      </c>
      <c r="F14" s="349">
        <v>48.4</v>
      </c>
      <c r="G14" s="349">
        <v>11.9</v>
      </c>
      <c r="H14" s="347">
        <v>5.7</v>
      </c>
      <c r="I14" s="347">
        <v>4.2</v>
      </c>
      <c r="J14" s="347">
        <v>3</v>
      </c>
      <c r="K14" s="349">
        <v>1.6</v>
      </c>
      <c r="L14" s="848">
        <v>0.6</v>
      </c>
      <c r="M14" s="848">
        <v>0.3</v>
      </c>
      <c r="N14" s="848">
        <v>0.2</v>
      </c>
      <c r="O14" s="848">
        <v>0.1</v>
      </c>
      <c r="P14" s="933" t="s">
        <v>1211</v>
      </c>
    </row>
    <row r="15" spans="1:16" ht="10.5" customHeight="1">
      <c r="A15" s="774" t="s">
        <v>1255</v>
      </c>
      <c r="B15" s="774"/>
      <c r="C15" s="347"/>
      <c r="D15" s="347"/>
      <c r="E15" s="347"/>
      <c r="F15" s="347"/>
      <c r="G15" s="347"/>
      <c r="H15" s="841"/>
      <c r="I15" s="841"/>
      <c r="J15" s="841"/>
      <c r="K15" s="347"/>
      <c r="L15" s="356"/>
      <c r="M15" s="356"/>
      <c r="N15" s="356"/>
      <c r="O15" s="356"/>
      <c r="P15" s="932"/>
    </row>
    <row r="16" spans="1:16" s="326" customFormat="1" ht="11.1" customHeight="1">
      <c r="A16" s="357" t="s">
        <v>856</v>
      </c>
      <c r="B16" s="357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60" t="s">
        <v>1239</v>
      </c>
    </row>
    <row r="17" spans="1:15" s="353" customFormat="1" ht="11.1" customHeight="1">
      <c r="A17" s="352"/>
      <c r="B17" s="352"/>
      <c r="D17" s="354"/>
      <c r="E17" s="354"/>
      <c r="F17" s="354"/>
      <c r="G17" s="354"/>
      <c r="H17" s="354"/>
      <c r="I17" s="354"/>
      <c r="J17" s="354"/>
      <c r="K17" s="354"/>
      <c r="L17" s="354"/>
      <c r="M17" s="354"/>
      <c r="N17" s="354"/>
      <c r="O17" s="354"/>
    </row>
  </sheetData>
  <mergeCells count="4">
    <mergeCell ref="A4:E4"/>
    <mergeCell ref="L4:O4"/>
    <mergeCell ref="J3:P3"/>
    <mergeCell ref="A3:I3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showGridLines="0" tabSelected="1" view="pageBreakPreview" zoomScaleNormal="85" zoomScaleSheetLayoutView="100" workbookViewId="0">
      <selection activeCell="M9" sqref="M9"/>
    </sheetView>
  </sheetViews>
  <sheetFormatPr defaultColWidth="10" defaultRowHeight="11.25"/>
  <cols>
    <col min="1" max="1" width="9.375" style="318" customWidth="1"/>
    <col min="2" max="4" width="9.125" style="318" customWidth="1"/>
    <col min="5" max="5" width="9.25" style="318" customWidth="1"/>
    <col min="6" max="9" width="9.125" style="318" customWidth="1"/>
    <col min="10" max="14" width="10.875" style="318" customWidth="1"/>
    <col min="15" max="15" width="18.625" style="318" customWidth="1"/>
    <col min="16" max="16" width="9.375" style="318" customWidth="1"/>
    <col min="17" max="16384" width="10" style="318"/>
  </cols>
  <sheetData>
    <row r="1" spans="1:16" s="916" customFormat="1" ht="14.1" customHeight="1">
      <c r="A1" s="152" t="s">
        <v>1785</v>
      </c>
      <c r="B1" s="310"/>
      <c r="C1" s="312"/>
      <c r="D1" s="313"/>
      <c r="F1" s="312"/>
      <c r="G1" s="312"/>
      <c r="H1" s="312"/>
      <c r="I1" s="312"/>
      <c r="J1" s="312"/>
      <c r="K1" s="312"/>
      <c r="L1" s="330"/>
      <c r="M1" s="312"/>
      <c r="N1" s="330"/>
      <c r="O1" s="312"/>
      <c r="P1" s="926" t="s">
        <v>1786</v>
      </c>
    </row>
    <row r="2" spans="1:16" s="916" customFormat="1" ht="14.1" customHeight="1">
      <c r="A2" s="310"/>
      <c r="B2" s="310"/>
      <c r="C2" s="312"/>
      <c r="D2" s="314"/>
      <c r="F2" s="312"/>
      <c r="G2" s="312"/>
      <c r="H2" s="312"/>
      <c r="I2" s="312"/>
      <c r="J2" s="312"/>
      <c r="K2" s="312"/>
      <c r="L2" s="330"/>
      <c r="M2" s="312"/>
      <c r="N2" s="330"/>
      <c r="O2" s="312"/>
    </row>
    <row r="3" spans="1:16" s="904" customFormat="1" ht="20.100000000000001" customHeight="1">
      <c r="A3" s="1376" t="s">
        <v>855</v>
      </c>
      <c r="B3" s="1376"/>
      <c r="C3" s="1376"/>
      <c r="D3" s="1376"/>
      <c r="E3" s="1376"/>
      <c r="F3" s="1376"/>
      <c r="G3" s="1376"/>
      <c r="H3" s="1376"/>
      <c r="I3" s="1376"/>
      <c r="J3" s="1681" t="s">
        <v>1194</v>
      </c>
      <c r="K3" s="1681"/>
      <c r="L3" s="1681"/>
      <c r="M3" s="1681"/>
      <c r="N3" s="1681"/>
      <c r="O3" s="1681"/>
      <c r="P3" s="1681"/>
    </row>
    <row r="4" spans="1:16" s="903" customFormat="1" ht="24" customHeight="1">
      <c r="A4" s="1678"/>
      <c r="B4" s="1678"/>
      <c r="C4" s="1678"/>
      <c r="D4" s="1678"/>
      <c r="E4" s="1678"/>
      <c r="L4" s="1692"/>
      <c r="M4" s="1692"/>
      <c r="N4" s="1692"/>
      <c r="O4" s="1692"/>
    </row>
    <row r="5" spans="1:16" s="315" customFormat="1" ht="18" customHeight="1" thickBot="1">
      <c r="A5" s="315" t="s">
        <v>853</v>
      </c>
      <c r="L5" s="926"/>
      <c r="O5" s="331"/>
      <c r="P5" s="926" t="s">
        <v>1192</v>
      </c>
    </row>
    <row r="6" spans="1:16" s="337" customFormat="1" ht="43.5" customHeight="1">
      <c r="A6" s="928" t="s">
        <v>1540</v>
      </c>
      <c r="B6" s="332" t="s">
        <v>1597</v>
      </c>
      <c r="C6" s="333" t="s">
        <v>1195</v>
      </c>
      <c r="D6" s="333" t="s">
        <v>1196</v>
      </c>
      <c r="E6" s="333" t="s">
        <v>1197</v>
      </c>
      <c r="F6" s="333" t="s">
        <v>1198</v>
      </c>
      <c r="G6" s="333" t="s">
        <v>1199</v>
      </c>
      <c r="H6" s="333" t="s">
        <v>1200</v>
      </c>
      <c r="I6" s="334" t="s">
        <v>1201</v>
      </c>
      <c r="J6" s="335" t="s">
        <v>854</v>
      </c>
      <c r="K6" s="333" t="s">
        <v>1202</v>
      </c>
      <c r="L6" s="333" t="s">
        <v>1203</v>
      </c>
      <c r="M6" s="333" t="s">
        <v>1204</v>
      </c>
      <c r="N6" s="333" t="s">
        <v>1205</v>
      </c>
      <c r="O6" s="336" t="s">
        <v>1206</v>
      </c>
      <c r="P6" s="929" t="s">
        <v>1539</v>
      </c>
    </row>
    <row r="7" spans="1:16" ht="69.95" customHeight="1">
      <c r="A7" s="896">
        <v>2009</v>
      </c>
      <c r="B7" s="339" t="s">
        <v>1207</v>
      </c>
      <c r="C7" s="340" t="s">
        <v>1207</v>
      </c>
      <c r="D7" s="340" t="s">
        <v>1207</v>
      </c>
      <c r="E7" s="340" t="s">
        <v>1207</v>
      </c>
      <c r="F7" s="340" t="s">
        <v>1207</v>
      </c>
      <c r="G7" s="340" t="s">
        <v>1207</v>
      </c>
      <c r="H7" s="340" t="s">
        <v>1207</v>
      </c>
      <c r="I7" s="340" t="s">
        <v>1207</v>
      </c>
      <c r="J7" s="340" t="s">
        <v>1207</v>
      </c>
      <c r="K7" s="340" t="s">
        <v>1207</v>
      </c>
      <c r="L7" s="340" t="s">
        <v>1792</v>
      </c>
      <c r="M7" s="340" t="s">
        <v>1792</v>
      </c>
      <c r="N7" s="340" t="s">
        <v>1792</v>
      </c>
      <c r="O7" s="340" t="s">
        <v>1792</v>
      </c>
      <c r="P7" s="341">
        <v>2009</v>
      </c>
    </row>
    <row r="8" spans="1:16" ht="69.95" customHeight="1">
      <c r="A8" s="896">
        <v>2010</v>
      </c>
      <c r="B8" s="339" t="s">
        <v>1207</v>
      </c>
      <c r="C8" s="340" t="s">
        <v>1207</v>
      </c>
      <c r="D8" s="340" t="s">
        <v>1207</v>
      </c>
      <c r="E8" s="340" t="s">
        <v>1207</v>
      </c>
      <c r="F8" s="340" t="s">
        <v>1207</v>
      </c>
      <c r="G8" s="340" t="s">
        <v>1207</v>
      </c>
      <c r="H8" s="340" t="s">
        <v>1207</v>
      </c>
      <c r="I8" s="340" t="s">
        <v>1207</v>
      </c>
      <c r="J8" s="340" t="s">
        <v>1207</v>
      </c>
      <c r="K8" s="340" t="s">
        <v>1207</v>
      </c>
      <c r="L8" s="340" t="s">
        <v>1792</v>
      </c>
      <c r="M8" s="340" t="s">
        <v>1792</v>
      </c>
      <c r="N8" s="340" t="s">
        <v>1792</v>
      </c>
      <c r="O8" s="340" t="s">
        <v>1792</v>
      </c>
      <c r="P8" s="341">
        <v>2010</v>
      </c>
    </row>
    <row r="9" spans="1:16" ht="69.95" customHeight="1">
      <c r="A9" s="896">
        <v>2011</v>
      </c>
      <c r="B9" s="339">
        <v>4.4000000000000004</v>
      </c>
      <c r="C9" s="340">
        <v>0.15</v>
      </c>
      <c r="D9" s="340">
        <v>1.2</v>
      </c>
      <c r="E9" s="340">
        <v>4.1500000000000004</v>
      </c>
      <c r="F9" s="340">
        <v>7.1</v>
      </c>
      <c r="G9" s="340">
        <v>9.3000000000000007</v>
      </c>
      <c r="H9" s="340">
        <v>8.9499999999999993</v>
      </c>
      <c r="I9" s="340">
        <v>7.8</v>
      </c>
      <c r="J9" s="340">
        <v>5.55</v>
      </c>
      <c r="K9" s="340">
        <v>3.15</v>
      </c>
      <c r="L9" s="340">
        <v>1.9</v>
      </c>
      <c r="M9" s="340">
        <v>1.25</v>
      </c>
      <c r="N9" s="340">
        <v>0.65</v>
      </c>
      <c r="O9" s="340">
        <v>0.25</v>
      </c>
      <c r="P9" s="341">
        <v>2011</v>
      </c>
    </row>
    <row r="10" spans="1:16" ht="69.95" customHeight="1">
      <c r="A10" s="964">
        <v>2012</v>
      </c>
      <c r="B10" s="340">
        <v>4.5</v>
      </c>
      <c r="C10" s="340">
        <v>0.1</v>
      </c>
      <c r="D10" s="340">
        <v>1.3</v>
      </c>
      <c r="E10" s="340">
        <v>3.9</v>
      </c>
      <c r="F10" s="340">
        <v>7.45</v>
      </c>
      <c r="G10" s="340">
        <v>9.25</v>
      </c>
      <c r="H10" s="340">
        <v>9.1999999999999993</v>
      </c>
      <c r="I10" s="340">
        <v>8.1999999999999993</v>
      </c>
      <c r="J10" s="340">
        <v>5.8</v>
      </c>
      <c r="K10" s="340">
        <v>3.75</v>
      </c>
      <c r="L10" s="340">
        <v>2.25</v>
      </c>
      <c r="M10" s="340">
        <v>1.2999999999999998</v>
      </c>
      <c r="N10" s="340">
        <v>0.75</v>
      </c>
      <c r="O10" s="340">
        <v>0.25</v>
      </c>
      <c r="P10" s="341">
        <v>2012</v>
      </c>
    </row>
    <row r="11" spans="1:16" ht="69.95" customHeight="1">
      <c r="A11" s="924">
        <v>2013</v>
      </c>
      <c r="B11" s="343">
        <f t="shared" ref="B11:O11" si="0">SUM(B13:B14)/2</f>
        <v>4.4000000000000004</v>
      </c>
      <c r="C11" s="342">
        <f t="shared" si="0"/>
        <v>0.1</v>
      </c>
      <c r="D11" s="342">
        <f t="shared" si="0"/>
        <v>1.05</v>
      </c>
      <c r="E11" s="342">
        <f t="shared" si="0"/>
        <v>3.55</v>
      </c>
      <c r="F11" s="342">
        <f t="shared" si="0"/>
        <v>6.75</v>
      </c>
      <c r="G11" s="342">
        <f t="shared" si="0"/>
        <v>8.75</v>
      </c>
      <c r="H11" s="342">
        <f t="shared" si="0"/>
        <v>9.4499999999999993</v>
      </c>
      <c r="I11" s="342">
        <f t="shared" si="0"/>
        <v>7.95</v>
      </c>
      <c r="J11" s="342">
        <f t="shared" si="0"/>
        <v>6</v>
      </c>
      <c r="K11" s="343">
        <f t="shared" si="0"/>
        <v>3.65</v>
      </c>
      <c r="L11" s="343">
        <f t="shared" si="0"/>
        <v>2.35</v>
      </c>
      <c r="M11" s="343">
        <f t="shared" si="0"/>
        <v>1.5499999999999998</v>
      </c>
      <c r="N11" s="343">
        <f t="shared" si="0"/>
        <v>0.85</v>
      </c>
      <c r="O11" s="343">
        <f t="shared" si="0"/>
        <v>0.2</v>
      </c>
      <c r="P11" s="344">
        <v>2013</v>
      </c>
    </row>
    <row r="12" spans="1:16" ht="37.5" customHeight="1">
      <c r="A12" s="183"/>
      <c r="B12" s="345"/>
      <c r="C12" s="932"/>
      <c r="D12" s="346"/>
      <c r="E12" s="346"/>
      <c r="F12" s="346"/>
      <c r="G12" s="346"/>
      <c r="H12" s="346"/>
      <c r="I12" s="346"/>
      <c r="J12" s="346"/>
      <c r="K12" s="346"/>
      <c r="L12" s="895"/>
      <c r="M12" s="895"/>
      <c r="N12" s="895"/>
      <c r="O12" s="895"/>
      <c r="P12" s="931"/>
    </row>
    <row r="13" spans="1:16" ht="69.95" customHeight="1">
      <c r="A13" s="183" t="s">
        <v>1208</v>
      </c>
      <c r="B13" s="347">
        <v>4.7</v>
      </c>
      <c r="C13" s="347">
        <v>0</v>
      </c>
      <c r="D13" s="347">
        <v>0.3</v>
      </c>
      <c r="E13" s="347">
        <v>1.8</v>
      </c>
      <c r="F13" s="347">
        <v>5.3</v>
      </c>
      <c r="G13" s="347">
        <v>8.3000000000000007</v>
      </c>
      <c r="H13" s="347">
        <v>9.9</v>
      </c>
      <c r="I13" s="347">
        <v>8.9</v>
      </c>
      <c r="J13" s="347">
        <v>7.2</v>
      </c>
      <c r="K13" s="347">
        <v>4.5999999999999996</v>
      </c>
      <c r="L13" s="347">
        <v>3.2</v>
      </c>
      <c r="M13" s="347">
        <v>2.2999999999999998</v>
      </c>
      <c r="N13" s="347">
        <v>1.5</v>
      </c>
      <c r="O13" s="347">
        <v>0.4</v>
      </c>
      <c r="P13" s="931" t="s">
        <v>1209</v>
      </c>
    </row>
    <row r="14" spans="1:16" ht="69.95" customHeight="1" thickBot="1">
      <c r="A14" s="183" t="s">
        <v>1210</v>
      </c>
      <c r="B14" s="347">
        <v>4.0999999999999996</v>
      </c>
      <c r="C14" s="347">
        <v>0.2</v>
      </c>
      <c r="D14" s="347">
        <v>1.8</v>
      </c>
      <c r="E14" s="347">
        <v>5.3</v>
      </c>
      <c r="F14" s="347">
        <v>8.1999999999999993</v>
      </c>
      <c r="G14" s="347">
        <v>9.1999999999999993</v>
      </c>
      <c r="H14" s="347">
        <v>9</v>
      </c>
      <c r="I14" s="347">
        <v>7</v>
      </c>
      <c r="J14" s="347">
        <v>4.8</v>
      </c>
      <c r="K14" s="347">
        <v>2.7</v>
      </c>
      <c r="L14" s="347">
        <v>1.5</v>
      </c>
      <c r="M14" s="347">
        <v>0.8</v>
      </c>
      <c r="N14" s="347">
        <v>0.2</v>
      </c>
      <c r="O14" s="347">
        <v>0</v>
      </c>
      <c r="P14" s="931" t="s">
        <v>1211</v>
      </c>
    </row>
    <row r="15" spans="1:16" ht="12" customHeight="1">
      <c r="A15" s="844" t="s">
        <v>1255</v>
      </c>
      <c r="B15" s="841"/>
      <c r="C15" s="841"/>
      <c r="D15" s="841"/>
      <c r="E15" s="841"/>
      <c r="F15" s="841"/>
      <c r="G15" s="841"/>
      <c r="H15" s="841"/>
      <c r="I15" s="841"/>
      <c r="J15" s="841"/>
      <c r="K15" s="841"/>
      <c r="L15" s="841"/>
      <c r="M15" s="841"/>
      <c r="N15" s="841"/>
      <c r="O15" s="845"/>
      <c r="P15" s="846"/>
    </row>
    <row r="16" spans="1:16" s="350" customFormat="1" ht="11.1" customHeight="1">
      <c r="A16" s="842" t="s">
        <v>856</v>
      </c>
      <c r="D16" s="843"/>
      <c r="E16" s="843"/>
      <c r="F16" s="843"/>
      <c r="G16" s="843"/>
      <c r="H16" s="843"/>
      <c r="I16" s="843"/>
      <c r="J16" s="843"/>
      <c r="K16" s="843"/>
      <c r="L16" s="843"/>
      <c r="M16" s="843"/>
      <c r="N16" s="843"/>
      <c r="O16" s="843"/>
      <c r="P16" s="351" t="s">
        <v>1239</v>
      </c>
    </row>
    <row r="17" spans="1:15" s="353" customFormat="1" ht="11.1" customHeight="1">
      <c r="A17" s="352"/>
      <c r="D17" s="354"/>
      <c r="E17" s="354"/>
      <c r="F17" s="354"/>
      <c r="G17" s="354"/>
      <c r="H17" s="354"/>
      <c r="I17" s="354"/>
      <c r="J17" s="354"/>
      <c r="K17" s="354"/>
      <c r="L17" s="354"/>
      <c r="M17" s="354"/>
      <c r="N17" s="354"/>
      <c r="O17" s="354"/>
    </row>
  </sheetData>
  <mergeCells count="4">
    <mergeCell ref="A4:E4"/>
    <mergeCell ref="L4:O4"/>
    <mergeCell ref="J3:P3"/>
    <mergeCell ref="A3:I3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showGridLines="0" view="pageBreakPreview" zoomScaleNormal="100" zoomScaleSheetLayoutView="100" workbookViewId="0">
      <selection activeCell="C7" sqref="C7:E7"/>
    </sheetView>
  </sheetViews>
  <sheetFormatPr defaultColWidth="10" defaultRowHeight="11.25"/>
  <cols>
    <col min="1" max="1" width="7.125" style="318" customWidth="1"/>
    <col min="2" max="2" width="12.125" style="318" customWidth="1"/>
    <col min="3" max="3" width="4.125" style="318" customWidth="1"/>
    <col min="4" max="4" width="4.625" style="318" customWidth="1"/>
    <col min="5" max="5" width="5.625" style="318" customWidth="1"/>
    <col min="6" max="6" width="5.125" style="318" customWidth="1"/>
    <col min="7" max="8" width="5.75" style="318" customWidth="1"/>
    <col min="9" max="9" width="4.25" style="318" customWidth="1"/>
    <col min="10" max="10" width="4.75" style="318" customWidth="1"/>
    <col min="11" max="12" width="5.75" style="318" customWidth="1"/>
    <col min="13" max="13" width="6" style="318" customWidth="1"/>
    <col min="14" max="14" width="5.75" style="318" customWidth="1"/>
    <col min="15" max="16384" width="10" style="318"/>
  </cols>
  <sheetData>
    <row r="1" spans="1:14" s="916" customFormat="1" ht="14.1" customHeight="1">
      <c r="A1" s="152" t="s">
        <v>1787</v>
      </c>
      <c r="B1" s="152"/>
      <c r="C1" s="310"/>
      <c r="D1" s="311"/>
      <c r="E1" s="311"/>
      <c r="F1" s="312"/>
      <c r="G1" s="311"/>
      <c r="I1" s="313"/>
      <c r="J1" s="311"/>
      <c r="M1" s="312"/>
      <c r="N1" s="312"/>
    </row>
    <row r="2" spans="1:14" s="916" customFormat="1" ht="14.1" customHeight="1">
      <c r="A2" s="310"/>
      <c r="B2" s="310"/>
      <c r="C2" s="310"/>
      <c r="D2" s="311"/>
      <c r="E2" s="311"/>
      <c r="F2" s="312"/>
      <c r="G2" s="311"/>
      <c r="H2" s="925"/>
      <c r="I2" s="314"/>
      <c r="J2" s="311"/>
      <c r="M2" s="312"/>
      <c r="N2" s="312"/>
    </row>
    <row r="3" spans="1:14" s="904" customFormat="1" ht="20.100000000000001" customHeight="1">
      <c r="A3" s="1376" t="s">
        <v>857</v>
      </c>
      <c r="B3" s="1376"/>
      <c r="C3" s="1376"/>
      <c r="D3" s="1376"/>
      <c r="E3" s="1376"/>
      <c r="F3" s="1376"/>
      <c r="G3" s="1376"/>
      <c r="H3" s="1376"/>
      <c r="I3" s="1376"/>
      <c r="J3" s="1376"/>
      <c r="K3" s="1376"/>
      <c r="L3" s="1376"/>
      <c r="M3" s="1376"/>
      <c r="N3" s="1376"/>
    </row>
    <row r="4" spans="1:14" s="903" customFormat="1" ht="24" customHeight="1">
      <c r="A4" s="1692" t="s">
        <v>858</v>
      </c>
      <c r="B4" s="1692"/>
      <c r="C4" s="1692"/>
      <c r="D4" s="1692"/>
      <c r="E4" s="1692"/>
      <c r="F4" s="1692"/>
      <c r="G4" s="1692"/>
      <c r="H4" s="1692"/>
      <c r="I4" s="1692"/>
      <c r="J4" s="1692"/>
      <c r="K4" s="1692"/>
      <c r="L4" s="1692"/>
      <c r="M4" s="1692"/>
      <c r="N4" s="1692"/>
    </row>
    <row r="5" spans="1:14" s="315" customFormat="1" ht="18" customHeight="1" thickBot="1">
      <c r="A5" s="315" t="s">
        <v>862</v>
      </c>
      <c r="H5" s="926"/>
      <c r="I5" s="926"/>
      <c r="N5" s="316" t="s">
        <v>863</v>
      </c>
    </row>
    <row r="6" spans="1:14" s="317" customFormat="1" ht="50.1" customHeight="1">
      <c r="A6" s="1704" t="s">
        <v>1213</v>
      </c>
      <c r="B6" s="1705"/>
      <c r="C6" s="1701" t="s">
        <v>1599</v>
      </c>
      <c r="D6" s="1702"/>
      <c r="E6" s="1702"/>
      <c r="F6" s="1702" t="s">
        <v>859</v>
      </c>
      <c r="G6" s="1702"/>
      <c r="H6" s="1702"/>
      <c r="I6" s="1702" t="s">
        <v>860</v>
      </c>
      <c r="J6" s="1702"/>
      <c r="K6" s="1702"/>
      <c r="L6" s="1702" t="s">
        <v>1214</v>
      </c>
      <c r="M6" s="1702"/>
      <c r="N6" s="1703"/>
    </row>
    <row r="7" spans="1:14" s="317" customFormat="1" ht="19.5" customHeight="1">
      <c r="A7" s="1706">
        <v>1990</v>
      </c>
      <c r="B7" s="1707"/>
      <c r="C7" s="1695" t="s">
        <v>861</v>
      </c>
      <c r="D7" s="1695"/>
      <c r="E7" s="1695"/>
      <c r="F7" s="1695" t="s">
        <v>861</v>
      </c>
      <c r="G7" s="1695"/>
      <c r="H7" s="1695"/>
      <c r="I7" s="1695" t="s">
        <v>861</v>
      </c>
      <c r="J7" s="1695"/>
      <c r="K7" s="1695"/>
      <c r="L7" s="1695" t="s">
        <v>861</v>
      </c>
      <c r="M7" s="1695"/>
      <c r="N7" s="1695"/>
    </row>
    <row r="8" spans="1:14" ht="19.5" customHeight="1">
      <c r="A8" s="1328">
        <v>1995</v>
      </c>
      <c r="B8" s="1329"/>
      <c r="C8" s="1695" t="s">
        <v>861</v>
      </c>
      <c r="D8" s="1695"/>
      <c r="E8" s="1695"/>
      <c r="F8" s="1695" t="s">
        <v>861</v>
      </c>
      <c r="G8" s="1695"/>
      <c r="H8" s="1695"/>
      <c r="I8" s="1695" t="s">
        <v>861</v>
      </c>
      <c r="J8" s="1695"/>
      <c r="K8" s="1695"/>
      <c r="L8" s="1695" t="s">
        <v>861</v>
      </c>
      <c r="M8" s="1695"/>
      <c r="N8" s="1695"/>
    </row>
    <row r="9" spans="1:14" ht="19.5" customHeight="1">
      <c r="A9" s="1328">
        <v>2000</v>
      </c>
      <c r="B9" s="1329"/>
      <c r="C9" s="1695" t="s">
        <v>861</v>
      </c>
      <c r="D9" s="1695"/>
      <c r="E9" s="1695"/>
      <c r="F9" s="1695" t="s">
        <v>861</v>
      </c>
      <c r="G9" s="1695"/>
      <c r="H9" s="1695"/>
      <c r="I9" s="1695" t="s">
        <v>861</v>
      </c>
      <c r="J9" s="1695"/>
      <c r="K9" s="1695"/>
      <c r="L9" s="1695" t="s">
        <v>861</v>
      </c>
      <c r="M9" s="1695"/>
      <c r="N9" s="1695"/>
    </row>
    <row r="10" spans="1:14" ht="19.5" customHeight="1">
      <c r="A10" s="1328">
        <v>2005</v>
      </c>
      <c r="B10" s="1329"/>
      <c r="C10" s="1695" t="s">
        <v>861</v>
      </c>
      <c r="D10" s="1695"/>
      <c r="E10" s="1695"/>
      <c r="F10" s="1695" t="s">
        <v>861</v>
      </c>
      <c r="G10" s="1695"/>
      <c r="H10" s="1695"/>
      <c r="I10" s="1695" t="s">
        <v>861</v>
      </c>
      <c r="J10" s="1695"/>
      <c r="K10" s="1695"/>
      <c r="L10" s="1695" t="s">
        <v>861</v>
      </c>
      <c r="M10" s="1695"/>
      <c r="N10" s="1695"/>
    </row>
    <row r="11" spans="1:14" ht="19.5" customHeight="1">
      <c r="A11" s="1638">
        <v>2010</v>
      </c>
      <c r="B11" s="1639"/>
      <c r="C11" s="1700">
        <f>SUM(C13:E35)</f>
        <v>1005349</v>
      </c>
      <c r="D11" s="1700"/>
      <c r="E11" s="1700"/>
      <c r="F11" s="1700">
        <f>SUM(F13:H35)</f>
        <v>267861</v>
      </c>
      <c r="G11" s="1700"/>
      <c r="H11" s="1700"/>
      <c r="I11" s="1700">
        <f>SUM(I13:K35)</f>
        <v>737488</v>
      </c>
      <c r="J11" s="1700"/>
      <c r="K11" s="1700"/>
      <c r="L11" s="1700">
        <f>F11/C11*100</f>
        <v>26.643583472008224</v>
      </c>
      <c r="M11" s="1700"/>
      <c r="N11" s="1700"/>
    </row>
    <row r="12" spans="1:14" ht="11.65" customHeight="1">
      <c r="A12" s="932"/>
      <c r="B12" s="183"/>
      <c r="C12" s="1694"/>
      <c r="D12" s="1693"/>
      <c r="E12" s="1693"/>
      <c r="F12" s="1693"/>
      <c r="G12" s="1693"/>
      <c r="H12" s="1693"/>
      <c r="I12" s="1693"/>
      <c r="J12" s="1693"/>
      <c r="K12" s="1693"/>
      <c r="L12" s="1693"/>
      <c r="M12" s="1693"/>
      <c r="N12" s="1693"/>
    </row>
    <row r="13" spans="1:14" ht="18" customHeight="1">
      <c r="A13" s="932" t="s">
        <v>175</v>
      </c>
      <c r="B13" s="319" t="s">
        <v>199</v>
      </c>
      <c r="C13" s="1694">
        <f t="shared" ref="C13:C35" si="0">SUM(F13:K13)</f>
        <v>186714</v>
      </c>
      <c r="D13" s="1693"/>
      <c r="E13" s="1693"/>
      <c r="F13" s="1697">
        <v>42651</v>
      </c>
      <c r="G13" s="1697"/>
      <c r="H13" s="1697"/>
      <c r="I13" s="1697">
        <v>144063</v>
      </c>
      <c r="J13" s="1697"/>
      <c r="K13" s="1697"/>
      <c r="L13" s="1693">
        <f t="shared" ref="L13:L35" si="1">F13/C13*100</f>
        <v>22.842957678588643</v>
      </c>
      <c r="M13" s="1693"/>
      <c r="N13" s="1693"/>
    </row>
    <row r="14" spans="1:14" ht="18" customHeight="1">
      <c r="A14" s="932" t="s">
        <v>176</v>
      </c>
      <c r="B14" s="319" t="s">
        <v>218</v>
      </c>
      <c r="C14" s="1694">
        <f t="shared" si="0"/>
        <v>99125</v>
      </c>
      <c r="D14" s="1693"/>
      <c r="E14" s="1693"/>
      <c r="F14" s="1697">
        <v>27786</v>
      </c>
      <c r="G14" s="1697"/>
      <c r="H14" s="1697"/>
      <c r="I14" s="1697">
        <v>71339</v>
      </c>
      <c r="J14" s="1697"/>
      <c r="K14" s="1697"/>
      <c r="L14" s="1693">
        <f t="shared" si="1"/>
        <v>28.031273644388399</v>
      </c>
      <c r="M14" s="1693"/>
      <c r="N14" s="1693"/>
    </row>
    <row r="15" spans="1:14" ht="18" customHeight="1">
      <c r="A15" s="932" t="s">
        <v>177</v>
      </c>
      <c r="B15" s="319" t="s">
        <v>200</v>
      </c>
      <c r="C15" s="1694">
        <f t="shared" si="0"/>
        <v>48843</v>
      </c>
      <c r="D15" s="1693"/>
      <c r="E15" s="1693"/>
      <c r="F15" s="1697">
        <v>13567</v>
      </c>
      <c r="G15" s="1697"/>
      <c r="H15" s="1697"/>
      <c r="I15" s="1697">
        <v>35276</v>
      </c>
      <c r="J15" s="1697"/>
      <c r="K15" s="1697"/>
      <c r="L15" s="1693">
        <f t="shared" si="1"/>
        <v>27.776754089634132</v>
      </c>
      <c r="M15" s="1693"/>
      <c r="N15" s="1693"/>
    </row>
    <row r="16" spans="1:14" ht="18" customHeight="1">
      <c r="A16" s="932" t="s">
        <v>178</v>
      </c>
      <c r="B16" s="319" t="s">
        <v>201</v>
      </c>
      <c r="C16" s="1694">
        <f t="shared" si="0"/>
        <v>64361</v>
      </c>
      <c r="D16" s="1693"/>
      <c r="E16" s="1693"/>
      <c r="F16" s="1697">
        <v>17657</v>
      </c>
      <c r="G16" s="1697"/>
      <c r="H16" s="1697"/>
      <c r="I16" s="1697">
        <v>46704</v>
      </c>
      <c r="J16" s="1697"/>
      <c r="K16" s="1697"/>
      <c r="L16" s="1693">
        <f t="shared" si="1"/>
        <v>27.434315812370848</v>
      </c>
      <c r="M16" s="1693"/>
      <c r="N16" s="1693"/>
    </row>
    <row r="17" spans="1:14" ht="18" customHeight="1">
      <c r="A17" s="932" t="s">
        <v>179</v>
      </c>
      <c r="B17" s="319" t="s">
        <v>202</v>
      </c>
      <c r="C17" s="1694">
        <f t="shared" si="0"/>
        <v>145331</v>
      </c>
      <c r="D17" s="1693"/>
      <c r="E17" s="1693"/>
      <c r="F17" s="1697">
        <v>34645</v>
      </c>
      <c r="G17" s="1697"/>
      <c r="H17" s="1697"/>
      <c r="I17" s="1697">
        <v>110686</v>
      </c>
      <c r="J17" s="1697"/>
      <c r="K17" s="1697"/>
      <c r="L17" s="1693">
        <f t="shared" si="1"/>
        <v>23.838685483482532</v>
      </c>
      <c r="M17" s="1693"/>
      <c r="N17" s="1693"/>
    </row>
    <row r="18" spans="1:14" ht="17.45" customHeight="1">
      <c r="A18" s="932" t="s">
        <v>180</v>
      </c>
      <c r="B18" s="319" t="s">
        <v>203</v>
      </c>
      <c r="C18" s="1694">
        <f t="shared" si="0"/>
        <v>41701</v>
      </c>
      <c r="D18" s="1693"/>
      <c r="E18" s="1693"/>
      <c r="F18" s="1697">
        <v>11242</v>
      </c>
      <c r="G18" s="1697"/>
      <c r="H18" s="1697"/>
      <c r="I18" s="1697">
        <v>30459</v>
      </c>
      <c r="J18" s="1697"/>
      <c r="K18" s="1697"/>
      <c r="L18" s="1693">
        <f t="shared" si="1"/>
        <v>26.958586125032973</v>
      </c>
      <c r="M18" s="1693"/>
      <c r="N18" s="1693"/>
    </row>
    <row r="19" spans="1:14" ht="17.45" customHeight="1">
      <c r="A19" s="932" t="s">
        <v>181</v>
      </c>
      <c r="B19" s="319" t="s">
        <v>204</v>
      </c>
      <c r="C19" s="1694">
        <f t="shared" si="0"/>
        <v>38086</v>
      </c>
      <c r="D19" s="1693"/>
      <c r="E19" s="1693"/>
      <c r="F19" s="1697">
        <v>11181</v>
      </c>
      <c r="G19" s="1697"/>
      <c r="H19" s="1697"/>
      <c r="I19" s="1697">
        <v>26905</v>
      </c>
      <c r="J19" s="1697"/>
      <c r="K19" s="1697"/>
      <c r="L19" s="1693">
        <f t="shared" si="1"/>
        <v>29.357244131701936</v>
      </c>
      <c r="M19" s="1693"/>
      <c r="N19" s="1693"/>
    </row>
    <row r="20" spans="1:14" ht="17.45" customHeight="1">
      <c r="A20" s="932" t="s">
        <v>182</v>
      </c>
      <c r="B20" s="319" t="s">
        <v>205</v>
      </c>
      <c r="C20" s="1694">
        <f t="shared" si="0"/>
        <v>40983</v>
      </c>
      <c r="D20" s="1693"/>
      <c r="E20" s="1693"/>
      <c r="F20" s="1697">
        <v>11819</v>
      </c>
      <c r="G20" s="1697"/>
      <c r="H20" s="1697"/>
      <c r="I20" s="1697">
        <v>29164</v>
      </c>
      <c r="J20" s="1697"/>
      <c r="K20" s="1697"/>
      <c r="L20" s="1693">
        <f t="shared" si="1"/>
        <v>28.838786814044848</v>
      </c>
      <c r="M20" s="1693"/>
      <c r="N20" s="1693"/>
    </row>
    <row r="21" spans="1:14" ht="17.45" customHeight="1">
      <c r="A21" s="932" t="s">
        <v>183</v>
      </c>
      <c r="B21" s="319" t="s">
        <v>219</v>
      </c>
      <c r="C21" s="1694">
        <f t="shared" si="0"/>
        <v>28223</v>
      </c>
      <c r="D21" s="1693"/>
      <c r="E21" s="1693"/>
      <c r="F21" s="1697">
        <v>8196</v>
      </c>
      <c r="G21" s="1697"/>
      <c r="H21" s="1697"/>
      <c r="I21" s="1697">
        <v>20027</v>
      </c>
      <c r="J21" s="1697"/>
      <c r="K21" s="1697"/>
      <c r="L21" s="1693">
        <f t="shared" si="1"/>
        <v>29.040144562945112</v>
      </c>
      <c r="M21" s="1693"/>
      <c r="N21" s="1693"/>
    </row>
    <row r="22" spans="1:14" ht="17.45" customHeight="1">
      <c r="A22" s="932" t="s">
        <v>184</v>
      </c>
      <c r="B22" s="319" t="s">
        <v>206</v>
      </c>
      <c r="C22" s="1694">
        <f t="shared" si="0"/>
        <v>100576</v>
      </c>
      <c r="D22" s="1693"/>
      <c r="E22" s="1693"/>
      <c r="F22" s="1697">
        <v>28502</v>
      </c>
      <c r="G22" s="1697"/>
      <c r="H22" s="1697"/>
      <c r="I22" s="1697">
        <v>72074</v>
      </c>
      <c r="J22" s="1697"/>
      <c r="K22" s="1697"/>
      <c r="L22" s="1693">
        <f t="shared" si="1"/>
        <v>28.338768692332167</v>
      </c>
      <c r="M22" s="1693"/>
      <c r="N22" s="1693"/>
    </row>
    <row r="23" spans="1:14" ht="17.45" customHeight="1">
      <c r="A23" s="932" t="s">
        <v>185</v>
      </c>
      <c r="B23" s="319" t="s">
        <v>207</v>
      </c>
      <c r="C23" s="1694">
        <f t="shared" si="0"/>
        <v>9348</v>
      </c>
      <c r="D23" s="1693"/>
      <c r="E23" s="1693"/>
      <c r="F23" s="1697">
        <v>2747</v>
      </c>
      <c r="G23" s="1697"/>
      <c r="H23" s="1697"/>
      <c r="I23" s="1697">
        <v>6601</v>
      </c>
      <c r="J23" s="1697"/>
      <c r="K23" s="1697"/>
      <c r="L23" s="1693">
        <f t="shared" si="1"/>
        <v>29.385964912280706</v>
      </c>
      <c r="M23" s="1693"/>
      <c r="N23" s="1693"/>
    </row>
    <row r="24" spans="1:14" ht="17.45" customHeight="1">
      <c r="A24" s="932" t="s">
        <v>186</v>
      </c>
      <c r="B24" s="319" t="s">
        <v>208</v>
      </c>
      <c r="C24" s="1694">
        <f t="shared" si="0"/>
        <v>24214</v>
      </c>
      <c r="D24" s="1693"/>
      <c r="E24" s="1693"/>
      <c r="F24" s="1697">
        <v>7402</v>
      </c>
      <c r="G24" s="1697"/>
      <c r="H24" s="1697"/>
      <c r="I24" s="1697">
        <v>16812</v>
      </c>
      <c r="J24" s="1697"/>
      <c r="K24" s="1697"/>
      <c r="L24" s="1693">
        <f t="shared" si="1"/>
        <v>30.569092260675639</v>
      </c>
      <c r="M24" s="1693"/>
      <c r="N24" s="1693"/>
    </row>
    <row r="25" spans="1:14" ht="17.45" customHeight="1">
      <c r="A25" s="932" t="s">
        <v>187</v>
      </c>
      <c r="B25" s="319" t="s">
        <v>209</v>
      </c>
      <c r="C25" s="1694">
        <f t="shared" si="0"/>
        <v>11287</v>
      </c>
      <c r="D25" s="1693"/>
      <c r="E25" s="1693"/>
      <c r="F25" s="1697">
        <v>3193</v>
      </c>
      <c r="G25" s="1697"/>
      <c r="H25" s="1697"/>
      <c r="I25" s="1697">
        <v>8094</v>
      </c>
      <c r="J25" s="1697"/>
      <c r="K25" s="1697"/>
      <c r="L25" s="1693">
        <f t="shared" si="1"/>
        <v>28.28918224506069</v>
      </c>
      <c r="M25" s="1693"/>
      <c r="N25" s="1693"/>
    </row>
    <row r="26" spans="1:14" ht="17.45" customHeight="1">
      <c r="A26" s="932" t="s">
        <v>188</v>
      </c>
      <c r="B26" s="319" t="s">
        <v>210</v>
      </c>
      <c r="C26" s="1694">
        <f t="shared" si="0"/>
        <v>7498</v>
      </c>
      <c r="D26" s="1693"/>
      <c r="E26" s="1693"/>
      <c r="F26" s="1697">
        <v>2126</v>
      </c>
      <c r="G26" s="1697"/>
      <c r="H26" s="1697"/>
      <c r="I26" s="1697">
        <v>5372</v>
      </c>
      <c r="J26" s="1697"/>
      <c r="K26" s="1697"/>
      <c r="L26" s="1693">
        <f t="shared" si="1"/>
        <v>28.354227794078419</v>
      </c>
      <c r="M26" s="1693"/>
      <c r="N26" s="1693"/>
    </row>
    <row r="27" spans="1:14" ht="17.45" customHeight="1">
      <c r="A27" s="932" t="s">
        <v>189</v>
      </c>
      <c r="B27" s="319" t="s">
        <v>211</v>
      </c>
      <c r="C27" s="1694">
        <f t="shared" si="0"/>
        <v>16966</v>
      </c>
      <c r="D27" s="1693"/>
      <c r="E27" s="1693"/>
      <c r="F27" s="1697">
        <v>5822</v>
      </c>
      <c r="G27" s="1697"/>
      <c r="H27" s="1697"/>
      <c r="I27" s="1697">
        <v>11144</v>
      </c>
      <c r="J27" s="1697"/>
      <c r="K27" s="1697"/>
      <c r="L27" s="1693">
        <f t="shared" si="1"/>
        <v>34.315690203937287</v>
      </c>
      <c r="M27" s="1693"/>
      <c r="N27" s="1693"/>
    </row>
    <row r="28" spans="1:14" ht="17.45" customHeight="1">
      <c r="A28" s="932" t="s">
        <v>190</v>
      </c>
      <c r="B28" s="319" t="s">
        <v>220</v>
      </c>
      <c r="C28" s="1694">
        <f t="shared" si="0"/>
        <v>16657</v>
      </c>
      <c r="D28" s="1693"/>
      <c r="E28" s="1693"/>
      <c r="F28" s="1697">
        <v>5416</v>
      </c>
      <c r="G28" s="1697"/>
      <c r="H28" s="1697"/>
      <c r="I28" s="1697">
        <v>11241</v>
      </c>
      <c r="J28" s="1697"/>
      <c r="K28" s="1697"/>
      <c r="L28" s="1693">
        <f t="shared" si="1"/>
        <v>32.514858617998435</v>
      </c>
      <c r="M28" s="1693"/>
      <c r="N28" s="1693"/>
    </row>
    <row r="29" spans="1:14" ht="17.45" customHeight="1">
      <c r="A29" s="932" t="s">
        <v>191</v>
      </c>
      <c r="B29" s="319" t="s">
        <v>221</v>
      </c>
      <c r="C29" s="1694">
        <f t="shared" si="0"/>
        <v>12930</v>
      </c>
      <c r="D29" s="1693"/>
      <c r="E29" s="1693"/>
      <c r="F29" s="1697">
        <v>3805</v>
      </c>
      <c r="G29" s="1697"/>
      <c r="H29" s="1697"/>
      <c r="I29" s="1697">
        <v>9125</v>
      </c>
      <c r="J29" s="1697"/>
      <c r="K29" s="1697"/>
      <c r="L29" s="1693">
        <f t="shared" si="1"/>
        <v>29.4276875483372</v>
      </c>
      <c r="M29" s="1693"/>
      <c r="N29" s="1693"/>
    </row>
    <row r="30" spans="1:14" ht="17.45" customHeight="1">
      <c r="A30" s="932" t="s">
        <v>192</v>
      </c>
      <c r="B30" s="319" t="s">
        <v>212</v>
      </c>
      <c r="C30" s="1694">
        <f t="shared" si="0"/>
        <v>15138</v>
      </c>
      <c r="D30" s="1693"/>
      <c r="E30" s="1693"/>
      <c r="F30" s="1697">
        <v>4308</v>
      </c>
      <c r="G30" s="1697"/>
      <c r="H30" s="1697"/>
      <c r="I30" s="1697">
        <v>10830</v>
      </c>
      <c r="J30" s="1697"/>
      <c r="K30" s="1697"/>
      <c r="L30" s="1693">
        <f t="shared" si="1"/>
        <v>28.458184700753069</v>
      </c>
      <c r="M30" s="1693"/>
      <c r="N30" s="1693"/>
    </row>
    <row r="31" spans="1:14" ht="17.45" customHeight="1">
      <c r="A31" s="932" t="s">
        <v>193</v>
      </c>
      <c r="B31" s="319" t="s">
        <v>222</v>
      </c>
      <c r="C31" s="1694">
        <f t="shared" si="0"/>
        <v>40220</v>
      </c>
      <c r="D31" s="1693"/>
      <c r="E31" s="1693"/>
      <c r="F31" s="1697">
        <v>9505</v>
      </c>
      <c r="G31" s="1697"/>
      <c r="H31" s="1697"/>
      <c r="I31" s="1697">
        <v>30715</v>
      </c>
      <c r="J31" s="1697"/>
      <c r="K31" s="1697"/>
      <c r="L31" s="1693">
        <f t="shared" si="1"/>
        <v>23.632521133764296</v>
      </c>
      <c r="M31" s="1693"/>
      <c r="N31" s="1693"/>
    </row>
    <row r="32" spans="1:14" ht="17.45" customHeight="1">
      <c r="A32" s="932" t="s">
        <v>194</v>
      </c>
      <c r="B32" s="319" t="s">
        <v>213</v>
      </c>
      <c r="C32" s="1694">
        <f t="shared" si="0"/>
        <v>19214</v>
      </c>
      <c r="D32" s="1693"/>
      <c r="E32" s="1693"/>
      <c r="F32" s="1697">
        <v>5685</v>
      </c>
      <c r="G32" s="1697"/>
      <c r="H32" s="1697"/>
      <c r="I32" s="1697">
        <v>13529</v>
      </c>
      <c r="J32" s="1697"/>
      <c r="K32" s="1697"/>
      <c r="L32" s="1693">
        <f t="shared" si="1"/>
        <v>29.587800562090145</v>
      </c>
      <c r="M32" s="1693"/>
      <c r="N32" s="1693"/>
    </row>
    <row r="33" spans="1:14" ht="17.45" customHeight="1">
      <c r="A33" s="932" t="s">
        <v>195</v>
      </c>
      <c r="B33" s="319" t="s">
        <v>223</v>
      </c>
      <c r="C33" s="1694">
        <f t="shared" si="0"/>
        <v>13693</v>
      </c>
      <c r="D33" s="1693"/>
      <c r="E33" s="1693"/>
      <c r="F33" s="1697">
        <v>3716</v>
      </c>
      <c r="G33" s="1697"/>
      <c r="H33" s="1697"/>
      <c r="I33" s="1697">
        <v>9977</v>
      </c>
      <c r="J33" s="1697"/>
      <c r="K33" s="1697"/>
      <c r="L33" s="1693">
        <f t="shared" si="1"/>
        <v>27.137953698970275</v>
      </c>
      <c r="M33" s="1693"/>
      <c r="N33" s="1693"/>
    </row>
    <row r="34" spans="1:14" ht="17.45" customHeight="1">
      <c r="A34" s="932" t="s">
        <v>196</v>
      </c>
      <c r="B34" s="319" t="s">
        <v>214</v>
      </c>
      <c r="C34" s="1694">
        <f t="shared" si="0"/>
        <v>20747</v>
      </c>
      <c r="D34" s="1693"/>
      <c r="E34" s="1693"/>
      <c r="F34" s="1697">
        <v>6075</v>
      </c>
      <c r="G34" s="1697"/>
      <c r="H34" s="1697"/>
      <c r="I34" s="1697">
        <v>14672</v>
      </c>
      <c r="J34" s="1697"/>
      <c r="K34" s="1697"/>
      <c r="L34" s="1693">
        <f t="shared" si="1"/>
        <v>29.281341880753843</v>
      </c>
      <c r="M34" s="1693"/>
      <c r="N34" s="1693"/>
    </row>
    <row r="35" spans="1:14" ht="17.45" customHeight="1" thickBot="1">
      <c r="A35" s="934" t="s">
        <v>197</v>
      </c>
      <c r="B35" s="320" t="s">
        <v>224</v>
      </c>
      <c r="C35" s="1699">
        <f t="shared" si="0"/>
        <v>3494</v>
      </c>
      <c r="D35" s="1698"/>
      <c r="E35" s="1698"/>
      <c r="F35" s="1696">
        <v>815</v>
      </c>
      <c r="G35" s="1696"/>
      <c r="H35" s="1696"/>
      <c r="I35" s="1696">
        <v>2679</v>
      </c>
      <c r="J35" s="1696"/>
      <c r="K35" s="1696"/>
      <c r="L35" s="1698">
        <f t="shared" si="1"/>
        <v>23.325701202060674</v>
      </c>
      <c r="M35" s="1698"/>
      <c r="N35" s="1698"/>
    </row>
    <row r="36" spans="1:14" s="326" customFormat="1" ht="11.1" customHeight="1">
      <c r="A36" s="321" t="s">
        <v>1212</v>
      </c>
      <c r="B36" s="322"/>
      <c r="C36" s="323"/>
      <c r="D36" s="323"/>
      <c r="E36" s="323"/>
      <c r="F36" s="323"/>
      <c r="G36" s="323"/>
      <c r="H36" s="324"/>
      <c r="I36" s="324"/>
      <c r="J36" s="324"/>
      <c r="K36" s="324"/>
      <c r="L36" s="324"/>
      <c r="M36" s="324"/>
      <c r="N36" s="325" t="s">
        <v>1239</v>
      </c>
    </row>
    <row r="37" spans="1:14" s="326" customFormat="1" ht="11.1" customHeight="1">
      <c r="A37" s="327" t="s">
        <v>864</v>
      </c>
      <c r="B37" s="327"/>
      <c r="C37" s="323"/>
      <c r="D37" s="323"/>
      <c r="E37" s="323"/>
      <c r="F37" s="323"/>
      <c r="G37" s="323"/>
      <c r="H37" s="324"/>
      <c r="I37" s="324"/>
      <c r="J37" s="324"/>
      <c r="K37" s="324"/>
      <c r="L37" s="324"/>
      <c r="M37" s="324"/>
      <c r="N37" s="324"/>
    </row>
    <row r="38" spans="1:14" s="329" customFormat="1" ht="11.1" customHeight="1">
      <c r="A38" s="328" t="s">
        <v>1241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</row>
  </sheetData>
  <mergeCells count="128">
    <mergeCell ref="A3:N3"/>
    <mergeCell ref="C6:E6"/>
    <mergeCell ref="I7:K7"/>
    <mergeCell ref="L7:N7"/>
    <mergeCell ref="F8:H8"/>
    <mergeCell ref="F6:H6"/>
    <mergeCell ref="I6:K6"/>
    <mergeCell ref="L6:N6"/>
    <mergeCell ref="C7:E7"/>
    <mergeCell ref="C8:E8"/>
    <mergeCell ref="A4:N4"/>
    <mergeCell ref="A6:B6"/>
    <mergeCell ref="A7:B7"/>
    <mergeCell ref="A8:B8"/>
    <mergeCell ref="C9:E9"/>
    <mergeCell ref="C10:E10"/>
    <mergeCell ref="A9:B9"/>
    <mergeCell ref="A10:B10"/>
    <mergeCell ref="C11:E11"/>
    <mergeCell ref="F7:H7"/>
    <mergeCell ref="I8:K8"/>
    <mergeCell ref="L8:N8"/>
    <mergeCell ref="F9:H9"/>
    <mergeCell ref="I9:K9"/>
    <mergeCell ref="L9:N9"/>
    <mergeCell ref="F10:H10"/>
    <mergeCell ref="L10:N10"/>
    <mergeCell ref="L11:N11"/>
    <mergeCell ref="C12:E12"/>
    <mergeCell ref="C13:E13"/>
    <mergeCell ref="C14:E14"/>
    <mergeCell ref="C15:E15"/>
    <mergeCell ref="L13:N13"/>
    <mergeCell ref="L14:N14"/>
    <mergeCell ref="I14:K14"/>
    <mergeCell ref="I15:K15"/>
    <mergeCell ref="F12:H12"/>
    <mergeCell ref="I12:K12"/>
    <mergeCell ref="L12:N12"/>
    <mergeCell ref="C33:E33"/>
    <mergeCell ref="C34:E34"/>
    <mergeCell ref="C35:E35"/>
    <mergeCell ref="F11:H11"/>
    <mergeCell ref="I11:K11"/>
    <mergeCell ref="I34:K34"/>
    <mergeCell ref="I35:K35"/>
    <mergeCell ref="C26:E26"/>
    <mergeCell ref="C27:E27"/>
    <mergeCell ref="C20:E20"/>
    <mergeCell ref="C21:E21"/>
    <mergeCell ref="C22:E22"/>
    <mergeCell ref="C23:E23"/>
    <mergeCell ref="C24:E24"/>
    <mergeCell ref="C25:E25"/>
    <mergeCell ref="C18:E18"/>
    <mergeCell ref="I33:K33"/>
    <mergeCell ref="I26:K26"/>
    <mergeCell ref="I27:K27"/>
    <mergeCell ref="I28:K28"/>
    <mergeCell ref="I32:K32"/>
    <mergeCell ref="C28:E28"/>
    <mergeCell ref="C29:E29"/>
    <mergeCell ref="C30:E30"/>
    <mergeCell ref="C31:E31"/>
    <mergeCell ref="F15:H15"/>
    <mergeCell ref="F16:H16"/>
    <mergeCell ref="L17:N17"/>
    <mergeCell ref="I13:K13"/>
    <mergeCell ref="F13:H13"/>
    <mergeCell ref="C16:E16"/>
    <mergeCell ref="C17:E17"/>
    <mergeCell ref="A11:B11"/>
    <mergeCell ref="L15:N15"/>
    <mergeCell ref="I20:K20"/>
    <mergeCell ref="I19:K19"/>
    <mergeCell ref="F20:H20"/>
    <mergeCell ref="F19:H19"/>
    <mergeCell ref="L16:N16"/>
    <mergeCell ref="I16:K16"/>
    <mergeCell ref="L19:N19"/>
    <mergeCell ref="L20:N20"/>
    <mergeCell ref="I30:K30"/>
    <mergeCell ref="F30:H30"/>
    <mergeCell ref="F29:H29"/>
    <mergeCell ref="L18:N18"/>
    <mergeCell ref="I17:K17"/>
    <mergeCell ref="I18:K18"/>
    <mergeCell ref="I22:K22"/>
    <mergeCell ref="F17:H17"/>
    <mergeCell ref="F18:H18"/>
    <mergeCell ref="F26:H26"/>
    <mergeCell ref="F25:H25"/>
    <mergeCell ref="L27:N27"/>
    <mergeCell ref="F27:H27"/>
    <mergeCell ref="L31:N31"/>
    <mergeCell ref="L32:N32"/>
    <mergeCell ref="I31:K31"/>
    <mergeCell ref="F28:H28"/>
    <mergeCell ref="L29:N29"/>
    <mergeCell ref="L30:N30"/>
    <mergeCell ref="I29:K29"/>
    <mergeCell ref="L28:N28"/>
    <mergeCell ref="F21:H21"/>
    <mergeCell ref="F22:H22"/>
    <mergeCell ref="L33:N33"/>
    <mergeCell ref="C32:E32"/>
    <mergeCell ref="C19:E19"/>
    <mergeCell ref="I10:K10"/>
    <mergeCell ref="F35:H35"/>
    <mergeCell ref="F14:H14"/>
    <mergeCell ref="L34:N34"/>
    <mergeCell ref="F34:H34"/>
    <mergeCell ref="F33:H33"/>
    <mergeCell ref="F32:H32"/>
    <mergeCell ref="F31:H31"/>
    <mergeCell ref="L23:N23"/>
    <mergeCell ref="L24:N24"/>
    <mergeCell ref="I23:K23"/>
    <mergeCell ref="I24:K24"/>
    <mergeCell ref="L25:N25"/>
    <mergeCell ref="L26:N26"/>
    <mergeCell ref="I25:K25"/>
    <mergeCell ref="L35:N35"/>
    <mergeCell ref="F23:H23"/>
    <mergeCell ref="F24:H24"/>
    <mergeCell ref="L21:N21"/>
    <mergeCell ref="L22:N22"/>
    <mergeCell ref="I21:K21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이름이 지정된 범위</vt:lpstr>
      </vt:variant>
      <vt:variant>
        <vt:i4>29</vt:i4>
      </vt:variant>
    </vt:vector>
  </HeadingPairs>
  <TitlesOfParts>
    <vt:vector size="58" baseType="lpstr">
      <vt:lpstr>0. 간지</vt:lpstr>
      <vt:lpstr>0-1.이면</vt:lpstr>
      <vt:lpstr>1.인구추이(가.등록인구추이)</vt:lpstr>
      <vt:lpstr>2.시군별세대및인구(주민등록)(가.등록인구)</vt:lpstr>
      <vt:lpstr>2.시군별세대및인구(주민등록)(나.거소신고인수)</vt:lpstr>
      <vt:lpstr>3.읍면동별세대및인구</vt:lpstr>
      <vt:lpstr>4.연령별및성별인구</vt:lpstr>
      <vt:lpstr>5.혼인상태별 인구</vt:lpstr>
      <vt:lpstr>6.교육정도별 인구(6세이상)</vt:lpstr>
      <vt:lpstr>7.주택점유형태별가구(일반가구)</vt:lpstr>
      <vt:lpstr>8.사용방수별가구(일반가구)</vt:lpstr>
      <vt:lpstr>9.인구동태</vt:lpstr>
      <vt:lpstr>9-1.시군별인구동태</vt:lpstr>
      <vt:lpstr>(수정전)10. 인구이동</vt:lpstr>
      <vt:lpstr>(수정전)10-1.시군별인구이동</vt:lpstr>
      <vt:lpstr>10. 인구이동</vt:lpstr>
      <vt:lpstr>10-1.시군별인구이동</vt:lpstr>
      <vt:lpstr>11.주민등록전입지별인구이동 </vt:lpstr>
      <vt:lpstr>12.주민등록전출지별인구이동</vt:lpstr>
      <vt:lpstr>13.통근통학유형별인구</vt:lpstr>
      <vt:lpstr>14.상주(야간)·주간인구</vt:lpstr>
      <vt:lpstr>15.외국인 국적별 등록현황</vt:lpstr>
      <vt:lpstr>16.외국인 국적별 혼인 인구</vt:lpstr>
      <vt:lpstr>17.혼인종류 및 외국인 국적별 혼인</vt:lpstr>
      <vt:lpstr>18.외국인과의혼인</vt:lpstr>
      <vt:lpstr>19.사망원인별 사망</vt:lpstr>
      <vt:lpstr>20.혼인율</vt:lpstr>
      <vt:lpstr>21.이혼율</vt:lpstr>
      <vt:lpstr>22.여성가구주 현황 </vt:lpstr>
      <vt:lpstr>'(수정전)10. 인구이동'!Print_Area</vt:lpstr>
      <vt:lpstr>'(수정전)10-1.시군별인구이동'!Print_Area</vt:lpstr>
      <vt:lpstr>'0. 간지'!Print_Area</vt:lpstr>
      <vt:lpstr>'0-1.이면'!Print_Area</vt:lpstr>
      <vt:lpstr>'1.인구추이(가.등록인구추이)'!Print_Area</vt:lpstr>
      <vt:lpstr>'10. 인구이동'!Print_Area</vt:lpstr>
      <vt:lpstr>'10-1.시군별인구이동'!Print_Area</vt:lpstr>
      <vt:lpstr>'11.주민등록전입지별인구이동 '!Print_Area</vt:lpstr>
      <vt:lpstr>'12.주민등록전출지별인구이동'!Print_Area</vt:lpstr>
      <vt:lpstr>'13.통근통학유형별인구'!Print_Area</vt:lpstr>
      <vt:lpstr>'14.상주(야간)·주간인구'!Print_Area</vt:lpstr>
      <vt:lpstr>'15.외국인 국적별 등록현황'!Print_Area</vt:lpstr>
      <vt:lpstr>'16.외국인 국적별 혼인 인구'!Print_Area</vt:lpstr>
      <vt:lpstr>'17.혼인종류 및 외국인 국적별 혼인'!Print_Area</vt:lpstr>
      <vt:lpstr>'18.외국인과의혼인'!Print_Area</vt:lpstr>
      <vt:lpstr>'19.사망원인별 사망'!Print_Area</vt:lpstr>
      <vt:lpstr>'2.시군별세대및인구(주민등록)(가.등록인구)'!Print_Area</vt:lpstr>
      <vt:lpstr>'2.시군별세대및인구(주민등록)(나.거소신고인수)'!Print_Area</vt:lpstr>
      <vt:lpstr>'20.혼인율'!Print_Area</vt:lpstr>
      <vt:lpstr>'21.이혼율'!Print_Area</vt:lpstr>
      <vt:lpstr>'22.여성가구주 현황 '!Print_Area</vt:lpstr>
      <vt:lpstr>'3.읍면동별세대및인구'!Print_Area</vt:lpstr>
      <vt:lpstr>'4.연령별및성별인구'!Print_Area</vt:lpstr>
      <vt:lpstr>'5.혼인상태별 인구'!Print_Area</vt:lpstr>
      <vt:lpstr>'6.교육정도별 인구(6세이상)'!Print_Area</vt:lpstr>
      <vt:lpstr>'7.주택점유형태별가구(일반가구)'!Print_Area</vt:lpstr>
      <vt:lpstr>'8.사용방수별가구(일반가구)'!Print_Area</vt:lpstr>
      <vt:lpstr>'9.인구동태'!Print_Area</vt:lpstr>
      <vt:lpstr>'9-1.시군별인구동태'!Print_Area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03.인구</dc:title>
  <dc:creator>기획관실 통계담당 정선택</dc:creator>
  <cp:lastModifiedBy>.</cp:lastModifiedBy>
  <cp:lastPrinted>2015-06-17T05:47:14Z</cp:lastPrinted>
  <dcterms:created xsi:type="dcterms:W3CDTF">1998-03-23T04:39:12Z</dcterms:created>
  <dcterms:modified xsi:type="dcterms:W3CDTF">2015-06-17T05:48:13Z</dcterms:modified>
</cp:coreProperties>
</file>