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통계관련\1.통계연보\2013-54회\경북통계연보_20150619\"/>
    </mc:Choice>
  </mc:AlternateContent>
  <bookViews>
    <workbookView xWindow="19035" yWindow="0" windowWidth="19140" windowHeight="12210" tabRatio="832"/>
  </bookViews>
  <sheets>
    <sheet name="0.보건및사회보장" sheetId="1" r:id="rId1"/>
    <sheet name="0-1.이면" sheetId="2" r:id="rId2"/>
    <sheet name="1.의료기관" sheetId="3" r:id="rId3"/>
    <sheet name="2.의료기관종사 의료인력" sheetId="4" r:id="rId4"/>
    <sheet name="3.보건소인력" sheetId="5" r:id="rId5"/>
    <sheet name="4.보건지소및보건진료소인력" sheetId="6" r:id="rId6"/>
    <sheet name="5.부정의료업자(가.의료인 등)" sheetId="7" r:id="rId7"/>
    <sheet name="5.부정의료업자(나.의료기관)" sheetId="8" r:id="rId8"/>
    <sheet name="6.의약품등제조업소" sheetId="9" r:id="rId9"/>
    <sheet name="7.식품위생관계업소" sheetId="10" r:id="rId10"/>
    <sheet name="8.공중위생 관계업소" sheetId="11" r:id="rId11"/>
    <sheet name="9.예방접종" sheetId="12" r:id="rId12"/>
    <sheet name="10.법정전염병 발생및사망" sheetId="13" r:id="rId13"/>
    <sheet name="11.한센사업대상자현황" sheetId="14" r:id="rId14"/>
    <sheet name="12.결핵환자현황" sheetId="15" r:id="rId15"/>
    <sheet name="13.보건소구강보건사업실적" sheetId="16" r:id="rId16"/>
    <sheet name="14.모자보건사업실적" sheetId="17" r:id="rId17"/>
    <sheet name="15.건강보험적용인구" sheetId="18" r:id="rId18"/>
    <sheet name="16.건강보험급여" sheetId="19" r:id="rId19"/>
    <sheet name="17.건강보험대상자진료실적" sheetId="20" r:id="rId20"/>
    <sheet name="18.국민연금가입자" sheetId="21" r:id="rId21"/>
    <sheet name="19.국민연금급여지급현황" sheetId="22" r:id="rId22"/>
    <sheet name="20.국가보훈대상자" sheetId="23" r:id="rId23"/>
    <sheet name="21.국가보훈대상자취업" sheetId="24" r:id="rId24"/>
    <sheet name="22.국가보훈대상자및자녀취학" sheetId="25" r:id="rId25"/>
    <sheet name="23.참전용사등록현황" sheetId="26" r:id="rId26"/>
    <sheet name="24.적십자회비모금및구호실적" sheetId="27" r:id="rId27"/>
    <sheet name="25.노인여가복지시설" sheetId="28" r:id="rId28"/>
    <sheet name="26.노인주거복지시설" sheetId="57" r:id="rId29"/>
    <sheet name="27.노인의료복지시설" sheetId="30" r:id="rId30"/>
    <sheet name="28.재가노인복지시설" sheetId="31" r:id="rId31"/>
    <sheet name="29.국민기초생활보장수급자" sheetId="32" r:id="rId32"/>
    <sheet name="30.기초노령연금수급자수" sheetId="49" r:id="rId33"/>
    <sheet name="31.여성복지시설" sheetId="33" r:id="rId34"/>
    <sheet name="32.여성폭력상담" sheetId="34" r:id="rId35"/>
    <sheet name="33.소년소녀가장현황" sheetId="35" r:id="rId36"/>
    <sheet name="34.아동복지시설" sheetId="36" r:id="rId37"/>
    <sheet name="35.장애인복지시설" sheetId="37" r:id="rId38"/>
    <sheet name="36.장애인등록현황" sheetId="38" r:id="rId39"/>
    <sheet name="37.부랑인시설" sheetId="39" r:id="rId40"/>
    <sheet name="38.요보호아동발생및조치현황" sheetId="40" r:id="rId41"/>
    <sheet name="39.저소득 한부모가정 " sheetId="41" r:id="rId42"/>
    <sheet name="40.묘지및봉안시설" sheetId="42" r:id="rId43"/>
    <sheet name="41.헌혈사업실적" sheetId="43" r:id="rId44"/>
    <sheet name="42.방문건강관리사업실적" sheetId="44" r:id="rId45"/>
    <sheet name="43.보건교육실적(가.건강생활실천교육) " sheetId="45" r:id="rId46"/>
    <sheet name="43.보건교육실적(나.성인병예방및관리교육)" sheetId="46" r:id="rId47"/>
    <sheet name="44.보육시설" sheetId="47" r:id="rId48"/>
    <sheet name="45. 자원봉사자 현황" sheetId="52" r:id="rId49"/>
    <sheet name="46. 독거노인 현황(성별) (2)" sheetId="58" r:id="rId50"/>
    <sheet name="46-1. 독거노인 현황(연령별) (2)" sheetId="59" r:id="rId51"/>
  </sheets>
  <definedNames>
    <definedName name="a" localSheetId="45">{"Book1"}</definedName>
    <definedName name="a" localSheetId="46">{"Book1"}</definedName>
    <definedName name="a" localSheetId="47">{"Book1"}</definedName>
    <definedName name="Document_array" localSheetId="2">{"Book1"}</definedName>
    <definedName name="Document_array" localSheetId="23">{"Book1"}</definedName>
    <definedName name="Document_array" localSheetId="26">{"Book1"}</definedName>
    <definedName name="Document_array" localSheetId="29">{"Book1"}</definedName>
    <definedName name="Document_array" localSheetId="45">{"Book1"}</definedName>
    <definedName name="Document_array" localSheetId="46">{"Book1"}</definedName>
    <definedName name="Document_array" localSheetId="47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5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45" hidden="1">{"'6.강수량'!$A$1:$O$37","'6.강수량'!$A$1:$C$1"}</definedName>
    <definedName name="HTML_Control" localSheetId="46" hidden="1">{"'6.강수량'!$A$1:$O$37","'6.강수량'!$A$1:$C$1"}</definedName>
    <definedName name="HTML_Control" localSheetId="47" hidden="1">{"'6.강수량'!$A$1:$O$37","'6.강수량'!$A$1:$C$1"}</definedName>
    <definedName name="HTML_Control" localSheetId="49" hidden="1">{"'6.강수량'!$A$1:$O$37","'6.강수량'!$A$1:$C$1"}</definedName>
    <definedName name="HTML_Control" localSheetId="50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'0.보건및사회보장'!$A$1:$I$20</definedName>
    <definedName name="_xlnm.Print_Area" localSheetId="1">'0-1.이면'!$A$1:$I$32</definedName>
    <definedName name="_xlnm.Print_Area" localSheetId="2">'1.의료기관'!$A$1:$AD$43</definedName>
    <definedName name="_xlnm.Print_Area" localSheetId="12">'10.법정전염병 발생및사망'!$A$1:$CB$44</definedName>
    <definedName name="_xlnm.Print_Area" localSheetId="13">'11.한센사업대상자현황'!$A$1:$Q$42</definedName>
    <definedName name="_xlnm.Print_Area" localSheetId="14">'12.결핵환자현황'!$A$1:$AJ$41</definedName>
    <definedName name="_xlnm.Print_Area" localSheetId="15">'13.보건소구강보건사업실적'!$A$1:$L$43</definedName>
    <definedName name="_xlnm.Print_Area" localSheetId="16">'14.모자보건사업실적'!$A$1:$E$23</definedName>
    <definedName name="_xlnm.Print_Area" localSheetId="17">'15.건강보험적용인구'!$A$1:$Z$42</definedName>
    <definedName name="_xlnm.Print_Area" localSheetId="18">'16.건강보험급여'!$A$1:$I$20</definedName>
    <definedName name="_xlnm.Print_Area" localSheetId="19">'17.건강보험대상자진료실적'!$A$1:$G$22</definedName>
    <definedName name="_xlnm.Print_Area" localSheetId="20">'18.국민연금가입자'!$A$1:$J$40</definedName>
    <definedName name="_xlnm.Print_Area" localSheetId="21">'19.국민연금급여지급현황'!$A$1:$Z$43</definedName>
    <definedName name="_xlnm.Print_Area" localSheetId="3">'2.의료기관종사 의료인력'!$A$1:$O$39</definedName>
    <definedName name="_xlnm.Print_Area" localSheetId="22">'20.국가보훈대상자'!$A$1:$AA$47</definedName>
    <definedName name="_xlnm.Print_Area" localSheetId="23">'21.국가보훈대상자취업'!$A$1:$N$42</definedName>
    <definedName name="_xlnm.Print_Area" localSheetId="24">'22.국가보훈대상자및자녀취학'!$A$1:$T$44</definedName>
    <definedName name="_xlnm.Print_Area" localSheetId="25">'23.참전용사등록현황'!$A$1:$F$43</definedName>
    <definedName name="_xlnm.Print_Area" localSheetId="26">'24.적십자회비모금및구호실적'!$A$1:$S$40</definedName>
    <definedName name="_xlnm.Print_Area" localSheetId="27">'25.노인여가복지시설'!$A$1:$I$43</definedName>
    <definedName name="_xlnm.Print_Area" localSheetId="28">'26.노인주거복지시설'!$A$1:$AJ$42</definedName>
    <definedName name="_xlnm.Print_Area" localSheetId="29">'27.노인의료복지시설'!$A$1:$Z$43</definedName>
    <definedName name="_xlnm.Print_Area" localSheetId="30">'28.재가노인복지시설'!$A$1:$Z$43</definedName>
    <definedName name="_xlnm.Print_Area" localSheetId="31">'29.국민기초생활보장수급자'!$A$1:$Q$41</definedName>
    <definedName name="_xlnm.Print_Area" localSheetId="4">'3.보건소인력'!$A$1:$AC$41</definedName>
    <definedName name="_xlnm.Print_Area" localSheetId="32">'30.기초노령연금수급자수'!$A$1:$K$41</definedName>
    <definedName name="_xlnm.Print_Area" localSheetId="33">'31.여성복지시설'!$A$1:$AT$43</definedName>
    <definedName name="_xlnm.Print_Area" localSheetId="34">'32.여성폭력상담'!$A$1:$P$41</definedName>
    <definedName name="_xlnm.Print_Area" localSheetId="35">'33.소년소녀가장현황'!$A$1:$N$41</definedName>
    <definedName name="_xlnm.Print_Area" localSheetId="36">'34.아동복지시설'!$A$1:$N$36</definedName>
    <definedName name="_xlnm.Print_Area" localSheetId="37">'35.장애인복지시설'!$A$1:$J$42</definedName>
    <definedName name="_xlnm.Print_Area" localSheetId="38">'36.장애인등록현황'!$A$1:$Z$41</definedName>
    <definedName name="_xlnm.Print_Area" localSheetId="39">'37.부랑인시설'!$A$1:$R$40</definedName>
    <definedName name="_xlnm.Print_Area" localSheetId="40">'38.요보호아동발생및조치현황'!$A$1:$AD$40</definedName>
    <definedName name="_xlnm.Print_Area" localSheetId="41">'39.저소득 한부모가정 '!$A$1:$S$39</definedName>
    <definedName name="_xlnm.Print_Area" localSheetId="5">'4.보건지소및보건진료소인력'!$A$1:$T$43</definedName>
    <definedName name="_xlnm.Print_Area" localSheetId="42">'40.묘지및봉안시설'!$A$1:$AE$43</definedName>
    <definedName name="_xlnm.Print_Area" localSheetId="43">'41.헌혈사업실적'!$A$1:$U$26</definedName>
    <definedName name="_xlnm.Print_Area" localSheetId="44">'42.방문건강관리사업실적'!$A$1:$AI$43</definedName>
    <definedName name="_xlnm.Print_Area" localSheetId="45">'43.보건교육실적(가.건강생활실천교육) '!$A$1:$M$39</definedName>
    <definedName name="_xlnm.Print_Area" localSheetId="46">'43.보건교육실적(나.성인병예방및관리교육)'!$A$1:$L$37</definedName>
    <definedName name="_xlnm.Print_Area" localSheetId="47">'44.보육시설'!$A$1:$P$40</definedName>
    <definedName name="_xlnm.Print_Area" localSheetId="48">'45. 자원봉사자 현황'!$A$1:$M$15</definedName>
    <definedName name="_xlnm.Print_Area" localSheetId="49">'46. 독거노인 현황(성별) (2)'!$A$1:$N$38</definedName>
    <definedName name="_xlnm.Print_Area" localSheetId="50">'46-1. 독거노인 현황(연령별) (2)'!$A$1:$N$38</definedName>
    <definedName name="_xlnm.Print_Area" localSheetId="6">'5.부정의료업자(가.의료인 등)'!$A$1:$Q$39</definedName>
    <definedName name="_xlnm.Print_Area" localSheetId="7">'5.부정의료업자(나.의료기관)'!$A$1:$R$40</definedName>
    <definedName name="_xlnm.Print_Area" localSheetId="8">'6.의약품등제조업소'!$A$1:$R$42</definedName>
    <definedName name="_xlnm.Print_Area" localSheetId="9">'7.식품위생관계업소'!$A$1:$AB$44</definedName>
    <definedName name="_xlnm.Print_Area" localSheetId="10">'8.공중위생 관계업소'!$A$1:$U$42</definedName>
    <definedName name="_xlnm.Print_Area" localSheetId="11">'9.예방접종'!$A$1:$O$40</definedName>
    <definedName name="sss" localSheetId="46">{"Book1"}</definedName>
    <definedName name="sss" localSheetId="47">{"Book1"}</definedName>
  </definedNames>
  <calcPr calcId="152511"/>
</workbook>
</file>

<file path=xl/calcChain.xml><?xml version="1.0" encoding="utf-8"?>
<calcChain xmlns="http://schemas.openxmlformats.org/spreadsheetml/2006/main">
  <c r="I16" i="47" l="1"/>
  <c r="I17" i="47"/>
  <c r="I18" i="47"/>
  <c r="I19" i="47"/>
  <c r="I20" i="47"/>
  <c r="I21" i="47"/>
  <c r="I22" i="47"/>
  <c r="I23" i="47"/>
  <c r="I24" i="47"/>
  <c r="I25" i="47"/>
  <c r="I26" i="47"/>
  <c r="I27" i="47"/>
  <c r="I28" i="47"/>
  <c r="I29" i="47"/>
  <c r="I30" i="47"/>
  <c r="I31" i="47"/>
  <c r="I32" i="47"/>
  <c r="I33" i="47"/>
  <c r="I34" i="47"/>
  <c r="I35" i="47"/>
  <c r="I36" i="47"/>
  <c r="I37" i="47"/>
  <c r="I15" i="47"/>
  <c r="B16" i="38" l="1"/>
  <c r="I14" i="36"/>
  <c r="F14" i="36"/>
  <c r="C14" i="36"/>
  <c r="E25" i="41" l="1"/>
  <c r="F25" i="41"/>
  <c r="J39" i="32"/>
  <c r="I39" i="32"/>
  <c r="J38" i="32"/>
  <c r="I38" i="32"/>
  <c r="J37" i="32"/>
  <c r="I37" i="32"/>
  <c r="B37" i="32" s="1"/>
  <c r="J36" i="32"/>
  <c r="I36" i="32"/>
  <c r="J35" i="32"/>
  <c r="I35" i="32"/>
  <c r="J34" i="32"/>
  <c r="I34" i="32"/>
  <c r="J33" i="32"/>
  <c r="I33" i="32"/>
  <c r="B33" i="32" s="1"/>
  <c r="J32" i="32"/>
  <c r="I32" i="32"/>
  <c r="J31" i="32"/>
  <c r="I31" i="32"/>
  <c r="J30" i="32"/>
  <c r="I30" i="32"/>
  <c r="J29" i="32"/>
  <c r="I29" i="32"/>
  <c r="B29" i="32" s="1"/>
  <c r="J28" i="32"/>
  <c r="I28" i="32"/>
  <c r="J27" i="32"/>
  <c r="I27" i="32"/>
  <c r="J26" i="32"/>
  <c r="I26" i="32"/>
  <c r="J25" i="32"/>
  <c r="I25" i="32"/>
  <c r="B25" i="32" s="1"/>
  <c r="J24" i="32"/>
  <c r="I24" i="32"/>
  <c r="J23" i="32"/>
  <c r="I23" i="32"/>
  <c r="J22" i="32"/>
  <c r="I22" i="32"/>
  <c r="J21" i="32"/>
  <c r="I21" i="32"/>
  <c r="B21" i="32" s="1"/>
  <c r="J20" i="32"/>
  <c r="I20" i="32"/>
  <c r="J19" i="32"/>
  <c r="I19" i="32"/>
  <c r="J18" i="32"/>
  <c r="I18" i="32"/>
  <c r="J17" i="32"/>
  <c r="I17" i="32"/>
  <c r="B17" i="32" s="1"/>
  <c r="B39" i="32"/>
  <c r="B38" i="32"/>
  <c r="B36" i="32"/>
  <c r="B35" i="32"/>
  <c r="B34" i="32"/>
  <c r="B32" i="32"/>
  <c r="B31" i="32"/>
  <c r="B30" i="32"/>
  <c r="B28" i="32"/>
  <c r="B27" i="32"/>
  <c r="B26" i="32"/>
  <c r="B24" i="32"/>
  <c r="B23" i="32"/>
  <c r="B22" i="32"/>
  <c r="B20" i="32"/>
  <c r="B19" i="32"/>
  <c r="B18" i="32"/>
  <c r="BC19" i="13" l="1"/>
  <c r="BC20" i="13"/>
  <c r="BC21" i="13"/>
  <c r="BC22" i="13"/>
  <c r="BC23" i="13"/>
  <c r="BC24" i="13"/>
  <c r="BC25" i="13"/>
  <c r="BC26" i="13"/>
  <c r="BC27" i="13"/>
  <c r="BC28" i="13"/>
  <c r="BC29" i="13"/>
  <c r="BC30" i="13"/>
  <c r="BC31" i="13"/>
  <c r="BC32" i="13"/>
  <c r="BC33" i="13"/>
  <c r="BC34" i="13"/>
  <c r="BC35" i="13"/>
  <c r="BC36" i="13"/>
  <c r="BC37" i="13"/>
  <c r="BC38" i="13"/>
  <c r="BC39" i="13"/>
  <c r="BC40" i="13"/>
  <c r="BC18" i="13"/>
  <c r="L33" i="59" l="1"/>
  <c r="I33" i="59"/>
  <c r="L33" i="58"/>
  <c r="I33" i="58"/>
  <c r="E13" i="52"/>
  <c r="V18" i="42"/>
  <c r="N19" i="42"/>
  <c r="N20" i="42"/>
  <c r="N21" i="42"/>
  <c r="N22" i="42"/>
  <c r="N23" i="42"/>
  <c r="N24" i="42"/>
  <c r="N25" i="42"/>
  <c r="N26" i="42"/>
  <c r="N27" i="42"/>
  <c r="N28" i="42"/>
  <c r="N29" i="42"/>
  <c r="N30" i="42"/>
  <c r="N31" i="42"/>
  <c r="N32" i="42"/>
  <c r="N33" i="42"/>
  <c r="N34" i="42"/>
  <c r="N35" i="42"/>
  <c r="N36" i="42"/>
  <c r="N37" i="42"/>
  <c r="N38" i="42"/>
  <c r="N39" i="42"/>
  <c r="N40" i="42"/>
  <c r="N18" i="42"/>
  <c r="B18" i="42"/>
  <c r="V19" i="42"/>
  <c r="V20" i="42"/>
  <c r="V21" i="42"/>
  <c r="V22" i="42"/>
  <c r="V23" i="42"/>
  <c r="V24" i="42"/>
  <c r="V25" i="42"/>
  <c r="V26" i="42"/>
  <c r="V27" i="42"/>
  <c r="V28" i="42"/>
  <c r="V29" i="42"/>
  <c r="V30" i="42"/>
  <c r="V31" i="42"/>
  <c r="V32" i="42"/>
  <c r="V33" i="42"/>
  <c r="V34" i="42"/>
  <c r="V35" i="42"/>
  <c r="V36" i="42"/>
  <c r="V37" i="42"/>
  <c r="V38" i="42"/>
  <c r="V39" i="42"/>
  <c r="V40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18" i="42"/>
  <c r="H18" i="57"/>
  <c r="I18" i="57"/>
  <c r="H19" i="57"/>
  <c r="I19" i="57"/>
  <c r="H20" i="57"/>
  <c r="I20" i="57"/>
  <c r="H21" i="57"/>
  <c r="I21" i="57"/>
  <c r="H22" i="57"/>
  <c r="I22" i="57"/>
  <c r="H23" i="57"/>
  <c r="I23" i="57"/>
  <c r="H24" i="57"/>
  <c r="I24" i="57"/>
  <c r="H25" i="57"/>
  <c r="I25" i="57"/>
  <c r="H26" i="57"/>
  <c r="I26" i="57"/>
  <c r="H27" i="57"/>
  <c r="I27" i="57"/>
  <c r="H28" i="57"/>
  <c r="I28" i="57"/>
  <c r="H29" i="57"/>
  <c r="I29" i="57"/>
  <c r="H30" i="57"/>
  <c r="I30" i="57"/>
  <c r="H31" i="57"/>
  <c r="I31" i="57"/>
  <c r="H32" i="57"/>
  <c r="I32" i="57"/>
  <c r="H33" i="57"/>
  <c r="I33" i="57"/>
  <c r="H34" i="57"/>
  <c r="I34" i="57"/>
  <c r="H35" i="57"/>
  <c r="I35" i="57"/>
  <c r="H36" i="57"/>
  <c r="I36" i="57"/>
  <c r="H37" i="57"/>
  <c r="I37" i="57"/>
  <c r="H38" i="57"/>
  <c r="I38" i="57"/>
  <c r="H39" i="57"/>
  <c r="I39" i="57"/>
  <c r="I17" i="57"/>
  <c r="H17" i="57"/>
  <c r="E18" i="57"/>
  <c r="F18" i="57"/>
  <c r="E19" i="57"/>
  <c r="F19" i="57"/>
  <c r="E20" i="57"/>
  <c r="F20" i="57"/>
  <c r="E21" i="57"/>
  <c r="F21" i="57"/>
  <c r="E22" i="57"/>
  <c r="F22" i="57"/>
  <c r="E23" i="57"/>
  <c r="F23" i="57"/>
  <c r="E24" i="57"/>
  <c r="F24" i="57"/>
  <c r="E25" i="57"/>
  <c r="F25" i="57"/>
  <c r="E26" i="57"/>
  <c r="F26" i="57"/>
  <c r="E27" i="57"/>
  <c r="F27" i="57"/>
  <c r="E28" i="57"/>
  <c r="F28" i="57"/>
  <c r="E29" i="57"/>
  <c r="F29" i="57"/>
  <c r="E30" i="57"/>
  <c r="F30" i="57"/>
  <c r="E31" i="57"/>
  <c r="F31" i="57"/>
  <c r="E32" i="57"/>
  <c r="F32" i="57"/>
  <c r="E33" i="57"/>
  <c r="F33" i="57"/>
  <c r="E34" i="57"/>
  <c r="F34" i="57"/>
  <c r="E35" i="57"/>
  <c r="F35" i="57"/>
  <c r="E36" i="57"/>
  <c r="F36" i="57"/>
  <c r="E37" i="57"/>
  <c r="F37" i="57"/>
  <c r="E38" i="57"/>
  <c r="F38" i="57"/>
  <c r="E39" i="57"/>
  <c r="F39" i="57"/>
  <c r="F17" i="57"/>
  <c r="E17" i="57"/>
  <c r="K43" i="23"/>
  <c r="B43" i="23" s="1"/>
  <c r="K42" i="23"/>
  <c r="K41" i="23"/>
  <c r="K40" i="23"/>
  <c r="K39" i="23"/>
  <c r="B39" i="23" s="1"/>
  <c r="K38" i="23"/>
  <c r="K36" i="23"/>
  <c r="K35" i="23"/>
  <c r="K34" i="23"/>
  <c r="K33" i="23"/>
  <c r="K32" i="23"/>
  <c r="K31" i="23"/>
  <c r="K30" i="23"/>
  <c r="K29" i="23"/>
  <c r="K27" i="23"/>
  <c r="K26" i="23"/>
  <c r="K25" i="23"/>
  <c r="K24" i="23"/>
  <c r="K23" i="23"/>
  <c r="K22" i="23"/>
  <c r="K21" i="23"/>
  <c r="K20" i="23"/>
  <c r="K19" i="23"/>
  <c r="C39" i="23"/>
  <c r="C40" i="23"/>
  <c r="B40" i="23" s="1"/>
  <c r="C41" i="23"/>
  <c r="B41" i="23" s="1"/>
  <c r="C42" i="23"/>
  <c r="C43" i="23"/>
  <c r="C38" i="23"/>
  <c r="B38" i="23" s="1"/>
  <c r="C30" i="23"/>
  <c r="C31" i="23"/>
  <c r="C32" i="23"/>
  <c r="C33" i="23"/>
  <c r="B33" i="23" s="1"/>
  <c r="C34" i="23"/>
  <c r="C35" i="23"/>
  <c r="C36" i="23"/>
  <c r="C29" i="23"/>
  <c r="B29" i="23" s="1"/>
  <c r="B42" i="23"/>
  <c r="B36" i="23"/>
  <c r="B32" i="23"/>
  <c r="AD39" i="15"/>
  <c r="AD38" i="15"/>
  <c r="AD37" i="15"/>
  <c r="AD36" i="15"/>
  <c r="AD35" i="15"/>
  <c r="AD34" i="15"/>
  <c r="AD33" i="15"/>
  <c r="AD32" i="15"/>
  <c r="AD31" i="15"/>
  <c r="AD30" i="15"/>
  <c r="AD29" i="15"/>
  <c r="AD28" i="15"/>
  <c r="AD27" i="15"/>
  <c r="AD26" i="15"/>
  <c r="AD25" i="15"/>
  <c r="AD24" i="15"/>
  <c r="AD23" i="15"/>
  <c r="AD22" i="15"/>
  <c r="AD21" i="15"/>
  <c r="AD20" i="15"/>
  <c r="AD19" i="15"/>
  <c r="AD18" i="15"/>
  <c r="AD17" i="15"/>
  <c r="Y39" i="15"/>
  <c r="Y38" i="15"/>
  <c r="Y37" i="15"/>
  <c r="Y36" i="15"/>
  <c r="Y35" i="15"/>
  <c r="Y34" i="15"/>
  <c r="Y33" i="15"/>
  <c r="Y32" i="15"/>
  <c r="Y31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T39" i="15"/>
  <c r="T38" i="15"/>
  <c r="T37" i="15"/>
  <c r="T36" i="15"/>
  <c r="T35" i="15"/>
  <c r="T34" i="15"/>
  <c r="T33" i="15"/>
  <c r="T32" i="15"/>
  <c r="T31" i="15"/>
  <c r="T30" i="15"/>
  <c r="T29" i="15"/>
  <c r="T28" i="15"/>
  <c r="T27" i="15"/>
  <c r="T26" i="15"/>
  <c r="T25" i="15"/>
  <c r="T24" i="15"/>
  <c r="T23" i="15"/>
  <c r="T22" i="15"/>
  <c r="T21" i="15"/>
  <c r="T20" i="15"/>
  <c r="T19" i="15"/>
  <c r="T18" i="15"/>
  <c r="T17" i="15"/>
  <c r="O18" i="15"/>
  <c r="O19" i="15"/>
  <c r="L19" i="15" s="1"/>
  <c r="O20" i="15"/>
  <c r="O21" i="15"/>
  <c r="O22" i="15"/>
  <c r="O23" i="15"/>
  <c r="L23" i="15" s="1"/>
  <c r="O24" i="15"/>
  <c r="O25" i="15"/>
  <c r="O26" i="15"/>
  <c r="O27" i="15"/>
  <c r="L27" i="15" s="1"/>
  <c r="O28" i="15"/>
  <c r="O29" i="15"/>
  <c r="O30" i="15"/>
  <c r="O31" i="15"/>
  <c r="O32" i="15"/>
  <c r="O33" i="15"/>
  <c r="O34" i="15"/>
  <c r="O35" i="15"/>
  <c r="O36" i="15"/>
  <c r="L36" i="15" s="1"/>
  <c r="O37" i="15"/>
  <c r="O38" i="15"/>
  <c r="O39" i="15"/>
  <c r="O17" i="15"/>
  <c r="L29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P15" i="15"/>
  <c r="Q15" i="15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C26" i="13"/>
  <c r="C25" i="13"/>
  <c r="C24" i="13"/>
  <c r="C23" i="13"/>
  <c r="C22" i="13"/>
  <c r="C21" i="13"/>
  <c r="C20" i="13"/>
  <c r="C19" i="13"/>
  <c r="C18" i="13"/>
  <c r="X40" i="13"/>
  <c r="X39" i="13"/>
  <c r="X38" i="13"/>
  <c r="X37" i="13"/>
  <c r="X36" i="13"/>
  <c r="X35" i="13"/>
  <c r="X34" i="13"/>
  <c r="X33" i="13"/>
  <c r="X32" i="13"/>
  <c r="X31" i="13"/>
  <c r="X30" i="13"/>
  <c r="X29" i="13"/>
  <c r="X28" i="13"/>
  <c r="X27" i="13"/>
  <c r="X26" i="13"/>
  <c r="X25" i="13"/>
  <c r="X24" i="13"/>
  <c r="X23" i="13"/>
  <c r="X22" i="13"/>
  <c r="X21" i="13"/>
  <c r="X20" i="13"/>
  <c r="X19" i="13"/>
  <c r="X18" i="13"/>
  <c r="AZ40" i="13"/>
  <c r="AZ39" i="13"/>
  <c r="AZ38" i="13"/>
  <c r="AZ37" i="13"/>
  <c r="AZ36" i="13"/>
  <c r="AZ35" i="13"/>
  <c r="AZ34" i="13"/>
  <c r="AZ33" i="13"/>
  <c r="AZ32" i="13"/>
  <c r="AZ31" i="13"/>
  <c r="AZ30" i="13"/>
  <c r="AZ29" i="13"/>
  <c r="AZ28" i="13"/>
  <c r="AZ27" i="13"/>
  <c r="AZ26" i="13"/>
  <c r="AZ25" i="13"/>
  <c r="AZ24" i="13"/>
  <c r="AZ23" i="13"/>
  <c r="AZ22" i="13"/>
  <c r="AZ21" i="13"/>
  <c r="AZ20" i="13"/>
  <c r="AZ19" i="13"/>
  <c r="AZ18" i="13"/>
  <c r="I14" i="11"/>
  <c r="K34" i="8"/>
  <c r="K24" i="8"/>
  <c r="K16" i="8"/>
  <c r="K24" i="7"/>
  <c r="K16" i="7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L21" i="15" l="1"/>
  <c r="L33" i="15"/>
  <c r="L37" i="15"/>
  <c r="B34" i="23"/>
  <c r="B30" i="23"/>
  <c r="K37" i="23"/>
  <c r="L20" i="15"/>
  <c r="L24" i="15"/>
  <c r="L28" i="15"/>
  <c r="L32" i="15"/>
  <c r="L25" i="15"/>
  <c r="L31" i="15"/>
  <c r="L35" i="15"/>
  <c r="L39" i="15"/>
  <c r="K28" i="23"/>
  <c r="V16" i="42"/>
  <c r="B35" i="23"/>
  <c r="B31" i="23"/>
  <c r="B28" i="23" s="1"/>
  <c r="K18" i="23"/>
  <c r="B37" i="23"/>
  <c r="L38" i="15"/>
  <c r="L34" i="15"/>
  <c r="L30" i="15"/>
  <c r="L26" i="15"/>
  <c r="L22" i="15"/>
  <c r="L18" i="15"/>
  <c r="L17" i="15"/>
  <c r="L37" i="59" l="1"/>
  <c r="I37" i="59"/>
  <c r="F37" i="59"/>
  <c r="E37" i="59"/>
  <c r="D37" i="59"/>
  <c r="L36" i="59"/>
  <c r="I36" i="59"/>
  <c r="F36" i="59"/>
  <c r="E36" i="59"/>
  <c r="D36" i="59"/>
  <c r="C36" i="59" s="1"/>
  <c r="L35" i="59"/>
  <c r="I35" i="59"/>
  <c r="F35" i="59"/>
  <c r="E35" i="59"/>
  <c r="D35" i="59"/>
  <c r="L34" i="59"/>
  <c r="I34" i="59"/>
  <c r="F34" i="59"/>
  <c r="E34" i="59"/>
  <c r="D34" i="59"/>
  <c r="C34" i="59" s="1"/>
  <c r="F33" i="59"/>
  <c r="E33" i="59"/>
  <c r="D33" i="59"/>
  <c r="L32" i="59"/>
  <c r="I32" i="59"/>
  <c r="F32" i="59"/>
  <c r="E32" i="59"/>
  <c r="D32" i="59"/>
  <c r="L31" i="59"/>
  <c r="I31" i="59"/>
  <c r="F31" i="59"/>
  <c r="E31" i="59"/>
  <c r="D31" i="59"/>
  <c r="L30" i="59"/>
  <c r="I30" i="59"/>
  <c r="F30" i="59"/>
  <c r="E30" i="59"/>
  <c r="D30" i="59"/>
  <c r="C30" i="59" s="1"/>
  <c r="L29" i="59"/>
  <c r="I29" i="59"/>
  <c r="F29" i="59"/>
  <c r="E29" i="59"/>
  <c r="D29" i="59"/>
  <c r="L28" i="59"/>
  <c r="I28" i="59"/>
  <c r="F28" i="59"/>
  <c r="E28" i="59"/>
  <c r="D28" i="59"/>
  <c r="L27" i="59"/>
  <c r="I27" i="59"/>
  <c r="F27" i="59"/>
  <c r="E27" i="59"/>
  <c r="D27" i="59"/>
  <c r="L26" i="59"/>
  <c r="I26" i="59"/>
  <c r="F26" i="59"/>
  <c r="E26" i="59"/>
  <c r="D26" i="59"/>
  <c r="C26" i="59" s="1"/>
  <c r="L25" i="59"/>
  <c r="I25" i="59"/>
  <c r="F25" i="59"/>
  <c r="E25" i="59"/>
  <c r="D25" i="59"/>
  <c r="L24" i="59"/>
  <c r="I24" i="59"/>
  <c r="F24" i="59"/>
  <c r="E24" i="59"/>
  <c r="D24" i="59"/>
  <c r="L23" i="59"/>
  <c r="I23" i="59"/>
  <c r="F23" i="59"/>
  <c r="E23" i="59"/>
  <c r="D23" i="59"/>
  <c r="L22" i="59"/>
  <c r="I22" i="59"/>
  <c r="F22" i="59"/>
  <c r="E22" i="59"/>
  <c r="D22" i="59"/>
  <c r="C22" i="59" s="1"/>
  <c r="L21" i="59"/>
  <c r="I21" i="59"/>
  <c r="F21" i="59"/>
  <c r="E21" i="59"/>
  <c r="D21" i="59"/>
  <c r="L20" i="59"/>
  <c r="I20" i="59"/>
  <c r="F20" i="59"/>
  <c r="E20" i="59"/>
  <c r="D20" i="59"/>
  <c r="L19" i="59"/>
  <c r="I19" i="59"/>
  <c r="F19" i="59"/>
  <c r="E19" i="59"/>
  <c r="D19" i="59"/>
  <c r="L18" i="59"/>
  <c r="I18" i="59"/>
  <c r="F18" i="59"/>
  <c r="E18" i="59"/>
  <c r="D18" i="59"/>
  <c r="C18" i="59" s="1"/>
  <c r="L17" i="59"/>
  <c r="I17" i="59"/>
  <c r="F17" i="59"/>
  <c r="E17" i="59"/>
  <c r="D17" i="59"/>
  <c r="L16" i="59"/>
  <c r="I16" i="59"/>
  <c r="F16" i="59"/>
  <c r="F13" i="59" s="1"/>
  <c r="E16" i="59"/>
  <c r="D16" i="59"/>
  <c r="C16" i="59" s="1"/>
  <c r="L15" i="59"/>
  <c r="I15" i="59"/>
  <c r="F15" i="59"/>
  <c r="E15" i="59"/>
  <c r="D15" i="59"/>
  <c r="N13" i="59"/>
  <c r="M13" i="59"/>
  <c r="K13" i="59"/>
  <c r="J13" i="59"/>
  <c r="H13" i="59"/>
  <c r="G13" i="59"/>
  <c r="L37" i="58"/>
  <c r="I37" i="58"/>
  <c r="F37" i="58"/>
  <c r="E37" i="58"/>
  <c r="D37" i="58"/>
  <c r="L36" i="58"/>
  <c r="I36" i="58"/>
  <c r="F36" i="58"/>
  <c r="E36" i="58"/>
  <c r="D36" i="58"/>
  <c r="L35" i="58"/>
  <c r="I35" i="58"/>
  <c r="F35" i="58"/>
  <c r="E35" i="58"/>
  <c r="D35" i="58"/>
  <c r="L34" i="58"/>
  <c r="I34" i="58"/>
  <c r="F34" i="58"/>
  <c r="E34" i="58"/>
  <c r="D34" i="58"/>
  <c r="C34" i="58" s="1"/>
  <c r="F33" i="58"/>
  <c r="E33" i="58"/>
  <c r="D33" i="58"/>
  <c r="L32" i="58"/>
  <c r="I32" i="58"/>
  <c r="F32" i="58"/>
  <c r="E32" i="58"/>
  <c r="D32" i="58"/>
  <c r="C32" i="58" s="1"/>
  <c r="L31" i="58"/>
  <c r="I31" i="58"/>
  <c r="F31" i="58"/>
  <c r="E31" i="58"/>
  <c r="D31" i="58"/>
  <c r="L30" i="58"/>
  <c r="I30" i="58"/>
  <c r="F30" i="58"/>
  <c r="E30" i="58"/>
  <c r="D30" i="58"/>
  <c r="L29" i="58"/>
  <c r="I29" i="58"/>
  <c r="F29" i="58"/>
  <c r="E29" i="58"/>
  <c r="D29" i="58"/>
  <c r="L28" i="58"/>
  <c r="I28" i="58"/>
  <c r="F28" i="58"/>
  <c r="E28" i="58"/>
  <c r="D28" i="58"/>
  <c r="C28" i="58" s="1"/>
  <c r="L27" i="58"/>
  <c r="I27" i="58"/>
  <c r="F27" i="58"/>
  <c r="E27" i="58"/>
  <c r="D27" i="58"/>
  <c r="L26" i="58"/>
  <c r="I26" i="58"/>
  <c r="F26" i="58"/>
  <c r="E26" i="58"/>
  <c r="D26" i="58"/>
  <c r="L25" i="58"/>
  <c r="I25" i="58"/>
  <c r="F25" i="58"/>
  <c r="E25" i="58"/>
  <c r="D25" i="58"/>
  <c r="L24" i="58"/>
  <c r="I24" i="58"/>
  <c r="F24" i="58"/>
  <c r="E24" i="58"/>
  <c r="D24" i="58"/>
  <c r="C24" i="58" s="1"/>
  <c r="L23" i="58"/>
  <c r="I23" i="58"/>
  <c r="F23" i="58"/>
  <c r="E23" i="58"/>
  <c r="D23" i="58"/>
  <c r="L22" i="58"/>
  <c r="I22" i="58"/>
  <c r="F22" i="58"/>
  <c r="E22" i="58"/>
  <c r="D22" i="58"/>
  <c r="L21" i="58"/>
  <c r="I21" i="58"/>
  <c r="F21" i="58"/>
  <c r="E21" i="58"/>
  <c r="D21" i="58"/>
  <c r="L20" i="58"/>
  <c r="I20" i="58"/>
  <c r="F20" i="58"/>
  <c r="E20" i="58"/>
  <c r="D20" i="58"/>
  <c r="C20" i="58" s="1"/>
  <c r="L19" i="58"/>
  <c r="I19" i="58"/>
  <c r="F19" i="58"/>
  <c r="E19" i="58"/>
  <c r="D19" i="58"/>
  <c r="L18" i="58"/>
  <c r="I18" i="58"/>
  <c r="F18" i="58"/>
  <c r="E18" i="58"/>
  <c r="D18" i="58"/>
  <c r="L17" i="58"/>
  <c r="I17" i="58"/>
  <c r="F17" i="58"/>
  <c r="E17" i="58"/>
  <c r="D17" i="58"/>
  <c r="L16" i="58"/>
  <c r="I16" i="58"/>
  <c r="F16" i="58"/>
  <c r="F13" i="58" s="1"/>
  <c r="E16" i="58"/>
  <c r="D16" i="58"/>
  <c r="L15" i="58"/>
  <c r="I15" i="58"/>
  <c r="F15" i="58"/>
  <c r="E15" i="58"/>
  <c r="D15" i="58"/>
  <c r="N13" i="58"/>
  <c r="M13" i="58"/>
  <c r="K13" i="58"/>
  <c r="J13" i="58"/>
  <c r="H13" i="58"/>
  <c r="G13" i="58"/>
  <c r="E13" i="59" l="1"/>
  <c r="L13" i="59"/>
  <c r="I13" i="59"/>
  <c r="C17" i="59"/>
  <c r="C21" i="59"/>
  <c r="C25" i="59"/>
  <c r="C29" i="59"/>
  <c r="C33" i="59"/>
  <c r="C20" i="59"/>
  <c r="C24" i="59"/>
  <c r="C28" i="59"/>
  <c r="C32" i="59"/>
  <c r="D13" i="59"/>
  <c r="E13" i="58"/>
  <c r="I13" i="58"/>
  <c r="C37" i="58"/>
  <c r="L13" i="58"/>
  <c r="C15" i="58"/>
  <c r="C19" i="58"/>
  <c r="C23" i="58"/>
  <c r="C27" i="58"/>
  <c r="C31" i="58"/>
  <c r="C35" i="59"/>
  <c r="C17" i="58"/>
  <c r="C21" i="58"/>
  <c r="C25" i="58"/>
  <c r="C29" i="58"/>
  <c r="C33" i="58"/>
  <c r="C35" i="58"/>
  <c r="C18" i="58"/>
  <c r="C22" i="58"/>
  <c r="C26" i="58"/>
  <c r="C30" i="58"/>
  <c r="C36" i="58"/>
  <c r="C15" i="59"/>
  <c r="C19" i="59"/>
  <c r="C23" i="59"/>
  <c r="C27" i="59"/>
  <c r="C31" i="59"/>
  <c r="C37" i="59"/>
  <c r="D13" i="58"/>
  <c r="C16" i="58"/>
  <c r="D14" i="16"/>
  <c r="C14" i="16"/>
  <c r="B14" i="16"/>
  <c r="W15" i="15"/>
  <c r="C13" i="59" l="1"/>
  <c r="C13" i="58"/>
  <c r="O34" i="6"/>
  <c r="H15" i="49"/>
  <c r="I15" i="49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I18" i="49"/>
  <c r="I19" i="49"/>
  <c r="I20" i="49"/>
  <c r="I21" i="49"/>
  <c r="I22" i="49"/>
  <c r="I23" i="49"/>
  <c r="I24" i="49"/>
  <c r="I25" i="49"/>
  <c r="I26" i="49"/>
  <c r="I27" i="49"/>
  <c r="I28" i="49"/>
  <c r="I29" i="49"/>
  <c r="I30" i="49"/>
  <c r="I31" i="49"/>
  <c r="I32" i="49"/>
  <c r="I33" i="49"/>
  <c r="I34" i="49"/>
  <c r="I35" i="49"/>
  <c r="I36" i="49"/>
  <c r="I37" i="49"/>
  <c r="I38" i="49"/>
  <c r="I39" i="49"/>
  <c r="I17" i="49"/>
  <c r="O20" i="6" l="1"/>
  <c r="O21" i="6"/>
  <c r="O22" i="6"/>
  <c r="O23" i="6"/>
  <c r="O24" i="6"/>
  <c r="O25" i="6"/>
  <c r="O26" i="6"/>
  <c r="O27" i="6"/>
  <c r="O28" i="6"/>
  <c r="O29" i="6"/>
  <c r="O30" i="6"/>
  <c r="O31" i="6"/>
  <c r="O32" i="6"/>
  <c r="O33" i="6"/>
  <c r="O35" i="6"/>
  <c r="O36" i="6"/>
  <c r="O37" i="6"/>
  <c r="O38" i="6"/>
  <c r="O39" i="6"/>
  <c r="O40" i="6"/>
  <c r="O41" i="6"/>
  <c r="O19" i="6"/>
  <c r="C21" i="35"/>
  <c r="C20" i="35"/>
  <c r="E17" i="25" l="1"/>
  <c r="C35" i="25"/>
  <c r="D26" i="25"/>
  <c r="C26" i="25"/>
  <c r="C16" i="25"/>
  <c r="M35" i="24"/>
  <c r="L35" i="24"/>
  <c r="K41" i="24"/>
  <c r="K40" i="24"/>
  <c r="K39" i="24"/>
  <c r="K38" i="24"/>
  <c r="K37" i="24"/>
  <c r="K36" i="24"/>
  <c r="K28" i="24"/>
  <c r="K29" i="24"/>
  <c r="K30" i="24"/>
  <c r="K31" i="24"/>
  <c r="K32" i="24"/>
  <c r="K33" i="24"/>
  <c r="K34" i="24"/>
  <c r="K27" i="24"/>
  <c r="K18" i="24"/>
  <c r="K19" i="24"/>
  <c r="K20" i="24"/>
  <c r="K21" i="24"/>
  <c r="K22" i="24"/>
  <c r="K23" i="24"/>
  <c r="K24" i="24"/>
  <c r="K25" i="24"/>
  <c r="K17" i="24"/>
  <c r="H41" i="24"/>
  <c r="H40" i="24"/>
  <c r="H39" i="24"/>
  <c r="H38" i="24"/>
  <c r="H37" i="24"/>
  <c r="H36" i="24"/>
  <c r="H28" i="24"/>
  <c r="H29" i="24"/>
  <c r="H30" i="24"/>
  <c r="H31" i="24"/>
  <c r="H32" i="24"/>
  <c r="H33" i="24"/>
  <c r="H34" i="24"/>
  <c r="H27" i="24"/>
  <c r="H18" i="24"/>
  <c r="H19" i="24"/>
  <c r="H20" i="24"/>
  <c r="H21" i="24"/>
  <c r="H22" i="24"/>
  <c r="H23" i="24"/>
  <c r="H24" i="24"/>
  <c r="H25" i="24"/>
  <c r="H17" i="24"/>
  <c r="E37" i="24"/>
  <c r="E38" i="24"/>
  <c r="E39" i="24"/>
  <c r="E40" i="24"/>
  <c r="E41" i="24"/>
  <c r="E36" i="24"/>
  <c r="E28" i="24"/>
  <c r="E29" i="24"/>
  <c r="E30" i="24"/>
  <c r="E31" i="24"/>
  <c r="E32" i="24"/>
  <c r="E33" i="24"/>
  <c r="E34" i="24"/>
  <c r="E27" i="24"/>
  <c r="E26" i="24" s="1"/>
  <c r="D36" i="24"/>
  <c r="D37" i="24"/>
  <c r="D38" i="24"/>
  <c r="D39" i="24"/>
  <c r="D40" i="24"/>
  <c r="D41" i="24"/>
  <c r="C37" i="24"/>
  <c r="C38" i="24"/>
  <c r="C39" i="24"/>
  <c r="C40" i="24"/>
  <c r="B40" i="24" s="1"/>
  <c r="C41" i="24"/>
  <c r="B41" i="24" s="1"/>
  <c r="C36" i="24"/>
  <c r="F26" i="24"/>
  <c r="G26" i="24"/>
  <c r="I26" i="24"/>
  <c r="J26" i="24"/>
  <c r="L26" i="24"/>
  <c r="M26" i="24"/>
  <c r="F35" i="24"/>
  <c r="G35" i="24"/>
  <c r="I35" i="24"/>
  <c r="J35" i="24"/>
  <c r="D27" i="24"/>
  <c r="D28" i="24"/>
  <c r="D29" i="24"/>
  <c r="D30" i="24"/>
  <c r="D31" i="24"/>
  <c r="D32" i="24"/>
  <c r="D33" i="24"/>
  <c r="D34" i="24"/>
  <c r="C28" i="24"/>
  <c r="C29" i="24"/>
  <c r="C30" i="24"/>
  <c r="C31" i="24"/>
  <c r="C32" i="24"/>
  <c r="C33" i="24"/>
  <c r="C34" i="24"/>
  <c r="C27" i="24"/>
  <c r="D17" i="24"/>
  <c r="D18" i="24"/>
  <c r="D19" i="24"/>
  <c r="D20" i="24"/>
  <c r="D21" i="24"/>
  <c r="D22" i="24"/>
  <c r="D23" i="24"/>
  <c r="D24" i="24"/>
  <c r="D25" i="24"/>
  <c r="C18" i="24"/>
  <c r="B18" i="24" s="1"/>
  <c r="C19" i="24"/>
  <c r="B19" i="24" s="1"/>
  <c r="C20" i="24"/>
  <c r="B20" i="24" s="1"/>
  <c r="C21" i="24"/>
  <c r="B21" i="24" s="1"/>
  <c r="C22" i="24"/>
  <c r="B22" i="24" s="1"/>
  <c r="C23" i="24"/>
  <c r="B23" i="24" s="1"/>
  <c r="C24" i="24"/>
  <c r="B24" i="24" s="1"/>
  <c r="C25" i="24"/>
  <c r="B25" i="24" s="1"/>
  <c r="C17" i="24"/>
  <c r="F16" i="24"/>
  <c r="G16" i="24"/>
  <c r="E18" i="24"/>
  <c r="E19" i="24"/>
  <c r="E20" i="24"/>
  <c r="E21" i="24"/>
  <c r="E22" i="24"/>
  <c r="E23" i="24"/>
  <c r="E24" i="24"/>
  <c r="E25" i="24"/>
  <c r="E17" i="24"/>
  <c r="P37" i="23"/>
  <c r="Q37" i="23"/>
  <c r="R37" i="23"/>
  <c r="S37" i="23"/>
  <c r="T37" i="23"/>
  <c r="U37" i="23"/>
  <c r="V37" i="23"/>
  <c r="W37" i="23"/>
  <c r="X37" i="23"/>
  <c r="Y37" i="23"/>
  <c r="Z37" i="23"/>
  <c r="P28" i="23"/>
  <c r="Q28" i="23"/>
  <c r="R28" i="23"/>
  <c r="S28" i="23"/>
  <c r="T28" i="23"/>
  <c r="U28" i="23"/>
  <c r="V28" i="23"/>
  <c r="W28" i="23"/>
  <c r="X28" i="23"/>
  <c r="Y28" i="23"/>
  <c r="Z28" i="23"/>
  <c r="O37" i="23"/>
  <c r="O28" i="23"/>
  <c r="P18" i="23"/>
  <c r="Q18" i="23"/>
  <c r="R18" i="23"/>
  <c r="S18" i="23"/>
  <c r="T18" i="23"/>
  <c r="U18" i="23"/>
  <c r="V18" i="23"/>
  <c r="W18" i="23"/>
  <c r="X18" i="23"/>
  <c r="Y18" i="23"/>
  <c r="Z18" i="23"/>
  <c r="O18" i="23"/>
  <c r="D37" i="23"/>
  <c r="E37" i="23"/>
  <c r="F37" i="23"/>
  <c r="G37" i="23"/>
  <c r="H37" i="23"/>
  <c r="I37" i="23"/>
  <c r="J37" i="23"/>
  <c r="L37" i="23"/>
  <c r="C28" i="23"/>
  <c r="D28" i="23"/>
  <c r="E28" i="23"/>
  <c r="F28" i="23"/>
  <c r="G28" i="23"/>
  <c r="H28" i="23"/>
  <c r="I28" i="23"/>
  <c r="J28" i="23"/>
  <c r="L28" i="23"/>
  <c r="D18" i="23"/>
  <c r="E18" i="23"/>
  <c r="F18" i="23"/>
  <c r="G18" i="23"/>
  <c r="H18" i="23"/>
  <c r="I18" i="23"/>
  <c r="J18" i="23"/>
  <c r="L18" i="23"/>
  <c r="C37" i="23"/>
  <c r="C27" i="23"/>
  <c r="B27" i="23" s="1"/>
  <c r="C26" i="23"/>
  <c r="B26" i="23" s="1"/>
  <c r="C25" i="23"/>
  <c r="B25" i="23" s="1"/>
  <c r="C24" i="23"/>
  <c r="B24" i="23" s="1"/>
  <c r="C23" i="23"/>
  <c r="B23" i="23" s="1"/>
  <c r="C22" i="23"/>
  <c r="B22" i="23" s="1"/>
  <c r="C21" i="23"/>
  <c r="B21" i="23" s="1"/>
  <c r="C20" i="23"/>
  <c r="C19" i="23"/>
  <c r="B19" i="23" s="1"/>
  <c r="C15" i="41"/>
  <c r="D16" i="41"/>
  <c r="D17" i="41"/>
  <c r="D18" i="41"/>
  <c r="D19" i="41"/>
  <c r="D20" i="41"/>
  <c r="D21" i="41"/>
  <c r="D22" i="41"/>
  <c r="D23" i="41"/>
  <c r="D24" i="41"/>
  <c r="D25" i="41"/>
  <c r="D26" i="41"/>
  <c r="D27" i="41"/>
  <c r="D28" i="41"/>
  <c r="D29" i="41"/>
  <c r="D30" i="41"/>
  <c r="D31" i="41"/>
  <c r="D32" i="41"/>
  <c r="D33" i="41"/>
  <c r="D34" i="41"/>
  <c r="D35" i="41"/>
  <c r="D36" i="41"/>
  <c r="D37" i="41"/>
  <c r="D15" i="41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19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19" i="33"/>
  <c r="H20" i="33"/>
  <c r="H21" i="33"/>
  <c r="H22" i="33"/>
  <c r="H23" i="33"/>
  <c r="H24" i="33"/>
  <c r="H25" i="33"/>
  <c r="H26" i="33"/>
  <c r="H27" i="33"/>
  <c r="H28" i="33"/>
  <c r="D17" i="18"/>
  <c r="G17" i="18"/>
  <c r="F17" i="18"/>
  <c r="P17" i="18"/>
  <c r="U17" i="18"/>
  <c r="E17" i="18"/>
  <c r="U39" i="18"/>
  <c r="P39" i="18"/>
  <c r="J39" i="18"/>
  <c r="G39" i="18"/>
  <c r="F39" i="18"/>
  <c r="E39" i="18"/>
  <c r="D39" i="18"/>
  <c r="U38" i="18"/>
  <c r="P38" i="18"/>
  <c r="J38" i="18"/>
  <c r="G38" i="18"/>
  <c r="F38" i="18"/>
  <c r="E38" i="18"/>
  <c r="D38" i="18"/>
  <c r="U37" i="18"/>
  <c r="P37" i="18"/>
  <c r="J37" i="18"/>
  <c r="G37" i="18"/>
  <c r="F37" i="18"/>
  <c r="C37" i="18" s="1"/>
  <c r="E37" i="18"/>
  <c r="D37" i="18"/>
  <c r="U36" i="18"/>
  <c r="P36" i="18"/>
  <c r="J36" i="18"/>
  <c r="G36" i="18"/>
  <c r="F36" i="18"/>
  <c r="E36" i="18"/>
  <c r="D36" i="18"/>
  <c r="U35" i="18"/>
  <c r="P35" i="18"/>
  <c r="J35" i="18"/>
  <c r="G35" i="18"/>
  <c r="F35" i="18"/>
  <c r="E35" i="18"/>
  <c r="D35" i="18"/>
  <c r="U34" i="18"/>
  <c r="P34" i="18"/>
  <c r="J34" i="18"/>
  <c r="G34" i="18"/>
  <c r="F34" i="18"/>
  <c r="E34" i="18"/>
  <c r="D34" i="18"/>
  <c r="U33" i="18"/>
  <c r="P33" i="18"/>
  <c r="J33" i="18"/>
  <c r="G33" i="18"/>
  <c r="F33" i="18"/>
  <c r="C33" i="18" s="1"/>
  <c r="E33" i="18"/>
  <c r="D33" i="18"/>
  <c r="U32" i="18"/>
  <c r="P32" i="18"/>
  <c r="J32" i="18"/>
  <c r="G32" i="18"/>
  <c r="F32" i="18"/>
  <c r="E32" i="18"/>
  <c r="D32" i="18"/>
  <c r="U31" i="18"/>
  <c r="P31" i="18"/>
  <c r="J31" i="18"/>
  <c r="G31" i="18"/>
  <c r="F31" i="18"/>
  <c r="E31" i="18"/>
  <c r="D31" i="18"/>
  <c r="U30" i="18"/>
  <c r="P30" i="18"/>
  <c r="J30" i="18"/>
  <c r="G30" i="18"/>
  <c r="F30" i="18"/>
  <c r="E30" i="18"/>
  <c r="D30" i="18"/>
  <c r="U29" i="18"/>
  <c r="P29" i="18"/>
  <c r="J29" i="18"/>
  <c r="G29" i="18"/>
  <c r="F29" i="18"/>
  <c r="C29" i="18" s="1"/>
  <c r="E29" i="18"/>
  <c r="D29" i="18"/>
  <c r="U28" i="18"/>
  <c r="P28" i="18"/>
  <c r="J28" i="18"/>
  <c r="G28" i="18"/>
  <c r="F28" i="18"/>
  <c r="E28" i="18"/>
  <c r="D28" i="18"/>
  <c r="U27" i="18"/>
  <c r="P27" i="18"/>
  <c r="J27" i="18"/>
  <c r="G27" i="18"/>
  <c r="F27" i="18"/>
  <c r="E27" i="18"/>
  <c r="D27" i="18"/>
  <c r="U26" i="18"/>
  <c r="P26" i="18"/>
  <c r="J26" i="18"/>
  <c r="G26" i="18"/>
  <c r="F26" i="18"/>
  <c r="E26" i="18"/>
  <c r="D26" i="18"/>
  <c r="U25" i="18"/>
  <c r="P25" i="18"/>
  <c r="J25" i="18"/>
  <c r="G25" i="18"/>
  <c r="F25" i="18"/>
  <c r="C25" i="18" s="1"/>
  <c r="E25" i="18"/>
  <c r="D25" i="18"/>
  <c r="U24" i="18"/>
  <c r="P24" i="18"/>
  <c r="J24" i="18"/>
  <c r="G24" i="18"/>
  <c r="F24" i="18"/>
  <c r="E24" i="18"/>
  <c r="D24" i="18"/>
  <c r="U23" i="18"/>
  <c r="P23" i="18"/>
  <c r="J23" i="18"/>
  <c r="G23" i="18"/>
  <c r="F23" i="18"/>
  <c r="E23" i="18"/>
  <c r="D23" i="18"/>
  <c r="U22" i="18"/>
  <c r="P22" i="18"/>
  <c r="J22" i="18"/>
  <c r="G22" i="18"/>
  <c r="F22" i="18"/>
  <c r="E22" i="18"/>
  <c r="D22" i="18"/>
  <c r="U21" i="18"/>
  <c r="P21" i="18"/>
  <c r="J21" i="18"/>
  <c r="G21" i="18"/>
  <c r="F21" i="18"/>
  <c r="C21" i="18" s="1"/>
  <c r="E21" i="18"/>
  <c r="D21" i="18"/>
  <c r="U20" i="18"/>
  <c r="P20" i="18"/>
  <c r="J20" i="18"/>
  <c r="G20" i="18"/>
  <c r="F20" i="18"/>
  <c r="E20" i="18"/>
  <c r="D20" i="18"/>
  <c r="U19" i="18"/>
  <c r="P19" i="18"/>
  <c r="J19" i="18"/>
  <c r="G19" i="18"/>
  <c r="F19" i="18"/>
  <c r="E19" i="18"/>
  <c r="D19" i="18"/>
  <c r="U18" i="18"/>
  <c r="P18" i="18"/>
  <c r="J18" i="18"/>
  <c r="G18" i="18"/>
  <c r="F18" i="18"/>
  <c r="E18" i="18"/>
  <c r="D18" i="18"/>
  <c r="J17" i="18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16" i="40"/>
  <c r="R17" i="40"/>
  <c r="R18" i="40"/>
  <c r="R19" i="40"/>
  <c r="R20" i="40"/>
  <c r="R21" i="40"/>
  <c r="R22" i="40"/>
  <c r="R23" i="40"/>
  <c r="R24" i="40"/>
  <c r="R25" i="40"/>
  <c r="R26" i="40"/>
  <c r="R27" i="40"/>
  <c r="R28" i="40"/>
  <c r="R29" i="40"/>
  <c r="R30" i="40"/>
  <c r="R31" i="40"/>
  <c r="R32" i="40"/>
  <c r="R33" i="40"/>
  <c r="R34" i="40"/>
  <c r="R35" i="40"/>
  <c r="R36" i="40"/>
  <c r="R37" i="40"/>
  <c r="R38" i="40"/>
  <c r="R16" i="40"/>
  <c r="Z17" i="40"/>
  <c r="U17" i="40" s="1"/>
  <c r="Z18" i="40"/>
  <c r="U18" i="40" s="1"/>
  <c r="Z19" i="40"/>
  <c r="U19" i="40" s="1"/>
  <c r="Z20" i="40"/>
  <c r="U20" i="40" s="1"/>
  <c r="Z21" i="40"/>
  <c r="U21" i="40" s="1"/>
  <c r="Z22" i="40"/>
  <c r="U22" i="40" s="1"/>
  <c r="Z23" i="40"/>
  <c r="U23" i="40" s="1"/>
  <c r="Z24" i="40"/>
  <c r="U24" i="40" s="1"/>
  <c r="Z25" i="40"/>
  <c r="U25" i="40" s="1"/>
  <c r="Z26" i="40"/>
  <c r="U26" i="40" s="1"/>
  <c r="Z27" i="40"/>
  <c r="U27" i="40" s="1"/>
  <c r="Z28" i="40"/>
  <c r="U28" i="40" s="1"/>
  <c r="Z29" i="40"/>
  <c r="U29" i="40" s="1"/>
  <c r="Z30" i="40"/>
  <c r="U30" i="40" s="1"/>
  <c r="Z31" i="40"/>
  <c r="U31" i="40" s="1"/>
  <c r="Z32" i="40"/>
  <c r="U32" i="40" s="1"/>
  <c r="Z33" i="40"/>
  <c r="U33" i="40" s="1"/>
  <c r="Z34" i="40"/>
  <c r="U34" i="40" s="1"/>
  <c r="Z35" i="40"/>
  <c r="U35" i="40" s="1"/>
  <c r="Z36" i="40"/>
  <c r="U36" i="40" s="1"/>
  <c r="Z37" i="40"/>
  <c r="U37" i="40" s="1"/>
  <c r="Z38" i="40"/>
  <c r="U38" i="40" s="1"/>
  <c r="Z16" i="40"/>
  <c r="U16" i="40" s="1"/>
  <c r="B14" i="36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19" i="33"/>
  <c r="B38" i="33"/>
  <c r="AC19" i="33"/>
  <c r="AC20" i="33"/>
  <c r="AC21" i="33"/>
  <c r="AC22" i="33"/>
  <c r="AC23" i="33"/>
  <c r="AC24" i="33"/>
  <c r="AC25" i="33"/>
  <c r="AC26" i="33"/>
  <c r="AC27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B20" i="33"/>
  <c r="AB21" i="33"/>
  <c r="AB22" i="33"/>
  <c r="B22" i="33" s="1"/>
  <c r="AB23" i="33"/>
  <c r="AB24" i="33"/>
  <c r="AB25" i="33"/>
  <c r="AB26" i="33"/>
  <c r="B26" i="33" s="1"/>
  <c r="AB27" i="33"/>
  <c r="AB28" i="33"/>
  <c r="AB29" i="33"/>
  <c r="AB30" i="33"/>
  <c r="B30" i="33" s="1"/>
  <c r="AB31" i="33"/>
  <c r="AB32" i="33"/>
  <c r="AB33" i="33"/>
  <c r="AB34" i="33"/>
  <c r="B34" i="33" s="1"/>
  <c r="AB35" i="33"/>
  <c r="AB36" i="33"/>
  <c r="AB37" i="33"/>
  <c r="AB38" i="33"/>
  <c r="AB39" i="33"/>
  <c r="AB40" i="33"/>
  <c r="AB41" i="33"/>
  <c r="AB19" i="33"/>
  <c r="AG19" i="33"/>
  <c r="AG20" i="33"/>
  <c r="AG21" i="33"/>
  <c r="E21" i="33" s="1"/>
  <c r="AG22" i="33"/>
  <c r="E22" i="33" s="1"/>
  <c r="AG23" i="33"/>
  <c r="AG24" i="33"/>
  <c r="AG25" i="33"/>
  <c r="E25" i="33" s="1"/>
  <c r="AG26" i="33"/>
  <c r="E26" i="33" s="1"/>
  <c r="AG27" i="33"/>
  <c r="AG28" i="33"/>
  <c r="AG29" i="33"/>
  <c r="E29" i="33" s="1"/>
  <c r="AG30" i="33"/>
  <c r="E30" i="33" s="1"/>
  <c r="AG31" i="33"/>
  <c r="AG32" i="33"/>
  <c r="AG33" i="33"/>
  <c r="E33" i="33" s="1"/>
  <c r="AG34" i="33"/>
  <c r="E34" i="33" s="1"/>
  <c r="AG35" i="33"/>
  <c r="AG36" i="33"/>
  <c r="AG37" i="33"/>
  <c r="E37" i="33" s="1"/>
  <c r="AG38" i="33"/>
  <c r="E38" i="33" s="1"/>
  <c r="AG39" i="33"/>
  <c r="AG40" i="33"/>
  <c r="AG41" i="33"/>
  <c r="E41" i="33" s="1"/>
  <c r="AF20" i="33"/>
  <c r="AF21" i="33"/>
  <c r="AF22" i="33"/>
  <c r="AF23" i="33"/>
  <c r="AF24" i="33"/>
  <c r="AF25" i="33"/>
  <c r="AF26" i="33"/>
  <c r="AF27" i="33"/>
  <c r="AF28" i="33"/>
  <c r="AF29" i="33"/>
  <c r="AF30" i="33"/>
  <c r="AF31" i="33"/>
  <c r="D31" i="33" s="1"/>
  <c r="AF32" i="33"/>
  <c r="D32" i="33" s="1"/>
  <c r="AF33" i="33"/>
  <c r="AF34" i="33"/>
  <c r="AF35" i="33"/>
  <c r="D35" i="33" s="1"/>
  <c r="AF36" i="33"/>
  <c r="D36" i="33" s="1"/>
  <c r="AF37" i="33"/>
  <c r="AF38" i="33"/>
  <c r="AF39" i="33"/>
  <c r="D39" i="33" s="1"/>
  <c r="AF40" i="33"/>
  <c r="D40" i="33" s="1"/>
  <c r="AF41" i="33"/>
  <c r="AF19" i="33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18" i="34"/>
  <c r="C18" i="34"/>
  <c r="C19" i="34"/>
  <c r="C20" i="34"/>
  <c r="C21" i="34"/>
  <c r="C22" i="34"/>
  <c r="C23" i="34"/>
  <c r="C24" i="34"/>
  <c r="C25" i="34"/>
  <c r="C26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39" i="34"/>
  <c r="C40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18" i="34"/>
  <c r="B13" i="52"/>
  <c r="F27" i="37"/>
  <c r="E27" i="37"/>
  <c r="G15" i="37"/>
  <c r="C15" i="37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C40" i="22"/>
  <c r="C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18" i="22"/>
  <c r="C35" i="33" l="1"/>
  <c r="C27" i="33"/>
  <c r="C19" i="33"/>
  <c r="C20" i="18"/>
  <c r="C24" i="18"/>
  <c r="C28" i="18"/>
  <c r="C32" i="18"/>
  <c r="C36" i="18"/>
  <c r="B17" i="24"/>
  <c r="B33" i="24"/>
  <c r="B29" i="24"/>
  <c r="B36" i="24"/>
  <c r="B35" i="24" s="1"/>
  <c r="B38" i="24"/>
  <c r="C39" i="33"/>
  <c r="C31" i="33"/>
  <c r="C23" i="33"/>
  <c r="B37" i="24"/>
  <c r="D27" i="37"/>
  <c r="C38" i="33"/>
  <c r="C34" i="33"/>
  <c r="C30" i="33"/>
  <c r="C26" i="33"/>
  <c r="C22" i="33"/>
  <c r="D25" i="33"/>
  <c r="D21" i="33"/>
  <c r="E19" i="33"/>
  <c r="C18" i="23"/>
  <c r="C16" i="23" s="1"/>
  <c r="B20" i="23"/>
  <c r="B18" i="23" s="1"/>
  <c r="B32" i="24"/>
  <c r="B28" i="24"/>
  <c r="B39" i="33"/>
  <c r="B35" i="33"/>
  <c r="B31" i="33"/>
  <c r="B27" i="33"/>
  <c r="B23" i="33"/>
  <c r="C41" i="33"/>
  <c r="C37" i="33"/>
  <c r="C33" i="33"/>
  <c r="C29" i="33"/>
  <c r="C25" i="33"/>
  <c r="C21" i="33"/>
  <c r="D14" i="40"/>
  <c r="D15" i="18"/>
  <c r="D28" i="33"/>
  <c r="D24" i="33"/>
  <c r="D20" i="33"/>
  <c r="H35" i="24"/>
  <c r="B19" i="33"/>
  <c r="C40" i="33"/>
  <c r="C36" i="33"/>
  <c r="C32" i="33"/>
  <c r="C28" i="33"/>
  <c r="C24" i="33"/>
  <c r="C20" i="33"/>
  <c r="C17" i="18"/>
  <c r="D27" i="33"/>
  <c r="D23" i="33"/>
  <c r="D19" i="33"/>
  <c r="D38" i="33"/>
  <c r="D34" i="33"/>
  <c r="D30" i="33"/>
  <c r="E40" i="33"/>
  <c r="E36" i="33"/>
  <c r="E32" i="33"/>
  <c r="E28" i="33"/>
  <c r="E24" i="33"/>
  <c r="E20" i="33"/>
  <c r="F16" i="23"/>
  <c r="D16" i="24"/>
  <c r="B39" i="24"/>
  <c r="K35" i="24"/>
  <c r="D26" i="33"/>
  <c r="D22" i="33"/>
  <c r="D41" i="33"/>
  <c r="D37" i="33"/>
  <c r="D33" i="33"/>
  <c r="D29" i="33"/>
  <c r="E39" i="33"/>
  <c r="E35" i="33"/>
  <c r="E31" i="33"/>
  <c r="E27" i="33"/>
  <c r="E23" i="33"/>
  <c r="J16" i="23"/>
  <c r="B16" i="24"/>
  <c r="K16" i="23"/>
  <c r="C19" i="18"/>
  <c r="C23" i="18"/>
  <c r="C27" i="18"/>
  <c r="C31" i="18"/>
  <c r="C35" i="18"/>
  <c r="C39" i="18"/>
  <c r="B34" i="24"/>
  <c r="D35" i="24"/>
  <c r="B41" i="33"/>
  <c r="B37" i="33"/>
  <c r="B33" i="33"/>
  <c r="B29" i="33"/>
  <c r="B25" i="33"/>
  <c r="B21" i="33"/>
  <c r="C18" i="18"/>
  <c r="C22" i="18"/>
  <c r="C26" i="18"/>
  <c r="C30" i="18"/>
  <c r="C34" i="18"/>
  <c r="C38" i="18"/>
  <c r="L16" i="23"/>
  <c r="H16" i="23"/>
  <c r="D16" i="23"/>
  <c r="E35" i="24"/>
  <c r="B40" i="33"/>
  <c r="B36" i="33"/>
  <c r="B32" i="33"/>
  <c r="B28" i="33"/>
  <c r="B24" i="33"/>
  <c r="B20" i="33"/>
  <c r="G16" i="23"/>
  <c r="C16" i="24"/>
  <c r="B31" i="24"/>
  <c r="K26" i="24"/>
  <c r="H26" i="24"/>
  <c r="C35" i="24"/>
  <c r="D26" i="24"/>
  <c r="B30" i="24"/>
  <c r="B27" i="24"/>
  <c r="C26" i="24"/>
  <c r="E16" i="24"/>
  <c r="I16" i="23"/>
  <c r="E16" i="23"/>
  <c r="C31" i="30"/>
  <c r="B31" i="30"/>
  <c r="C17" i="57"/>
  <c r="C18" i="57"/>
  <c r="C19" i="57"/>
  <c r="C20" i="57"/>
  <c r="C21" i="57"/>
  <c r="C22" i="57"/>
  <c r="C23" i="57"/>
  <c r="C24" i="57"/>
  <c r="C25" i="57"/>
  <c r="C26" i="57"/>
  <c r="C27" i="57"/>
  <c r="C28" i="57"/>
  <c r="C29" i="57"/>
  <c r="C30" i="57"/>
  <c r="C31" i="57"/>
  <c r="C32" i="57"/>
  <c r="C33" i="57"/>
  <c r="C34" i="57"/>
  <c r="C35" i="57"/>
  <c r="C36" i="57"/>
  <c r="C37" i="57"/>
  <c r="C38" i="57"/>
  <c r="C39" i="57"/>
  <c r="B18" i="57"/>
  <c r="B19" i="57"/>
  <c r="B20" i="57"/>
  <c r="B21" i="57"/>
  <c r="B22" i="57"/>
  <c r="B23" i="57"/>
  <c r="B24" i="57"/>
  <c r="B25" i="57"/>
  <c r="B26" i="57"/>
  <c r="B27" i="57"/>
  <c r="B28" i="57"/>
  <c r="B29" i="57"/>
  <c r="B30" i="57"/>
  <c r="B31" i="57"/>
  <c r="B32" i="57"/>
  <c r="B33" i="57"/>
  <c r="B34" i="57"/>
  <c r="B35" i="57"/>
  <c r="B36" i="57"/>
  <c r="B37" i="57"/>
  <c r="B38" i="57"/>
  <c r="B39" i="57"/>
  <c r="B17" i="57"/>
  <c r="AG39" i="57"/>
  <c r="AD39" i="57"/>
  <c r="Y39" i="57"/>
  <c r="V39" i="57"/>
  <c r="O39" i="57"/>
  <c r="L39" i="57"/>
  <c r="D39" i="57" s="1"/>
  <c r="G39" i="57"/>
  <c r="AG38" i="57"/>
  <c r="AD38" i="57"/>
  <c r="Y38" i="57"/>
  <c r="V38" i="57"/>
  <c r="O38" i="57"/>
  <c r="L38" i="57"/>
  <c r="G38" i="57"/>
  <c r="AG37" i="57"/>
  <c r="AD37" i="57"/>
  <c r="Y37" i="57"/>
  <c r="V37" i="57"/>
  <c r="O37" i="57"/>
  <c r="L37" i="57"/>
  <c r="D37" i="57" s="1"/>
  <c r="G37" i="57"/>
  <c r="AG36" i="57"/>
  <c r="AD36" i="57"/>
  <c r="Y36" i="57"/>
  <c r="V36" i="57"/>
  <c r="O36" i="57"/>
  <c r="L36" i="57"/>
  <c r="G36" i="57"/>
  <c r="AG35" i="57"/>
  <c r="AD35" i="57"/>
  <c r="Y35" i="57"/>
  <c r="V35" i="57"/>
  <c r="D35" i="57" s="1"/>
  <c r="O35" i="57"/>
  <c r="L35" i="57"/>
  <c r="G35" i="57"/>
  <c r="AG34" i="57"/>
  <c r="AD34" i="57"/>
  <c r="Y34" i="57"/>
  <c r="V34" i="57"/>
  <c r="O34" i="57"/>
  <c r="L34" i="57"/>
  <c r="G34" i="57"/>
  <c r="AG33" i="57"/>
  <c r="AD33" i="57"/>
  <c r="Y33" i="57"/>
  <c r="V33" i="57"/>
  <c r="O33" i="57"/>
  <c r="L33" i="57"/>
  <c r="D33" i="57" s="1"/>
  <c r="G33" i="57"/>
  <c r="AG32" i="57"/>
  <c r="AD32" i="57"/>
  <c r="Y32" i="57"/>
  <c r="V32" i="57"/>
  <c r="O32" i="57"/>
  <c r="L32" i="57"/>
  <c r="G32" i="57"/>
  <c r="AG31" i="57"/>
  <c r="AD31" i="57"/>
  <c r="Y31" i="57"/>
  <c r="V31" i="57"/>
  <c r="O31" i="57"/>
  <c r="L31" i="57"/>
  <c r="G31" i="57"/>
  <c r="AG30" i="57"/>
  <c r="AD30" i="57"/>
  <c r="Y30" i="57"/>
  <c r="V30" i="57"/>
  <c r="O30" i="57"/>
  <c r="L30" i="57"/>
  <c r="G30" i="57"/>
  <c r="AG29" i="57"/>
  <c r="AD29" i="57"/>
  <c r="Y29" i="57"/>
  <c r="V29" i="57"/>
  <c r="O29" i="57"/>
  <c r="L29" i="57"/>
  <c r="D29" i="57" s="1"/>
  <c r="G29" i="57"/>
  <c r="AG28" i="57"/>
  <c r="AD28" i="57"/>
  <c r="Y28" i="57"/>
  <c r="V28" i="57"/>
  <c r="O28" i="57"/>
  <c r="L28" i="57"/>
  <c r="G28" i="57"/>
  <c r="AG27" i="57"/>
  <c r="AD27" i="57"/>
  <c r="Y27" i="57"/>
  <c r="V27" i="57"/>
  <c r="O27" i="57"/>
  <c r="L27" i="57"/>
  <c r="G27" i="57"/>
  <c r="AG26" i="57"/>
  <c r="AD26" i="57"/>
  <c r="Y26" i="57"/>
  <c r="V26" i="57"/>
  <c r="O26" i="57"/>
  <c r="L26" i="57"/>
  <c r="G26" i="57"/>
  <c r="AG25" i="57"/>
  <c r="AD25" i="57"/>
  <c r="Y25" i="57"/>
  <c r="V25" i="57"/>
  <c r="O25" i="57"/>
  <c r="L25" i="57"/>
  <c r="G25" i="57"/>
  <c r="AG24" i="57"/>
  <c r="AD24" i="57"/>
  <c r="Y24" i="57"/>
  <c r="V24" i="57"/>
  <c r="O24" i="57"/>
  <c r="L24" i="57"/>
  <c r="G24" i="57"/>
  <c r="AG23" i="57"/>
  <c r="AD23" i="57"/>
  <c r="Y23" i="57"/>
  <c r="V23" i="57"/>
  <c r="O23" i="57"/>
  <c r="L23" i="57"/>
  <c r="G23" i="57"/>
  <c r="AG22" i="57"/>
  <c r="AD22" i="57"/>
  <c r="Y22" i="57"/>
  <c r="V22" i="57"/>
  <c r="O22" i="57"/>
  <c r="L22" i="57"/>
  <c r="G22" i="57"/>
  <c r="AG21" i="57"/>
  <c r="AD21" i="57"/>
  <c r="Y21" i="57"/>
  <c r="V21" i="57"/>
  <c r="O21" i="57"/>
  <c r="L21" i="57"/>
  <c r="G21" i="57"/>
  <c r="AG20" i="57"/>
  <c r="AD20" i="57"/>
  <c r="Y20" i="57"/>
  <c r="V20" i="57"/>
  <c r="O20" i="57"/>
  <c r="L20" i="57"/>
  <c r="G20" i="57"/>
  <c r="AG19" i="57"/>
  <c r="AD19" i="57"/>
  <c r="Y19" i="57"/>
  <c r="V19" i="57"/>
  <c r="O19" i="57"/>
  <c r="L19" i="57"/>
  <c r="G19" i="57"/>
  <c r="AG18" i="57"/>
  <c r="AD18" i="57"/>
  <c r="Y18" i="57"/>
  <c r="V18" i="57"/>
  <c r="O18" i="57"/>
  <c r="L18" i="57"/>
  <c r="G18" i="57"/>
  <c r="AG17" i="57"/>
  <c r="AD17" i="57"/>
  <c r="Y17" i="57"/>
  <c r="V17" i="57"/>
  <c r="O17" i="57"/>
  <c r="L17" i="57"/>
  <c r="G17" i="57"/>
  <c r="AI15" i="57"/>
  <c r="AH15" i="57"/>
  <c r="AF15" i="57"/>
  <c r="AE15" i="57"/>
  <c r="AC15" i="57"/>
  <c r="AB15" i="57"/>
  <c r="AA15" i="57"/>
  <c r="Z15" i="57"/>
  <c r="X15" i="57"/>
  <c r="W15" i="57"/>
  <c r="U15" i="57"/>
  <c r="T15" i="57"/>
  <c r="Q15" i="57"/>
  <c r="P15" i="57"/>
  <c r="N15" i="57"/>
  <c r="M15" i="57"/>
  <c r="K15" i="57"/>
  <c r="J15" i="57"/>
  <c r="I15" i="57"/>
  <c r="H15" i="57"/>
  <c r="F15" i="57"/>
  <c r="E15" i="57"/>
  <c r="V15" i="57" l="1"/>
  <c r="D20" i="57"/>
  <c r="D24" i="57"/>
  <c r="D28" i="57"/>
  <c r="D36" i="57"/>
  <c r="D31" i="57"/>
  <c r="D19" i="57"/>
  <c r="D17" i="33"/>
  <c r="D26" i="57"/>
  <c r="D30" i="57"/>
  <c r="D38" i="57"/>
  <c r="D32" i="57"/>
  <c r="Y15" i="57"/>
  <c r="D18" i="57"/>
  <c r="D22" i="57"/>
  <c r="D34" i="57"/>
  <c r="AD15" i="57"/>
  <c r="D21" i="57"/>
  <c r="D23" i="57"/>
  <c r="D25" i="57"/>
  <c r="D27" i="57"/>
  <c r="G15" i="57"/>
  <c r="C15" i="57"/>
  <c r="L15" i="57"/>
  <c r="B26" i="24"/>
  <c r="O15" i="57"/>
  <c r="AG15" i="57"/>
  <c r="D17" i="57"/>
  <c r="B15" i="57"/>
  <c r="B18" i="47"/>
  <c r="B19" i="47"/>
  <c r="B21" i="47"/>
  <c r="B22" i="47"/>
  <c r="B24" i="47"/>
  <c r="B11" i="52"/>
  <c r="E11" i="52"/>
  <c r="C13" i="47"/>
  <c r="D13" i="47"/>
  <c r="E13" i="47"/>
  <c r="F13" i="47"/>
  <c r="G13" i="47"/>
  <c r="H13" i="47"/>
  <c r="J13" i="47"/>
  <c r="K13" i="47"/>
  <c r="L13" i="47"/>
  <c r="M13" i="47"/>
  <c r="N13" i="47"/>
  <c r="O13" i="47"/>
  <c r="B15" i="47"/>
  <c r="B16" i="47"/>
  <c r="B17" i="47"/>
  <c r="B20" i="47"/>
  <c r="B23" i="47"/>
  <c r="B25" i="47"/>
  <c r="B26" i="47"/>
  <c r="B27" i="47"/>
  <c r="B28" i="47"/>
  <c r="B29" i="47"/>
  <c r="B30" i="47"/>
  <c r="B31" i="47"/>
  <c r="B32" i="47"/>
  <c r="B33" i="47"/>
  <c r="B34" i="47"/>
  <c r="B35" i="47"/>
  <c r="B36" i="47"/>
  <c r="B37" i="47"/>
  <c r="C12" i="46"/>
  <c r="D12" i="46"/>
  <c r="E12" i="46"/>
  <c r="F12" i="46"/>
  <c r="G12" i="46"/>
  <c r="H12" i="46"/>
  <c r="I12" i="46"/>
  <c r="J12" i="46"/>
  <c r="K12" i="46"/>
  <c r="B14" i="46"/>
  <c r="B15" i="46"/>
  <c r="B16" i="46"/>
  <c r="B17" i="46"/>
  <c r="B18" i="46"/>
  <c r="B19" i="46"/>
  <c r="B20" i="46"/>
  <c r="B21" i="46"/>
  <c r="B22" i="46"/>
  <c r="B23" i="46"/>
  <c r="B24" i="46"/>
  <c r="B25" i="46"/>
  <c r="B26" i="46"/>
  <c r="B27" i="46"/>
  <c r="B28" i="46"/>
  <c r="B29" i="46"/>
  <c r="B30" i="46"/>
  <c r="B31" i="46"/>
  <c r="B32" i="46"/>
  <c r="B33" i="46"/>
  <c r="B34" i="46"/>
  <c r="B35" i="46"/>
  <c r="B36" i="46"/>
  <c r="C14" i="45"/>
  <c r="D14" i="45"/>
  <c r="E14" i="45"/>
  <c r="F14" i="45"/>
  <c r="G14" i="45"/>
  <c r="H14" i="45"/>
  <c r="I14" i="45"/>
  <c r="J14" i="45"/>
  <c r="K14" i="45"/>
  <c r="L14" i="45"/>
  <c r="B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31" i="45"/>
  <c r="B32" i="45"/>
  <c r="B33" i="45"/>
  <c r="B34" i="45"/>
  <c r="B35" i="45"/>
  <c r="B36" i="45"/>
  <c r="B37" i="45"/>
  <c r="B38" i="45"/>
  <c r="B15" i="44"/>
  <c r="C15" i="44"/>
  <c r="D15" i="44"/>
  <c r="I15" i="44"/>
  <c r="J15" i="44"/>
  <c r="L15" i="44"/>
  <c r="M15" i="44"/>
  <c r="O15" i="44"/>
  <c r="P15" i="44"/>
  <c r="T15" i="44"/>
  <c r="U15" i="44"/>
  <c r="W15" i="44"/>
  <c r="X15" i="44"/>
  <c r="Z15" i="44"/>
  <c r="AA15" i="44"/>
  <c r="AC15" i="44"/>
  <c r="AD15" i="44"/>
  <c r="AF15" i="44"/>
  <c r="AG15" i="44"/>
  <c r="AH15" i="44"/>
  <c r="F17" i="44"/>
  <c r="G17" i="44"/>
  <c r="H17" i="44"/>
  <c r="K17" i="44"/>
  <c r="N17" i="44"/>
  <c r="S17" i="44"/>
  <c r="V17" i="44"/>
  <c r="Y17" i="44"/>
  <c r="AB17" i="44"/>
  <c r="AE17" i="44"/>
  <c r="F18" i="44"/>
  <c r="G18" i="44"/>
  <c r="H18" i="44"/>
  <c r="K18" i="44"/>
  <c r="N18" i="44"/>
  <c r="S18" i="44"/>
  <c r="V18" i="44"/>
  <c r="Y18" i="44"/>
  <c r="AB18" i="44"/>
  <c r="AE18" i="44"/>
  <c r="F19" i="44"/>
  <c r="G19" i="44"/>
  <c r="H19" i="44"/>
  <c r="K19" i="44"/>
  <c r="N19" i="44"/>
  <c r="S19" i="44"/>
  <c r="V19" i="44"/>
  <c r="Y19" i="44"/>
  <c r="AB19" i="44"/>
  <c r="AE19" i="44"/>
  <c r="F20" i="44"/>
  <c r="G20" i="44"/>
  <c r="H20" i="44"/>
  <c r="K20" i="44"/>
  <c r="N20" i="44"/>
  <c r="S20" i="44"/>
  <c r="V20" i="44"/>
  <c r="Y20" i="44"/>
  <c r="AB20" i="44"/>
  <c r="AE20" i="44"/>
  <c r="F21" i="44"/>
  <c r="G21" i="44"/>
  <c r="H21" i="44"/>
  <c r="K21" i="44"/>
  <c r="N21" i="44"/>
  <c r="S21" i="44"/>
  <c r="V21" i="44"/>
  <c r="Y21" i="44"/>
  <c r="AB21" i="44"/>
  <c r="AE21" i="44"/>
  <c r="F22" i="44"/>
  <c r="G22" i="44"/>
  <c r="H22" i="44"/>
  <c r="K22" i="44"/>
  <c r="N22" i="44"/>
  <c r="S22" i="44"/>
  <c r="V22" i="44"/>
  <c r="Y22" i="44"/>
  <c r="AB22" i="44"/>
  <c r="AE22" i="44"/>
  <c r="F23" i="44"/>
  <c r="G23" i="44"/>
  <c r="H23" i="44"/>
  <c r="K23" i="44"/>
  <c r="N23" i="44"/>
  <c r="S23" i="44"/>
  <c r="V23" i="44"/>
  <c r="Y23" i="44"/>
  <c r="AB23" i="44"/>
  <c r="AE23" i="44"/>
  <c r="F24" i="44"/>
  <c r="G24" i="44"/>
  <c r="H24" i="44"/>
  <c r="K24" i="44"/>
  <c r="N24" i="44"/>
  <c r="S24" i="44"/>
  <c r="V24" i="44"/>
  <c r="Y24" i="44"/>
  <c r="AB24" i="44"/>
  <c r="AE24" i="44"/>
  <c r="F25" i="44"/>
  <c r="G25" i="44"/>
  <c r="H25" i="44"/>
  <c r="K25" i="44"/>
  <c r="N25" i="44"/>
  <c r="S25" i="44"/>
  <c r="V25" i="44"/>
  <c r="Y25" i="44"/>
  <c r="AB25" i="44"/>
  <c r="AE25" i="44"/>
  <c r="F26" i="44"/>
  <c r="G26" i="44"/>
  <c r="H26" i="44"/>
  <c r="K26" i="44"/>
  <c r="N26" i="44"/>
  <c r="S26" i="44"/>
  <c r="V26" i="44"/>
  <c r="Y26" i="44"/>
  <c r="AB26" i="44"/>
  <c r="AE26" i="44"/>
  <c r="F27" i="44"/>
  <c r="G27" i="44"/>
  <c r="H27" i="44"/>
  <c r="K27" i="44"/>
  <c r="N27" i="44"/>
  <c r="S27" i="44"/>
  <c r="V27" i="44"/>
  <c r="Y27" i="44"/>
  <c r="AB27" i="44"/>
  <c r="AE27" i="44"/>
  <c r="F28" i="44"/>
  <c r="G28" i="44"/>
  <c r="H28" i="44"/>
  <c r="K28" i="44"/>
  <c r="N28" i="44"/>
  <c r="S28" i="44"/>
  <c r="V28" i="44"/>
  <c r="Y28" i="44"/>
  <c r="AB28" i="44"/>
  <c r="AE28" i="44"/>
  <c r="F29" i="44"/>
  <c r="G29" i="44"/>
  <c r="H29" i="44"/>
  <c r="K29" i="44"/>
  <c r="N29" i="44"/>
  <c r="S29" i="44"/>
  <c r="V29" i="44"/>
  <c r="Y29" i="44"/>
  <c r="AB29" i="44"/>
  <c r="AE29" i="44"/>
  <c r="F30" i="44"/>
  <c r="G30" i="44"/>
  <c r="H30" i="44"/>
  <c r="K30" i="44"/>
  <c r="N30" i="44"/>
  <c r="S30" i="44"/>
  <c r="V30" i="44"/>
  <c r="Y30" i="44"/>
  <c r="AB30" i="44"/>
  <c r="AE30" i="44"/>
  <c r="F31" i="44"/>
  <c r="G31" i="44"/>
  <c r="H31" i="44"/>
  <c r="K31" i="44"/>
  <c r="N31" i="44"/>
  <c r="S31" i="44"/>
  <c r="V31" i="44"/>
  <c r="Y31" i="44"/>
  <c r="AB31" i="44"/>
  <c r="AE31" i="44"/>
  <c r="F32" i="44"/>
  <c r="G32" i="44"/>
  <c r="H32" i="44"/>
  <c r="K32" i="44"/>
  <c r="N32" i="44"/>
  <c r="S32" i="44"/>
  <c r="V32" i="44"/>
  <c r="Y32" i="44"/>
  <c r="AB32" i="44"/>
  <c r="AE32" i="44"/>
  <c r="F33" i="44"/>
  <c r="G33" i="44"/>
  <c r="H33" i="44"/>
  <c r="K33" i="44"/>
  <c r="N33" i="44"/>
  <c r="S33" i="44"/>
  <c r="V33" i="44"/>
  <c r="Y33" i="44"/>
  <c r="AB33" i="44"/>
  <c r="AE33" i="44"/>
  <c r="F34" i="44"/>
  <c r="G34" i="44"/>
  <c r="H34" i="44"/>
  <c r="K34" i="44"/>
  <c r="N34" i="44"/>
  <c r="S34" i="44"/>
  <c r="V34" i="44"/>
  <c r="Y34" i="44"/>
  <c r="AB34" i="44"/>
  <c r="AE34" i="44"/>
  <c r="F35" i="44"/>
  <c r="G35" i="44"/>
  <c r="H35" i="44"/>
  <c r="K35" i="44"/>
  <c r="N35" i="44"/>
  <c r="S35" i="44"/>
  <c r="V35" i="44"/>
  <c r="Y35" i="44"/>
  <c r="AB35" i="44"/>
  <c r="AE35" i="44"/>
  <c r="F36" i="44"/>
  <c r="G36" i="44"/>
  <c r="H36" i="44"/>
  <c r="K36" i="44"/>
  <c r="N36" i="44"/>
  <c r="S36" i="44"/>
  <c r="V36" i="44"/>
  <c r="Y36" i="44"/>
  <c r="AB36" i="44"/>
  <c r="AE36" i="44"/>
  <c r="F37" i="44"/>
  <c r="G37" i="44"/>
  <c r="H37" i="44"/>
  <c r="K37" i="44"/>
  <c r="N37" i="44"/>
  <c r="S37" i="44"/>
  <c r="V37" i="44"/>
  <c r="Y37" i="44"/>
  <c r="AB37" i="44"/>
  <c r="AE37" i="44"/>
  <c r="F38" i="44"/>
  <c r="G38" i="44"/>
  <c r="H38" i="44"/>
  <c r="K38" i="44"/>
  <c r="N38" i="44"/>
  <c r="S38" i="44"/>
  <c r="V38" i="44"/>
  <c r="Y38" i="44"/>
  <c r="AB38" i="44"/>
  <c r="AE38" i="44"/>
  <c r="F39" i="44"/>
  <c r="G39" i="44"/>
  <c r="H39" i="44"/>
  <c r="K39" i="44"/>
  <c r="N39" i="44"/>
  <c r="S39" i="44"/>
  <c r="V39" i="44"/>
  <c r="Y39" i="44"/>
  <c r="AB39" i="44"/>
  <c r="AE39" i="44"/>
  <c r="B10" i="43"/>
  <c r="M10" i="43"/>
  <c r="B11" i="43"/>
  <c r="M11" i="43"/>
  <c r="B12" i="43"/>
  <c r="M12" i="43"/>
  <c r="B14" i="43"/>
  <c r="M14" i="43"/>
  <c r="B20" i="43"/>
  <c r="B21" i="43"/>
  <c r="B22" i="43"/>
  <c r="B24" i="43"/>
  <c r="J24" i="43"/>
  <c r="E16" i="42"/>
  <c r="F16" i="42"/>
  <c r="G16" i="42"/>
  <c r="H16" i="42"/>
  <c r="I16" i="42"/>
  <c r="J16" i="42"/>
  <c r="K16" i="42"/>
  <c r="L16" i="42"/>
  <c r="M16" i="42"/>
  <c r="N16" i="42"/>
  <c r="O16" i="42"/>
  <c r="R16" i="42"/>
  <c r="S16" i="42"/>
  <c r="T16" i="42"/>
  <c r="U16" i="42"/>
  <c r="W16" i="42"/>
  <c r="X16" i="42"/>
  <c r="Y16" i="42"/>
  <c r="Z16" i="42"/>
  <c r="AA16" i="42"/>
  <c r="AB16" i="42"/>
  <c r="AC16" i="42"/>
  <c r="AD16" i="42"/>
  <c r="C18" i="42"/>
  <c r="D18" i="42"/>
  <c r="B19" i="42"/>
  <c r="C19" i="42"/>
  <c r="D19" i="42"/>
  <c r="B20" i="42"/>
  <c r="C20" i="42"/>
  <c r="D20" i="42"/>
  <c r="B21" i="42"/>
  <c r="C21" i="42"/>
  <c r="D21" i="42"/>
  <c r="B22" i="42"/>
  <c r="C22" i="42"/>
  <c r="D22" i="42"/>
  <c r="B23" i="42"/>
  <c r="C23" i="42"/>
  <c r="D23" i="42"/>
  <c r="B24" i="42"/>
  <c r="C24" i="42"/>
  <c r="D24" i="42"/>
  <c r="B25" i="42"/>
  <c r="C25" i="42"/>
  <c r="D25" i="42"/>
  <c r="B26" i="42"/>
  <c r="C26" i="42"/>
  <c r="D26" i="42"/>
  <c r="B27" i="42"/>
  <c r="C27" i="42"/>
  <c r="D27" i="42"/>
  <c r="B28" i="42"/>
  <c r="C28" i="42"/>
  <c r="D28" i="42"/>
  <c r="B29" i="42"/>
  <c r="C29" i="42"/>
  <c r="D29" i="42"/>
  <c r="B30" i="42"/>
  <c r="C30" i="42"/>
  <c r="D30" i="42"/>
  <c r="B31" i="42"/>
  <c r="C31" i="42"/>
  <c r="D31" i="42"/>
  <c r="B32" i="42"/>
  <c r="C32" i="42"/>
  <c r="D32" i="42"/>
  <c r="B33" i="42"/>
  <c r="C33" i="42"/>
  <c r="D33" i="42"/>
  <c r="B34" i="42"/>
  <c r="C34" i="42"/>
  <c r="D34" i="42"/>
  <c r="B35" i="42"/>
  <c r="C35" i="42"/>
  <c r="D35" i="42"/>
  <c r="B36" i="42"/>
  <c r="C36" i="42"/>
  <c r="D36" i="42"/>
  <c r="B37" i="42"/>
  <c r="C37" i="42"/>
  <c r="D37" i="42"/>
  <c r="B38" i="42"/>
  <c r="C38" i="42"/>
  <c r="D38" i="42"/>
  <c r="B39" i="42"/>
  <c r="C39" i="42"/>
  <c r="D39" i="42"/>
  <c r="B40" i="42"/>
  <c r="C40" i="42"/>
  <c r="D40" i="42"/>
  <c r="G13" i="41"/>
  <c r="H13" i="41"/>
  <c r="K13" i="41"/>
  <c r="L13" i="41"/>
  <c r="O13" i="41"/>
  <c r="P13" i="41"/>
  <c r="Q13" i="41"/>
  <c r="R13" i="41"/>
  <c r="E15" i="41"/>
  <c r="F15" i="41"/>
  <c r="C16" i="41"/>
  <c r="E16" i="41"/>
  <c r="F16" i="41"/>
  <c r="C17" i="41"/>
  <c r="E17" i="41"/>
  <c r="F17" i="41"/>
  <c r="C18" i="41"/>
  <c r="E18" i="41"/>
  <c r="F18" i="41"/>
  <c r="C19" i="41"/>
  <c r="E19" i="41"/>
  <c r="F19" i="41"/>
  <c r="C20" i="41"/>
  <c r="E20" i="41"/>
  <c r="F20" i="41"/>
  <c r="C21" i="41"/>
  <c r="E21" i="41"/>
  <c r="F21" i="41"/>
  <c r="C22" i="41"/>
  <c r="E22" i="41"/>
  <c r="F22" i="41"/>
  <c r="C23" i="41"/>
  <c r="E23" i="41"/>
  <c r="F23" i="41"/>
  <c r="C24" i="41"/>
  <c r="E24" i="41"/>
  <c r="F24" i="41"/>
  <c r="C25" i="41"/>
  <c r="C26" i="41"/>
  <c r="E26" i="41"/>
  <c r="F26" i="41"/>
  <c r="C27" i="41"/>
  <c r="E27" i="41"/>
  <c r="F27" i="41"/>
  <c r="C28" i="41"/>
  <c r="E28" i="41"/>
  <c r="F28" i="41"/>
  <c r="C29" i="41"/>
  <c r="E29" i="41"/>
  <c r="F29" i="41"/>
  <c r="C30" i="41"/>
  <c r="E30" i="41"/>
  <c r="F30" i="41"/>
  <c r="C31" i="41"/>
  <c r="E31" i="41"/>
  <c r="F31" i="41"/>
  <c r="C32" i="41"/>
  <c r="E32" i="41"/>
  <c r="F32" i="41"/>
  <c r="C33" i="41"/>
  <c r="E33" i="41"/>
  <c r="F33" i="41"/>
  <c r="C34" i="41"/>
  <c r="E34" i="41"/>
  <c r="F34" i="41"/>
  <c r="C35" i="41"/>
  <c r="E35" i="41"/>
  <c r="F35" i="41"/>
  <c r="C36" i="41"/>
  <c r="E36" i="41"/>
  <c r="F36" i="41"/>
  <c r="C37" i="41"/>
  <c r="E37" i="41"/>
  <c r="F37" i="41"/>
  <c r="B14" i="40"/>
  <c r="C14" i="40"/>
  <c r="E14" i="40"/>
  <c r="F14" i="40"/>
  <c r="G14" i="40"/>
  <c r="H14" i="40"/>
  <c r="I14" i="40"/>
  <c r="J14" i="40"/>
  <c r="K14" i="40"/>
  <c r="L14" i="40"/>
  <c r="M14" i="40"/>
  <c r="N14" i="40"/>
  <c r="O14" i="40"/>
  <c r="R14" i="40"/>
  <c r="S14" i="40"/>
  <c r="T14" i="40"/>
  <c r="U14" i="40"/>
  <c r="V14" i="40"/>
  <c r="W14" i="40"/>
  <c r="X14" i="40"/>
  <c r="Y14" i="40"/>
  <c r="Z14" i="40"/>
  <c r="AA14" i="40"/>
  <c r="AB14" i="40"/>
  <c r="AC14" i="40"/>
  <c r="B14" i="39"/>
  <c r="C14" i="39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B14" i="38"/>
  <c r="C14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C11" i="37"/>
  <c r="G11" i="37"/>
  <c r="D15" i="35"/>
  <c r="E15" i="35"/>
  <c r="G15" i="35"/>
  <c r="H15" i="35"/>
  <c r="I15" i="35"/>
  <c r="J15" i="35"/>
  <c r="K15" i="35"/>
  <c r="L15" i="35"/>
  <c r="M15" i="35"/>
  <c r="C17" i="35"/>
  <c r="F17" i="35"/>
  <c r="C18" i="35"/>
  <c r="F18" i="35"/>
  <c r="C19" i="35"/>
  <c r="B19" i="35" s="1"/>
  <c r="F19" i="35"/>
  <c r="F20" i="35"/>
  <c r="B20" i="35" s="1"/>
  <c r="F21" i="35"/>
  <c r="C22" i="35"/>
  <c r="B22" i="35" s="1"/>
  <c r="F22" i="35"/>
  <c r="C23" i="35"/>
  <c r="B23" i="35" s="1"/>
  <c r="F23" i="35"/>
  <c r="C24" i="35"/>
  <c r="B24" i="35" s="1"/>
  <c r="F24" i="35"/>
  <c r="C25" i="35"/>
  <c r="B25" i="35" s="1"/>
  <c r="F25" i="35"/>
  <c r="C26" i="35"/>
  <c r="B26" i="35" s="1"/>
  <c r="F26" i="35"/>
  <c r="C27" i="35"/>
  <c r="B27" i="35" s="1"/>
  <c r="F27" i="35"/>
  <c r="C28" i="35"/>
  <c r="B28" i="35" s="1"/>
  <c r="F28" i="35"/>
  <c r="C29" i="35"/>
  <c r="B29" i="35" s="1"/>
  <c r="F29" i="35"/>
  <c r="C30" i="35"/>
  <c r="B30" i="35" s="1"/>
  <c r="F30" i="35"/>
  <c r="C31" i="35"/>
  <c r="B31" i="35" s="1"/>
  <c r="F31" i="35"/>
  <c r="C32" i="35"/>
  <c r="B32" i="35" s="1"/>
  <c r="F32" i="35"/>
  <c r="C33" i="35"/>
  <c r="B33" i="35" s="1"/>
  <c r="F33" i="35"/>
  <c r="C34" i="35"/>
  <c r="B34" i="35" s="1"/>
  <c r="F34" i="35"/>
  <c r="C35" i="35"/>
  <c r="B35" i="35" s="1"/>
  <c r="F35" i="35"/>
  <c r="C36" i="35"/>
  <c r="B36" i="35" s="1"/>
  <c r="F36" i="35"/>
  <c r="C37" i="35"/>
  <c r="B37" i="35" s="1"/>
  <c r="F37" i="35"/>
  <c r="C38" i="35"/>
  <c r="B38" i="35" s="1"/>
  <c r="F38" i="35"/>
  <c r="C39" i="35"/>
  <c r="B39" i="35" s="1"/>
  <c r="F39" i="35"/>
  <c r="B16" i="34"/>
  <c r="C16" i="34"/>
  <c r="D16" i="34"/>
  <c r="E16" i="34"/>
  <c r="F16" i="34"/>
  <c r="G16" i="34"/>
  <c r="H16" i="34"/>
  <c r="I16" i="34"/>
  <c r="J16" i="34"/>
  <c r="K16" i="34"/>
  <c r="L16" i="34"/>
  <c r="M16" i="34"/>
  <c r="N16" i="34"/>
  <c r="O16" i="34"/>
  <c r="B17" i="33"/>
  <c r="C17" i="33"/>
  <c r="E17" i="33"/>
  <c r="F17" i="33"/>
  <c r="G17" i="33"/>
  <c r="H17" i="33"/>
  <c r="I17" i="33"/>
  <c r="J17" i="33"/>
  <c r="K17" i="33"/>
  <c r="L17" i="33"/>
  <c r="M17" i="33"/>
  <c r="N17" i="33"/>
  <c r="O17" i="33"/>
  <c r="R17" i="33"/>
  <c r="S17" i="33"/>
  <c r="T17" i="33"/>
  <c r="U17" i="33"/>
  <c r="V17" i="33"/>
  <c r="W17" i="33"/>
  <c r="X17" i="33"/>
  <c r="Y17" i="33"/>
  <c r="Z17" i="33"/>
  <c r="AA17" i="33"/>
  <c r="AB17" i="33"/>
  <c r="AC17" i="33"/>
  <c r="AF17" i="33"/>
  <c r="AG17" i="33"/>
  <c r="AH17" i="33"/>
  <c r="AI17" i="33"/>
  <c r="AJ17" i="33"/>
  <c r="AK17" i="33"/>
  <c r="AL17" i="33"/>
  <c r="AM17" i="33"/>
  <c r="AN17" i="33"/>
  <c r="AO17" i="33"/>
  <c r="AP17" i="33"/>
  <c r="AQ17" i="33"/>
  <c r="AR17" i="33"/>
  <c r="AS17" i="33"/>
  <c r="C15" i="49"/>
  <c r="D15" i="49"/>
  <c r="F15" i="49"/>
  <c r="G15" i="49"/>
  <c r="B17" i="49"/>
  <c r="E17" i="49"/>
  <c r="H17" i="49" s="1"/>
  <c r="B18" i="49"/>
  <c r="E18" i="49"/>
  <c r="B19" i="49"/>
  <c r="E19" i="49"/>
  <c r="H19" i="49" s="1"/>
  <c r="B20" i="49"/>
  <c r="E20" i="49"/>
  <c r="H20" i="49" s="1"/>
  <c r="B21" i="49"/>
  <c r="E21" i="49"/>
  <c r="B22" i="49"/>
  <c r="E22" i="49"/>
  <c r="B23" i="49"/>
  <c r="E23" i="49"/>
  <c r="B24" i="49"/>
  <c r="E24" i="49"/>
  <c r="B25" i="49"/>
  <c r="E25" i="49"/>
  <c r="H25" i="49" s="1"/>
  <c r="B26" i="49"/>
  <c r="E26" i="49"/>
  <c r="B27" i="49"/>
  <c r="E27" i="49"/>
  <c r="H27" i="49" s="1"/>
  <c r="B28" i="49"/>
  <c r="E28" i="49"/>
  <c r="H28" i="49" s="1"/>
  <c r="B29" i="49"/>
  <c r="E29" i="49"/>
  <c r="B30" i="49"/>
  <c r="E30" i="49"/>
  <c r="B31" i="49"/>
  <c r="E31" i="49"/>
  <c r="B32" i="49"/>
  <c r="E32" i="49"/>
  <c r="H32" i="49" s="1"/>
  <c r="B33" i="49"/>
  <c r="E33" i="49"/>
  <c r="B34" i="49"/>
  <c r="E34" i="49"/>
  <c r="B35" i="49"/>
  <c r="E35" i="49"/>
  <c r="B36" i="49"/>
  <c r="E36" i="49"/>
  <c r="B37" i="49"/>
  <c r="E37" i="49"/>
  <c r="B38" i="49"/>
  <c r="H38" i="49" s="1"/>
  <c r="E38" i="49"/>
  <c r="B39" i="49"/>
  <c r="E39" i="49"/>
  <c r="B15" i="32"/>
  <c r="C15" i="32"/>
  <c r="D15" i="32"/>
  <c r="E15" i="32"/>
  <c r="G15" i="32"/>
  <c r="H15" i="32"/>
  <c r="I15" i="32"/>
  <c r="J15" i="32"/>
  <c r="K15" i="32"/>
  <c r="L15" i="32"/>
  <c r="M15" i="32"/>
  <c r="N15" i="32"/>
  <c r="O15" i="32"/>
  <c r="P15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16" i="31"/>
  <c r="G16" i="31"/>
  <c r="H16" i="31"/>
  <c r="I16" i="31"/>
  <c r="J16" i="31"/>
  <c r="K16" i="31"/>
  <c r="L16" i="31"/>
  <c r="M16" i="31"/>
  <c r="N16" i="31"/>
  <c r="O16" i="31"/>
  <c r="P16" i="31"/>
  <c r="Q16" i="31"/>
  <c r="R16" i="31"/>
  <c r="S16" i="31"/>
  <c r="T16" i="31"/>
  <c r="U16" i="31"/>
  <c r="V16" i="31"/>
  <c r="W16" i="31"/>
  <c r="X16" i="31"/>
  <c r="Y16" i="31"/>
  <c r="B18" i="31"/>
  <c r="C18" i="31"/>
  <c r="D18" i="31"/>
  <c r="E18" i="31"/>
  <c r="B19" i="31"/>
  <c r="C19" i="31"/>
  <c r="D19" i="31"/>
  <c r="E19" i="31"/>
  <c r="B20" i="31"/>
  <c r="C20" i="31"/>
  <c r="D20" i="31"/>
  <c r="E20" i="31"/>
  <c r="B21" i="31"/>
  <c r="C21" i="31"/>
  <c r="D21" i="31"/>
  <c r="E21" i="31"/>
  <c r="B22" i="31"/>
  <c r="C22" i="31"/>
  <c r="D22" i="31"/>
  <c r="E22" i="31"/>
  <c r="B23" i="31"/>
  <c r="C23" i="31"/>
  <c r="D23" i="31"/>
  <c r="E23" i="31"/>
  <c r="B24" i="31"/>
  <c r="C24" i="31"/>
  <c r="D24" i="31"/>
  <c r="E24" i="31"/>
  <c r="B25" i="31"/>
  <c r="C25" i="31"/>
  <c r="D25" i="31"/>
  <c r="E25" i="31"/>
  <c r="B26" i="31"/>
  <c r="C26" i="31"/>
  <c r="D26" i="31"/>
  <c r="E26" i="31"/>
  <c r="B27" i="31"/>
  <c r="C27" i="31"/>
  <c r="D27" i="31"/>
  <c r="E27" i="31"/>
  <c r="B28" i="31"/>
  <c r="C28" i="31"/>
  <c r="D28" i="31"/>
  <c r="E28" i="31"/>
  <c r="B29" i="31"/>
  <c r="C29" i="31"/>
  <c r="D29" i="31"/>
  <c r="E29" i="31"/>
  <c r="B30" i="31"/>
  <c r="C30" i="31"/>
  <c r="D30" i="31"/>
  <c r="E30" i="31"/>
  <c r="B31" i="31"/>
  <c r="C31" i="31"/>
  <c r="D31" i="31"/>
  <c r="E31" i="31"/>
  <c r="B32" i="31"/>
  <c r="C32" i="31"/>
  <c r="D32" i="31"/>
  <c r="E32" i="31"/>
  <c r="B33" i="31"/>
  <c r="C33" i="31"/>
  <c r="D33" i="31"/>
  <c r="E33" i="31"/>
  <c r="B34" i="31"/>
  <c r="C34" i="31"/>
  <c r="D34" i="31"/>
  <c r="E34" i="31"/>
  <c r="B35" i="31"/>
  <c r="C35" i="31"/>
  <c r="D35" i="31"/>
  <c r="E35" i="31"/>
  <c r="B36" i="31"/>
  <c r="C36" i="31"/>
  <c r="D36" i="31"/>
  <c r="E36" i="31"/>
  <c r="B37" i="31"/>
  <c r="C37" i="31"/>
  <c r="D37" i="31"/>
  <c r="E37" i="31"/>
  <c r="B38" i="31"/>
  <c r="C38" i="31"/>
  <c r="D38" i="31"/>
  <c r="E38" i="31"/>
  <c r="B39" i="31"/>
  <c r="C39" i="31"/>
  <c r="D39" i="31"/>
  <c r="E39" i="31"/>
  <c r="B40" i="31"/>
  <c r="C40" i="31"/>
  <c r="D40" i="31"/>
  <c r="E40" i="31"/>
  <c r="J15" i="30"/>
  <c r="K15" i="30"/>
  <c r="M15" i="30"/>
  <c r="N15" i="30"/>
  <c r="P15" i="30"/>
  <c r="Q15" i="30"/>
  <c r="R15" i="30"/>
  <c r="S15" i="30"/>
  <c r="U15" i="30"/>
  <c r="V15" i="30"/>
  <c r="X15" i="30"/>
  <c r="Y15" i="30"/>
  <c r="B17" i="30"/>
  <c r="C17" i="30"/>
  <c r="E17" i="30"/>
  <c r="F17" i="30"/>
  <c r="H17" i="30"/>
  <c r="I17" i="30"/>
  <c r="L17" i="30"/>
  <c r="O17" i="30"/>
  <c r="T17" i="30"/>
  <c r="W17" i="30"/>
  <c r="B18" i="30"/>
  <c r="C18" i="30"/>
  <c r="E18" i="30"/>
  <c r="F18" i="30"/>
  <c r="H18" i="30"/>
  <c r="I18" i="30"/>
  <c r="G18" i="30" s="1"/>
  <c r="L18" i="30"/>
  <c r="O18" i="30"/>
  <c r="T18" i="30"/>
  <c r="W18" i="30"/>
  <c r="B19" i="30"/>
  <c r="C19" i="30"/>
  <c r="E19" i="30"/>
  <c r="F19" i="30"/>
  <c r="D19" i="30" s="1"/>
  <c r="H19" i="30"/>
  <c r="I19" i="30"/>
  <c r="L19" i="30"/>
  <c r="O19" i="30"/>
  <c r="T19" i="30"/>
  <c r="W19" i="30"/>
  <c r="B20" i="30"/>
  <c r="C20" i="30"/>
  <c r="E20" i="30"/>
  <c r="F20" i="30"/>
  <c r="H20" i="30"/>
  <c r="G20" i="30" s="1"/>
  <c r="I20" i="30"/>
  <c r="L20" i="30"/>
  <c r="O20" i="30"/>
  <c r="T20" i="30"/>
  <c r="W20" i="30"/>
  <c r="B21" i="30"/>
  <c r="C21" i="30"/>
  <c r="E21" i="30"/>
  <c r="F21" i="30"/>
  <c r="H21" i="30"/>
  <c r="G21" i="30" s="1"/>
  <c r="I21" i="30"/>
  <c r="L21" i="30"/>
  <c r="O21" i="30"/>
  <c r="T21" i="30"/>
  <c r="W21" i="30"/>
  <c r="B22" i="30"/>
  <c r="C22" i="30"/>
  <c r="E22" i="30"/>
  <c r="F22" i="30"/>
  <c r="H22" i="30"/>
  <c r="I22" i="30"/>
  <c r="L22" i="30"/>
  <c r="O22" i="30"/>
  <c r="T22" i="30"/>
  <c r="W22" i="30"/>
  <c r="B23" i="30"/>
  <c r="C23" i="30"/>
  <c r="E23" i="30"/>
  <c r="F23" i="30"/>
  <c r="H23" i="30"/>
  <c r="G23" i="30" s="1"/>
  <c r="I23" i="30"/>
  <c r="L23" i="30"/>
  <c r="O23" i="30"/>
  <c r="T23" i="30"/>
  <c r="W23" i="30"/>
  <c r="B24" i="30"/>
  <c r="C24" i="30"/>
  <c r="E24" i="30"/>
  <c r="F24" i="30"/>
  <c r="H24" i="30"/>
  <c r="I24" i="30"/>
  <c r="G24" i="30" s="1"/>
  <c r="L24" i="30"/>
  <c r="O24" i="30"/>
  <c r="T24" i="30"/>
  <c r="W24" i="30"/>
  <c r="B25" i="30"/>
  <c r="C25" i="30"/>
  <c r="E25" i="30"/>
  <c r="F25" i="30"/>
  <c r="D25" i="30" s="1"/>
  <c r="H25" i="30"/>
  <c r="I25" i="30"/>
  <c r="L25" i="30"/>
  <c r="O25" i="30"/>
  <c r="T25" i="30"/>
  <c r="W25" i="30"/>
  <c r="B26" i="30"/>
  <c r="C26" i="30"/>
  <c r="E26" i="30"/>
  <c r="F26" i="30"/>
  <c r="H26" i="30"/>
  <c r="I26" i="30"/>
  <c r="G26" i="30" s="1"/>
  <c r="L26" i="30"/>
  <c r="O26" i="30"/>
  <c r="T26" i="30"/>
  <c r="W26" i="30"/>
  <c r="B27" i="30"/>
  <c r="C27" i="30"/>
  <c r="E27" i="30"/>
  <c r="F27" i="30"/>
  <c r="D27" i="30" s="1"/>
  <c r="H27" i="30"/>
  <c r="I27" i="30"/>
  <c r="L27" i="30"/>
  <c r="O27" i="30"/>
  <c r="T27" i="30"/>
  <c r="W27" i="30"/>
  <c r="B28" i="30"/>
  <c r="C28" i="30"/>
  <c r="E28" i="30"/>
  <c r="F28" i="30"/>
  <c r="H28" i="30"/>
  <c r="I28" i="30"/>
  <c r="G28" i="30" s="1"/>
  <c r="L28" i="30"/>
  <c r="O28" i="30"/>
  <c r="T28" i="30"/>
  <c r="W28" i="30"/>
  <c r="B29" i="30"/>
  <c r="C29" i="30"/>
  <c r="E29" i="30"/>
  <c r="F29" i="30"/>
  <c r="D29" i="30" s="1"/>
  <c r="H29" i="30"/>
  <c r="I29" i="30"/>
  <c r="L29" i="30"/>
  <c r="O29" i="30"/>
  <c r="T29" i="30"/>
  <c r="W29" i="30"/>
  <c r="B30" i="30"/>
  <c r="C30" i="30"/>
  <c r="E30" i="30"/>
  <c r="F30" i="30"/>
  <c r="H30" i="30"/>
  <c r="G30" i="30" s="1"/>
  <c r="I30" i="30"/>
  <c r="L30" i="30"/>
  <c r="O30" i="30"/>
  <c r="T30" i="30"/>
  <c r="W30" i="30"/>
  <c r="E31" i="30"/>
  <c r="F31" i="30"/>
  <c r="H31" i="30"/>
  <c r="I31" i="30"/>
  <c r="L31" i="30"/>
  <c r="O31" i="30"/>
  <c r="T31" i="30"/>
  <c r="W31" i="30"/>
  <c r="B32" i="30"/>
  <c r="C32" i="30"/>
  <c r="E32" i="30"/>
  <c r="F32" i="30"/>
  <c r="H32" i="30"/>
  <c r="I32" i="30"/>
  <c r="L32" i="30"/>
  <c r="O32" i="30"/>
  <c r="T32" i="30"/>
  <c r="W32" i="30"/>
  <c r="B33" i="30"/>
  <c r="C33" i="30"/>
  <c r="E33" i="30"/>
  <c r="F33" i="30"/>
  <c r="H33" i="30"/>
  <c r="I33" i="30"/>
  <c r="L33" i="30"/>
  <c r="O33" i="30"/>
  <c r="T33" i="30"/>
  <c r="W33" i="30"/>
  <c r="B34" i="30"/>
  <c r="C34" i="30"/>
  <c r="E34" i="30"/>
  <c r="F34" i="30"/>
  <c r="H34" i="30"/>
  <c r="I34" i="30"/>
  <c r="L34" i="30"/>
  <c r="O34" i="30"/>
  <c r="T34" i="30"/>
  <c r="W34" i="30"/>
  <c r="B35" i="30"/>
  <c r="C35" i="30"/>
  <c r="E35" i="30"/>
  <c r="F35" i="30"/>
  <c r="H35" i="30"/>
  <c r="I35" i="30"/>
  <c r="L35" i="30"/>
  <c r="O35" i="30"/>
  <c r="T35" i="30"/>
  <c r="W35" i="30"/>
  <c r="B36" i="30"/>
  <c r="C36" i="30"/>
  <c r="E36" i="30"/>
  <c r="F36" i="30"/>
  <c r="H36" i="30"/>
  <c r="I36" i="30"/>
  <c r="L36" i="30"/>
  <c r="O36" i="30"/>
  <c r="T36" i="30"/>
  <c r="W36" i="30"/>
  <c r="B37" i="30"/>
  <c r="C37" i="30"/>
  <c r="E37" i="30"/>
  <c r="F37" i="30"/>
  <c r="H37" i="30"/>
  <c r="I37" i="30"/>
  <c r="L37" i="30"/>
  <c r="O37" i="30"/>
  <c r="T37" i="30"/>
  <c r="W37" i="30"/>
  <c r="B38" i="30"/>
  <c r="C38" i="30"/>
  <c r="E38" i="30"/>
  <c r="F38" i="30"/>
  <c r="H38" i="30"/>
  <c r="I38" i="30"/>
  <c r="L38" i="30"/>
  <c r="O38" i="30"/>
  <c r="T38" i="30"/>
  <c r="W38" i="30"/>
  <c r="B39" i="30"/>
  <c r="C39" i="30"/>
  <c r="E39" i="30"/>
  <c r="F39" i="30"/>
  <c r="H39" i="30"/>
  <c r="I39" i="30"/>
  <c r="L39" i="30"/>
  <c r="O39" i="30"/>
  <c r="T39" i="30"/>
  <c r="W39" i="30"/>
  <c r="D15" i="28"/>
  <c r="E15" i="28"/>
  <c r="F15" i="28"/>
  <c r="G15" i="28"/>
  <c r="H15" i="28"/>
  <c r="I15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14" i="27"/>
  <c r="D14" i="27"/>
  <c r="E14" i="27"/>
  <c r="F14" i="27"/>
  <c r="G14" i="27"/>
  <c r="H14" i="27"/>
  <c r="I14" i="27"/>
  <c r="J14" i="27"/>
  <c r="M14" i="27"/>
  <c r="N14" i="27"/>
  <c r="O14" i="27"/>
  <c r="P14" i="27"/>
  <c r="Q14" i="27"/>
  <c r="R14" i="27"/>
  <c r="B16" i="26"/>
  <c r="C16" i="26"/>
  <c r="D16" i="26"/>
  <c r="E16" i="26"/>
  <c r="F16" i="26"/>
  <c r="B26" i="26"/>
  <c r="C26" i="26"/>
  <c r="D26" i="26"/>
  <c r="E26" i="26"/>
  <c r="F26" i="26"/>
  <c r="B35" i="26"/>
  <c r="C35" i="26"/>
  <c r="D35" i="26"/>
  <c r="E35" i="26"/>
  <c r="F35" i="26"/>
  <c r="D16" i="25"/>
  <c r="I16" i="25"/>
  <c r="J16" i="25"/>
  <c r="K16" i="25"/>
  <c r="M16" i="25"/>
  <c r="N16" i="25"/>
  <c r="O16" i="25"/>
  <c r="Q16" i="25"/>
  <c r="R16" i="25"/>
  <c r="S16" i="25"/>
  <c r="F17" i="25"/>
  <c r="G17" i="25"/>
  <c r="H17" i="25"/>
  <c r="L17" i="25"/>
  <c r="P17" i="25"/>
  <c r="E18" i="25"/>
  <c r="F18" i="25"/>
  <c r="G18" i="25"/>
  <c r="H18" i="25"/>
  <c r="L18" i="25"/>
  <c r="P18" i="25"/>
  <c r="E19" i="25"/>
  <c r="F19" i="25"/>
  <c r="G19" i="25"/>
  <c r="H19" i="25"/>
  <c r="L19" i="25"/>
  <c r="P19" i="25"/>
  <c r="E20" i="25"/>
  <c r="F20" i="25"/>
  <c r="G20" i="25"/>
  <c r="H20" i="25"/>
  <c r="L20" i="25"/>
  <c r="P20" i="25"/>
  <c r="E21" i="25"/>
  <c r="F21" i="25"/>
  <c r="G21" i="25"/>
  <c r="H21" i="25"/>
  <c r="L21" i="25"/>
  <c r="P21" i="25"/>
  <c r="E22" i="25"/>
  <c r="F22" i="25"/>
  <c r="G22" i="25"/>
  <c r="H22" i="25"/>
  <c r="L22" i="25"/>
  <c r="P22" i="25"/>
  <c r="E23" i="25"/>
  <c r="F23" i="25"/>
  <c r="G23" i="25"/>
  <c r="H23" i="25"/>
  <c r="L23" i="25"/>
  <c r="P23" i="25"/>
  <c r="E24" i="25"/>
  <c r="F24" i="25"/>
  <c r="G24" i="25"/>
  <c r="H24" i="25"/>
  <c r="L24" i="25"/>
  <c r="P24" i="25"/>
  <c r="E25" i="25"/>
  <c r="F25" i="25"/>
  <c r="G25" i="25"/>
  <c r="H25" i="25"/>
  <c r="L25" i="25"/>
  <c r="P25" i="25"/>
  <c r="I26" i="25"/>
  <c r="J26" i="25"/>
  <c r="K26" i="25"/>
  <c r="M26" i="25"/>
  <c r="N26" i="25"/>
  <c r="O26" i="25"/>
  <c r="Q26" i="25"/>
  <c r="R26" i="25"/>
  <c r="S26" i="25"/>
  <c r="E27" i="25"/>
  <c r="F27" i="25"/>
  <c r="G27" i="25"/>
  <c r="H27" i="25"/>
  <c r="L27" i="25"/>
  <c r="P27" i="25"/>
  <c r="E28" i="25"/>
  <c r="F28" i="25"/>
  <c r="G28" i="25"/>
  <c r="H28" i="25"/>
  <c r="L28" i="25"/>
  <c r="P28" i="25"/>
  <c r="E29" i="25"/>
  <c r="F29" i="25"/>
  <c r="G29" i="25"/>
  <c r="H29" i="25"/>
  <c r="L29" i="25"/>
  <c r="P29" i="25"/>
  <c r="E30" i="25"/>
  <c r="F30" i="25"/>
  <c r="G30" i="25"/>
  <c r="H30" i="25"/>
  <c r="L30" i="25"/>
  <c r="P30" i="25"/>
  <c r="E31" i="25"/>
  <c r="F31" i="25"/>
  <c r="G31" i="25"/>
  <c r="H31" i="25"/>
  <c r="L31" i="25"/>
  <c r="P31" i="25"/>
  <c r="E32" i="25"/>
  <c r="F32" i="25"/>
  <c r="G32" i="25"/>
  <c r="H32" i="25"/>
  <c r="L32" i="25"/>
  <c r="P32" i="25"/>
  <c r="E33" i="25"/>
  <c r="F33" i="25"/>
  <c r="G33" i="25"/>
  <c r="H33" i="25"/>
  <c r="L33" i="25"/>
  <c r="P33" i="25"/>
  <c r="E34" i="25"/>
  <c r="F34" i="25"/>
  <c r="G34" i="25"/>
  <c r="H34" i="25"/>
  <c r="L34" i="25"/>
  <c r="P34" i="25"/>
  <c r="D35" i="25"/>
  <c r="I35" i="25"/>
  <c r="J35" i="25"/>
  <c r="K35" i="25"/>
  <c r="M35" i="25"/>
  <c r="N35" i="25"/>
  <c r="O35" i="25"/>
  <c r="Q35" i="25"/>
  <c r="R35" i="25"/>
  <c r="S35" i="25"/>
  <c r="E36" i="25"/>
  <c r="F36" i="25"/>
  <c r="G36" i="25"/>
  <c r="H36" i="25"/>
  <c r="L36" i="25"/>
  <c r="P36" i="25"/>
  <c r="E37" i="25"/>
  <c r="F37" i="25"/>
  <c r="G37" i="25"/>
  <c r="H37" i="25"/>
  <c r="L37" i="25"/>
  <c r="P37" i="25"/>
  <c r="E38" i="25"/>
  <c r="F38" i="25"/>
  <c r="G38" i="25"/>
  <c r="H38" i="25"/>
  <c r="L38" i="25"/>
  <c r="P38" i="25"/>
  <c r="E39" i="25"/>
  <c r="F39" i="25"/>
  <c r="G39" i="25"/>
  <c r="H39" i="25"/>
  <c r="L39" i="25"/>
  <c r="P39" i="25"/>
  <c r="E40" i="25"/>
  <c r="F40" i="25"/>
  <c r="G40" i="25"/>
  <c r="H40" i="25"/>
  <c r="L40" i="25"/>
  <c r="P40" i="25"/>
  <c r="E41" i="25"/>
  <c r="F41" i="25"/>
  <c r="G41" i="25"/>
  <c r="H41" i="25"/>
  <c r="L41" i="25"/>
  <c r="P41" i="25"/>
  <c r="B14" i="24"/>
  <c r="C14" i="24"/>
  <c r="D14" i="24"/>
  <c r="E14" i="24"/>
  <c r="F14" i="24"/>
  <c r="G14" i="24"/>
  <c r="H14" i="24"/>
  <c r="I14" i="24"/>
  <c r="J14" i="24"/>
  <c r="K14" i="24"/>
  <c r="L14" i="24"/>
  <c r="M14" i="24"/>
  <c r="B16" i="23"/>
  <c r="O16" i="23"/>
  <c r="P16" i="23"/>
  <c r="Q16" i="23"/>
  <c r="R16" i="23"/>
  <c r="S16" i="23"/>
  <c r="T16" i="23"/>
  <c r="U16" i="23"/>
  <c r="V16" i="23"/>
  <c r="W16" i="23"/>
  <c r="X16" i="23"/>
  <c r="Y16" i="23"/>
  <c r="Z16" i="23"/>
  <c r="E16" i="22"/>
  <c r="F16" i="22"/>
  <c r="G16" i="22"/>
  <c r="H16" i="22"/>
  <c r="J16" i="22"/>
  <c r="K16" i="22"/>
  <c r="L16" i="22"/>
  <c r="M16" i="22"/>
  <c r="N16" i="22"/>
  <c r="O16" i="22"/>
  <c r="P16" i="22"/>
  <c r="Q16" i="22"/>
  <c r="R16" i="22"/>
  <c r="S16" i="22"/>
  <c r="T16" i="22"/>
  <c r="U16" i="22"/>
  <c r="V16" i="22"/>
  <c r="W16" i="22"/>
  <c r="X16" i="22"/>
  <c r="Y16" i="22"/>
  <c r="C16" i="22"/>
  <c r="D16" i="22"/>
  <c r="D14" i="21"/>
  <c r="E14" i="21"/>
  <c r="F14" i="21"/>
  <c r="G14" i="21"/>
  <c r="H14" i="21"/>
  <c r="I14" i="21"/>
  <c r="J14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D13" i="19"/>
  <c r="E13" i="19"/>
  <c r="F13" i="19"/>
  <c r="G13" i="19"/>
  <c r="H13" i="19"/>
  <c r="I13" i="19"/>
  <c r="E15" i="18"/>
  <c r="F15" i="18"/>
  <c r="G15" i="18"/>
  <c r="H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W15" i="18"/>
  <c r="X15" i="18"/>
  <c r="Y15" i="18"/>
  <c r="C15" i="18"/>
  <c r="B15" i="17"/>
  <c r="D15" i="17"/>
  <c r="E15" i="17"/>
  <c r="C17" i="17"/>
  <c r="C18" i="17"/>
  <c r="C19" i="17"/>
  <c r="C20" i="17"/>
  <c r="E14" i="16"/>
  <c r="F14" i="16"/>
  <c r="G14" i="16"/>
  <c r="H14" i="16"/>
  <c r="I14" i="16"/>
  <c r="J14" i="16"/>
  <c r="K14" i="16"/>
  <c r="C15" i="15"/>
  <c r="D15" i="15"/>
  <c r="E15" i="15"/>
  <c r="F15" i="15"/>
  <c r="G15" i="15"/>
  <c r="H15" i="15"/>
  <c r="I15" i="15"/>
  <c r="J15" i="15"/>
  <c r="K15" i="15"/>
  <c r="M15" i="15"/>
  <c r="N15" i="15"/>
  <c r="O15" i="15"/>
  <c r="T15" i="15"/>
  <c r="U15" i="15"/>
  <c r="V15" i="15"/>
  <c r="X15" i="15"/>
  <c r="Z15" i="15"/>
  <c r="AA15" i="15"/>
  <c r="AB15" i="15"/>
  <c r="AC15" i="15"/>
  <c r="AE15" i="15"/>
  <c r="AF15" i="15"/>
  <c r="AG15" i="15"/>
  <c r="AH15" i="15"/>
  <c r="AI15" i="15"/>
  <c r="B15" i="14"/>
  <c r="C15" i="14"/>
  <c r="D15" i="14"/>
  <c r="E15" i="14"/>
  <c r="F15" i="14"/>
  <c r="H15" i="14"/>
  <c r="I15" i="14"/>
  <c r="J15" i="14"/>
  <c r="K15" i="14"/>
  <c r="L15" i="14"/>
  <c r="M15" i="14"/>
  <c r="N15" i="14"/>
  <c r="O15" i="14"/>
  <c r="P15" i="14"/>
  <c r="D16" i="13"/>
  <c r="E16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V16" i="13"/>
  <c r="W16" i="13"/>
  <c r="Y16" i="13"/>
  <c r="Z16" i="13"/>
  <c r="AB16" i="13"/>
  <c r="AC16" i="13"/>
  <c r="AD16" i="13"/>
  <c r="AE16" i="13"/>
  <c r="AF16" i="13"/>
  <c r="AG16" i="13"/>
  <c r="AH16" i="13"/>
  <c r="AI16" i="13"/>
  <c r="AJ16" i="13"/>
  <c r="AK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BA16" i="13"/>
  <c r="BB16" i="13"/>
  <c r="BD16" i="13"/>
  <c r="BE16" i="13"/>
  <c r="BF16" i="13"/>
  <c r="BG16" i="13"/>
  <c r="BJ16" i="13"/>
  <c r="BK16" i="13"/>
  <c r="BL16" i="13"/>
  <c r="BM16" i="13"/>
  <c r="BN16" i="13"/>
  <c r="BO16" i="13"/>
  <c r="BP16" i="13"/>
  <c r="BQ16" i="13"/>
  <c r="BR16" i="13"/>
  <c r="BS16" i="13"/>
  <c r="BT16" i="13"/>
  <c r="BU16" i="13"/>
  <c r="BV16" i="13"/>
  <c r="BW16" i="13"/>
  <c r="BX16" i="13"/>
  <c r="BY16" i="13"/>
  <c r="BZ16" i="13"/>
  <c r="CA16" i="13"/>
  <c r="AA18" i="13"/>
  <c r="BC16" i="13"/>
  <c r="AA19" i="13"/>
  <c r="AZ16" i="13"/>
  <c r="AA20" i="13"/>
  <c r="AA21" i="13"/>
  <c r="AA22" i="13"/>
  <c r="AA23" i="13"/>
  <c r="AA24" i="13"/>
  <c r="AA25" i="13"/>
  <c r="AA26" i="13"/>
  <c r="AA27" i="13"/>
  <c r="AA28" i="13"/>
  <c r="AA29" i="13"/>
  <c r="AA30" i="13"/>
  <c r="AA31" i="13"/>
  <c r="AA32" i="13"/>
  <c r="AA33" i="13"/>
  <c r="AA34" i="13"/>
  <c r="AA35" i="13"/>
  <c r="AA36" i="13"/>
  <c r="AA37" i="13"/>
  <c r="AA38" i="13"/>
  <c r="AA39" i="13"/>
  <c r="AA40" i="13"/>
  <c r="C14" i="12"/>
  <c r="D14" i="12"/>
  <c r="E14" i="12"/>
  <c r="F14" i="12"/>
  <c r="G14" i="12"/>
  <c r="H14" i="12"/>
  <c r="I14" i="12"/>
  <c r="J14" i="12"/>
  <c r="K14" i="12"/>
  <c r="L14" i="12"/>
  <c r="M14" i="12"/>
  <c r="D10" i="11"/>
  <c r="P10" i="11"/>
  <c r="D11" i="11"/>
  <c r="C11" i="11" s="1"/>
  <c r="P11" i="11"/>
  <c r="D12" i="11"/>
  <c r="P12" i="11"/>
  <c r="C12" i="11" s="1"/>
  <c r="E14" i="11"/>
  <c r="F14" i="11"/>
  <c r="G14" i="11"/>
  <c r="J14" i="11"/>
  <c r="K14" i="11"/>
  <c r="L14" i="11"/>
  <c r="M14" i="11"/>
  <c r="N14" i="11"/>
  <c r="O14" i="11"/>
  <c r="Q14" i="11"/>
  <c r="R14" i="11"/>
  <c r="S14" i="11"/>
  <c r="H16" i="11"/>
  <c r="D16" i="11" s="1"/>
  <c r="P16" i="11"/>
  <c r="H17" i="11"/>
  <c r="D17" i="11" s="1"/>
  <c r="P17" i="11"/>
  <c r="H18" i="11"/>
  <c r="D18" i="11" s="1"/>
  <c r="P18" i="11"/>
  <c r="H19" i="11"/>
  <c r="D19" i="11" s="1"/>
  <c r="P19" i="11"/>
  <c r="H20" i="11"/>
  <c r="D20" i="11" s="1"/>
  <c r="P20" i="11"/>
  <c r="H21" i="11"/>
  <c r="D21" i="11" s="1"/>
  <c r="P21" i="11"/>
  <c r="H22" i="11"/>
  <c r="D22" i="11" s="1"/>
  <c r="P22" i="11"/>
  <c r="H23" i="11"/>
  <c r="D23" i="11" s="1"/>
  <c r="P23" i="11"/>
  <c r="H24" i="11"/>
  <c r="D24" i="11" s="1"/>
  <c r="P24" i="11"/>
  <c r="H25" i="11"/>
  <c r="D25" i="11" s="1"/>
  <c r="P25" i="11"/>
  <c r="H26" i="11"/>
  <c r="D26" i="11" s="1"/>
  <c r="P26" i="11"/>
  <c r="H27" i="11"/>
  <c r="D27" i="11" s="1"/>
  <c r="P27" i="11"/>
  <c r="H28" i="11"/>
  <c r="D28" i="11" s="1"/>
  <c r="P28" i="11"/>
  <c r="H29" i="11"/>
  <c r="D29" i="11" s="1"/>
  <c r="P29" i="11"/>
  <c r="H30" i="11"/>
  <c r="D30" i="11" s="1"/>
  <c r="P30" i="11"/>
  <c r="H31" i="11"/>
  <c r="P31" i="11"/>
  <c r="H32" i="11"/>
  <c r="D32" i="11" s="1"/>
  <c r="P32" i="11"/>
  <c r="H33" i="11"/>
  <c r="D33" i="11" s="1"/>
  <c r="P33" i="11"/>
  <c r="H34" i="11"/>
  <c r="D34" i="11" s="1"/>
  <c r="P34" i="11"/>
  <c r="H35" i="11"/>
  <c r="D35" i="11" s="1"/>
  <c r="P35" i="11"/>
  <c r="H36" i="11"/>
  <c r="D36" i="11" s="1"/>
  <c r="P36" i="11"/>
  <c r="H37" i="11"/>
  <c r="D37" i="11" s="1"/>
  <c r="P37" i="11"/>
  <c r="H38" i="11"/>
  <c r="D38" i="11" s="1"/>
  <c r="P38" i="11"/>
  <c r="E16" i="10"/>
  <c r="F16" i="10"/>
  <c r="G16" i="10"/>
  <c r="H16" i="10"/>
  <c r="I16" i="10"/>
  <c r="J16" i="10"/>
  <c r="K16" i="10"/>
  <c r="L16" i="10"/>
  <c r="N16" i="10"/>
  <c r="O16" i="10"/>
  <c r="R16" i="10"/>
  <c r="T16" i="10"/>
  <c r="U16" i="10"/>
  <c r="V16" i="10"/>
  <c r="W16" i="10"/>
  <c r="Y16" i="10"/>
  <c r="Z16" i="10"/>
  <c r="AA16" i="10"/>
  <c r="C18" i="10"/>
  <c r="M18" i="10"/>
  <c r="S18" i="10"/>
  <c r="X18" i="10"/>
  <c r="C19" i="10"/>
  <c r="M19" i="10"/>
  <c r="S19" i="10"/>
  <c r="X19" i="10"/>
  <c r="C20" i="10"/>
  <c r="M20" i="10"/>
  <c r="S20" i="10"/>
  <c r="X20" i="10"/>
  <c r="C21" i="10"/>
  <c r="M21" i="10"/>
  <c r="S21" i="10"/>
  <c r="X21" i="10"/>
  <c r="C22" i="10"/>
  <c r="M22" i="10"/>
  <c r="S22" i="10"/>
  <c r="X22" i="10"/>
  <c r="C23" i="10"/>
  <c r="M23" i="10"/>
  <c r="S23" i="10"/>
  <c r="X23" i="10"/>
  <c r="C24" i="10"/>
  <c r="M24" i="10"/>
  <c r="S24" i="10"/>
  <c r="X24" i="10"/>
  <c r="C25" i="10"/>
  <c r="M25" i="10"/>
  <c r="S25" i="10"/>
  <c r="X25" i="10"/>
  <c r="C26" i="10"/>
  <c r="M26" i="10"/>
  <c r="S26" i="10"/>
  <c r="X26" i="10"/>
  <c r="C27" i="10"/>
  <c r="M27" i="10"/>
  <c r="S27" i="10"/>
  <c r="X27" i="10"/>
  <c r="C28" i="10"/>
  <c r="M28" i="10"/>
  <c r="S28" i="10"/>
  <c r="X28" i="10"/>
  <c r="C29" i="10"/>
  <c r="M29" i="10"/>
  <c r="S29" i="10"/>
  <c r="X29" i="10"/>
  <c r="C30" i="10"/>
  <c r="M30" i="10"/>
  <c r="S30" i="10"/>
  <c r="X30" i="10"/>
  <c r="C31" i="10"/>
  <c r="M31" i="10"/>
  <c r="S31" i="10"/>
  <c r="X31" i="10"/>
  <c r="C32" i="10"/>
  <c r="M32" i="10"/>
  <c r="S32" i="10"/>
  <c r="X32" i="10"/>
  <c r="C33" i="10"/>
  <c r="M33" i="10"/>
  <c r="S33" i="10"/>
  <c r="X33" i="10"/>
  <c r="C34" i="10"/>
  <c r="M34" i="10"/>
  <c r="S34" i="10"/>
  <c r="X34" i="10"/>
  <c r="C35" i="10"/>
  <c r="M35" i="10"/>
  <c r="S35" i="10"/>
  <c r="X35" i="10"/>
  <c r="C36" i="10"/>
  <c r="M36" i="10"/>
  <c r="S36" i="10"/>
  <c r="X36" i="10"/>
  <c r="C37" i="10"/>
  <c r="M37" i="10"/>
  <c r="S37" i="10"/>
  <c r="X37" i="10"/>
  <c r="C38" i="10"/>
  <c r="M38" i="10"/>
  <c r="S38" i="10"/>
  <c r="X38" i="10"/>
  <c r="C39" i="10"/>
  <c r="M39" i="10"/>
  <c r="S39" i="10"/>
  <c r="X39" i="10"/>
  <c r="C40" i="10"/>
  <c r="M40" i="10"/>
  <c r="S40" i="10"/>
  <c r="X40" i="10"/>
  <c r="C14" i="9"/>
  <c r="D14" i="9"/>
  <c r="E14" i="9"/>
  <c r="F14" i="9"/>
  <c r="H14" i="9"/>
  <c r="I14" i="9"/>
  <c r="J14" i="9"/>
  <c r="K14" i="9"/>
  <c r="L14" i="9"/>
  <c r="M14" i="9"/>
  <c r="N14" i="9"/>
  <c r="O14" i="9"/>
  <c r="P14" i="9"/>
  <c r="Q14" i="9"/>
  <c r="B16" i="9"/>
  <c r="G16" i="9"/>
  <c r="B17" i="9"/>
  <c r="G17" i="9"/>
  <c r="B18" i="9"/>
  <c r="G18" i="9"/>
  <c r="B19" i="9"/>
  <c r="G19" i="9"/>
  <c r="B20" i="9"/>
  <c r="G20" i="9"/>
  <c r="B21" i="9"/>
  <c r="G21" i="9"/>
  <c r="B22" i="9"/>
  <c r="G22" i="9"/>
  <c r="B23" i="9"/>
  <c r="G23" i="9"/>
  <c r="B24" i="9"/>
  <c r="G24" i="9"/>
  <c r="B25" i="9"/>
  <c r="G25" i="9"/>
  <c r="B26" i="9"/>
  <c r="G26" i="9"/>
  <c r="B27" i="9"/>
  <c r="G27" i="9"/>
  <c r="B28" i="9"/>
  <c r="G28" i="9"/>
  <c r="B29" i="9"/>
  <c r="G29" i="9"/>
  <c r="B30" i="9"/>
  <c r="G30" i="9"/>
  <c r="B31" i="9"/>
  <c r="G31" i="9"/>
  <c r="B32" i="9"/>
  <c r="G32" i="9"/>
  <c r="B33" i="9"/>
  <c r="G33" i="9"/>
  <c r="B34" i="9"/>
  <c r="G34" i="9"/>
  <c r="B35" i="9"/>
  <c r="G35" i="9"/>
  <c r="B36" i="9"/>
  <c r="G36" i="9"/>
  <c r="B37" i="9"/>
  <c r="G37" i="9"/>
  <c r="B38" i="9"/>
  <c r="G38" i="9"/>
  <c r="C14" i="8"/>
  <c r="D14" i="8"/>
  <c r="E14" i="8"/>
  <c r="F14" i="8"/>
  <c r="G14" i="8"/>
  <c r="H14" i="8"/>
  <c r="I14" i="8"/>
  <c r="J14" i="8"/>
  <c r="L14" i="8"/>
  <c r="M14" i="8"/>
  <c r="N14" i="8"/>
  <c r="O14" i="8"/>
  <c r="P14" i="8"/>
  <c r="Q14" i="8"/>
  <c r="B16" i="8"/>
  <c r="B17" i="8"/>
  <c r="K17" i="8"/>
  <c r="B18" i="8"/>
  <c r="K18" i="8"/>
  <c r="B19" i="8"/>
  <c r="K19" i="8"/>
  <c r="B20" i="8"/>
  <c r="K20" i="8"/>
  <c r="B21" i="8"/>
  <c r="K21" i="8"/>
  <c r="B22" i="8"/>
  <c r="K22" i="8"/>
  <c r="B23" i="8"/>
  <c r="K23" i="8"/>
  <c r="B24" i="8"/>
  <c r="B25" i="8"/>
  <c r="K25" i="8"/>
  <c r="B26" i="8"/>
  <c r="K26" i="8"/>
  <c r="B27" i="8"/>
  <c r="K27" i="8"/>
  <c r="B28" i="8"/>
  <c r="K28" i="8"/>
  <c r="B29" i="8"/>
  <c r="K29" i="8"/>
  <c r="B30" i="8"/>
  <c r="K30" i="8"/>
  <c r="B31" i="8"/>
  <c r="K31" i="8"/>
  <c r="B32" i="8"/>
  <c r="K32" i="8"/>
  <c r="B33" i="8"/>
  <c r="K33" i="8"/>
  <c r="B34" i="8"/>
  <c r="B35" i="8"/>
  <c r="K35" i="8"/>
  <c r="B36" i="8"/>
  <c r="K36" i="8"/>
  <c r="B37" i="8"/>
  <c r="K37" i="8"/>
  <c r="B38" i="8"/>
  <c r="K38" i="8"/>
  <c r="D12" i="7"/>
  <c r="H12" i="7"/>
  <c r="L12" i="7"/>
  <c r="M12" i="7"/>
  <c r="C14" i="7"/>
  <c r="D14" i="7"/>
  <c r="E14" i="7"/>
  <c r="F14" i="7"/>
  <c r="G14" i="7"/>
  <c r="H14" i="7"/>
  <c r="I14" i="7"/>
  <c r="J14" i="7"/>
  <c r="L14" i="7"/>
  <c r="M14" i="7"/>
  <c r="N14" i="7"/>
  <c r="O14" i="7"/>
  <c r="P14" i="7"/>
  <c r="B16" i="7"/>
  <c r="B17" i="7"/>
  <c r="K17" i="7"/>
  <c r="B18" i="7"/>
  <c r="K18" i="7"/>
  <c r="B19" i="7"/>
  <c r="K19" i="7"/>
  <c r="B20" i="7"/>
  <c r="K20" i="7"/>
  <c r="B21" i="7"/>
  <c r="K21" i="7"/>
  <c r="B22" i="7"/>
  <c r="K22" i="7"/>
  <c r="B23" i="7"/>
  <c r="K23" i="7"/>
  <c r="B24" i="7"/>
  <c r="B25" i="7"/>
  <c r="K25" i="7"/>
  <c r="B26" i="7"/>
  <c r="K26" i="7"/>
  <c r="B27" i="7"/>
  <c r="K27" i="7"/>
  <c r="B28" i="7"/>
  <c r="K28" i="7"/>
  <c r="B29" i="7"/>
  <c r="K29" i="7"/>
  <c r="B30" i="7"/>
  <c r="K30" i="7"/>
  <c r="B31" i="7"/>
  <c r="K31" i="7"/>
  <c r="B32" i="7"/>
  <c r="K32" i="7"/>
  <c r="B33" i="7"/>
  <c r="K33" i="7"/>
  <c r="B34" i="7"/>
  <c r="K34" i="7"/>
  <c r="B35" i="7"/>
  <c r="K35" i="7"/>
  <c r="B36" i="7"/>
  <c r="K36" i="7"/>
  <c r="B37" i="7"/>
  <c r="K37" i="7"/>
  <c r="B38" i="7"/>
  <c r="K38" i="7"/>
  <c r="C17" i="6"/>
  <c r="D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E19" i="6"/>
  <c r="B19" i="6" s="1"/>
  <c r="E20" i="6"/>
  <c r="B20" i="6" s="1"/>
  <c r="E21" i="6"/>
  <c r="B21" i="6" s="1"/>
  <c r="E22" i="6"/>
  <c r="B22" i="6" s="1"/>
  <c r="E23" i="6"/>
  <c r="B23" i="6" s="1"/>
  <c r="E24" i="6"/>
  <c r="B24" i="6" s="1"/>
  <c r="E25" i="6"/>
  <c r="B25" i="6" s="1"/>
  <c r="E26" i="6"/>
  <c r="B26" i="6" s="1"/>
  <c r="E27" i="6"/>
  <c r="B27" i="6" s="1"/>
  <c r="E28" i="6"/>
  <c r="B28" i="6" s="1"/>
  <c r="E29" i="6"/>
  <c r="B29" i="6" s="1"/>
  <c r="E30" i="6"/>
  <c r="B30" i="6" s="1"/>
  <c r="E31" i="6"/>
  <c r="B31" i="6" s="1"/>
  <c r="E32" i="6"/>
  <c r="B32" i="6" s="1"/>
  <c r="E33" i="6"/>
  <c r="B33" i="6" s="1"/>
  <c r="E34" i="6"/>
  <c r="B34" i="6" s="1"/>
  <c r="E35" i="6"/>
  <c r="B35" i="6" s="1"/>
  <c r="E36" i="6"/>
  <c r="B36" i="6" s="1"/>
  <c r="E37" i="6"/>
  <c r="B37" i="6" s="1"/>
  <c r="E38" i="6"/>
  <c r="B38" i="6" s="1"/>
  <c r="E39" i="6"/>
  <c r="B39" i="6" s="1"/>
  <c r="E40" i="6"/>
  <c r="B40" i="6" s="1"/>
  <c r="E41" i="6"/>
  <c r="B41" i="6" s="1"/>
  <c r="C15" i="5"/>
  <c r="D15" i="5"/>
  <c r="F15" i="5"/>
  <c r="G15" i="5"/>
  <c r="H15" i="5"/>
  <c r="I15" i="5"/>
  <c r="J15" i="5"/>
  <c r="K15" i="5"/>
  <c r="L15" i="5"/>
  <c r="M15" i="5"/>
  <c r="N15" i="5"/>
  <c r="O15" i="5"/>
  <c r="R15" i="5"/>
  <c r="S15" i="5"/>
  <c r="T15" i="5"/>
  <c r="U15" i="5"/>
  <c r="V15" i="5"/>
  <c r="W15" i="5"/>
  <c r="X15" i="5"/>
  <c r="Z15" i="5"/>
  <c r="AA15" i="5"/>
  <c r="AB15" i="5"/>
  <c r="E17" i="5"/>
  <c r="Y17" i="5"/>
  <c r="E18" i="5"/>
  <c r="Y18" i="5"/>
  <c r="E19" i="5"/>
  <c r="Y19" i="5"/>
  <c r="E20" i="5"/>
  <c r="Y20" i="5"/>
  <c r="E21" i="5"/>
  <c r="Y21" i="5"/>
  <c r="E22" i="5"/>
  <c r="Y22" i="5"/>
  <c r="E23" i="5"/>
  <c r="Y23" i="5"/>
  <c r="E24" i="5"/>
  <c r="Y24" i="5"/>
  <c r="E25" i="5"/>
  <c r="Y25" i="5"/>
  <c r="E26" i="5"/>
  <c r="Y26" i="5"/>
  <c r="E27" i="5"/>
  <c r="Y27" i="5"/>
  <c r="E28" i="5"/>
  <c r="Y28" i="5"/>
  <c r="E29" i="5"/>
  <c r="Y29" i="5"/>
  <c r="E30" i="5"/>
  <c r="Y30" i="5"/>
  <c r="E31" i="5"/>
  <c r="Y31" i="5"/>
  <c r="E32" i="5"/>
  <c r="B32" i="5" s="1"/>
  <c r="E33" i="5"/>
  <c r="Y33" i="5"/>
  <c r="E34" i="5"/>
  <c r="B34" i="5" s="1"/>
  <c r="Y34" i="5"/>
  <c r="E35" i="5"/>
  <c r="Y35" i="5"/>
  <c r="E36" i="5"/>
  <c r="B36" i="5" s="1"/>
  <c r="Y36" i="5"/>
  <c r="E37" i="5"/>
  <c r="Y37" i="5"/>
  <c r="E38" i="5"/>
  <c r="B38" i="5" s="1"/>
  <c r="Y38" i="5"/>
  <c r="E39" i="5"/>
  <c r="Y39" i="5"/>
  <c r="C13" i="4"/>
  <c r="D13" i="4"/>
  <c r="E13" i="4"/>
  <c r="F13" i="4"/>
  <c r="G13" i="4"/>
  <c r="H13" i="4"/>
  <c r="I13" i="4"/>
  <c r="J13" i="4"/>
  <c r="K13" i="4"/>
  <c r="L13" i="4"/>
  <c r="M13" i="4"/>
  <c r="N13" i="4"/>
  <c r="E14" i="3"/>
  <c r="F14" i="3"/>
  <c r="G14" i="3"/>
  <c r="H14" i="3"/>
  <c r="I14" i="3"/>
  <c r="J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1" i="3"/>
  <c r="D31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J15" i="49" l="1"/>
  <c r="B12" i="46"/>
  <c r="K14" i="7"/>
  <c r="L16" i="25"/>
  <c r="L14" i="25" s="1"/>
  <c r="G29" i="30"/>
  <c r="G27" i="30"/>
  <c r="G25" i="30"/>
  <c r="H35" i="49"/>
  <c r="H33" i="49"/>
  <c r="H30" i="49"/>
  <c r="H24" i="49"/>
  <c r="H22" i="49"/>
  <c r="B39" i="5"/>
  <c r="B37" i="5"/>
  <c r="B35" i="5"/>
  <c r="B33" i="5"/>
  <c r="C10" i="11"/>
  <c r="D23" i="30"/>
  <c r="G22" i="30"/>
  <c r="D21" i="30"/>
  <c r="G19" i="30"/>
  <c r="H36" i="49"/>
  <c r="Y15" i="5"/>
  <c r="D14" i="26"/>
  <c r="L15" i="30"/>
  <c r="F15" i="30"/>
  <c r="D15" i="57"/>
  <c r="B31" i="5"/>
  <c r="B29" i="5"/>
  <c r="B27" i="5"/>
  <c r="B25" i="5"/>
  <c r="B23" i="5"/>
  <c r="B21" i="5"/>
  <c r="B19" i="5"/>
  <c r="B17" i="5"/>
  <c r="C38" i="11"/>
  <c r="C36" i="11"/>
  <c r="C34" i="11"/>
  <c r="C32" i="11"/>
  <c r="C30" i="11"/>
  <c r="C28" i="11"/>
  <c r="C26" i="11"/>
  <c r="C24" i="11"/>
  <c r="C22" i="11"/>
  <c r="C20" i="11"/>
  <c r="C18" i="11"/>
  <c r="B34" i="25"/>
  <c r="B32" i="25"/>
  <c r="B30" i="25"/>
  <c r="B28" i="25"/>
  <c r="B17" i="25"/>
  <c r="D39" i="30"/>
  <c r="G38" i="30"/>
  <c r="D37" i="30"/>
  <c r="G36" i="30"/>
  <c r="D35" i="30"/>
  <c r="G34" i="30"/>
  <c r="D33" i="30"/>
  <c r="G32" i="30"/>
  <c r="D31" i="30"/>
  <c r="D30" i="30"/>
  <c r="D26" i="30"/>
  <c r="D22" i="30"/>
  <c r="W15" i="30"/>
  <c r="D18" i="30"/>
  <c r="I15" i="30"/>
  <c r="E15" i="30"/>
  <c r="H39" i="49"/>
  <c r="H37" i="49"/>
  <c r="H34" i="49"/>
  <c r="H23" i="49"/>
  <c r="H21" i="49"/>
  <c r="H18" i="49"/>
  <c r="T15" i="30"/>
  <c r="H15" i="30"/>
  <c r="C15" i="30"/>
  <c r="F15" i="32"/>
  <c r="B30" i="5"/>
  <c r="B28" i="5"/>
  <c r="B26" i="5"/>
  <c r="B24" i="5"/>
  <c r="B22" i="5"/>
  <c r="B20" i="5"/>
  <c r="B18" i="5"/>
  <c r="B22" i="10"/>
  <c r="B20" i="10"/>
  <c r="C37" i="11"/>
  <c r="C35" i="11"/>
  <c r="C33" i="11"/>
  <c r="C29" i="11"/>
  <c r="C27" i="11"/>
  <c r="C25" i="11"/>
  <c r="C23" i="11"/>
  <c r="C21" i="11"/>
  <c r="C19" i="11"/>
  <c r="C17" i="11"/>
  <c r="C14" i="21"/>
  <c r="B41" i="25"/>
  <c r="B39" i="25"/>
  <c r="B37" i="25"/>
  <c r="L35" i="25"/>
  <c r="G39" i="30"/>
  <c r="D38" i="30"/>
  <c r="G37" i="30"/>
  <c r="D36" i="30"/>
  <c r="G35" i="30"/>
  <c r="D34" i="30"/>
  <c r="G33" i="30"/>
  <c r="D32" i="30"/>
  <c r="G31" i="30"/>
  <c r="D28" i="30"/>
  <c r="D24" i="30"/>
  <c r="D20" i="30"/>
  <c r="O15" i="30"/>
  <c r="G17" i="30"/>
  <c r="B15" i="30"/>
  <c r="H31" i="49"/>
  <c r="H29" i="49"/>
  <c r="H26" i="49"/>
  <c r="B15" i="49"/>
  <c r="C13" i="41"/>
  <c r="B14" i="9"/>
  <c r="B16" i="31"/>
  <c r="C16" i="31"/>
  <c r="D16" i="31"/>
  <c r="E16" i="31"/>
  <c r="C15" i="28"/>
  <c r="G15" i="14"/>
  <c r="D31" i="11"/>
  <c r="C31" i="11" s="1"/>
  <c r="H14" i="11"/>
  <c r="X16" i="10"/>
  <c r="S16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1" i="10"/>
  <c r="B19" i="10"/>
  <c r="M16" i="10"/>
  <c r="G14" i="9"/>
  <c r="B14" i="7"/>
  <c r="E15" i="5"/>
  <c r="B14" i="45"/>
  <c r="X16" i="13"/>
  <c r="AA16" i="13"/>
  <c r="F16" i="13"/>
  <c r="C16" i="13"/>
  <c r="K14" i="8"/>
  <c r="B14" i="8"/>
  <c r="B13" i="4"/>
  <c r="E39" i="44"/>
  <c r="E37" i="44"/>
  <c r="E35" i="44"/>
  <c r="E23" i="44"/>
  <c r="E38" i="44"/>
  <c r="E34" i="44"/>
  <c r="E31" i="44"/>
  <c r="E27" i="44"/>
  <c r="E21" i="44"/>
  <c r="E19" i="44"/>
  <c r="E17" i="44"/>
  <c r="E33" i="44"/>
  <c r="E28" i="44"/>
  <c r="E24" i="44"/>
  <c r="E22" i="44"/>
  <c r="E18" i="44"/>
  <c r="Y15" i="44"/>
  <c r="E36" i="44"/>
  <c r="E29" i="44"/>
  <c r="E20" i="44"/>
  <c r="V15" i="44"/>
  <c r="H15" i="44"/>
  <c r="E32" i="44"/>
  <c r="E30" i="44"/>
  <c r="E25" i="44"/>
  <c r="AE15" i="44"/>
  <c r="S15" i="44"/>
  <c r="G15" i="44"/>
  <c r="E26" i="44"/>
  <c r="AB15" i="44"/>
  <c r="N15" i="44"/>
  <c r="K15" i="44"/>
  <c r="D16" i="42"/>
  <c r="C16" i="42"/>
  <c r="B16" i="42"/>
  <c r="B15" i="15"/>
  <c r="L15" i="15"/>
  <c r="B17" i="6"/>
  <c r="B23" i="10"/>
  <c r="B18" i="10"/>
  <c r="C16" i="11"/>
  <c r="E17" i="6"/>
  <c r="D16" i="10"/>
  <c r="C16" i="10"/>
  <c r="P14" i="11"/>
  <c r="AD15" i="15"/>
  <c r="B36" i="25"/>
  <c r="L26" i="25"/>
  <c r="H26" i="25"/>
  <c r="B24" i="25"/>
  <c r="B22" i="25"/>
  <c r="B20" i="25"/>
  <c r="B18" i="25"/>
  <c r="E16" i="25"/>
  <c r="P16" i="25"/>
  <c r="D17" i="30"/>
  <c r="E15" i="49"/>
  <c r="C15" i="35"/>
  <c r="B17" i="35"/>
  <c r="Y15" i="15"/>
  <c r="H35" i="25"/>
  <c r="P26" i="25"/>
  <c r="B25" i="25"/>
  <c r="B23" i="25"/>
  <c r="B21" i="25"/>
  <c r="B19" i="25"/>
  <c r="F14" i="26"/>
  <c r="B14" i="26"/>
  <c r="B18" i="35"/>
  <c r="F15" i="44"/>
  <c r="B13" i="47"/>
  <c r="C15" i="17"/>
  <c r="B40" i="25"/>
  <c r="B38" i="25"/>
  <c r="P35" i="25"/>
  <c r="P14" i="25" s="1"/>
  <c r="B33" i="25"/>
  <c r="B31" i="25"/>
  <c r="B29" i="25"/>
  <c r="B27" i="25"/>
  <c r="F15" i="35"/>
  <c r="B21" i="35"/>
  <c r="E14" i="26"/>
  <c r="C14" i="26"/>
  <c r="K14" i="25"/>
  <c r="I14" i="25"/>
  <c r="J14" i="25"/>
  <c r="F35" i="25"/>
  <c r="O14" i="25"/>
  <c r="E35" i="25"/>
  <c r="G35" i="25"/>
  <c r="G26" i="25"/>
  <c r="D14" i="25" s="1"/>
  <c r="N14" i="25"/>
  <c r="M14" i="25"/>
  <c r="E26" i="25"/>
  <c r="F26" i="25"/>
  <c r="R14" i="25"/>
  <c r="S14" i="25"/>
  <c r="C14" i="25"/>
  <c r="Q14" i="25"/>
  <c r="F16" i="25"/>
  <c r="G16" i="25"/>
  <c r="H16" i="25"/>
  <c r="D13" i="41"/>
  <c r="E13" i="41"/>
  <c r="F13" i="41"/>
  <c r="C14" i="3"/>
  <c r="D14" i="3"/>
  <c r="I13" i="47"/>
  <c r="G15" i="30" l="1"/>
  <c r="B15" i="5"/>
  <c r="H14" i="25"/>
  <c r="D15" i="30"/>
  <c r="D14" i="11"/>
  <c r="B16" i="10"/>
  <c r="B16" i="25"/>
  <c r="E15" i="44"/>
  <c r="B15" i="35"/>
  <c r="B26" i="25"/>
  <c r="C14" i="11"/>
  <c r="B35" i="25"/>
  <c r="F14" i="25"/>
  <c r="G14" i="25"/>
  <c r="E14" i="25"/>
  <c r="B14" i="25" l="1"/>
</calcChain>
</file>

<file path=xl/comments1.xml><?xml version="1.0" encoding="utf-8"?>
<comments xmlns="http://schemas.openxmlformats.org/spreadsheetml/2006/main">
  <authors>
    <author>user</author>
  </authors>
  <commentList>
    <comment ref="Q7" authorId="0" shapeId="0">
      <text>
        <r>
          <rPr>
            <b/>
            <sz val="9"/>
            <color indexed="81"/>
            <rFont val="돋움"/>
            <family val="3"/>
            <charset val="129"/>
          </rPr>
          <t>위생처리업을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공중위생영업소에서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셀변경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<sst xmlns="http://schemas.openxmlformats.org/spreadsheetml/2006/main" count="6626" uniqueCount="1559">
  <si>
    <t>Year &amp; Si, Gun</t>
    <phoneticPr fontId="50" type="noConversion"/>
  </si>
  <si>
    <t>3. Numbers of Staffs in Health Centers(Cont'd)</t>
  </si>
  <si>
    <t>Year &amp; 
Si, Gun</t>
    <phoneticPr fontId="50" type="noConversion"/>
  </si>
  <si>
    <t>의사 
Physicians</t>
  </si>
  <si>
    <t>조산사 
Midwives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</si>
  <si>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</si>
  <si>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</si>
  <si>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</si>
  <si>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</si>
  <si>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</si>
  <si>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</si>
  <si>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</si>
  <si>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</si>
  <si>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</si>
  <si>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</si>
  <si>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</si>
  <si>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</si>
  <si>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</si>
  <si>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</si>
  <si>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</si>
  <si>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</si>
  <si>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</si>
  <si>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</si>
  <si>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</si>
  <si>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</si>
  <si>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</si>
  <si>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</si>
  <si>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</si>
  <si>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Year &amp; 
Si, Gun</t>
  </si>
  <si>
    <t>Unit : person</t>
  </si>
  <si>
    <t>연별 및
시군별</t>
  </si>
  <si>
    <t>처리건수  Number of actions taken</t>
  </si>
  <si>
    <t>Year &amp;
Si, Gun</t>
  </si>
  <si>
    <t>면허대여
License lending</t>
  </si>
  <si>
    <t>진료거부
Refusal of medical treatment</t>
  </si>
  <si>
    <t>기타
Othet</t>
  </si>
  <si>
    <t>면허취소
License revoked</t>
  </si>
  <si>
    <t>경고
Warning</t>
  </si>
  <si>
    <t>고발
Prosecution</t>
  </si>
  <si>
    <t>기타
Other</t>
  </si>
  <si>
    <t>단위 : 건</t>
  </si>
  <si>
    <t>Unit : case</t>
  </si>
  <si>
    <t>광고위반
Illegal advertising</t>
  </si>
  <si>
    <t>시설위반
Inadequate facilities</t>
  </si>
  <si>
    <t>업무정지
Pratice suspended</t>
  </si>
  <si>
    <t>시정지시
Rectification ordered</t>
  </si>
  <si>
    <t>…</t>
  </si>
  <si>
    <t>단위 : 개소</t>
  </si>
  <si>
    <t>합 계
Total</t>
    <phoneticPr fontId="50" type="noConversion"/>
  </si>
  <si>
    <t xml:space="preserve"> Yeongcheon</t>
    <phoneticPr fontId="50" type="noConversion"/>
  </si>
  <si>
    <t>단위 : 건, 명</t>
  </si>
  <si>
    <t>연별 및 시군별</t>
    <phoneticPr fontId="50" type="noConversion"/>
  </si>
  <si>
    <r>
      <t>Source : Division of Public Health</t>
    </r>
    <r>
      <rPr>
        <sz val="8"/>
        <rFont val="MS Gothic"/>
        <family val="3"/>
        <charset val="128"/>
      </rPr>
      <t>・</t>
    </r>
    <r>
      <rPr>
        <sz val="8"/>
        <rFont val="돋움"/>
        <family val="3"/>
        <charset val="129"/>
      </rPr>
      <t>Sanitation</t>
    </r>
  </si>
  <si>
    <t xml:space="preserve"> </t>
    <phoneticPr fontId="50" type="noConversion"/>
  </si>
  <si>
    <t>관 리 구 분 별 By type of control</t>
  </si>
  <si>
    <t>남
Male</t>
    <phoneticPr fontId="50" type="noConversion"/>
  </si>
  <si>
    <t>여
Female</t>
    <phoneticPr fontId="50" type="noConversion"/>
  </si>
  <si>
    <t>연별 및 시군별
Year &amp; Si, Gun</t>
    <phoneticPr fontId="50" type="noConversion"/>
  </si>
  <si>
    <t>…</t>
    <phoneticPr fontId="50" type="noConversion"/>
  </si>
  <si>
    <t>Source : Daegu Regional Office, Ministry of Patriots &amp; Veterans Affairs</t>
    <phoneticPr fontId="50" type="noConversion"/>
  </si>
  <si>
    <t>주 : 2009. 4 . 1. 현재 기준임.</t>
    <phoneticPr fontId="50" type="noConversion"/>
  </si>
  <si>
    <t>Note : 2008. 4. 1 Set on the basic of now</t>
    <phoneticPr fontId="50" type="noConversion"/>
  </si>
  <si>
    <t>22. Educational Benefits for Patriots &amp; Veterans, Their Families</t>
    <phoneticPr fontId="27" type="noConversion"/>
  </si>
  <si>
    <t>단위 : 명, 개소</t>
    <phoneticPr fontId="70" type="noConversion"/>
  </si>
  <si>
    <t>Unit : person, number</t>
    <phoneticPr fontId="70" type="noConversion"/>
  </si>
  <si>
    <t xml:space="preserve">연별 및 시군별 </t>
    <phoneticPr fontId="70" type="noConversion"/>
  </si>
  <si>
    <t>합 계
Total</t>
    <phoneticPr fontId="70" type="noConversion"/>
  </si>
  <si>
    <t>Year &amp; Si, Gun</t>
    <phoneticPr fontId="70" type="noConversion"/>
  </si>
  <si>
    <t>사업장수
Work place</t>
    <phoneticPr fontId="70" type="noConversion"/>
  </si>
  <si>
    <t>세대주
Householer</t>
    <phoneticPr fontId="70" type="noConversion"/>
  </si>
  <si>
    <t>가입자
Insured</t>
    <phoneticPr fontId="70" type="noConversion"/>
  </si>
  <si>
    <t>피부양자
Dependents</t>
    <phoneticPr fontId="70" type="noConversion"/>
  </si>
  <si>
    <t>16. 건강보험 급여</t>
    <phoneticPr fontId="70" type="noConversion"/>
  </si>
  <si>
    <t>16. Benefits in Medical Insurance</t>
    <phoneticPr fontId="70" type="noConversion"/>
  </si>
  <si>
    <t>단위 : 건, 천원</t>
    <phoneticPr fontId="70" type="noConversion"/>
  </si>
  <si>
    <t>Unit : case, 1,000 won</t>
    <phoneticPr fontId="70" type="noConversion"/>
  </si>
  <si>
    <t>연별 및 
급여종류별</t>
    <phoneticPr fontId="70" type="noConversion"/>
  </si>
  <si>
    <t>직 장(근로자)
Medical insurance for employees</t>
    <phoneticPr fontId="70" type="noConversion"/>
  </si>
  <si>
    <t>공무원·교직원
Government employees and private school teachers</t>
    <phoneticPr fontId="70" type="noConversion"/>
  </si>
  <si>
    <t>지 역
Self-employed</t>
    <phoneticPr fontId="70" type="noConversion"/>
  </si>
  <si>
    <t>건수
Cases</t>
    <phoneticPr fontId="70" type="noConversion"/>
  </si>
  <si>
    <t>금액
Amount</t>
    <phoneticPr fontId="70" type="noConversion"/>
  </si>
  <si>
    <t>17. 건강보험대상자 진료실적</t>
  </si>
  <si>
    <t>17. Medical Treatment Activites of The Medically Insured</t>
  </si>
  <si>
    <t>단위 : 건, 일, 천원</t>
    <phoneticPr fontId="54" type="noConversion"/>
  </si>
  <si>
    <t>Unit : case, day, 1,000 won</t>
    <phoneticPr fontId="54" type="noConversion"/>
  </si>
  <si>
    <t>일수
Days</t>
  </si>
  <si>
    <t>진료비
Amount of medical fees</t>
  </si>
  <si>
    <t>진료
Medical treatment</t>
  </si>
  <si>
    <t>단위 : 개소, 명</t>
  </si>
  <si>
    <t>Unit : number, person</t>
  </si>
  <si>
    <t>19. 국민연금 급여 지급현황</t>
    <phoneticPr fontId="27" type="noConversion"/>
  </si>
  <si>
    <t>19. 국민연금 급여 지급현황(계속)</t>
    <phoneticPr fontId="27" type="noConversion"/>
  </si>
  <si>
    <t>19. Paying Benefit National Pension Insurant(Cont'd)</t>
    <phoneticPr fontId="27" type="noConversion"/>
  </si>
  <si>
    <t>19. Paying Benefit National Pension Insurant</t>
    <phoneticPr fontId="27" type="noConversion"/>
  </si>
  <si>
    <t>단위 : 명, 천원</t>
    <phoneticPr fontId="55" type="noConversion"/>
  </si>
  <si>
    <t>Unit : person, 1,000 won</t>
    <phoneticPr fontId="55" type="noConversion"/>
  </si>
  <si>
    <t>계
Total</t>
    <phoneticPr fontId="27" type="noConversion"/>
  </si>
  <si>
    <t>연    금    Pension</t>
    <phoneticPr fontId="27" type="noConversion"/>
  </si>
  <si>
    <t xml:space="preserve">일시금 A lump sum allowance </t>
    <phoneticPr fontId="27" type="noConversion"/>
  </si>
  <si>
    <t>Year &amp; Si, Gun</t>
    <phoneticPr fontId="27" type="noConversion"/>
  </si>
  <si>
    <t>장애연금
Disability   Pension</t>
    <phoneticPr fontId="27" type="noConversion"/>
  </si>
  <si>
    <t>유족연금
Survivor Pension</t>
    <phoneticPr fontId="27" type="noConversion"/>
  </si>
  <si>
    <t>장   애
disability</t>
    <phoneticPr fontId="27" type="noConversion"/>
  </si>
  <si>
    <t>반  환
Restoration</t>
    <phoneticPr fontId="27" type="noConversion"/>
  </si>
  <si>
    <t>사  망
Death</t>
    <phoneticPr fontId="27" type="noConversion"/>
  </si>
  <si>
    <t>특례    Special</t>
    <phoneticPr fontId="27" type="noConversion"/>
  </si>
  <si>
    <t>조기    Early</t>
    <phoneticPr fontId="27" type="noConversion"/>
  </si>
  <si>
    <t>분할   divided</t>
    <phoneticPr fontId="27" type="noConversion"/>
  </si>
  <si>
    <t>금액
Amount</t>
    <phoneticPr fontId="27" type="noConversion"/>
  </si>
  <si>
    <t>`</t>
    <phoneticPr fontId="27" type="noConversion"/>
  </si>
  <si>
    <t>자료 : 국민연금관리공단 대구지사</t>
    <phoneticPr fontId="27" type="noConversion"/>
  </si>
  <si>
    <t>주 : 2008년 자료부터 서식 변경("노령연금중 완전, 분할" 항목 추가)</t>
    <phoneticPr fontId="50" type="noConversion"/>
  </si>
  <si>
    <t>주 : 2008년 자료부터 서식 변경(노령연금중 "완전", "분할" 항목 추가)</t>
    <phoneticPr fontId="50" type="noConversion"/>
  </si>
  <si>
    <t>Daegu-Local</t>
    <phoneticPr fontId="50" type="noConversion"/>
  </si>
  <si>
    <t xml:space="preserve"> Gimcheon</t>
    <phoneticPr fontId="50" type="noConversion"/>
  </si>
  <si>
    <t>Andong-Branch</t>
  </si>
  <si>
    <t>Gyeongju-Branch</t>
  </si>
  <si>
    <t>자료 : 대구지방보훈청</t>
    <phoneticPr fontId="50" type="noConversion"/>
  </si>
  <si>
    <t>Source : Daegu Regional Office/ Ministry of Patriots &amp; Veterans Affairs</t>
    <phoneticPr fontId="50" type="noConversion"/>
  </si>
  <si>
    <t>21. 국가보훈대상자 취업</t>
  </si>
  <si>
    <t>21. Employment of Patriots &amp; Veterans, and Bereaved Families</t>
  </si>
  <si>
    <t>연별 및
 청별
시군별</t>
    <phoneticPr fontId="50" type="noConversion"/>
  </si>
  <si>
    <t>합 계
Grand total</t>
    <phoneticPr fontId="50" type="noConversion"/>
  </si>
  <si>
    <t>국 가 유 공 자
Patriots and Veterans</t>
    <phoneticPr fontId="50" type="noConversion"/>
  </si>
  <si>
    <t>유 족
Bereaved family</t>
    <phoneticPr fontId="50" type="noConversion"/>
  </si>
  <si>
    <t>Year and Office 
Si, Gun</t>
    <phoneticPr fontId="50" type="noConversion"/>
  </si>
  <si>
    <t xml:space="preserve"> Gyeongsan</t>
    <phoneticPr fontId="50" type="noConversion"/>
  </si>
  <si>
    <t>합 계 Grand total</t>
  </si>
  <si>
    <t>국가유공자 Patriots and Veterans</t>
  </si>
  <si>
    <t>배 우 자 Spouses</t>
  </si>
  <si>
    <t>자 녀 Children</t>
  </si>
  <si>
    <t>중학교
Middle School</t>
    <phoneticPr fontId="50" type="noConversion"/>
  </si>
  <si>
    <t>고등학교
High School</t>
    <phoneticPr fontId="50" type="noConversion"/>
  </si>
  <si>
    <t>대 학(교)
College and Uni.</t>
    <phoneticPr fontId="50" type="noConversion"/>
  </si>
  <si>
    <t xml:space="preserve"> Daegu-Local</t>
    <phoneticPr fontId="50" type="noConversion"/>
  </si>
  <si>
    <t xml:space="preserve"> Gumi</t>
    <phoneticPr fontId="50" type="noConversion"/>
  </si>
  <si>
    <t xml:space="preserve"> Sangju</t>
    <phoneticPr fontId="50" type="noConversion"/>
  </si>
  <si>
    <t xml:space="preserve"> Goryeong</t>
    <phoneticPr fontId="50" type="noConversion"/>
  </si>
  <si>
    <t xml:space="preserve"> Chilgok</t>
    <phoneticPr fontId="50" type="noConversion"/>
  </si>
  <si>
    <t xml:space="preserve"> Gunwi</t>
    <phoneticPr fontId="50" type="noConversion"/>
  </si>
  <si>
    <t xml:space="preserve"> Cheongdo</t>
    <phoneticPr fontId="50" type="noConversion"/>
  </si>
  <si>
    <t xml:space="preserve"> Seongju</t>
    <phoneticPr fontId="50" type="noConversion"/>
  </si>
  <si>
    <t xml:space="preserve"> Andong-Branch</t>
    <phoneticPr fontId="50" type="noConversion"/>
  </si>
  <si>
    <t xml:space="preserve"> Andong</t>
    <phoneticPr fontId="50" type="noConversion"/>
  </si>
  <si>
    <t xml:space="preserve"> Yeongju</t>
    <phoneticPr fontId="50" type="noConversion"/>
  </si>
  <si>
    <t xml:space="preserve"> Mungyeong</t>
    <phoneticPr fontId="50" type="noConversion"/>
  </si>
  <si>
    <t xml:space="preserve"> Uiseong</t>
    <phoneticPr fontId="50" type="noConversion"/>
  </si>
  <si>
    <t xml:space="preserve"> Yeongyang</t>
    <phoneticPr fontId="50" type="noConversion"/>
  </si>
  <si>
    <t xml:space="preserve"> Bonghwa</t>
    <phoneticPr fontId="50" type="noConversion"/>
  </si>
  <si>
    <t xml:space="preserve"> Cheongsong</t>
    <phoneticPr fontId="50" type="noConversion"/>
  </si>
  <si>
    <t xml:space="preserve"> Yecheon</t>
    <phoneticPr fontId="50" type="noConversion"/>
  </si>
  <si>
    <t xml:space="preserve"> Gyeongju-Branch</t>
    <phoneticPr fontId="50" type="noConversion"/>
  </si>
  <si>
    <t xml:space="preserve"> Gyeongju</t>
    <phoneticPr fontId="50" type="noConversion"/>
  </si>
  <si>
    <t xml:space="preserve"> Pohang</t>
    <phoneticPr fontId="50" type="noConversion"/>
  </si>
  <si>
    <t xml:space="preserve"> Uljin</t>
    <phoneticPr fontId="50" type="noConversion"/>
  </si>
  <si>
    <t xml:space="preserve"> Yeongdeok</t>
    <phoneticPr fontId="50" type="noConversion"/>
  </si>
  <si>
    <t>23. 참전용사 등록현황</t>
    <phoneticPr fontId="50" type="noConversion"/>
  </si>
  <si>
    <t>23. Registration of War Veterans</t>
    <phoneticPr fontId="50" type="noConversion"/>
  </si>
  <si>
    <t>총계
Total</t>
    <phoneticPr fontId="50" type="noConversion"/>
  </si>
  <si>
    <t>6·25 참전
Korean war</t>
    <phoneticPr fontId="50" type="noConversion"/>
  </si>
  <si>
    <t>월 남 전
Vietnam war</t>
    <phoneticPr fontId="50" type="noConversion"/>
  </si>
  <si>
    <t>6·25 및 월남전Korean and Vietnam war</t>
  </si>
  <si>
    <t>기타
Others</t>
    <phoneticPr fontId="50" type="noConversion"/>
  </si>
  <si>
    <t xml:space="preserve">자료 : 대구지방보훈청, 2007년 자료부터 수록 </t>
    <phoneticPr fontId="50" type="noConversion"/>
  </si>
  <si>
    <t>Source : Daegu Regional Office/</t>
    <phoneticPr fontId="50" type="noConversion"/>
  </si>
  <si>
    <t xml:space="preserve"> Ministry of Patriots &amp; Veterans Affairs</t>
    <phoneticPr fontId="50" type="noConversion"/>
  </si>
  <si>
    <t>단위 : 세대, 명, 천원</t>
    <phoneticPr fontId="50" type="noConversion"/>
  </si>
  <si>
    <t>회비모금
Membership fees</t>
    <phoneticPr fontId="50" type="noConversion"/>
  </si>
  <si>
    <t>구  호  실  적 
Relief activities</t>
    <phoneticPr fontId="50" type="noConversion"/>
  </si>
  <si>
    <t>회원수Members</t>
    <phoneticPr fontId="50" type="noConversion"/>
  </si>
  <si>
    <t>금 액
Amount</t>
    <phoneticPr fontId="50" type="noConversion"/>
  </si>
  <si>
    <t>계  Total</t>
    <phoneticPr fontId="50" type="noConversion"/>
  </si>
  <si>
    <t>재 해 구 호  Disaster relief</t>
    <phoneticPr fontId="50" type="noConversion"/>
  </si>
  <si>
    <t>일 반 구 호  General relief</t>
    <phoneticPr fontId="50" type="noConversion"/>
  </si>
  <si>
    <t>특 수 구 호  Special relief</t>
    <phoneticPr fontId="50" type="noConversion"/>
  </si>
  <si>
    <t>인 원
Persons</t>
    <phoneticPr fontId="50" type="noConversion"/>
  </si>
  <si>
    <t>세 대Households</t>
  </si>
  <si>
    <t xml:space="preserve">자료 : 대한적십자사 경북지사 </t>
    <phoneticPr fontId="50" type="noConversion"/>
  </si>
  <si>
    <t>주 : 2008년 자료부터 수록</t>
    <phoneticPr fontId="50" type="noConversion"/>
  </si>
  <si>
    <t>시설수
Facilities</t>
    <phoneticPr fontId="50" type="noConversion"/>
  </si>
  <si>
    <t xml:space="preserve">연별 및
시군별
</t>
    <phoneticPr fontId="50" type="noConversion"/>
  </si>
  <si>
    <t>28. Community Senior Service Facilities</t>
    <phoneticPr fontId="27" type="noConversion"/>
  </si>
  <si>
    <t>단위 : 개소, 명</t>
    <phoneticPr fontId="55" type="noConversion"/>
  </si>
  <si>
    <t xml:space="preserve">주.야간보호시설
Day and night care center   </t>
    <phoneticPr fontId="27" type="noConversion"/>
  </si>
  <si>
    <t>단기보호서비스
Short-term care service</t>
    <phoneticPr fontId="27" type="noConversion"/>
  </si>
  <si>
    <t>방문목욕서비스
Visit bath service</t>
    <phoneticPr fontId="27" type="noConversion"/>
  </si>
  <si>
    <t>이용인원
Persons</t>
    <phoneticPr fontId="27" type="noConversion"/>
  </si>
  <si>
    <t>정원
Regular</t>
    <phoneticPr fontId="27" type="noConversion"/>
  </si>
  <si>
    <t>현원
Present</t>
    <phoneticPr fontId="27" type="noConversion"/>
  </si>
  <si>
    <t>Source : Division of Welfare for Senior Citizens</t>
    <phoneticPr fontId="27" type="noConversion"/>
  </si>
  <si>
    <t>주 : 2009년 자료부터 서식 변경( 항목추가 "방문목욕서비스" )</t>
    <phoneticPr fontId="50" type="noConversion"/>
  </si>
  <si>
    <t>29. 국민기초생활보장 수급자</t>
    <phoneticPr fontId="50" type="noConversion"/>
  </si>
  <si>
    <t>29. Basic Livelihood Security Recipients</t>
    <phoneticPr fontId="50" type="noConversion"/>
  </si>
  <si>
    <t>단위 : 가구수, 개, 명</t>
    <phoneticPr fontId="50" type="noConversion"/>
  </si>
  <si>
    <t>ⅩⅡ. Health and Social Security / 525</t>
    <phoneticPr fontId="27" type="noConversion"/>
  </si>
  <si>
    <t>2009</t>
    <phoneticPr fontId="27" type="noConversion"/>
  </si>
  <si>
    <t>자료 : 사회복지과</t>
    <phoneticPr fontId="50" type="noConversion"/>
  </si>
  <si>
    <t>Unit : number, person</t>
    <phoneticPr fontId="50" type="noConversion"/>
  </si>
  <si>
    <t>시 설 수
Number of facilities</t>
    <phoneticPr fontId="50" type="noConversion"/>
  </si>
  <si>
    <t>입 소 자
Admitted</t>
    <phoneticPr fontId="50" type="noConversion"/>
  </si>
  <si>
    <t>퇴 소 자
Discharged</t>
    <phoneticPr fontId="50" type="noConversion"/>
  </si>
  <si>
    <t>연 별
year</t>
  </si>
  <si>
    <t>연말현재
생활인원
Inmates as of year-end</t>
    <phoneticPr fontId="50" type="noConversion"/>
  </si>
  <si>
    <t>사 망
Death</t>
  </si>
  <si>
    <t>시 각
Visually
 disabled</t>
  </si>
  <si>
    <t>기 타
Others</t>
  </si>
  <si>
    <t>장애유형 By type the disabled</t>
  </si>
  <si>
    <t>장 애 등 급 By grade of the disabled</t>
  </si>
  <si>
    <t>부랑인시설(여성)
Homeless institutions(Female)</t>
    <phoneticPr fontId="50" type="noConversion"/>
  </si>
  <si>
    <t>부랑인시설(남녀공용)
(Both man &amp; woman)</t>
    <phoneticPr fontId="50" type="noConversion"/>
  </si>
  <si>
    <t>단위 : 건수, 명</t>
    <phoneticPr fontId="50" type="noConversion"/>
  </si>
  <si>
    <t>매 장 Cemeteries</t>
  </si>
  <si>
    <t>계 Total</t>
  </si>
  <si>
    <t>공 설 Public</t>
  </si>
  <si>
    <t>사 설 Private</t>
  </si>
  <si>
    <t xml:space="preserve">면 적 Area </t>
  </si>
  <si>
    <t>소 계
Total</t>
  </si>
  <si>
    <t>공 설
Public</t>
  </si>
  <si>
    <t>사 설
Private</t>
  </si>
  <si>
    <t>단위 : 명</t>
    <phoneticPr fontId="55" type="noConversion"/>
  </si>
  <si>
    <t>ⅩⅡ. Health and Social Security / 567</t>
    <phoneticPr fontId="50" type="noConversion"/>
  </si>
  <si>
    <t>고혈압
Hypertension</t>
    <phoneticPr fontId="55" type="noConversion"/>
  </si>
  <si>
    <t>가. 건강생활실천교육</t>
    <phoneticPr fontId="55" type="noConversion"/>
  </si>
  <si>
    <t>가. Health Life Practice</t>
    <phoneticPr fontId="55" type="noConversion"/>
  </si>
  <si>
    <t>Unit : person</t>
    <phoneticPr fontId="55" type="noConversion"/>
  </si>
  <si>
    <t xml:space="preserve">연별 및
시군별 </t>
    <phoneticPr fontId="55" type="noConversion"/>
  </si>
  <si>
    <t>합  계
Total</t>
    <phoneticPr fontId="55" type="noConversion"/>
  </si>
  <si>
    <t>금 연
Refrain of
 smoking</t>
    <phoneticPr fontId="55" type="noConversion"/>
  </si>
  <si>
    <t>영 양
Nutrition</t>
    <phoneticPr fontId="55" type="noConversion"/>
  </si>
  <si>
    <t>절 주
Temperance</t>
    <phoneticPr fontId="55" type="noConversion"/>
  </si>
  <si>
    <t>운 동
Exercise</t>
    <phoneticPr fontId="55" type="noConversion"/>
  </si>
  <si>
    <t>비만
Obesity</t>
    <phoneticPr fontId="55" type="noConversion"/>
  </si>
  <si>
    <t>구강보건
Oral health</t>
    <phoneticPr fontId="55" type="noConversion"/>
  </si>
  <si>
    <t>안전관리
(응급처치)
Emergency
medical treatment</t>
    <phoneticPr fontId="55" type="noConversion"/>
  </si>
  <si>
    <t>약  물
오남용
Drugstuffs
abuse</t>
    <phoneticPr fontId="55" type="noConversion"/>
  </si>
  <si>
    <t>성교육
Sex
education</t>
    <phoneticPr fontId="55" type="noConversion"/>
  </si>
  <si>
    <t>위생(식품
안전)교육
Sanitation,
Food safety</t>
    <phoneticPr fontId="55" type="noConversion"/>
  </si>
  <si>
    <t>Year &amp;
Si, Gun</t>
    <phoneticPr fontId="55" type="noConversion"/>
  </si>
  <si>
    <t>Pohang</t>
    <phoneticPr fontId="55" type="noConversion"/>
  </si>
  <si>
    <t>Uiseong</t>
    <phoneticPr fontId="55" type="noConversion"/>
  </si>
  <si>
    <t>Yeongdeok</t>
    <phoneticPr fontId="55" type="noConversion"/>
  </si>
  <si>
    <t>Cheongdo</t>
    <phoneticPr fontId="55" type="noConversion"/>
  </si>
  <si>
    <t>Chilgok</t>
    <phoneticPr fontId="55" type="noConversion"/>
  </si>
  <si>
    <t>Uljin</t>
    <phoneticPr fontId="55" type="noConversion"/>
  </si>
  <si>
    <t>울릉군</t>
    <phoneticPr fontId="54" type="noConversion"/>
  </si>
  <si>
    <t>자료 : 시, 군,  2009년  자료부터 서식 변경( 항목추가 "비만" )</t>
    <phoneticPr fontId="55" type="noConversion"/>
  </si>
  <si>
    <t>Source : Si &amp; Gun</t>
    <phoneticPr fontId="55" type="noConversion"/>
  </si>
  <si>
    <t>나. 성인병예방 및 관리교육</t>
    <phoneticPr fontId="55" type="noConversion"/>
  </si>
  <si>
    <t>나. Adult Disease Prevention</t>
    <phoneticPr fontId="55" type="noConversion"/>
  </si>
  <si>
    <t>당 뇨
Diabetes
mellitus</t>
    <phoneticPr fontId="55" type="noConversion"/>
  </si>
  <si>
    <t>비만·
고지혈증
Obesity․Hyper
 lipidemia</t>
    <phoneticPr fontId="55" type="noConversion"/>
  </si>
  <si>
    <t>암예방
Cancer</t>
    <phoneticPr fontId="55" type="noConversion"/>
  </si>
  <si>
    <t>아토피질환
(환경성질환)
Atopy</t>
    <phoneticPr fontId="55" type="noConversion"/>
  </si>
  <si>
    <t>뇌심혈관계
질  환Cerebrovascular diseases</t>
    <phoneticPr fontId="55" type="noConversion"/>
  </si>
  <si>
    <t>소화기계
질  환
Diseases of
 the digestive</t>
    <phoneticPr fontId="55" type="noConversion"/>
  </si>
  <si>
    <t>치 매
Dementia</t>
    <phoneticPr fontId="55" type="noConversion"/>
  </si>
  <si>
    <t>기 타
Others</t>
    <phoneticPr fontId="55" type="noConversion"/>
  </si>
  <si>
    <t>자료 : 시, 군,  2007년  자료부터 서식 변경</t>
    <phoneticPr fontId="55" type="noConversion"/>
  </si>
  <si>
    <t>보육시설수 Day care centers</t>
    <phoneticPr fontId="55" type="noConversion"/>
  </si>
  <si>
    <t>국공립
Public</t>
    <phoneticPr fontId="55" type="noConversion"/>
  </si>
  <si>
    <t>직장
Workshop</t>
    <phoneticPr fontId="55" type="noConversion"/>
  </si>
  <si>
    <t>가정
Home</t>
    <phoneticPr fontId="55" type="noConversion"/>
  </si>
  <si>
    <t xml:space="preserve"> 가. 건강생활 실천교육</t>
  </si>
  <si>
    <t xml:space="preserve"> 나. 성인병예방 및 관리교육</t>
  </si>
  <si>
    <t>1. 의료기관</t>
    <phoneticPr fontId="50" type="noConversion"/>
  </si>
  <si>
    <t>24. 적십자회비 모금 및 구호실적</t>
    <phoneticPr fontId="50" type="noConversion"/>
  </si>
  <si>
    <t>2. 의료기관종사 의료인력</t>
    <phoneticPr fontId="50" type="noConversion"/>
  </si>
  <si>
    <t>25. 노인여가복지시설</t>
    <phoneticPr fontId="50" type="noConversion"/>
  </si>
  <si>
    <t>3. 보건소 인력</t>
    <phoneticPr fontId="50" type="noConversion"/>
  </si>
  <si>
    <t>26. 노인주거복지시설</t>
    <phoneticPr fontId="50" type="noConversion"/>
  </si>
  <si>
    <t>4. 보건지소 및 보건진료소 인력</t>
    <phoneticPr fontId="50" type="noConversion"/>
  </si>
  <si>
    <t>27. 노인의료복지시설</t>
    <phoneticPr fontId="50" type="noConversion"/>
  </si>
  <si>
    <t>5. 부정의료업자 단속실적</t>
    <phoneticPr fontId="50" type="noConversion"/>
  </si>
  <si>
    <t>28. 재가노인복지시설</t>
    <phoneticPr fontId="50" type="noConversion"/>
  </si>
  <si>
    <t xml:space="preserve"> 가. 의료인 등</t>
    <phoneticPr fontId="50" type="noConversion"/>
  </si>
  <si>
    <t>29. 국민기초생활보장수급자</t>
    <phoneticPr fontId="50" type="noConversion"/>
  </si>
  <si>
    <t xml:space="preserve"> 나. 의료기관</t>
    <phoneticPr fontId="50" type="noConversion"/>
  </si>
  <si>
    <t>6. 의약품등 제조업소 및 판매업소</t>
    <phoneticPr fontId="50" type="noConversion"/>
  </si>
  <si>
    <t>7. 식품위생 관계업소</t>
    <phoneticPr fontId="50" type="noConversion"/>
  </si>
  <si>
    <t>8. 공중위생 관계업소</t>
    <phoneticPr fontId="50" type="noConversion"/>
  </si>
  <si>
    <t>9. 예방접종</t>
    <phoneticPr fontId="50" type="noConversion"/>
  </si>
  <si>
    <t>10. 법정전염병 발생 및 사망</t>
    <phoneticPr fontId="50" type="noConversion"/>
  </si>
  <si>
    <t>12. 결핵환자 현황</t>
    <phoneticPr fontId="50" type="noConversion"/>
  </si>
  <si>
    <t>13. 보건소 구강보건사업실적</t>
    <phoneticPr fontId="50" type="noConversion"/>
  </si>
  <si>
    <t>14. 모자보건사업 실적</t>
    <phoneticPr fontId="50" type="noConversion"/>
  </si>
  <si>
    <t>15. 건강보험 적용인구</t>
    <phoneticPr fontId="50" type="noConversion"/>
  </si>
  <si>
    <t>16. 건강보험 급여</t>
    <phoneticPr fontId="50" type="noConversion"/>
  </si>
  <si>
    <t>17. 건강보험대상자 진료실적</t>
    <phoneticPr fontId="50" type="noConversion"/>
  </si>
  <si>
    <t>18. 국민연금가입자</t>
    <phoneticPr fontId="50" type="noConversion"/>
  </si>
  <si>
    <t>19. 국민연금 급여 지급현황</t>
    <phoneticPr fontId="50" type="noConversion"/>
  </si>
  <si>
    <t>20. 국가보훈 대상자</t>
    <phoneticPr fontId="50" type="noConversion"/>
  </si>
  <si>
    <t>21. 국가보훈대상자 취업</t>
    <phoneticPr fontId="50" type="noConversion"/>
  </si>
  <si>
    <t>22. 국가보훈대상자 및 자녀 취학</t>
    <phoneticPr fontId="50" type="noConversion"/>
  </si>
  <si>
    <t>23. 참전용사 등록 현황</t>
    <phoneticPr fontId="50" type="noConversion"/>
  </si>
  <si>
    <t>단위 : 개</t>
  </si>
  <si>
    <t>2009</t>
    <phoneticPr fontId="50" type="noConversion"/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</si>
  <si>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</si>
  <si>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</si>
  <si>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</si>
  <si>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</si>
  <si>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</si>
  <si>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</si>
  <si>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</si>
  <si>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</si>
  <si>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</si>
  <si>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</si>
  <si>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</si>
  <si>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</si>
  <si>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</si>
  <si>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</si>
  <si>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</si>
  <si>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</si>
  <si>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</si>
  <si>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</si>
  <si>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</si>
  <si>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</si>
  <si>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</si>
  <si>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</si>
  <si>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</si>
  <si>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</si>
  <si>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</si>
  <si>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</si>
  <si>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</si>
  <si>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</si>
  <si>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</si>
  <si>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</si>
  <si>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</si>
  <si>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</si>
  <si>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</si>
  <si>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</si>
  <si>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</si>
  <si>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</si>
  <si>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</si>
  <si>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</si>
  <si>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</si>
  <si>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</si>
  <si>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</si>
  <si>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</si>
  <si>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</si>
  <si>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</si>
  <si>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</si>
  <si>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</si>
  <si>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</si>
  <si>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2009</t>
  </si>
  <si>
    <t>단위 : 명</t>
  </si>
  <si>
    <t>Unit : person</t>
    <phoneticPr fontId="50" type="noConversion"/>
  </si>
  <si>
    <t>합 계
Total</t>
  </si>
  <si>
    <t>2011</t>
  </si>
  <si>
    <t>-</t>
    <phoneticPr fontId="27" type="noConversion"/>
  </si>
  <si>
    <t>560 / ⅩⅡ. 보건 및 사회보장</t>
    <phoneticPr fontId="27" type="noConversion"/>
  </si>
  <si>
    <t>단위 : 명, %</t>
    <phoneticPr fontId="61" type="noConversion"/>
  </si>
  <si>
    <t>Unit : person, %</t>
    <phoneticPr fontId="27" type="noConversion"/>
  </si>
  <si>
    <t>연별 및 시군별</t>
    <phoneticPr fontId="61" type="noConversion"/>
  </si>
  <si>
    <t>합  계
Total</t>
    <phoneticPr fontId="61" type="noConversion"/>
  </si>
  <si>
    <t>가구수
Households</t>
    <phoneticPr fontId="61" type="noConversion"/>
  </si>
  <si>
    <t>단위 : 개소, 명</t>
    <phoneticPr fontId="50" type="noConversion"/>
  </si>
  <si>
    <t xml:space="preserve"> </t>
    <phoneticPr fontId="50" type="noConversion"/>
  </si>
  <si>
    <t>연별 및
시군별</t>
    <phoneticPr fontId="50" type="noConversion"/>
  </si>
  <si>
    <t>합 계 Total</t>
    <phoneticPr fontId="27" type="noConversion"/>
  </si>
  <si>
    <t>한부모가족시설
Single Parent Family</t>
    <phoneticPr fontId="27" type="noConversion"/>
  </si>
  <si>
    <t>소외여성 복지시설
Underpriviledged female</t>
    <phoneticPr fontId="27" type="noConversion"/>
  </si>
  <si>
    <t>계
Sub-total</t>
    <phoneticPr fontId="27" type="noConversion"/>
  </si>
  <si>
    <t>모자보호시설
Maternal &amp; child welfare institution</t>
    <phoneticPr fontId="50" type="noConversion"/>
  </si>
  <si>
    <t>미혼모자시설</t>
    <phoneticPr fontId="27" type="noConversion"/>
  </si>
  <si>
    <t>성매매 피해자 지원시설 
Facilities for Victims Forced Prostitution</t>
    <phoneticPr fontId="50" type="noConversion"/>
  </si>
  <si>
    <t>연말현재생활인원
Inmates as of year-end</t>
    <phoneticPr fontId="50" type="noConversion"/>
  </si>
  <si>
    <t>시 설 수
No. of 
facilities</t>
    <phoneticPr fontId="50" type="noConversion"/>
  </si>
  <si>
    <t>시 설 수
No. of
 facilities</t>
    <phoneticPr fontId="50" type="noConversion"/>
  </si>
  <si>
    <t>단위 : 개소, 건</t>
    <phoneticPr fontId="50" type="noConversion"/>
  </si>
  <si>
    <t>Unit : number, each</t>
    <phoneticPr fontId="50" type="noConversion"/>
  </si>
  <si>
    <t>Unit : number, person</t>
    <phoneticPr fontId="50" type="noConversion"/>
  </si>
  <si>
    <t>시설수
Number of facilities</t>
    <phoneticPr fontId="50" type="noConversion"/>
  </si>
  <si>
    <t>단위 : 명</t>
    <phoneticPr fontId="50" type="noConversion"/>
  </si>
  <si>
    <t>Unit : person</t>
    <phoneticPr fontId="50" type="noConversion"/>
  </si>
  <si>
    <t>세대주
House holder</t>
    <phoneticPr fontId="50" type="noConversion"/>
  </si>
  <si>
    <t>재학별
School Attendance</t>
    <phoneticPr fontId="50" type="noConversion"/>
  </si>
  <si>
    <t>미취학
Pre-school</t>
    <phoneticPr fontId="50" type="noConversion"/>
  </si>
  <si>
    <t>초등학교
Elementary school</t>
    <phoneticPr fontId="50" type="noConversion"/>
  </si>
  <si>
    <t>기타
(미재학 등)
Others</t>
    <phoneticPr fontId="50" type="noConversion"/>
  </si>
  <si>
    <t>25. 노인여가복지시설</t>
    <phoneticPr fontId="50" type="noConversion"/>
  </si>
  <si>
    <t>25. Senior Leisure Service Facilities</t>
    <phoneticPr fontId="50" type="noConversion"/>
  </si>
  <si>
    <t>단위 : 개소, 명</t>
    <phoneticPr fontId="50" type="noConversion"/>
  </si>
  <si>
    <t>합  계
Tatal</t>
    <phoneticPr fontId="50" type="noConversion"/>
  </si>
  <si>
    <t>노인복지관
Senior service center</t>
    <phoneticPr fontId="50" type="noConversion"/>
  </si>
  <si>
    <t>노인교실
Senior school</t>
    <phoneticPr fontId="50" type="noConversion"/>
  </si>
  <si>
    <t>Source : Division of Welfare for Senior Citizens</t>
    <phoneticPr fontId="50" type="noConversion"/>
  </si>
  <si>
    <t xml:space="preserve"> </t>
    <phoneticPr fontId="50" type="noConversion"/>
  </si>
  <si>
    <t>양 로 Provision for old age</t>
    <phoneticPr fontId="50" type="noConversion"/>
  </si>
  <si>
    <t>종사자수
Workers</t>
    <phoneticPr fontId="50" type="noConversion"/>
  </si>
  <si>
    <t>정원
Regular</t>
    <phoneticPr fontId="50" type="noConversion"/>
  </si>
  <si>
    <t>현원
Present</t>
    <phoneticPr fontId="50" type="noConversion"/>
  </si>
  <si>
    <t>주 : 2008년 자료부터 서식 변경(노인주거복지시설/노인의료복지시설 통계표 분리)</t>
    <phoneticPr fontId="50" type="noConversion"/>
  </si>
  <si>
    <t>27. 노인의료복지시설</t>
    <phoneticPr fontId="50" type="noConversion"/>
  </si>
  <si>
    <t>27. Senior Medical Service Facilities</t>
    <phoneticPr fontId="50" type="noConversion"/>
  </si>
  <si>
    <t>합 계  Total</t>
    <phoneticPr fontId="50" type="noConversion"/>
  </si>
  <si>
    <t>노인요양공동생활가정  Nursing cohabitation</t>
    <phoneticPr fontId="50" type="noConversion"/>
  </si>
  <si>
    <t>Unit : number, person</t>
    <phoneticPr fontId="50" type="noConversion"/>
  </si>
  <si>
    <t>연 별
Year</t>
    <phoneticPr fontId="50" type="noConversion"/>
  </si>
  <si>
    <t>시 설 수
Number of facilities</t>
    <phoneticPr fontId="50" type="noConversion"/>
  </si>
  <si>
    <t>입소자 Admitted</t>
    <phoneticPr fontId="50" type="noConversion"/>
  </si>
  <si>
    <t>퇴소자 Discharged</t>
    <phoneticPr fontId="50" type="noConversion"/>
  </si>
  <si>
    <t>위 탁 자
Referrals</t>
    <phoneticPr fontId="50" type="noConversion"/>
  </si>
  <si>
    <t>무연고자
Non-relatives</t>
    <phoneticPr fontId="50" type="noConversion"/>
  </si>
  <si>
    <t>기 타
Others</t>
    <phoneticPr fontId="50" type="noConversion"/>
  </si>
  <si>
    <t>연고자인도
To relatives</t>
    <phoneticPr fontId="50" type="noConversion"/>
  </si>
  <si>
    <t>취 업
Employed</t>
    <phoneticPr fontId="50" type="noConversion"/>
  </si>
  <si>
    <t>전 원
Transfer</t>
    <phoneticPr fontId="50" type="noConversion"/>
  </si>
  <si>
    <t>연 말 현 재 수 용 인 원  No. of inmates as of year-end</t>
    <phoneticPr fontId="50" type="noConversion"/>
  </si>
  <si>
    <t>성 별 Gender</t>
    <phoneticPr fontId="50" type="noConversion"/>
  </si>
  <si>
    <t>연령별 Age</t>
    <phoneticPr fontId="50" type="noConversion"/>
  </si>
  <si>
    <t>남
Male</t>
    <phoneticPr fontId="50" type="noConversion"/>
  </si>
  <si>
    <t>여
Female</t>
    <phoneticPr fontId="50" type="noConversion"/>
  </si>
  <si>
    <t>장 애 종 별 By category of disability</t>
    <phoneticPr fontId="27" type="noConversion"/>
  </si>
  <si>
    <t>지 체
Physically 
disabled</t>
    <phoneticPr fontId="50" type="noConversion"/>
  </si>
  <si>
    <t>청각언어
Auditorily
 and lingually
 disabled</t>
    <phoneticPr fontId="50" type="noConversion"/>
  </si>
  <si>
    <t>정신지체
Mentally 
retarded</t>
    <phoneticPr fontId="50" type="noConversion"/>
  </si>
  <si>
    <t xml:space="preserve">Source : Division of Social Welfare </t>
    <phoneticPr fontId="50" type="noConversion"/>
  </si>
  <si>
    <t>주 : 2008년 자료부터 서식 변경</t>
    <phoneticPr fontId="50" type="noConversion"/>
  </si>
  <si>
    <t>주 : 2011년 자료부터 서식 변경 (입소자, 퇴소자 "소계" 추가)</t>
    <phoneticPr fontId="27" type="noConversion"/>
  </si>
  <si>
    <t>단위 : 명</t>
    <phoneticPr fontId="50" type="noConversion"/>
  </si>
  <si>
    <t>Unit : person</t>
    <phoneticPr fontId="50" type="noConversion"/>
  </si>
  <si>
    <t>성  별</t>
    <phoneticPr fontId="50" type="noConversion"/>
  </si>
  <si>
    <t>장애유형 By type the disabled</t>
    <phoneticPr fontId="50" type="noConversion"/>
  </si>
  <si>
    <t>뇌병변
Brain disorder</t>
    <phoneticPr fontId="50" type="noConversion"/>
  </si>
  <si>
    <t>시각
Visually disabled</t>
    <phoneticPr fontId="50" type="noConversion"/>
  </si>
  <si>
    <t>언어
Lingually disabled</t>
    <phoneticPr fontId="50" type="noConversion"/>
  </si>
  <si>
    <t>자폐성
Autism</t>
    <phoneticPr fontId="50" type="noConversion"/>
  </si>
  <si>
    <t>정신장애
Mental illness</t>
    <phoneticPr fontId="50" type="noConversion"/>
  </si>
  <si>
    <t>신장
장애
Kidney failure</t>
    <phoneticPr fontId="50" type="noConversion"/>
  </si>
  <si>
    <t>호흡기
Respiratory organ</t>
    <phoneticPr fontId="50" type="noConversion"/>
  </si>
  <si>
    <t>간
Liver</t>
    <phoneticPr fontId="50" type="noConversion"/>
  </si>
  <si>
    <t>안면
Face</t>
    <phoneticPr fontId="50" type="noConversion"/>
  </si>
  <si>
    <t>장루
요루
Ostomy, urostomy</t>
    <phoneticPr fontId="50" type="noConversion"/>
  </si>
  <si>
    <t>간질
Epile
psy</t>
    <phoneticPr fontId="50" type="noConversion"/>
  </si>
  <si>
    <t>1급
1st
Grade</t>
    <phoneticPr fontId="50" type="noConversion"/>
  </si>
  <si>
    <t>2급
2nd
Grade</t>
    <phoneticPr fontId="50" type="noConversion"/>
  </si>
  <si>
    <t>3급
3rd
Grade</t>
    <phoneticPr fontId="50" type="noConversion"/>
  </si>
  <si>
    <t>4급
4th
Grade</t>
    <phoneticPr fontId="50" type="noConversion"/>
  </si>
  <si>
    <t>5급
5th
Grade</t>
    <phoneticPr fontId="50" type="noConversion"/>
  </si>
  <si>
    <t>6급
6th
Grade</t>
    <phoneticPr fontId="50" type="noConversion"/>
  </si>
  <si>
    <t xml:space="preserve"> </t>
    <phoneticPr fontId="50" type="noConversion"/>
  </si>
  <si>
    <t>18. 국민연금 가입자</t>
    <phoneticPr fontId="54" type="noConversion"/>
  </si>
  <si>
    <t>18. Number of National Pension Insurants</t>
    <phoneticPr fontId="54" type="noConversion"/>
  </si>
  <si>
    <t>연별 및 시군별
Year &amp; Si, Gun</t>
    <phoneticPr fontId="54" type="noConversion"/>
  </si>
  <si>
    <t>2009</t>
    <phoneticPr fontId="54" type="noConversion"/>
  </si>
  <si>
    <t>자료 : 국민연금관리공단 대구지사</t>
    <phoneticPr fontId="54" type="noConversion"/>
  </si>
  <si>
    <t>Source : National Pension Corporation Daegu Branch</t>
    <phoneticPr fontId="54" type="noConversion"/>
  </si>
  <si>
    <t>단위 : 개소, 천㎡</t>
  </si>
  <si>
    <t>Unit : place, 1,000㎡</t>
  </si>
  <si>
    <t>Year &amp; Si, Gun</t>
  </si>
  <si>
    <t>봉안당  Charnel house</t>
  </si>
  <si>
    <t>연별 및 시군별
Year &amp; Si, Gun</t>
  </si>
  <si>
    <t>법인묘지 Corporation cemeteries</t>
  </si>
  <si>
    <t>개소수 Sites</t>
  </si>
  <si>
    <t>총봉안능력 (기)
Total Capacity</t>
  </si>
  <si>
    <t xml:space="preserve">봉안기수
Deposited </t>
  </si>
  <si>
    <t>개소
Sites</t>
  </si>
  <si>
    <t>분묘설치가능
Graves placed</t>
  </si>
  <si>
    <t>개소
sites</t>
  </si>
  <si>
    <t xml:space="preserve">   면 적    Area </t>
  </si>
  <si>
    <t>화로수
Brazier</t>
  </si>
  <si>
    <t>총면적
Gross</t>
  </si>
  <si>
    <t>점유면적
Occupied</t>
  </si>
  <si>
    <t>Source : Division of Welfare for Senior Citizens</t>
  </si>
  <si>
    <t>주 : "묘설치가능"항목의 2005년도 자료는 묘지기수임.</t>
  </si>
  <si>
    <t>주 : 2011년 자료부터 서식 변경("사설묘지"→"법인묘지" 항목 변경)</t>
  </si>
  <si>
    <t>1. 의료기관</t>
  </si>
  <si>
    <t>1. 의료기관(계속)</t>
  </si>
  <si>
    <t>1. Number of Medical Institutions(Cont'd)</t>
  </si>
  <si>
    <t>1. Number of Medical Institutions</t>
  </si>
  <si>
    <t>Unit : number</t>
  </si>
  <si>
    <r>
      <t>합 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Total</t>
    </r>
  </si>
  <si>
    <t>병원수
Number</t>
  </si>
  <si>
    <t>병상수
Beds</t>
  </si>
  <si>
    <t>자료 : 보건정책과</t>
  </si>
  <si>
    <t xml:space="preserve"> 주 : 요양병원,특수병원,한의원은 2004년 부터 수록</t>
  </si>
  <si>
    <t xml:space="preserve">       1) 보건의료원 이하 제외 </t>
  </si>
  <si>
    <t>1) Excluding health clinics to primary health care post</t>
  </si>
  <si>
    <t xml:space="preserve">       2) 군인병원 제외 </t>
  </si>
  <si>
    <t>2) Excluding army hospitals</t>
  </si>
  <si>
    <t xml:space="preserve">       3) 정신병원, 결핵병원, 나병원 포함. </t>
  </si>
  <si>
    <t>3) Including hospitals for mental ills or T.B. patients, leprosariums</t>
  </si>
  <si>
    <t xml:space="preserve">       3) 정신병원, 결핵병원, 나병원 포함.</t>
  </si>
  <si>
    <t>2. 의료기관종사 의료인력</t>
  </si>
  <si>
    <t>의 사 Physicians</t>
  </si>
  <si>
    <t>치과의사
Dentists</t>
  </si>
  <si>
    <r>
      <t>약 사</t>
    </r>
    <r>
      <rPr>
        <vertAlign val="superscript"/>
        <sz val="9"/>
        <rFont val="돋움"/>
        <family val="3"/>
        <charset val="129"/>
      </rPr>
      <t xml:space="preserve"> 1)</t>
    </r>
    <r>
      <rPr>
        <sz val="9"/>
        <rFont val="돋움"/>
        <family val="3"/>
        <charset val="129"/>
      </rPr>
      <t xml:space="preserve">
 Pharmacists</t>
    </r>
  </si>
  <si>
    <t>조 산사
Midwives</t>
  </si>
  <si>
    <t>간 호 사
Nurses</t>
  </si>
  <si>
    <t>간호조무사
Nurse aids</t>
  </si>
  <si>
    <t>의료기사
Medical technicians</t>
  </si>
  <si>
    <t>의무기록사
Medical record technicians</t>
  </si>
  <si>
    <t>상근의사
Full-time</t>
  </si>
  <si>
    <t>비상근의사
Part-time</t>
  </si>
  <si>
    <t>주 : 1) 개인약국 약사 제외  Excluding pharmacists of private-run pharmacies</t>
  </si>
  <si>
    <t>3. 보건소 인력</t>
  </si>
  <si>
    <t>3. Number of Staffs in Health Centers</t>
  </si>
  <si>
    <t>3. 보건소인력(계속)</t>
  </si>
  <si>
    <t xml:space="preserve">면 허 · 자 격 종 별   by License,  Qualification </t>
  </si>
  <si>
    <t xml:space="preserve">면 허 · 자 격 종 별   by License / Qualification </t>
  </si>
  <si>
    <t>면 허 · 자 격 종 별 외  Others</t>
  </si>
  <si>
    <t>치과의사 
Dentists</t>
  </si>
  <si>
    <t>한의사
Oriental medi-cal doctors</t>
  </si>
  <si>
    <t>약사 
 Pharmacists</t>
  </si>
  <si>
    <t>간호사
Nurses</t>
  </si>
  <si>
    <t xml:space="preserve">임상병리사
Clinic path-ology technicians </t>
  </si>
  <si>
    <t>방사선사 
 Radiological
 technicians</t>
  </si>
  <si>
    <t>물리치료사 
 physical
 therapy
technicians</t>
  </si>
  <si>
    <t>치과위생사 
Dental hygienics technicians</t>
  </si>
  <si>
    <t>영양사
 Nutrition 
technicians</t>
  </si>
  <si>
    <t>의무기록사
Medical records technicians</t>
  </si>
  <si>
    <t>위생사·
위생시험사
Medical
 corpsmen</t>
  </si>
  <si>
    <t>정신보건
전문요원
Mental and health specialists</t>
  </si>
  <si>
    <t>정보처리기사
Data processing technicians</t>
  </si>
  <si>
    <t>응급구조사
Emergency rescue specialists</t>
  </si>
  <si>
    <t>보건직
Pubic Health workers</t>
  </si>
  <si>
    <t>행정직
Administrative 
workers</t>
  </si>
  <si>
    <t>기  타
Others</t>
  </si>
  <si>
    <t>주 : 정원기준</t>
  </si>
  <si>
    <t>4. 보건지소 및 보건진료소 인력</t>
  </si>
  <si>
    <t xml:space="preserve">4. Number of Staffs in Health Subcenters and </t>
  </si>
  <si>
    <t>Primary Health Care Centers</t>
  </si>
  <si>
    <t>보 건 지 소 Health Sub-Center</t>
  </si>
  <si>
    <t>보건진료소
Primary health care centers</t>
  </si>
  <si>
    <t>합  계
Total</t>
  </si>
  <si>
    <t>한의사
Oriental medical doctors</t>
  </si>
  <si>
    <t>간호사 
Nurses</t>
  </si>
  <si>
    <t>치과위생사 
 Dental hygienics technicians</t>
  </si>
  <si>
    <t>방사선사
Radiological technicians</t>
  </si>
  <si>
    <t>보건직
Public 
health 
workers</t>
  </si>
  <si>
    <t>행정직
Admini-strative
 workers</t>
  </si>
  <si>
    <t>5. 부정의료업자 단속실적</t>
  </si>
  <si>
    <t>5. Regulation for Illegal Medical Practices</t>
  </si>
  <si>
    <t>가. 의료인 등</t>
  </si>
  <si>
    <t>가. Medical Practitioners etc.</t>
  </si>
  <si>
    <t>위반건수  Number of violations detected</t>
  </si>
  <si>
    <t>위반건수</t>
  </si>
  <si>
    <t>성감별행위
Distingushing fetal gender</t>
  </si>
  <si>
    <r>
      <t xml:space="preserve">무자격자에게
의료행위사주
 </t>
    </r>
    <r>
      <rPr>
        <sz val="7"/>
        <rFont val="돋움"/>
        <family val="3"/>
        <charset val="129"/>
      </rPr>
      <t>Allowing unqualified ersons to practice</t>
    </r>
  </si>
  <si>
    <t>자격정지
License suspended</t>
  </si>
  <si>
    <t>5. 부정의료업자 단속실적(계속)</t>
  </si>
  <si>
    <t>나. 의료기관</t>
  </si>
  <si>
    <t>허가취소
또는폐쇄
License revoked</t>
  </si>
  <si>
    <t>9. 예방접종</t>
  </si>
  <si>
    <t>9. Vaccinations against Major Communicable Diseases</t>
  </si>
  <si>
    <t>연별 및       시군별</t>
  </si>
  <si>
    <t>디프테리아, 
파상풍,백일해(DT&amp;P)</t>
  </si>
  <si>
    <t>파상풍,
디프테리아,
(DT)</t>
  </si>
  <si>
    <t>폴리오
Poliomyelitis</t>
  </si>
  <si>
    <t>홍역, 
유행성 이하
선염, 풍진(MMR)</t>
  </si>
  <si>
    <t>일본뇌염
Japanese 
encephalitis</t>
  </si>
  <si>
    <t>장티푸스
Typhoid
 fever</t>
  </si>
  <si>
    <t>B형 간염
Hepatitis B</t>
  </si>
  <si>
    <t>결 핵
B.C.G.</t>
  </si>
  <si>
    <t>인플루엔자
Influenza</t>
  </si>
  <si>
    <t>유행성출혈열
Homorrhagic fever</t>
  </si>
  <si>
    <t>주 : B.C.G.는 보건소에서 실시되는 것에 한함.</t>
  </si>
  <si>
    <t>Unit : case, person</t>
  </si>
  <si>
    <t>연별 및 시군별</t>
  </si>
  <si>
    <t>콜 레 라
Cholera</t>
  </si>
  <si>
    <r>
      <t xml:space="preserve">장티푸스 
Typhoid fever </t>
    </r>
    <r>
      <rPr>
        <sz val="9"/>
        <color indexed="9"/>
        <rFont val="돋움"/>
        <family val="3"/>
        <charset val="129"/>
      </rPr>
      <t xml:space="preserve">   .</t>
    </r>
  </si>
  <si>
    <t>파라티푸스
Paratyphoid fever</t>
  </si>
  <si>
    <t>세균성이질
Shigellosis</t>
  </si>
  <si>
    <t>A형 간염
Hepatitis A</t>
  </si>
  <si>
    <t>디프테리아
Diphtheria</t>
  </si>
  <si>
    <t>백 일 해
Pertussis</t>
  </si>
  <si>
    <t>파상풍
Tetanus</t>
  </si>
  <si>
    <t>홍 역
Measles</t>
  </si>
  <si>
    <t>유행성이하선염
Mumps</t>
  </si>
  <si>
    <t>B형간염</t>
  </si>
  <si>
    <r>
      <t xml:space="preserve">말라리아
  Malaria </t>
    </r>
    <r>
      <rPr>
        <sz val="9"/>
        <color indexed="9"/>
        <rFont val="돋움"/>
        <family val="3"/>
        <charset val="129"/>
      </rPr>
      <t xml:space="preserve">  .</t>
    </r>
  </si>
  <si>
    <t>결핵
Tuberculosis</t>
  </si>
  <si>
    <t>한센병
Leprosy</t>
  </si>
  <si>
    <t>성홍열
Scarlet fever</t>
  </si>
  <si>
    <t>쯔쯔가무시증
Scrub Tybhus</t>
  </si>
  <si>
    <t>랩토스피라증
Leptospirosis</t>
  </si>
  <si>
    <t>브루셀라증
Brucellosis</t>
  </si>
  <si>
    <t>신증후군 출혈열
HFRS</t>
  </si>
  <si>
    <t>발 생
Incident</t>
  </si>
  <si>
    <t xml:space="preserve">자료 : 보건정책과   </t>
  </si>
  <si>
    <r>
      <t>Source : Division of Public Health</t>
    </r>
    <r>
      <rPr>
        <sz val="8"/>
        <rFont val="MS Gothic"/>
        <family val="3"/>
        <charset val="128"/>
      </rPr>
      <t>・</t>
    </r>
    <r>
      <rPr>
        <sz val="8"/>
        <rFont val="돋움"/>
        <family val="3"/>
        <charset val="129"/>
      </rPr>
      <t xml:space="preserve">Sanitation </t>
    </r>
  </si>
  <si>
    <t xml:space="preserve">주 : 2011년 자료부터 서식 변경("페스트" : 제1군감염병→제4군감염병으로 변경, "A형간염" : 지정감연병에서 제1군감염병으로 변경) </t>
  </si>
  <si>
    <t>단위: 명</t>
  </si>
  <si>
    <t>재가
Domicile</t>
  </si>
  <si>
    <t>정착농원
Settlement village</t>
  </si>
  <si>
    <t>수용보호시설
Leprosarium</t>
  </si>
  <si>
    <t>요치료
Chemothe-rapy</t>
  </si>
  <si>
    <t>양성
Positive</t>
  </si>
  <si>
    <t>12. 결핵환자 현황</t>
  </si>
  <si>
    <t>12. 결핵환자 현황(계속)</t>
  </si>
  <si>
    <t xml:space="preserve">신환자
New </t>
  </si>
  <si>
    <t>재발자
Relapse</t>
  </si>
  <si>
    <t>초치료
실패자
Treatment after failure</t>
  </si>
  <si>
    <t>중단후
재등록
Treatment after default</t>
  </si>
  <si>
    <t>전 입
Transferred-in</t>
  </si>
  <si>
    <t>만성배균자
Chronic</t>
  </si>
  <si>
    <t xml:space="preserve">             보건소  Health center</t>
  </si>
  <si>
    <t>병·의원 Hospitals &amp; Clinics</t>
  </si>
  <si>
    <t>요관찰
Surveilance</t>
  </si>
  <si>
    <t>X-선검사
X-ray
inspection</t>
  </si>
  <si>
    <t>객담검사
Exam of the Sputum</t>
  </si>
  <si>
    <t>도말양성
Smear
positive</t>
  </si>
  <si>
    <t>도말음성
Smear
negative</t>
  </si>
  <si>
    <t>자료 : 보건정책과, 2006년 자료부터 서식 변경</t>
  </si>
  <si>
    <t xml:space="preserve"> </t>
  </si>
  <si>
    <t>13. 보건소 구강보건사업 실적</t>
  </si>
  <si>
    <t>구강보건교육
Oral health education</t>
  </si>
  <si>
    <t>치면 세마
Oral prophylaxis</t>
  </si>
  <si>
    <t>불소용액양치
Fluoride mouth rinsing</t>
  </si>
  <si>
    <t>불소용액 도포
Fluoride topical application</t>
  </si>
  <si>
    <t>노인의치 보철사업
Denture for older</t>
  </si>
  <si>
    <t>횟수
Case</t>
  </si>
  <si>
    <t>인원
Person</t>
  </si>
  <si>
    <t>건수
Case</t>
  </si>
  <si>
    <t xml:space="preserve">주 : 2010년 자료부터 서식 변경 </t>
  </si>
  <si>
    <t xml:space="preserve">     1) "불소도포", "잇솔질교습" 항목 삭제 / "노인의치 보철사업" 항목 추가</t>
  </si>
  <si>
    <t xml:space="preserve">     2) "홈 메우기" → "치아 홈 메이구" 항목명 변경</t>
  </si>
  <si>
    <t xml:space="preserve">     2011년 자료부터 서식 변경 ("홈메우기사업" 삭제, "불소용액도포" 항목 추가)</t>
  </si>
  <si>
    <t>단위 : 가구수, 명, 건수</t>
  </si>
  <si>
    <t>Unit : number, person, case</t>
  </si>
  <si>
    <t xml:space="preserve">가정방문 Home Visiting </t>
  </si>
  <si>
    <t>보건소 내외
서비스연계 건수
No. of connection service of health center inside and out</t>
  </si>
  <si>
    <t>방문보건대상
Target for visit-based health service</t>
  </si>
  <si>
    <t>등록가구
Registered Households</t>
  </si>
  <si>
    <t>주 : 2008년 부터 통계표명 변경(방문간호사업실적→방문건강관리사업실적)</t>
  </si>
  <si>
    <t>주 : 2011년 자료부터 서식 변경 ("방문보건대상" 항목 추가, "집단교육"→"보건소 내외 서비스연계건수" 항목 변경)</t>
  </si>
  <si>
    <t xml:space="preserve">     2011년 자료부터 노인복지법 개정으로 인한 '노인전문병원' →'노인요양병원'으로 변경됨에 따라 항목 삭제</t>
    <phoneticPr fontId="27" type="noConversion"/>
  </si>
  <si>
    <t>14. 모자보건사업 실적</t>
  </si>
  <si>
    <t>14. Maternal and Child Health Care Activities</t>
  </si>
  <si>
    <t>연별 및 분기별
Year and Quarter</t>
  </si>
  <si>
    <t>모자보건관리
Matenal and child health care program</t>
  </si>
  <si>
    <t>임산부 등록관리
Registered pregnant women</t>
  </si>
  <si>
    <t>영유아 등록관리
Registered infants/children</t>
  </si>
  <si>
    <t>1/4분기</t>
  </si>
  <si>
    <t>2/4분기</t>
  </si>
  <si>
    <t>3/4분기</t>
  </si>
  <si>
    <t>4/4분기</t>
  </si>
  <si>
    <t>주 : 2011년 자료부터 서식변경("건강진단사업 실적" 항목 삭제)</t>
  </si>
  <si>
    <t>주 : 2011년 자료부터 서식 변경 ("한부모가족시설 분류" 세분 등.. 항목 변경)</t>
  </si>
  <si>
    <t xml:space="preserve"> </t>
    <phoneticPr fontId="50" type="noConversion"/>
  </si>
  <si>
    <t>20. 국가보훈대상자</t>
    <phoneticPr fontId="50" type="noConversion"/>
  </si>
  <si>
    <t>20. Number of Patriots and Veterans</t>
    <phoneticPr fontId="50" type="noConversion"/>
  </si>
  <si>
    <t>20. 국가보훈대상자(계속)</t>
    <phoneticPr fontId="50" type="noConversion"/>
  </si>
  <si>
    <t>Unit : person</t>
    <phoneticPr fontId="50" type="noConversion"/>
  </si>
  <si>
    <t>연별 및
지청별
시군별</t>
    <phoneticPr fontId="50" type="noConversion"/>
  </si>
  <si>
    <t>합 계
Grand
total</t>
    <phoneticPr fontId="50" type="noConversion"/>
  </si>
  <si>
    <t>국가유공자 Patriots and veterans</t>
    <phoneticPr fontId="50" type="noConversion"/>
  </si>
  <si>
    <t xml:space="preserve"> 국가유공자 Patriots and veterans</t>
    <phoneticPr fontId="50" type="noConversion"/>
  </si>
  <si>
    <t>유 족 Bereaved families</t>
    <phoneticPr fontId="50" type="noConversion"/>
  </si>
  <si>
    <t xml:space="preserve">유 족 Bereaved families </t>
    <phoneticPr fontId="50" type="noConversion"/>
  </si>
  <si>
    <t>기 타 대 상 자 2) Others</t>
    <phoneticPr fontId="50" type="noConversion"/>
  </si>
  <si>
    <t xml:space="preserve">계
Total
</t>
    <phoneticPr fontId="50" type="noConversion"/>
  </si>
  <si>
    <t xml:space="preserve">애국지사
Patriots
</t>
    <phoneticPr fontId="50" type="noConversion"/>
  </si>
  <si>
    <t>전ㆍ공상 군경
Disabled Veterans &amp; Servicemen injured while on duty</t>
    <phoneticPr fontId="50" type="noConversion"/>
  </si>
  <si>
    <t xml:space="preserve">무공, 보국수훈자
Recipients of military merit and order or national security merit </t>
    <phoneticPr fontId="50" type="noConversion"/>
  </si>
  <si>
    <t>재일학도의용군
Student valunteer in japan who participated in the korean war</t>
    <phoneticPr fontId="50" type="noConversion"/>
  </si>
  <si>
    <r>
      <t xml:space="preserve">4.19 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부상자, 공로자
Disabled in 
the April 19 
Student uprising</t>
    </r>
    <phoneticPr fontId="50" type="noConversion"/>
  </si>
  <si>
    <t>공상공무원
Disabled 
civil servants</t>
    <phoneticPr fontId="50" type="noConversion"/>
  </si>
  <si>
    <t>특별공로자 및
 특별공로상이자
Deceased special contributors to national and social development</t>
    <phoneticPr fontId="50" type="noConversion"/>
  </si>
  <si>
    <t>순국. 애국지사
Bereaved families of Patriots</t>
    <phoneticPr fontId="50" type="noConversion"/>
  </si>
  <si>
    <t>전몰, 전상, 순직, 공상 군경
Bereaved families of disabled veterans and 
ex-policemen on duty</t>
    <phoneticPr fontId="50" type="noConversion"/>
  </si>
  <si>
    <t>무공.보국수훈자
Recipients of military merit and order or national security merit</t>
    <phoneticPr fontId="50" type="noConversion"/>
  </si>
  <si>
    <t>재일학도
의용군인
Student valunteer in japan who participated in the korean war</t>
    <phoneticPr fontId="50" type="noConversion"/>
  </si>
  <si>
    <t>4.19 
부상자,
공로자
Bereaved families of the April 19 student uprising</t>
    <phoneticPr fontId="50" type="noConversion"/>
  </si>
  <si>
    <t>순직공무원
Public officals died on duty</t>
    <phoneticPr fontId="50" type="noConversion"/>
  </si>
  <si>
    <t>특별공로 순직자
Deceased special contributors to national and social development</t>
    <phoneticPr fontId="50" type="noConversion"/>
  </si>
  <si>
    <t>6.18 자유상이자
Beneficiaries</t>
    <phoneticPr fontId="50" type="noConversion"/>
  </si>
  <si>
    <t>지원대상자
Beneficiaries</t>
    <phoneticPr fontId="50" type="noConversion"/>
  </si>
  <si>
    <r>
      <t xml:space="preserve">5.18민주
유공자
</t>
    </r>
    <r>
      <rPr>
        <sz val="7"/>
        <rFont val="돋움"/>
        <family val="3"/>
        <charset val="129"/>
      </rPr>
      <t>Person of distinguished services of the May 18 democratization movent</t>
    </r>
    <phoneticPr fontId="50" type="noConversion"/>
  </si>
  <si>
    <r>
      <t xml:space="preserve">특수임무수행자 </t>
    </r>
    <r>
      <rPr>
        <vertAlign val="superscript"/>
        <sz val="8"/>
        <rFont val="돋움"/>
        <family val="3"/>
        <charset val="129"/>
      </rPr>
      <t>3)</t>
    </r>
    <r>
      <rPr>
        <sz val="8"/>
        <rFont val="돋움"/>
        <family val="3"/>
        <charset val="129"/>
      </rPr>
      <t xml:space="preserve">
Beneficiaries</t>
    </r>
    <phoneticPr fontId="50" type="noConversion"/>
  </si>
  <si>
    <t>미 망 인
Widows</t>
    <phoneticPr fontId="50" type="noConversion"/>
  </si>
  <si>
    <t>자 녀
Minor 
Children</t>
    <phoneticPr fontId="50" type="noConversion"/>
  </si>
  <si>
    <t>부 모
Parents</t>
    <phoneticPr fontId="50" type="noConversion"/>
  </si>
  <si>
    <t xml:space="preserve">자료 : 대구지방보훈청   </t>
    <phoneticPr fontId="50" type="noConversion"/>
  </si>
  <si>
    <t xml:space="preserve">       3) 2010년부터 "특별공로순직자" 상위내역 유족으로 변경 </t>
    <phoneticPr fontId="50" type="noConversion"/>
  </si>
  <si>
    <t>7. 식품위생 관계업소</t>
  </si>
  <si>
    <t>7. Number of Licensed Food Premises by Business Type</t>
  </si>
  <si>
    <t>7. 식품위생 관계업소(계속)</t>
  </si>
  <si>
    <t>7. Number of Licensed Food Premises by Business Type(Cont'd)</t>
  </si>
  <si>
    <t>Unit : establishment</t>
  </si>
  <si>
    <t>합  계
Grand total</t>
  </si>
  <si>
    <t xml:space="preserve">식 품 접 객 업
Food premises </t>
  </si>
  <si>
    <t>식 품 접 객 업
Food Premise</t>
  </si>
  <si>
    <t>집단급식소
Food Suppliers for group</t>
  </si>
  <si>
    <t>식품제조 및
 가공업</t>
  </si>
  <si>
    <t>식품 운반·판매·기타업 
Food Sales, Transportation, others</t>
  </si>
  <si>
    <t>건강기능식품 제조·수입·판매업
An aid to good health manufacturing, importing, sales</t>
  </si>
  <si>
    <t>휴 게 음 식 점
Restaurants</t>
  </si>
  <si>
    <t>일반음식점
General Restaurants</t>
  </si>
  <si>
    <t>제과점
Bakeries</t>
  </si>
  <si>
    <t>단란주점
Public bar Karaokes</t>
  </si>
  <si>
    <t>유흥주점
Amusement restaurants</t>
  </si>
  <si>
    <t>위탁급식영업
Contracted catering
service</t>
  </si>
  <si>
    <t>식품제조·가공업
Food Manuf-acturing &amp; Processing</t>
  </si>
  <si>
    <t>즉석판매
제조가공
Improvised foods</t>
  </si>
  <si>
    <t>식품첨가물
제조업
Food 
additives</t>
  </si>
  <si>
    <t>식품운반업
Food
transpor
tation</t>
  </si>
  <si>
    <t>식품
소분·판매업
Food sales</t>
  </si>
  <si>
    <t>식품보전업</t>
  </si>
  <si>
    <t>용기·포장류
제조업
Others</t>
  </si>
  <si>
    <t>건강기능식품
제조업
Manufacturing</t>
  </si>
  <si>
    <t>건강기능식품
수입업
Importing</t>
  </si>
  <si>
    <t>건강기능식품
판매업
sales</t>
  </si>
  <si>
    <t>다  방
Cafes</t>
  </si>
  <si>
    <t>자료 : 식품의약과</t>
  </si>
  <si>
    <t>Source : division of Food &amp; Drug Safety</t>
  </si>
  <si>
    <t>자료 : 식약품안전과</t>
  </si>
  <si>
    <t>주 : 2003년부터 식품접객업에 위탁급식영업 포함  2005년부터 제과점 항목을 단독항목으로 변경</t>
  </si>
  <si>
    <t>주 : 2008년 자료부터 서식변경(건강기능식품 항목 추가),</t>
  </si>
  <si>
    <t>6. 의약품 등 제조업소 및 판매업소</t>
  </si>
  <si>
    <t>제조업소   Number of manufacturers</t>
  </si>
  <si>
    <t>의 약 품
Drugs</t>
  </si>
  <si>
    <t>의약외품
Nondrug products</t>
  </si>
  <si>
    <t>화 장 품
Cosmetics</t>
  </si>
  <si>
    <t>의료기기
Medical instruments</t>
  </si>
  <si>
    <t>약 국
Pharmacies</t>
  </si>
  <si>
    <t>한약국dispensary of Oriental medicine</t>
  </si>
  <si>
    <t>약 업 사
Druggists</t>
  </si>
  <si>
    <t>주 : 2008년 자료부터 서식 변경("한약국" 항목 추가)</t>
  </si>
  <si>
    <t>8. 공중위생 관계업소</t>
  </si>
  <si>
    <t>8. Number of Licensed Sanitary by Business Type</t>
  </si>
  <si>
    <t>연별 및          시군별</t>
  </si>
  <si>
    <t>위생처리, 세척제, 위생용품제조업소수
Sanitary cleaning, soap,
detergents,etc. business</t>
  </si>
  <si>
    <t>Year &amp;           Si, Gun</t>
  </si>
  <si>
    <r>
      <t>숙박업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Hotel business</t>
    </r>
  </si>
  <si>
    <t>목욕장업
Bath Houses</t>
  </si>
  <si>
    <t>이용업
Barber</t>
  </si>
  <si>
    <t>미용업
Beauty shop</t>
  </si>
  <si>
    <t xml:space="preserve">세탁업
Laundry </t>
  </si>
  <si>
    <t>위생처리업
Sanitary cleaning</t>
  </si>
  <si>
    <t>기 타
other</t>
  </si>
  <si>
    <t>일반
General</t>
  </si>
  <si>
    <t>피부
Skin</t>
  </si>
  <si>
    <t>종합
General and skin</t>
  </si>
  <si>
    <t>Including tourist hotels</t>
  </si>
  <si>
    <t>주 : 2008년 자료부터 서식 변경("기타" 항목 추가)</t>
  </si>
  <si>
    <t>ⅩⅡ. Health and Social Security / 519</t>
    <phoneticPr fontId="27" type="noConversion"/>
  </si>
  <si>
    <t>520 / ⅩⅡ. 보건 및 사회보장</t>
    <phoneticPr fontId="27" type="noConversion"/>
  </si>
  <si>
    <t>ⅩⅡ. Health and Social Security / 523</t>
    <phoneticPr fontId="27" type="noConversion"/>
  </si>
  <si>
    <t>526 / ⅩⅡ. 보건 및 사회보장</t>
    <phoneticPr fontId="27" type="noConversion"/>
  </si>
  <si>
    <t>528 / ⅩⅡ. 보건 및 사회보장</t>
    <phoneticPr fontId="27" type="noConversion"/>
  </si>
  <si>
    <t>532 / ⅩⅡ. 보건 및 사회보장</t>
    <phoneticPr fontId="27" type="noConversion"/>
  </si>
  <si>
    <t>534 / ⅩⅡ. 보건 및 사회보장</t>
    <phoneticPr fontId="27" type="noConversion"/>
  </si>
  <si>
    <t>ⅩⅡ. Health and Social Security / 535</t>
    <phoneticPr fontId="27" type="noConversion"/>
  </si>
  <si>
    <t>564 / ⅩⅡ. 보건 및 사회보장</t>
    <phoneticPr fontId="50" type="noConversion"/>
  </si>
  <si>
    <t>연말현재생활인원
Inmates as of
year-end</t>
    <phoneticPr fontId="50" type="noConversion"/>
  </si>
  <si>
    <t>연말현재생활인원
Inmates as of
 year-end</t>
    <phoneticPr fontId="50" type="noConversion"/>
  </si>
  <si>
    <t>Unit : number, person</t>
    <phoneticPr fontId="27" type="noConversion"/>
  </si>
  <si>
    <t>Unit : number, person</t>
    <phoneticPr fontId="50" type="noConversion"/>
  </si>
  <si>
    <t>20. Number of Patriots and Veterans(Cont'd)</t>
    <phoneticPr fontId="50" type="noConversion"/>
  </si>
  <si>
    <t>566 / ⅩⅡ. 보건 및 사회보장</t>
    <phoneticPr fontId="50" type="noConversion"/>
  </si>
  <si>
    <t>570 / ⅩⅡ. 보건 및 사회보장</t>
    <phoneticPr fontId="50" type="noConversion"/>
  </si>
  <si>
    <t>ⅩⅡ. Health and Social Security / 575</t>
    <phoneticPr fontId="50" type="noConversion"/>
  </si>
  <si>
    <t>576 / ⅩⅡ. 보건 및 사회보장</t>
    <phoneticPr fontId="50" type="noConversion"/>
  </si>
  <si>
    <t>ⅩⅡ. Health and Social Security / 577</t>
    <phoneticPr fontId="50" type="noConversion"/>
  </si>
  <si>
    <t>ⅩⅡ. Health and Social Security / 581</t>
    <phoneticPr fontId="50" type="noConversion"/>
  </si>
  <si>
    <t>588 / ⅩⅡ. 보건 및 사회보장</t>
    <phoneticPr fontId="27" type="noConversion"/>
  </si>
  <si>
    <t>ⅩⅡ. Health and Social Security / 591</t>
    <phoneticPr fontId="27" type="noConversion"/>
  </si>
  <si>
    <t>592 / ⅩⅡ. 보건 및 사회보장</t>
    <phoneticPr fontId="27" type="noConversion"/>
  </si>
  <si>
    <t>594 / ⅩⅡ. 보건 및 사회보장</t>
    <phoneticPr fontId="50" type="noConversion"/>
  </si>
  <si>
    <t>치과병·의원
Dental clinics</t>
    <phoneticPr fontId="27" type="noConversion"/>
  </si>
  <si>
    <r>
      <t xml:space="preserve">한방병원
</t>
    </r>
    <r>
      <rPr>
        <sz val="8"/>
        <rFont val="돋움"/>
        <family val="3"/>
        <charset val="129"/>
      </rPr>
      <t>Driental medicine clinics</t>
    </r>
    <phoneticPr fontId="27" type="noConversion"/>
  </si>
  <si>
    <r>
      <t xml:space="preserve">한 의 원
</t>
    </r>
    <r>
      <rPr>
        <sz val="7"/>
        <rFont val="돋움"/>
        <family val="3"/>
        <charset val="129"/>
      </rPr>
      <t>Oriental medicine clinics</t>
    </r>
    <phoneticPr fontId="27" type="noConversion"/>
  </si>
  <si>
    <t>조 산 소
Midwife clinics</t>
    <phoneticPr fontId="27" type="noConversion"/>
  </si>
  <si>
    <t>부속의원
Dispensaries</t>
    <phoneticPr fontId="27" type="noConversion"/>
  </si>
  <si>
    <t>보건
의료원
Health clinics</t>
    <phoneticPr fontId="27" type="noConversion"/>
  </si>
  <si>
    <t>보건소
Health centers</t>
    <phoneticPr fontId="27" type="noConversion"/>
  </si>
  <si>
    <r>
      <t>특수병원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 xml:space="preserve">
Special hospitals</t>
    </r>
    <phoneticPr fontId="27" type="noConversion"/>
  </si>
  <si>
    <r>
      <t xml:space="preserve">요양병원
</t>
    </r>
    <r>
      <rPr>
        <sz val="8"/>
        <rFont val="돋움"/>
        <family val="3"/>
        <charset val="129"/>
      </rPr>
      <t>Long term care hospitals</t>
    </r>
    <phoneticPr fontId="27" type="noConversion"/>
  </si>
  <si>
    <t>병원수
Number</t>
    <phoneticPr fontId="27" type="noConversion"/>
  </si>
  <si>
    <t>병상수
Beds</t>
    <phoneticPr fontId="27" type="noConversion"/>
  </si>
  <si>
    <t>보건진료소
Primary Health care post</t>
    <phoneticPr fontId="27" type="noConversion"/>
  </si>
  <si>
    <t>보건지소
Sub Health centers</t>
    <phoneticPr fontId="27" type="noConversion"/>
  </si>
  <si>
    <t>종합병원
General hospitals</t>
    <phoneticPr fontId="27" type="noConversion"/>
  </si>
  <si>
    <t>의 원
Clinics</t>
    <phoneticPr fontId="27" type="noConversion"/>
  </si>
  <si>
    <r>
      <t>병 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Hospitals</t>
    </r>
    <phoneticPr fontId="27" type="noConversion"/>
  </si>
  <si>
    <t xml:space="preserve">2. Number of Medical Personnels Employed </t>
    <phoneticPr fontId="27" type="noConversion"/>
  </si>
  <si>
    <t>in Medical Institutions</t>
    <phoneticPr fontId="27" type="noConversion"/>
  </si>
  <si>
    <t>면허 · 자격종별외 Others</t>
  </si>
  <si>
    <t>의  사 
Physicians</t>
  </si>
  <si>
    <t>약  사
Pharma-cists</t>
  </si>
  <si>
    <t>임상병리사 
 Clinic pathology technicians</t>
  </si>
  <si>
    <r>
      <rPr>
        <sz val="9"/>
        <rFont val="돋움"/>
        <family val="3"/>
        <charset val="129"/>
      </rPr>
      <t>보건진료원</t>
    </r>
    <r>
      <rPr>
        <sz val="7"/>
        <rFont val="돋움"/>
        <family val="3"/>
        <charset val="129"/>
      </rPr>
      <t xml:space="preserve">
Primary health care center's practitioners</t>
    </r>
    <phoneticPr fontId="27" type="noConversion"/>
  </si>
  <si>
    <r>
      <rPr>
        <sz val="9"/>
        <rFont val="돋움"/>
        <family val="3"/>
        <charset val="129"/>
      </rPr>
      <t>면허이외
의료행위</t>
    </r>
    <r>
      <rPr>
        <sz val="8"/>
        <rFont val="돋움"/>
        <family val="3"/>
        <charset val="129"/>
      </rPr>
      <t xml:space="preserve">
Medical cares without license</t>
    </r>
    <phoneticPr fontId="27" type="noConversion"/>
  </si>
  <si>
    <t>품위손상
Unethical behaviors</t>
    <phoneticPr fontId="27" type="noConversion"/>
  </si>
  <si>
    <r>
      <rPr>
        <sz val="9"/>
        <rFont val="돋움"/>
        <family val="3"/>
        <charset val="129"/>
      </rPr>
      <t>허위진단발급</t>
    </r>
    <r>
      <rPr>
        <sz val="8"/>
        <rFont val="돋움"/>
        <family val="3"/>
        <charset val="129"/>
      </rPr>
      <t xml:space="preserve">
Issuance of false diagnosis statements</t>
    </r>
    <phoneticPr fontId="27" type="noConversion"/>
  </si>
  <si>
    <r>
      <t xml:space="preserve">무면허
의료행위
</t>
    </r>
    <r>
      <rPr>
        <sz val="8"/>
        <rFont val="돋움"/>
        <family val="3"/>
        <charset val="129"/>
      </rPr>
      <t>Medical practicing without license</t>
    </r>
    <phoneticPr fontId="27" type="noConversion"/>
  </si>
  <si>
    <t>환자유인
Illegal attraction of patients</t>
    <phoneticPr fontId="27" type="noConversion"/>
  </si>
  <si>
    <r>
      <t xml:space="preserve">준수사항 
미이행
</t>
    </r>
    <r>
      <rPr>
        <sz val="8"/>
        <rFont val="돋움"/>
        <family val="3"/>
        <charset val="129"/>
      </rPr>
      <t>Regulation non-compliance</t>
    </r>
    <phoneticPr fontId="27" type="noConversion"/>
  </si>
  <si>
    <t>정원위반
Overcrowed conditions</t>
    <phoneticPr fontId="27" type="noConversion"/>
  </si>
  <si>
    <t>표방위반
Falsely posing as a specialist</t>
    <phoneticPr fontId="27" type="noConversion"/>
  </si>
  <si>
    <r>
      <t>한약도매상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wholesalers</t>
    </r>
    <phoneticPr fontId="27" type="noConversion"/>
  </si>
  <si>
    <r>
      <t>한약업사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 dealers</t>
    </r>
    <phoneticPr fontId="27" type="noConversion"/>
  </si>
  <si>
    <r>
      <t>매 약 상</t>
    </r>
    <r>
      <rPr>
        <sz val="7"/>
        <rFont val="돋움"/>
        <family val="3"/>
        <charset val="129"/>
      </rPr>
      <t xml:space="preserve">
Restricted dealers</t>
    </r>
    <phoneticPr fontId="27" type="noConversion"/>
  </si>
  <si>
    <t>의료기기 판매업
Medical instruments sales</t>
    <phoneticPr fontId="27" type="noConversion"/>
  </si>
  <si>
    <t>의료기기 수리업Medical instruments leasing</t>
    <phoneticPr fontId="27" type="noConversion"/>
  </si>
  <si>
    <t>의약품
도매상
Whole
Salers</t>
    <phoneticPr fontId="27" type="noConversion"/>
  </si>
  <si>
    <t xml:space="preserve">                          판 매 업 소 Number of Dealers</t>
    <phoneticPr fontId="27" type="noConversion"/>
  </si>
  <si>
    <t>6. Manufactures and Stores of Pharmaceutical Goods etc.</t>
    <phoneticPr fontId="27" type="noConversion"/>
  </si>
  <si>
    <t>위생관리
용역업
Sanitary service business</t>
  </si>
  <si>
    <t>공 중 위 생 영 업 소    
Public sanitary business</t>
    <phoneticPr fontId="27" type="noConversion"/>
  </si>
  <si>
    <t>공 중 위 생 영 업 소   
 Public sanitary business</t>
    <phoneticPr fontId="27" type="noConversion"/>
  </si>
  <si>
    <t>주 : 1) 관광호텔 포함</t>
    <phoneticPr fontId="27" type="noConversion"/>
  </si>
  <si>
    <t xml:space="preserve">      2011년 자료부터 서식 변경("미용업"을 일반, 피부, 종합으로 구분, "위생처리업" 항목 추가)</t>
    <phoneticPr fontId="27" type="noConversion"/>
  </si>
  <si>
    <r>
      <t xml:space="preserve">일본뇌염
</t>
    </r>
    <r>
      <rPr>
        <sz val="8"/>
        <rFont val="돋움"/>
        <family val="3"/>
        <charset val="129"/>
      </rPr>
      <t>Japanese encephalitis</t>
    </r>
    <phoneticPr fontId="27" type="noConversion"/>
  </si>
  <si>
    <t>주 : 기타는 수막구균성수막염, 레지오넬라증, 비브리오혈증, 발진열, 탄저, 공수병, 후천성면역결핍증(AIDS)을 포함</t>
    <phoneticPr fontId="27" type="noConversion"/>
  </si>
  <si>
    <r>
      <t>한센서비스대상자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Hansen's service recipients</t>
    </r>
    <phoneticPr fontId="27" type="noConversion"/>
  </si>
  <si>
    <t>지급건수
Cases of medical treatment</t>
    <phoneticPr fontId="27" type="noConversion"/>
  </si>
  <si>
    <t xml:space="preserve">Year &amp;      Si, Gun </t>
    <phoneticPr fontId="70" type="noConversion"/>
  </si>
  <si>
    <t>내원
Visit for
medical</t>
    <phoneticPr fontId="54" type="noConversion"/>
  </si>
  <si>
    <t>공단부담
Covered by association</t>
    <phoneticPr fontId="54" type="noConversion"/>
  </si>
  <si>
    <t>본인부담
Covered by
the patient</t>
    <phoneticPr fontId="54" type="noConversion"/>
  </si>
  <si>
    <t>수급자수
No. of Recipients</t>
    <phoneticPr fontId="27" type="noConversion"/>
  </si>
  <si>
    <t xml:space="preserve">       2) 기타대상자는 유족 포함</t>
    <phoneticPr fontId="50" type="noConversion"/>
  </si>
  <si>
    <t>주 :  1) 2001년 까지 4.19 부상자 자료,  2002년부터 공로자 포함</t>
    <phoneticPr fontId="50" type="noConversion"/>
  </si>
  <si>
    <t>기 타 대 상 자
Others</t>
    <phoneticPr fontId="50" type="noConversion"/>
  </si>
  <si>
    <t xml:space="preserve"> Ulleung</t>
    <phoneticPr fontId="50" type="noConversion"/>
  </si>
  <si>
    <t xml:space="preserve">연별 및 시군별
Year &amp; Si, Gun
</t>
    <phoneticPr fontId="50" type="noConversion"/>
  </si>
  <si>
    <t>세 대
Households</t>
    <phoneticPr fontId="27" type="noConversion"/>
  </si>
  <si>
    <t>Unit : household, person, 1,000won</t>
    <phoneticPr fontId="27" type="noConversion"/>
  </si>
  <si>
    <t>Source : Korea National Red Cross</t>
    <phoneticPr fontId="27" type="noConversion"/>
  </si>
  <si>
    <t>ⅩⅡ. Health and Social Security / 553</t>
    <phoneticPr fontId="27" type="noConversion"/>
  </si>
  <si>
    <t>연별 및 청별
시군별
Year and Office 
Si, Gun</t>
    <phoneticPr fontId="50" type="noConversion"/>
  </si>
  <si>
    <t>Source : Korea National Red Cross</t>
    <phoneticPr fontId="27" type="noConversion"/>
  </si>
  <si>
    <t xml:space="preserve"> Yeongju</t>
    <phoneticPr fontId="50" type="noConversion"/>
  </si>
  <si>
    <t xml:space="preserve"> Mungyeong</t>
    <phoneticPr fontId="50" type="noConversion"/>
  </si>
  <si>
    <t>연별 및 시군별
Year &amp; Si, Gun</t>
    <phoneticPr fontId="50" type="noConversion"/>
  </si>
  <si>
    <t>Unit : household, person, 1,000won</t>
    <phoneticPr fontId="27" type="noConversion"/>
  </si>
  <si>
    <t>현원
Present</t>
    <phoneticPr fontId="27" type="noConversion"/>
  </si>
  <si>
    <t>정원
Regular</t>
    <phoneticPr fontId="27" type="noConversion"/>
  </si>
  <si>
    <t>이용인원
Persons</t>
    <phoneticPr fontId="27" type="noConversion"/>
  </si>
  <si>
    <t>총 수급자
Total receipients</t>
    <phoneticPr fontId="50" type="noConversion"/>
  </si>
  <si>
    <t>특례수급자 Special recipients</t>
    <phoneticPr fontId="50" type="noConversion"/>
  </si>
  <si>
    <t>시설수급자
Institutionalized recipients</t>
    <phoneticPr fontId="50" type="noConversion"/>
  </si>
  <si>
    <t>소 계
Sub_Total</t>
    <phoneticPr fontId="50" type="noConversion"/>
  </si>
  <si>
    <t>개인단위보장 특례Guaranteedpersonal unit</t>
    <phoneticPr fontId="50" type="noConversion"/>
  </si>
  <si>
    <t>타법령에 의한 특례
By otherlaws</t>
    <phoneticPr fontId="50" type="noConversion"/>
  </si>
  <si>
    <t>가  구
Households</t>
    <phoneticPr fontId="50" type="noConversion"/>
  </si>
  <si>
    <t>시설수
Facilities</t>
    <phoneticPr fontId="50" type="noConversion"/>
  </si>
  <si>
    <t>인  원
Persons</t>
    <phoneticPr fontId="50" type="noConversion"/>
  </si>
  <si>
    <t>2009</t>
    <phoneticPr fontId="27" type="noConversion"/>
  </si>
  <si>
    <t>2009</t>
    <phoneticPr fontId="50" type="noConversion"/>
  </si>
  <si>
    <t>계
Sub-total</t>
    <phoneticPr fontId="27" type="noConversion"/>
  </si>
  <si>
    <t>한부모가족시설 
Single Parent Family</t>
    <phoneticPr fontId="27" type="noConversion"/>
  </si>
  <si>
    <t xml:space="preserve">한부모가족시설 
Single Parent Family </t>
    <phoneticPr fontId="27" type="noConversion"/>
  </si>
  <si>
    <t>Year &amp; Si, Gun</t>
    <phoneticPr fontId="50" type="noConversion"/>
  </si>
  <si>
    <t>연별 및
시군별</t>
    <phoneticPr fontId="50" type="noConversion"/>
  </si>
  <si>
    <t>여성폭력상담  Counseling Activities for Women</t>
    <phoneticPr fontId="50" type="noConversion"/>
  </si>
  <si>
    <t>피해자 지원내역
Counseing Follow-ups</t>
    <phoneticPr fontId="50" type="noConversion"/>
  </si>
  <si>
    <t>Year &amp;
Si, Gun</t>
    <phoneticPr fontId="50" type="noConversion"/>
  </si>
  <si>
    <t>합  계</t>
    <phoneticPr fontId="50" type="noConversion"/>
  </si>
  <si>
    <t>가정폭력
Domestic Violence</t>
    <phoneticPr fontId="50" type="noConversion"/>
  </si>
  <si>
    <t>성폭력
Sexul Violence</t>
    <phoneticPr fontId="50" type="noConversion"/>
  </si>
  <si>
    <t>성매매피해
Victims of Forced Prostitution</t>
    <phoneticPr fontId="50" type="noConversion"/>
  </si>
  <si>
    <t>상담소
No. of Counseling Centers</t>
    <phoneticPr fontId="50" type="noConversion"/>
  </si>
  <si>
    <t>상담건수
No. of Counseling</t>
    <phoneticPr fontId="50" type="noConversion"/>
  </si>
  <si>
    <t>상담소
No. of Counseling Centers</t>
    <phoneticPr fontId="50" type="noConversion"/>
  </si>
  <si>
    <t>심리정서적 지원 Counseling</t>
    <phoneticPr fontId="50" type="noConversion"/>
  </si>
  <si>
    <t>수사법적 지원 Legal Aid</t>
    <phoneticPr fontId="50" type="noConversion"/>
  </si>
  <si>
    <t>의료 지원
Medical Aid</t>
    <phoneticPr fontId="50" type="noConversion"/>
  </si>
  <si>
    <t>시설입소 연계
Victim's facility</t>
    <phoneticPr fontId="50" type="noConversion"/>
  </si>
  <si>
    <t>기타
Others</t>
    <phoneticPr fontId="50" type="noConversion"/>
  </si>
  <si>
    <t>지체
Crippling condition</t>
    <phoneticPr fontId="50" type="noConversion"/>
  </si>
  <si>
    <t>청각
Auditorily disabled</t>
    <phoneticPr fontId="50" type="noConversion"/>
  </si>
  <si>
    <t>심장
장애
Heart failure</t>
    <phoneticPr fontId="50" type="noConversion"/>
  </si>
  <si>
    <t>지적장애
Mental retarda
tion</t>
    <phoneticPr fontId="50" type="noConversion"/>
  </si>
  <si>
    <t>부랑인시설(남성)
Homeless institutions(Male)</t>
    <phoneticPr fontId="50" type="noConversion"/>
  </si>
  <si>
    <t>Cheongdo</t>
    <phoneticPr fontId="55" type="noConversion"/>
  </si>
  <si>
    <t>Chilgok</t>
    <phoneticPr fontId="55" type="noConversion"/>
  </si>
  <si>
    <t>법인
Corpora-
tion</t>
    <phoneticPr fontId="55" type="noConversion"/>
  </si>
  <si>
    <t>부모협동
Parents-Corporation</t>
    <phoneticPr fontId="55" type="noConversion"/>
  </si>
  <si>
    <t xml:space="preserve">       1) 보건의료원 이하 제외 </t>
    <phoneticPr fontId="27" type="noConversion"/>
  </si>
  <si>
    <t>자료 : 보건정책과</t>
    <phoneticPr fontId="27" type="noConversion"/>
  </si>
  <si>
    <t>자료 : 보건정책과</t>
    <phoneticPr fontId="54" type="noConversion"/>
  </si>
  <si>
    <t>24. Membership fees and Relief Aids of The National Red Cross</t>
  </si>
  <si>
    <t>24. 적십자회비 모금 및 구호실적</t>
    <phoneticPr fontId="50" type="noConversion"/>
  </si>
  <si>
    <t>24. 적십자회비 모금 및 구호실적(계속)</t>
    <phoneticPr fontId="27" type="noConversion"/>
  </si>
  <si>
    <t>나. Medical Institutions</t>
    <phoneticPr fontId="27" type="noConversion"/>
  </si>
  <si>
    <t>5. Regulation for Illegal Medical Practices(Cont'd)</t>
    <phoneticPr fontId="27" type="noConversion"/>
  </si>
  <si>
    <t>24. Membership fees and Relief Aids of The National Red Cross(Cont'd)</t>
    <phoneticPr fontId="27" type="noConversion"/>
  </si>
  <si>
    <t xml:space="preserve"> Ulleung</t>
    <phoneticPr fontId="27" type="noConversion"/>
  </si>
  <si>
    <t xml:space="preserve"> Pohang</t>
    <phoneticPr fontId="27" type="noConversion"/>
  </si>
  <si>
    <t xml:space="preserve"> Gyeongju</t>
    <phoneticPr fontId="27" type="noConversion"/>
  </si>
  <si>
    <t xml:space="preserve"> Gimcheon</t>
    <phoneticPr fontId="27" type="noConversion"/>
  </si>
  <si>
    <t xml:space="preserve"> Andong</t>
    <phoneticPr fontId="27" type="noConversion"/>
  </si>
  <si>
    <t xml:space="preserve"> Gumi</t>
    <phoneticPr fontId="27" type="noConversion"/>
  </si>
  <si>
    <t xml:space="preserve"> Yeongju</t>
    <phoneticPr fontId="27" type="noConversion"/>
  </si>
  <si>
    <t xml:space="preserve"> Yeongcheon</t>
    <phoneticPr fontId="27" type="noConversion"/>
  </si>
  <si>
    <t xml:space="preserve"> Sangju</t>
    <phoneticPr fontId="27" type="noConversion"/>
  </si>
  <si>
    <t xml:space="preserve"> Mungyeong</t>
    <phoneticPr fontId="27" type="noConversion"/>
  </si>
  <si>
    <t xml:space="preserve"> Gyeongsan</t>
    <phoneticPr fontId="27" type="noConversion"/>
  </si>
  <si>
    <t xml:space="preserve"> Gunwi</t>
    <phoneticPr fontId="27" type="noConversion"/>
  </si>
  <si>
    <t xml:space="preserve"> Uiseong</t>
    <phoneticPr fontId="27" type="noConversion"/>
  </si>
  <si>
    <t xml:space="preserve"> Cheongsong</t>
    <phoneticPr fontId="27" type="noConversion"/>
  </si>
  <si>
    <t xml:space="preserve"> Yeongyang</t>
    <phoneticPr fontId="27" type="noConversion"/>
  </si>
  <si>
    <t xml:space="preserve"> Yeongdeok</t>
    <phoneticPr fontId="27" type="noConversion"/>
  </si>
  <si>
    <t xml:space="preserve"> Cheongdo</t>
    <phoneticPr fontId="27" type="noConversion"/>
  </si>
  <si>
    <t xml:space="preserve"> Goryeong</t>
    <phoneticPr fontId="27" type="noConversion"/>
  </si>
  <si>
    <t xml:space="preserve"> Seongju</t>
    <phoneticPr fontId="27" type="noConversion"/>
  </si>
  <si>
    <t xml:space="preserve"> Chilgok</t>
    <phoneticPr fontId="27" type="noConversion"/>
  </si>
  <si>
    <t xml:space="preserve"> Yecheon</t>
    <phoneticPr fontId="27" type="noConversion"/>
  </si>
  <si>
    <t xml:space="preserve"> Bonghwa</t>
    <phoneticPr fontId="27" type="noConversion"/>
  </si>
  <si>
    <t xml:space="preserve"> Uljin</t>
    <phoneticPr fontId="27" type="noConversion"/>
  </si>
  <si>
    <t>2012</t>
  </si>
  <si>
    <t>남
Male</t>
    <phoneticPr fontId="27" type="noConversion"/>
  </si>
  <si>
    <t>여
Female</t>
    <phoneticPr fontId="27" type="noConversion"/>
  </si>
  <si>
    <t>합 계  Total</t>
    <phoneticPr fontId="27" type="noConversion"/>
  </si>
  <si>
    <t>…</t>
    <phoneticPr fontId="27" type="noConversion"/>
  </si>
  <si>
    <t>남
Male</t>
    <phoneticPr fontId="27" type="noConversion"/>
  </si>
  <si>
    <t>여
Female</t>
    <phoneticPr fontId="27" type="noConversion"/>
  </si>
  <si>
    <t>합  계  Total</t>
    <phoneticPr fontId="27" type="noConversion"/>
  </si>
  <si>
    <t>경고
Warning</t>
    <phoneticPr fontId="27" type="noConversion"/>
  </si>
  <si>
    <t>의료기기 임대업
Medical instruments leasing</t>
    <phoneticPr fontId="27" type="noConversion"/>
  </si>
  <si>
    <t xml:space="preserve">     2011년 자료부터 서식 변경("의료기기수리업" 항목 추가)</t>
    <phoneticPr fontId="27" type="noConversion"/>
  </si>
  <si>
    <t xml:space="preserve">     2012년 자료부터 서식 변경 ("의료기기 임대업" 항목 추가)</t>
    <phoneticPr fontId="27" type="noConversion"/>
  </si>
  <si>
    <t>주 : 2012년 자료부터 서식 변경("경고" 항목 추가)</t>
    <phoneticPr fontId="27" type="noConversion"/>
  </si>
  <si>
    <t>소계
Sub-total</t>
    <phoneticPr fontId="27" type="noConversion"/>
  </si>
  <si>
    <t>주 : 기타는 수막구균성수막염, 레지오넬라증, 비브리오혈증, 발진열, 탄저, 공수병, 후천성면역결핍증(AIDS)을 포함</t>
    <phoneticPr fontId="27" type="noConversion"/>
  </si>
  <si>
    <t xml:space="preserve">     2011년 자료부터 서식 변경("페스트" : 제1군감염병→제4군감염병으로 변경, "A형간염" : 지정감연병에서 제1군감염병으로 변경) </t>
    <phoneticPr fontId="27" type="noConversion"/>
  </si>
  <si>
    <t xml:space="preserve">     2012년 자료부터 명칭 변경(전염병 → 감염병)</t>
    <phoneticPr fontId="27" type="noConversion"/>
  </si>
  <si>
    <t>10. 법정감염병 발생 및 사망</t>
  </si>
  <si>
    <t>10. 법정감염병 발생 및 사망(계속)</t>
  </si>
  <si>
    <t>10. Incidents of Infectious Diseases and Deaths(Cont'd)</t>
    <phoneticPr fontId="27" type="noConversion"/>
  </si>
  <si>
    <t>계 
Tota</t>
    <phoneticPr fontId="27" type="noConversion"/>
  </si>
  <si>
    <t>사 망  Death</t>
    <phoneticPr fontId="27" type="noConversion"/>
  </si>
  <si>
    <t>사 망  Death</t>
    <phoneticPr fontId="27" type="noConversion"/>
  </si>
  <si>
    <t>제1군 감염병 Communicable diseases, Category I</t>
  </si>
  <si>
    <t>제1군 감염병</t>
  </si>
  <si>
    <t>제2군 감염병 Communicable diseases, Category II</t>
  </si>
  <si>
    <t>제3군 감염병 Communicable diseases, Category Ⅲ</t>
  </si>
  <si>
    <t>제3군 감염병 Communicable diseases, Category III</t>
  </si>
  <si>
    <t>발 생  Incident</t>
    <phoneticPr fontId="27" type="noConversion"/>
  </si>
  <si>
    <t>발 생  Incident</t>
    <phoneticPr fontId="27" type="noConversion"/>
  </si>
  <si>
    <t>장출혈성
대장균감염증
Enterohemorrhagic E. coli</t>
    <phoneticPr fontId="27" type="noConversion"/>
  </si>
  <si>
    <t>제4군감염병 및 
지정감염병
Communicable disease, Class IV &amp; designated diseases</t>
    <phoneticPr fontId="27" type="noConversion"/>
  </si>
  <si>
    <t>미취학아동
Children
not in school</t>
    <phoneticPr fontId="27" type="noConversion"/>
  </si>
  <si>
    <t>취학아동
Children
in school</t>
    <phoneticPr fontId="27" type="noConversion"/>
  </si>
  <si>
    <t>30. 기초노령연금 수급자 수</t>
    <phoneticPr fontId="50" type="noConversion"/>
  </si>
  <si>
    <t>연별 및 시군별
Year &amp; Si, Gun</t>
    <phoneticPr fontId="50" type="noConversion"/>
  </si>
  <si>
    <t>단위 : 명, %</t>
    <phoneticPr fontId="50" type="noConversion"/>
  </si>
  <si>
    <t>수 급 률 (%)
Take-up rate</t>
    <phoneticPr fontId="27" type="noConversion"/>
  </si>
  <si>
    <t>합계
Total</t>
    <phoneticPr fontId="50" type="noConversion"/>
  </si>
  <si>
    <t>남
Male</t>
    <phoneticPr fontId="50" type="noConversion"/>
  </si>
  <si>
    <t>여
Female</t>
    <phoneticPr fontId="50" type="noConversion"/>
  </si>
  <si>
    <t>…</t>
    <phoneticPr fontId="27" type="noConversion"/>
  </si>
  <si>
    <t>30. Number of Basic Senior Pension Recipients</t>
    <phoneticPr fontId="27" type="noConversion"/>
  </si>
  <si>
    <t>주 : 2012년부터 신규 작성</t>
    <phoneticPr fontId="50" type="noConversion"/>
  </si>
  <si>
    <t xml:space="preserve">31. 여성복지시설 </t>
  </si>
  <si>
    <t>31. Women's Welfare Institutions</t>
  </si>
  <si>
    <t>31. 여성복지시설(계속)</t>
  </si>
  <si>
    <t>31. Women's Welfare Institutions(Cont'd)</t>
  </si>
  <si>
    <t>32. 여성폭력상담</t>
  </si>
  <si>
    <t>32. Counseling Activities for Women</t>
  </si>
  <si>
    <t>44. 보육시설</t>
    <phoneticPr fontId="55" type="noConversion"/>
  </si>
  <si>
    <t>…</t>
    <phoneticPr fontId="27" type="noConversion"/>
  </si>
  <si>
    <t xml:space="preserve">34. 아동복지시설 </t>
  </si>
  <si>
    <t>34. Children Welfare Institutions</t>
  </si>
  <si>
    <t xml:space="preserve">35. 장애인복지 생활시설 </t>
  </si>
  <si>
    <t>35. Welfare Institutions for the Disabled</t>
  </si>
  <si>
    <t>36. 장애인등록 현황</t>
  </si>
  <si>
    <t>37. 부랑인시설</t>
  </si>
  <si>
    <t>39. 저소득 한부모가정</t>
  </si>
  <si>
    <t>39. Low-income Single Parent Families</t>
  </si>
  <si>
    <t>40. 묘지 및 봉안시설</t>
  </si>
  <si>
    <t>40. Cemeteries, Crematorium and Charnel Houses</t>
  </si>
  <si>
    <t>40. 묘지 및 봉안시설(계속)</t>
  </si>
  <si>
    <t>40. Cemeteries, Crematorium and Charnel Houses(Cont'd)</t>
  </si>
  <si>
    <t xml:space="preserve">43. 보건교육 실적 </t>
  </si>
  <si>
    <t>43. Health Education</t>
  </si>
  <si>
    <t>43. 보건교육 실적(계속)</t>
  </si>
  <si>
    <t>43. Health Education(Cont'd)</t>
  </si>
  <si>
    <t xml:space="preserve"> 종사자수 Workers</t>
    <phoneticPr fontId="27" type="noConversion"/>
  </si>
  <si>
    <t>남
Male</t>
    <phoneticPr fontId="27" type="noConversion"/>
  </si>
  <si>
    <t>여
Female</t>
    <phoneticPr fontId="27" type="noConversion"/>
  </si>
  <si>
    <t>주 : 1) 2004년 자료부터 서식변경</t>
    <phoneticPr fontId="50" type="noConversion"/>
  </si>
  <si>
    <t>경    로    당
Community senior center</t>
    <phoneticPr fontId="50" type="noConversion"/>
  </si>
  <si>
    <t>건 수
Case</t>
    <phoneticPr fontId="27" type="noConversion"/>
  </si>
  <si>
    <t>Uiseong</t>
    <phoneticPr fontId="55" type="noConversion"/>
  </si>
  <si>
    <t>자료 : 국민건강보험공단 「건강보험통계연보」</t>
  </si>
  <si>
    <t>주 : 2005년 자료부터 서식변경, 주민등록 주소지 기준, 지역의 가입자는 적용대상자를 말함.</t>
  </si>
  <si>
    <t>입  원
Inpatient</t>
  </si>
  <si>
    <t>외  래
Outpatient</t>
  </si>
  <si>
    <t>약  국
Pharmacy</t>
  </si>
  <si>
    <t>주 : 1) 약국의 처방조제 내원일수는 합계의 내원일수에서 제외</t>
  </si>
  <si>
    <t xml:space="preserve">     2) 2011년 자료부터 서식 변경("진료건수"→"지급건수" 항목 변경)</t>
  </si>
  <si>
    <t>대구지방청</t>
  </si>
  <si>
    <t>안동 지청</t>
  </si>
  <si>
    <t>경주 지청</t>
  </si>
  <si>
    <t xml:space="preserve"> 대구지방청 Daegu-Local</t>
  </si>
  <si>
    <t xml:space="preserve"> 경산시  Gyeongsan</t>
  </si>
  <si>
    <t xml:space="preserve"> 김천시  Gimcheon</t>
  </si>
  <si>
    <t xml:space="preserve"> 구미시  Gumi</t>
  </si>
  <si>
    <t xml:space="preserve"> 상주시  Sangju</t>
  </si>
  <si>
    <t xml:space="preserve"> 고령군  Goryeong</t>
  </si>
  <si>
    <t xml:space="preserve"> 칠곡군  Chilgok</t>
  </si>
  <si>
    <t xml:space="preserve"> 군위군  Gunwi</t>
  </si>
  <si>
    <t xml:space="preserve"> 청도군  Cheongdo</t>
  </si>
  <si>
    <t xml:space="preserve"> 성주군  Seongju</t>
  </si>
  <si>
    <t xml:space="preserve"> 안동 지청 Andong-Branch</t>
  </si>
  <si>
    <t xml:space="preserve"> 안동시  Andong</t>
  </si>
  <si>
    <t xml:space="preserve"> 영주시  Yeongju</t>
  </si>
  <si>
    <t xml:space="preserve"> 문경시  Mungyeong</t>
  </si>
  <si>
    <t xml:space="preserve"> 의성군  Uiseong</t>
  </si>
  <si>
    <t xml:space="preserve"> 영양군  Yeongyang</t>
  </si>
  <si>
    <t xml:space="preserve"> 봉화군  Bonghwa</t>
  </si>
  <si>
    <t xml:space="preserve"> 청송군  Cheongsong</t>
  </si>
  <si>
    <t xml:space="preserve"> 예천군  Yecheon</t>
  </si>
  <si>
    <t xml:space="preserve"> 경주 지청 Gyeongju-Branch</t>
  </si>
  <si>
    <t xml:space="preserve"> 경주시  Gyeongju</t>
  </si>
  <si>
    <t xml:space="preserve"> 포항시  Pohang</t>
  </si>
  <si>
    <t xml:space="preserve"> 영천시  Yeongcheon</t>
  </si>
  <si>
    <t xml:space="preserve"> 울진군  Uljin</t>
  </si>
  <si>
    <t xml:space="preserve"> 영덕군  Yeongdeok</t>
  </si>
  <si>
    <t xml:space="preserve"> 울릉군  Ulleung</t>
  </si>
  <si>
    <t>울릉군</t>
    <phoneticPr fontId="54" type="noConversion"/>
  </si>
  <si>
    <t>봉화군</t>
    <phoneticPr fontId="54" type="noConversion"/>
  </si>
  <si>
    <t>Cheongsong</t>
    <phoneticPr fontId="55" type="noConversion"/>
  </si>
  <si>
    <t>단위 : 명</t>
    <phoneticPr fontId="55" type="noConversion"/>
  </si>
  <si>
    <t xml:space="preserve">연별
Year </t>
    <phoneticPr fontId="55" type="noConversion"/>
  </si>
  <si>
    <t>장소별 by place</t>
    <phoneticPr fontId="55" type="noConversion"/>
  </si>
  <si>
    <t>직업별 by occupation</t>
    <phoneticPr fontId="55" type="noConversion"/>
  </si>
  <si>
    <t xml:space="preserve"> </t>
    <phoneticPr fontId="55" type="noConversion"/>
  </si>
  <si>
    <t>혈액원
Blood center</t>
    <phoneticPr fontId="55" type="noConversion"/>
  </si>
  <si>
    <t>헌혈의 집
Blood
house</t>
    <phoneticPr fontId="55" type="noConversion"/>
  </si>
  <si>
    <t>군부대
Military
 unit</t>
    <phoneticPr fontId="55" type="noConversion"/>
  </si>
  <si>
    <r>
      <t xml:space="preserve">예비군
훈련장
</t>
    </r>
    <r>
      <rPr>
        <sz val="7"/>
        <rFont val="돋움"/>
        <family val="3"/>
        <charset val="129"/>
      </rPr>
      <t>Reserve forces training center</t>
    </r>
    <phoneticPr fontId="55" type="noConversion"/>
  </si>
  <si>
    <t>학  교
School</t>
    <phoneticPr fontId="55" type="noConversion"/>
  </si>
  <si>
    <t>기 타
Other</t>
    <phoneticPr fontId="55" type="noConversion"/>
  </si>
  <si>
    <t>학생
Student</t>
    <phoneticPr fontId="55" type="noConversion"/>
  </si>
  <si>
    <t>공무원
Public
servant</t>
    <phoneticPr fontId="55" type="noConversion"/>
  </si>
  <si>
    <t>회사원
Worker</t>
    <phoneticPr fontId="55" type="noConversion"/>
  </si>
  <si>
    <t>군인
Soldier</t>
    <phoneticPr fontId="55" type="noConversion"/>
  </si>
  <si>
    <t>기타
Other</t>
    <phoneticPr fontId="55" type="noConversion"/>
  </si>
  <si>
    <t>2009</t>
    <phoneticPr fontId="27" type="noConversion"/>
  </si>
  <si>
    <t>2010</t>
    <phoneticPr fontId="27" type="noConversion"/>
  </si>
  <si>
    <t>연령별 by age-group</t>
    <phoneticPr fontId="55" type="noConversion"/>
  </si>
  <si>
    <t>혈액형별  by type of blood</t>
    <phoneticPr fontId="55" type="noConversion"/>
  </si>
  <si>
    <t>16~19세
Years old</t>
    <phoneticPr fontId="55" type="noConversion"/>
  </si>
  <si>
    <t>20~29세
Years old</t>
    <phoneticPr fontId="55" type="noConversion"/>
  </si>
  <si>
    <t>30~39세
Years old</t>
    <phoneticPr fontId="55" type="noConversion"/>
  </si>
  <si>
    <t>40~49세
Years old</t>
    <phoneticPr fontId="55" type="noConversion"/>
  </si>
  <si>
    <t>50세 이상
years old
and over</t>
    <phoneticPr fontId="55" type="noConversion"/>
  </si>
  <si>
    <t>A</t>
    <phoneticPr fontId="55" type="noConversion"/>
  </si>
  <si>
    <t>B</t>
    <phoneticPr fontId="55" type="noConversion"/>
  </si>
  <si>
    <t>AB</t>
    <phoneticPr fontId="55" type="noConversion"/>
  </si>
  <si>
    <t>자료 : 대한적십자사 대구경북혈액원</t>
    <phoneticPr fontId="55" type="noConversion"/>
  </si>
  <si>
    <t>Source : Blood Center of the Korea Red Cross</t>
    <phoneticPr fontId="27" type="noConversion"/>
  </si>
  <si>
    <t>2011</t>
    <phoneticPr fontId="27" type="noConversion"/>
  </si>
  <si>
    <t>Source : Division of Social Welfare</t>
  </si>
  <si>
    <t>주 : 2003 부터 장애유형에 호흡기, 간 등 5대 질병 추가</t>
  </si>
  <si>
    <t xml:space="preserve">      2008년 자료부터 서식 변경(장애유형 분류명칭 변경)</t>
  </si>
  <si>
    <t>자료 : 사회복지과</t>
  </si>
  <si>
    <t xml:space="preserve">Source : Division of Social Welfaret </t>
  </si>
  <si>
    <t>Uljin</t>
    <phoneticPr fontId="55" type="noConversion"/>
  </si>
  <si>
    <t>연령별  by Age</t>
    <phoneticPr fontId="55" type="noConversion"/>
  </si>
  <si>
    <t>남
Male</t>
    <phoneticPr fontId="55" type="noConversion"/>
  </si>
  <si>
    <t>여
Female</t>
    <phoneticPr fontId="55" type="noConversion"/>
  </si>
  <si>
    <t>19세 이하
19 years
under</t>
    <phoneticPr fontId="55" type="noConversion"/>
  </si>
  <si>
    <t>20~29
years old</t>
    <phoneticPr fontId="55" type="noConversion"/>
  </si>
  <si>
    <t>30~39
years old</t>
    <phoneticPr fontId="55" type="noConversion"/>
  </si>
  <si>
    <t>40~49
years old</t>
    <phoneticPr fontId="55" type="noConversion"/>
  </si>
  <si>
    <t>50~59
years old</t>
    <phoneticPr fontId="55" type="noConversion"/>
  </si>
  <si>
    <t>자료 : 새마을봉사과, 2006년 자료부터 수록</t>
    <phoneticPr fontId="55" type="noConversion"/>
  </si>
  <si>
    <t>Source : Division of Saemaeul Service Movement and Community Service</t>
    <phoneticPr fontId="50" type="noConversion"/>
  </si>
  <si>
    <t>Source : Division of Welfare for Senior Citizens</t>
    <phoneticPr fontId="27" type="noConversion"/>
  </si>
  <si>
    <t>양육시설</t>
  </si>
  <si>
    <t>자립지원시설
Self independence assistance institutions</t>
  </si>
  <si>
    <t>시설수
Number of facilities</t>
  </si>
  <si>
    <t>입소자
Admitted</t>
  </si>
  <si>
    <t>계 
Total</t>
    <phoneticPr fontId="27" type="noConversion"/>
  </si>
  <si>
    <t>방문건수
No. of visits</t>
    <phoneticPr fontId="27" type="noConversion"/>
  </si>
  <si>
    <t>소계
Sub-total</t>
  </si>
  <si>
    <t xml:space="preserve">     2004년~2007년 자료에는 건강기능식품 제조업·수입업·판매업 미포함됨.</t>
  </si>
  <si>
    <t>주 : 2006년 이전 자료중 "한센서비스대상자" 항목은 "요관찰"과 "요보호"의 합계임. 재가대상자는 보건소와 병원 등록수를 포함</t>
    <phoneticPr fontId="27" type="noConversion"/>
  </si>
  <si>
    <r>
      <t>Source : Division of Public Health</t>
    </r>
    <r>
      <rPr>
        <sz val="8"/>
        <rFont val="MS Gothic"/>
        <family val="3"/>
        <charset val="128"/>
      </rPr>
      <t>・</t>
    </r>
    <r>
      <rPr>
        <sz val="8"/>
        <rFont val="돋움"/>
        <family val="3"/>
        <charset val="129"/>
      </rPr>
      <t>Sanitation</t>
    </r>
    <phoneticPr fontId="27" type="noConversion"/>
  </si>
  <si>
    <t>Source : Division of Food &amp; Drug Safety</t>
    <phoneticPr fontId="27" type="noConversion"/>
  </si>
  <si>
    <t>울릉군</t>
    <phoneticPr fontId="54" type="noConversion"/>
  </si>
  <si>
    <t>Source : National Health Insurance Service</t>
    <phoneticPr fontId="27" type="noConversion"/>
  </si>
  <si>
    <t xml:space="preserve">     2) 2012년 자료부터 항목 변경 및 삭제('노인복지관 이용인원' 삭제→'종사자수' 추가, 경로당'신고', '미신고' 삭제, </t>
    <phoneticPr fontId="27" type="noConversion"/>
  </si>
  <si>
    <t xml:space="preserve">        시설수로 변경 삭제), 노인휴양소</t>
    <phoneticPr fontId="27" type="noConversion"/>
  </si>
  <si>
    <t xml:space="preserve">Source : Division of Social Welfare </t>
    <phoneticPr fontId="27" type="noConversion"/>
  </si>
  <si>
    <t>Source :  Department of Women's policy</t>
  </si>
  <si>
    <t>Source :  Department of Women's policy</t>
    <phoneticPr fontId="27" type="noConversion"/>
  </si>
  <si>
    <t>2011</t>
    <phoneticPr fontId="55" type="noConversion"/>
  </si>
  <si>
    <t>Source : Si &amp; Gun</t>
    <phoneticPr fontId="55" type="noConversion"/>
  </si>
  <si>
    <t xml:space="preserve">자료 : 대한적십자사 경북지사 </t>
    <phoneticPr fontId="50" type="noConversion"/>
  </si>
  <si>
    <t>연별 및 시군별
year &amp; Si, Gun</t>
    <phoneticPr fontId="27" type="noConversion"/>
  </si>
  <si>
    <t>2013</t>
  </si>
  <si>
    <t>미용</t>
    <phoneticPr fontId="27" type="noConversion"/>
  </si>
  <si>
    <t>11. 한센사업대상자 현황</t>
    <phoneticPr fontId="27" type="noConversion"/>
  </si>
  <si>
    <t>한센사업
대상자
거주지별
Area of residence</t>
    <phoneticPr fontId="27" type="noConversion"/>
  </si>
  <si>
    <t>양 성
Positive case</t>
    <phoneticPr fontId="27" type="noConversion"/>
  </si>
  <si>
    <t>신규 환자수
New
patients</t>
    <phoneticPr fontId="27" type="noConversion"/>
  </si>
  <si>
    <t>한센사업
대상자
서비스 지역별
Area of service</t>
    <phoneticPr fontId="27" type="noConversion"/>
  </si>
  <si>
    <t>거주형태별 Type of residence</t>
    <phoneticPr fontId="27" type="noConversion"/>
  </si>
  <si>
    <t>신규 대상자</t>
    <phoneticPr fontId="27" type="noConversion"/>
  </si>
  <si>
    <t>New benefici-
aries</t>
    <phoneticPr fontId="27" type="noConversion"/>
  </si>
  <si>
    <t xml:space="preserve">     2013년 자료부터 항목추가(한센사업대상자 거주지별, 한센사업대상자 서비스지역별, 양성, 신규대상자, 사망자 남·여)</t>
    <phoneticPr fontId="27" type="noConversion"/>
  </si>
  <si>
    <t>합계  Total</t>
    <phoneticPr fontId="27" type="noConversion"/>
  </si>
  <si>
    <t>합계  Total</t>
    <phoneticPr fontId="27" type="noConversion"/>
  </si>
  <si>
    <t>2013</t>
    <phoneticPr fontId="27" type="noConversion"/>
  </si>
  <si>
    <t xml:space="preserve">     2013년 자료부터 "남","여" 항목 추가</t>
    <phoneticPr fontId="27" type="noConversion"/>
  </si>
  <si>
    <t>15. 건강보험 적용인구</t>
    <phoneticPr fontId="70" type="noConversion"/>
  </si>
  <si>
    <t>15. Beneficiaries of Health Insurance</t>
    <phoneticPr fontId="70" type="noConversion"/>
  </si>
  <si>
    <t>적용인구  Covered persons</t>
    <phoneticPr fontId="27" type="noConversion"/>
  </si>
  <si>
    <t>계 Total</t>
    <phoneticPr fontId="27" type="noConversion"/>
  </si>
  <si>
    <t>가입자
Insured</t>
    <phoneticPr fontId="27" type="noConversion"/>
  </si>
  <si>
    <t>피부양자
Depen-
dents</t>
    <phoneticPr fontId="27" type="noConversion"/>
  </si>
  <si>
    <t>적용인구 Covered persons</t>
    <phoneticPr fontId="27" type="noConversion"/>
  </si>
  <si>
    <t>합 계  Total</t>
    <phoneticPr fontId="70" type="noConversion"/>
  </si>
  <si>
    <t>계 Total</t>
    <phoneticPr fontId="70" type="noConversion"/>
  </si>
  <si>
    <t>지 역   Self-employeds</t>
    <phoneticPr fontId="70" type="noConversion"/>
  </si>
  <si>
    <t>적용인구 Covered persons</t>
    <phoneticPr fontId="27" type="noConversion"/>
  </si>
  <si>
    <t xml:space="preserve">     2013년 자료부터 합계-세부항목 추가, "남,"여" 항목추가</t>
    <phoneticPr fontId="27" type="noConversion"/>
  </si>
  <si>
    <t>총가입자수   Total Insurants</t>
    <phoneticPr fontId="54" type="noConversion"/>
  </si>
  <si>
    <t xml:space="preserve">노령연금 (20년 이상)
Old-age pension  </t>
    <phoneticPr fontId="27" type="noConversion"/>
  </si>
  <si>
    <t>입소인원   Admitted Person</t>
    <phoneticPr fontId="50" type="noConversion"/>
  </si>
  <si>
    <t>입소인원   Admitted Person</t>
    <phoneticPr fontId="50" type="noConversion"/>
  </si>
  <si>
    <t xml:space="preserve">     2013년 자료부터 항목별 "남","여" 추가</t>
    <phoneticPr fontId="27" type="noConversion"/>
  </si>
  <si>
    <t>28. 재가노인복지시설</t>
    <phoneticPr fontId="27" type="noConversion"/>
  </si>
  <si>
    <t>재가지원서비스</t>
    <phoneticPr fontId="27" type="noConversion"/>
  </si>
  <si>
    <t xml:space="preserve">     2013년 자료부터 "재가지원서비스" 항목 추가</t>
    <phoneticPr fontId="50" type="noConversion"/>
  </si>
  <si>
    <t>일반수급자    General receipients</t>
    <phoneticPr fontId="50" type="noConversion"/>
  </si>
  <si>
    <t>인  원   Persons</t>
    <phoneticPr fontId="27" type="noConversion"/>
  </si>
  <si>
    <t>Single Mother and Child Facilities</t>
    <phoneticPr fontId="27" type="noConversion"/>
  </si>
  <si>
    <t>미혼모자 공동생활가정
Single Mother and Child Joint Living Households</t>
    <phoneticPr fontId="27" type="noConversion"/>
  </si>
  <si>
    <t>모자일시 보호시설
Temporary Facilities for Housing Mother and Child</t>
    <phoneticPr fontId="27" type="noConversion"/>
  </si>
  <si>
    <t>성폭력피해자보호시설
Facilities for Victims of Sexual Violence</t>
    <phoneticPr fontId="27" type="noConversion"/>
  </si>
  <si>
    <t>세대원
Household Members</t>
    <phoneticPr fontId="50" type="noConversion"/>
  </si>
  <si>
    <t>여
Female</t>
    <phoneticPr fontId="27" type="noConversion"/>
  </si>
  <si>
    <t>퇴소자
Discharged</t>
    <phoneticPr fontId="50" type="noConversion"/>
  </si>
  <si>
    <t>입소자
Admitted</t>
    <phoneticPr fontId="50" type="noConversion"/>
  </si>
  <si>
    <t>남
Male</t>
    <phoneticPr fontId="27" type="noConversion"/>
  </si>
  <si>
    <t>퇴소자
Discharged</t>
    <phoneticPr fontId="27" type="noConversion"/>
  </si>
  <si>
    <t>연말현재
생활인원
Inmates as of year-end</t>
    <phoneticPr fontId="27" type="noConversion"/>
  </si>
  <si>
    <t>시설수
Number of facilities</t>
    <phoneticPr fontId="27" type="noConversion"/>
  </si>
  <si>
    <t>기 타 
Others</t>
    <phoneticPr fontId="27" type="noConversion"/>
  </si>
  <si>
    <t>보호치료시설
Child care treatment institutions</t>
    <phoneticPr fontId="27" type="noConversion"/>
  </si>
  <si>
    <t>총아동
발생수
Total</t>
    <phoneticPr fontId="50" type="noConversion"/>
  </si>
  <si>
    <t>귀가 및
연고자 인도Returned to home or relatives</t>
    <phoneticPr fontId="50" type="noConversion"/>
  </si>
  <si>
    <t>계
Total</t>
    <phoneticPr fontId="50" type="noConversion"/>
  </si>
  <si>
    <t>기 아,
미 아
Famine, missing</t>
    <phoneticPr fontId="50" type="noConversion"/>
  </si>
  <si>
    <t>학 대
abuse</t>
    <phoneticPr fontId="50" type="noConversion"/>
  </si>
  <si>
    <t>부모빈곤, 실직
Poverty, Loss of job (parents)</t>
    <phoneticPr fontId="50" type="noConversion"/>
  </si>
  <si>
    <t>부모
사망
Death of parents</t>
    <phoneticPr fontId="50" type="noConversion"/>
  </si>
  <si>
    <t>부모
질병
Illness
(parents)</t>
    <phoneticPr fontId="50" type="noConversion"/>
  </si>
  <si>
    <t>부모
이혼 등 Parents' divorces etc</t>
    <phoneticPr fontId="50" type="noConversion"/>
  </si>
  <si>
    <t>계 
Total</t>
    <phoneticPr fontId="50" type="noConversion"/>
  </si>
  <si>
    <t>남 
Male</t>
    <phoneticPr fontId="50" type="noConversion"/>
  </si>
  <si>
    <t>여
 Female</t>
    <phoneticPr fontId="50" type="noConversion"/>
  </si>
  <si>
    <t>성  별</t>
    <phoneticPr fontId="27" type="noConversion"/>
  </si>
  <si>
    <t>건강상태 Health status</t>
    <phoneticPr fontId="50" type="noConversion"/>
  </si>
  <si>
    <t>비장애
without disability</t>
    <phoneticPr fontId="50" type="noConversion"/>
  </si>
  <si>
    <t>장  애  
with disability</t>
    <phoneticPr fontId="50" type="noConversion"/>
  </si>
  <si>
    <t>양육
시설 등</t>
    <phoneticPr fontId="50" type="noConversion"/>
  </si>
  <si>
    <t>일시보호
시설</t>
    <phoneticPr fontId="50" type="noConversion"/>
  </si>
  <si>
    <t>장애아동
시설 Disabled</t>
    <phoneticPr fontId="50" type="noConversion"/>
  </si>
  <si>
    <t>시   설   입   소</t>
    <phoneticPr fontId="50" type="noConversion"/>
  </si>
  <si>
    <t>소 계</t>
    <phoneticPr fontId="50" type="noConversion"/>
  </si>
  <si>
    <t>가정위탁
Foster home care</t>
    <phoneticPr fontId="50" type="noConversion"/>
  </si>
  <si>
    <t>가   정   보   호    Home care</t>
    <phoneticPr fontId="50" type="noConversion"/>
  </si>
  <si>
    <t>기 아,미 아Famine, missing</t>
    <phoneticPr fontId="50" type="noConversion"/>
  </si>
  <si>
    <r>
      <t xml:space="preserve">미혼모(부)
(혼외자포함)
</t>
    </r>
    <r>
      <rPr>
        <sz val="6"/>
        <rFont val="돋움"/>
        <family val="3"/>
        <charset val="129"/>
      </rPr>
      <t>Single mother(father)(including children born out of wedlock)</t>
    </r>
    <phoneticPr fontId="50" type="noConversion"/>
  </si>
  <si>
    <t>주 : 2013년 자료부터 서식 변경, 제목명칭 변경</t>
    <phoneticPr fontId="50" type="noConversion"/>
  </si>
  <si>
    <t>가구원수
Household members</t>
    <phoneticPr fontId="27" type="noConversion"/>
  </si>
  <si>
    <t>한부모가족지원법 수급자
Single Parent Family Support Act Recipients</t>
    <phoneticPr fontId="61" type="noConversion"/>
  </si>
  <si>
    <t>국가보훈법 수급자
Patriots and veterans affairs law Recipients</t>
    <phoneticPr fontId="61" type="noConversion"/>
  </si>
  <si>
    <t>국민기초생활보장법수급자
Basic Livelihood Security law Recipients</t>
    <phoneticPr fontId="61" type="noConversion"/>
  </si>
  <si>
    <t xml:space="preserve">계    Total </t>
    <phoneticPr fontId="55" type="noConversion"/>
  </si>
  <si>
    <t>O</t>
    <phoneticPr fontId="27" type="noConversion"/>
  </si>
  <si>
    <t>계
Total</t>
    <phoneticPr fontId="27" type="noConversion"/>
  </si>
  <si>
    <t>암
Cancer</t>
    <phoneticPr fontId="27" type="noConversion"/>
  </si>
  <si>
    <t>당뇨병
Diabetes</t>
    <phoneticPr fontId="27" type="noConversion"/>
  </si>
  <si>
    <t>뇌졸중
Apoplexy</t>
    <phoneticPr fontId="27" type="noConversion"/>
  </si>
  <si>
    <t>치매
Dementia</t>
    <phoneticPr fontId="27" type="noConversion"/>
  </si>
  <si>
    <t>정신질환
Mental illness</t>
    <phoneticPr fontId="27" type="noConversion"/>
  </si>
  <si>
    <t>기타
Others</t>
    <phoneticPr fontId="27" type="noConversion"/>
  </si>
  <si>
    <t>고혈압
Hypertension</t>
    <phoneticPr fontId="27" type="noConversion"/>
  </si>
  <si>
    <t>남
Male</t>
    <phoneticPr fontId="27" type="noConversion"/>
  </si>
  <si>
    <t>관절염
Arthralgia</t>
    <phoneticPr fontId="27" type="noConversion"/>
  </si>
  <si>
    <t>가정방문 Home Visiting</t>
    <phoneticPr fontId="27" type="noConversion"/>
  </si>
  <si>
    <t>가정방문 Home Visiting</t>
    <phoneticPr fontId="27" type="noConversion"/>
  </si>
  <si>
    <t>개인 민간
Individual Private</t>
    <phoneticPr fontId="55" type="noConversion"/>
  </si>
  <si>
    <t>개인 민간
Individual Private</t>
    <phoneticPr fontId="55" type="noConversion"/>
  </si>
  <si>
    <t>자료 : 시,군</t>
    <phoneticPr fontId="55" type="noConversion"/>
  </si>
  <si>
    <t xml:space="preserve">주 : 2012년 부터 남여보육아동수 추가 </t>
    <phoneticPr fontId="55" type="noConversion"/>
  </si>
  <si>
    <t xml:space="preserve">     2013년 자료부터 "개인민간설"에 "단체(법인외)" 포함</t>
    <phoneticPr fontId="55" type="noConversion"/>
  </si>
  <si>
    <t>44. Day Care Centers for Children</t>
    <phoneticPr fontId="55" type="noConversion"/>
  </si>
  <si>
    <t>45. 자원봉사자 현황</t>
    <phoneticPr fontId="55" type="noConversion"/>
  </si>
  <si>
    <t>2013</t>
    <phoneticPr fontId="55" type="noConversion"/>
  </si>
  <si>
    <t>70세 이상
70 year
old and over</t>
    <phoneticPr fontId="27" type="noConversion"/>
  </si>
  <si>
    <t>60~69
year old</t>
    <phoneticPr fontId="55" type="noConversion"/>
  </si>
  <si>
    <t>합 계 
Total</t>
    <phoneticPr fontId="55" type="noConversion"/>
  </si>
  <si>
    <t>일   반  
The public</t>
    <phoneticPr fontId="27" type="noConversion"/>
  </si>
  <si>
    <t>…</t>
    <phoneticPr fontId="50" type="noConversion"/>
  </si>
  <si>
    <t>45. Volunteers</t>
    <phoneticPr fontId="55" type="noConversion"/>
  </si>
  <si>
    <t>65~79세 65~79
years old</t>
    <phoneticPr fontId="55" type="noConversion"/>
  </si>
  <si>
    <t xml:space="preserve">46. 독거노인 현황(성별) </t>
    <phoneticPr fontId="55" type="noConversion"/>
  </si>
  <si>
    <t>46-1. The elderly living alone(by Age)</t>
    <phoneticPr fontId="55" type="noConversion"/>
  </si>
  <si>
    <t>11. 한센사업대상자 현황</t>
    <phoneticPr fontId="50" type="noConversion"/>
  </si>
  <si>
    <t xml:space="preserve">30. 기초노령연금 수급자 수 </t>
    <phoneticPr fontId="50" type="noConversion"/>
  </si>
  <si>
    <t>31. 여성복지시설</t>
    <phoneticPr fontId="50" type="noConversion"/>
  </si>
  <si>
    <t>32. 여성폭력상담</t>
    <phoneticPr fontId="50" type="noConversion"/>
  </si>
  <si>
    <t>33. 소년소녀가장 현황</t>
    <phoneticPr fontId="50" type="noConversion"/>
  </si>
  <si>
    <t>34. 아동복지시설</t>
    <phoneticPr fontId="50" type="noConversion"/>
  </si>
  <si>
    <t>35. 장애인 복지시설</t>
    <phoneticPr fontId="50" type="noConversion"/>
  </si>
  <si>
    <t>36. 장애인 등록현황</t>
    <phoneticPr fontId="50" type="noConversion"/>
  </si>
  <si>
    <t>37. 부랑인시설</t>
    <phoneticPr fontId="50" type="noConversion"/>
  </si>
  <si>
    <t>38. 요보호아동발생및조치현황</t>
    <phoneticPr fontId="50" type="noConversion"/>
  </si>
  <si>
    <t>39. 저소득 한부모가정</t>
    <phoneticPr fontId="50" type="noConversion"/>
  </si>
  <si>
    <t>40. 묘지 및 봉안시설</t>
    <phoneticPr fontId="50" type="noConversion"/>
  </si>
  <si>
    <t>41. 헌혈사업실적</t>
    <phoneticPr fontId="50" type="noConversion"/>
  </si>
  <si>
    <t>42. 방문건강관리사업실적</t>
    <phoneticPr fontId="50" type="noConversion"/>
  </si>
  <si>
    <t>43. 보건교육실적</t>
    <phoneticPr fontId="50" type="noConversion"/>
  </si>
  <si>
    <t>44. 보육시설</t>
    <phoneticPr fontId="50" type="noConversion"/>
  </si>
  <si>
    <t>45. 자원봉사자 현황</t>
    <phoneticPr fontId="50" type="noConversion"/>
  </si>
  <si>
    <t>46. 독거노인현황(성별/연령별)</t>
    <phoneticPr fontId="50" type="noConversion"/>
  </si>
  <si>
    <t>Unit : household, number, person</t>
    <phoneticPr fontId="27" type="noConversion"/>
  </si>
  <si>
    <t>계
Sub-total</t>
    <phoneticPr fontId="27" type="noConversion"/>
  </si>
  <si>
    <t>주 : 2009년 자료부터 서식 변경( 항목삭제 "조건부수급자"), 2013년 남녀 성별구분 항목 추가</t>
    <phoneticPr fontId="50" type="noConversion"/>
  </si>
  <si>
    <t>-</t>
  </si>
  <si>
    <t>26. 노인주거복지시설</t>
    <phoneticPr fontId="50" type="noConversion"/>
  </si>
  <si>
    <t>26. Senior Home Service Facilities</t>
    <phoneticPr fontId="50" type="noConversion"/>
  </si>
  <si>
    <t xml:space="preserve">연별 및
시군별
</t>
    <phoneticPr fontId="50" type="noConversion"/>
  </si>
  <si>
    <t>합 계
Total</t>
    <phoneticPr fontId="50" type="noConversion"/>
  </si>
  <si>
    <t>노인공동생활가정  Cohabitation</t>
    <phoneticPr fontId="50" type="noConversion"/>
  </si>
  <si>
    <t>노인복지주택  Welfare House</t>
    <phoneticPr fontId="50" type="noConversion"/>
  </si>
  <si>
    <t>시설수
No. of Institution</t>
    <phoneticPr fontId="50" type="noConversion"/>
  </si>
  <si>
    <t>입소인원    Admitted Person</t>
    <phoneticPr fontId="50" type="noConversion"/>
  </si>
  <si>
    <t>종사자수
Workers</t>
    <phoneticPr fontId="50" type="noConversion"/>
  </si>
  <si>
    <t>시설수
No. of Institution</t>
    <phoneticPr fontId="50" type="noConversion"/>
  </si>
  <si>
    <t>입소인원   Admitted Person</t>
    <phoneticPr fontId="50" type="noConversion"/>
  </si>
  <si>
    <t>시 설 수
No. of Institution</t>
    <phoneticPr fontId="50" type="noConversion"/>
  </si>
  <si>
    <t>입소인원    Admitted Person</t>
    <phoneticPr fontId="50" type="noConversion"/>
  </si>
  <si>
    <t>정원
Regular</t>
    <phoneticPr fontId="50" type="noConversion"/>
  </si>
  <si>
    <t>현원
Present</t>
    <phoneticPr fontId="50" type="noConversion"/>
  </si>
  <si>
    <t>남
Male</t>
    <phoneticPr fontId="27" type="noConversion"/>
  </si>
  <si>
    <t>여
Female</t>
    <phoneticPr fontId="27" type="noConversion"/>
  </si>
  <si>
    <t>…</t>
    <phoneticPr fontId="27" type="noConversion"/>
  </si>
  <si>
    <t>울릉군</t>
    <phoneticPr fontId="54" type="noConversion"/>
  </si>
  <si>
    <t>Source : Division of Welfare for Senior Citizens</t>
    <phoneticPr fontId="50" type="noConversion"/>
  </si>
  <si>
    <t>주 : 2008년 자료부터 서식 변경(노인주거복지시설/노인의료복지시설 통계표 분리)</t>
    <phoneticPr fontId="50" type="noConversion"/>
  </si>
  <si>
    <t>노령연금   Old-age Pension</t>
    <phoneticPr fontId="27" type="noConversion"/>
  </si>
  <si>
    <t>주 : 1) 2008년 자료부터 서식 변경(시군별→급여종류별)</t>
    <phoneticPr fontId="27" type="noConversion"/>
  </si>
  <si>
    <t xml:space="preserve">     3) 소수점 반올림으로 합계값 상이할수 있음</t>
    <phoneticPr fontId="27" type="noConversion"/>
  </si>
  <si>
    <t xml:space="preserve">     2)  소수점 반올림으로 합계값 상이할수 있음</t>
    <phoneticPr fontId="27" type="noConversion"/>
  </si>
  <si>
    <t>…</t>
    <phoneticPr fontId="27" type="noConversion"/>
  </si>
  <si>
    <t>…</t>
    <phoneticPr fontId="27" type="noConversion"/>
  </si>
  <si>
    <t>…</t>
    <phoneticPr fontId="50" type="noConversion"/>
  </si>
  <si>
    <t>33. 소년·소녀가장 현황</t>
    <phoneticPr fontId="27" type="noConversion"/>
  </si>
  <si>
    <t>33. The State of Households headed by Child</t>
    <phoneticPr fontId="27" type="noConversion"/>
  </si>
  <si>
    <t>자료 : 보건정책과</t>
    <phoneticPr fontId="27" type="noConversion"/>
  </si>
  <si>
    <t>자료 : 노인효복지과</t>
    <phoneticPr fontId="50" type="noConversion"/>
  </si>
  <si>
    <t>자료 : 노인효복지과</t>
    <phoneticPr fontId="27" type="noConversion"/>
  </si>
  <si>
    <t>자료 : 노인효복지과</t>
    <phoneticPr fontId="50" type="noConversion"/>
  </si>
  <si>
    <t>자료 : 여성가족정책관</t>
  </si>
  <si>
    <t>자료 :  여성가족정책관</t>
  </si>
  <si>
    <t>자료 : 장애인복지과</t>
    <phoneticPr fontId="50" type="noConversion"/>
  </si>
  <si>
    <t xml:space="preserve">자료: 장애인복지과, 2006년 자료부터 남녀 구분 </t>
    <phoneticPr fontId="27" type="noConversion"/>
  </si>
  <si>
    <t>자료: 여성가족정책관</t>
  </si>
  <si>
    <t>자료 : 노인효복지과</t>
    <phoneticPr fontId="27" type="noConversion"/>
  </si>
  <si>
    <t>자료 : 노인효복지과, 2013년 자료부터 수록</t>
    <phoneticPr fontId="55" type="noConversion"/>
  </si>
  <si>
    <t>518</t>
    <phoneticPr fontId="50" type="noConversion"/>
  </si>
  <si>
    <t>ⅩⅡ. Health and Social Security / 521</t>
    <phoneticPr fontId="27" type="noConversion"/>
  </si>
  <si>
    <t>522 / ⅩⅡ. 보건 및 사회보장</t>
    <phoneticPr fontId="27" type="noConversion"/>
  </si>
  <si>
    <t>524 / ⅩⅡ. 보건 및 사회보장</t>
    <phoneticPr fontId="27" type="noConversion"/>
  </si>
  <si>
    <t>ⅩⅡ. Health and Social Security / 527</t>
    <phoneticPr fontId="27" type="noConversion"/>
  </si>
  <si>
    <t>ⅩⅡ. Health and Social Security / 529</t>
    <phoneticPr fontId="27" type="noConversion"/>
  </si>
  <si>
    <t>530 / ⅩⅡ. 보건 및 사회보장</t>
    <phoneticPr fontId="27" type="noConversion"/>
  </si>
  <si>
    <t>ⅩⅡ. Health and Social Security / 531</t>
    <phoneticPr fontId="27" type="noConversion"/>
  </si>
  <si>
    <t>ⅩⅡ. Health and Social Security / 533</t>
    <phoneticPr fontId="27" type="noConversion"/>
  </si>
  <si>
    <t>536 / ⅩⅡ. 보건 및 사회보장</t>
    <phoneticPr fontId="27" type="noConversion"/>
  </si>
  <si>
    <t>ⅩⅡ. Health and Social Security / 537</t>
    <phoneticPr fontId="27" type="noConversion"/>
  </si>
  <si>
    <t>538 / ⅩⅡ. 보건 및 사회보장</t>
    <phoneticPr fontId="27" type="noConversion"/>
  </si>
  <si>
    <t>ⅩⅡ. Health and Social Security / 539</t>
    <phoneticPr fontId="27" type="noConversion"/>
  </si>
  <si>
    <t>540 / ⅩⅡ. 보건 및 사회보장</t>
    <phoneticPr fontId="27" type="noConversion"/>
  </si>
  <si>
    <t>ⅩⅡ. Health and Social Security / 541</t>
    <phoneticPr fontId="27" type="noConversion"/>
  </si>
  <si>
    <t>542 / ⅩⅡ. 보건 및 사회보장</t>
    <phoneticPr fontId="27" type="noConversion"/>
  </si>
  <si>
    <t>ⅩⅡ. Health and Social Security / 543</t>
    <phoneticPr fontId="27" type="noConversion"/>
  </si>
  <si>
    <t>544 / ⅩⅡ. 보건 및 사회보장</t>
    <phoneticPr fontId="27" type="noConversion"/>
  </si>
  <si>
    <t>ⅩⅡ. Health and Social Security / 545</t>
    <phoneticPr fontId="27" type="noConversion"/>
  </si>
  <si>
    <t>546 / ⅩⅡ. 보건 및 사회보장</t>
    <phoneticPr fontId="27" type="noConversion"/>
  </si>
  <si>
    <t>ⅩⅡ. Health and Social Security / 547</t>
    <phoneticPr fontId="27" type="noConversion"/>
  </si>
  <si>
    <t>548 / ⅩⅡ. 보건 및 사회보장</t>
    <phoneticPr fontId="27" type="noConversion"/>
  </si>
  <si>
    <t>ⅩⅡ. Health and Social Security / 549</t>
    <phoneticPr fontId="27" type="noConversion"/>
  </si>
  <si>
    <t>550 / ⅩⅡ. 보건 및 사회보장</t>
    <phoneticPr fontId="27" type="noConversion"/>
  </si>
  <si>
    <t>ⅩⅡ. Health and Social Security / 551</t>
    <phoneticPr fontId="27" type="noConversion"/>
  </si>
  <si>
    <t>면 허 · 자 격 종 별</t>
    <phoneticPr fontId="27" type="noConversion"/>
  </si>
  <si>
    <t xml:space="preserve"> by License,  Qualification </t>
    <phoneticPr fontId="27" type="noConversion"/>
  </si>
  <si>
    <t xml:space="preserve"> Goryeong</t>
    <phoneticPr fontId="27" type="noConversion"/>
  </si>
  <si>
    <t>간호조무사
Nurse 
aids</t>
    <phoneticPr fontId="27" type="noConversion"/>
  </si>
  <si>
    <t>고발
Pro-
secution</t>
    <phoneticPr fontId="27" type="noConversion"/>
  </si>
  <si>
    <t>Pohang</t>
    <phoneticPr fontId="27" type="noConversion"/>
  </si>
  <si>
    <r>
      <t>식품제조 및 가공업</t>
    </r>
    <r>
      <rPr>
        <sz val="8"/>
        <rFont val="돋움"/>
        <family val="3"/>
        <charset val="129"/>
      </rPr>
      <t xml:space="preserve">
</t>
    </r>
    <r>
      <rPr>
        <sz val="8"/>
        <rFont val="돋움체"/>
        <family val="3"/>
        <charset val="129"/>
      </rPr>
      <t>Food manufacturing &amp; Processing businesses</t>
    </r>
    <phoneticPr fontId="27" type="noConversion"/>
  </si>
  <si>
    <t>기타위생용품
제조업
Others</t>
    <phoneticPr fontId="27" type="noConversion"/>
  </si>
  <si>
    <t>세척제
제조업
Soap, detergents, etc.</t>
    <phoneticPr fontId="27" type="noConversion"/>
  </si>
  <si>
    <t>제2군 감염병 Communicable diseases, Category II</t>
    <phoneticPr fontId="27" type="noConversion"/>
  </si>
  <si>
    <t>합  계
Total</t>
    <phoneticPr fontId="27" type="noConversion"/>
  </si>
  <si>
    <t>수  두
Varicella</t>
    <phoneticPr fontId="27" type="noConversion"/>
  </si>
  <si>
    <t>풍  진
Rubella</t>
    <phoneticPr fontId="27" type="noConversion"/>
  </si>
  <si>
    <t xml:space="preserve">     2012년 자료부터 명칭 변경(전염병 → 감염병)</t>
    <phoneticPr fontId="27" type="noConversion"/>
  </si>
  <si>
    <t>552 / ⅩⅡ. 보건 및 사회보장</t>
    <phoneticPr fontId="27" type="noConversion"/>
  </si>
  <si>
    <t>554 / ⅩⅡ. 보건 및 사회보장</t>
    <phoneticPr fontId="27" type="noConversion"/>
  </si>
  <si>
    <t>ⅩⅡ. Health and Social Security / 555</t>
    <phoneticPr fontId="27" type="noConversion"/>
  </si>
  <si>
    <t>556 / ⅩⅡ. 보건 및 사회보장</t>
    <phoneticPr fontId="27" type="noConversion"/>
  </si>
  <si>
    <t xml:space="preserve">11. Status of Hansen Disease patients benefitted from </t>
    <phoneticPr fontId="27" type="noConversion"/>
  </si>
  <si>
    <t xml:space="preserve">한 센 사 업 대 상 자   관 리 사 항          </t>
    <phoneticPr fontId="27" type="noConversion"/>
  </si>
  <si>
    <t>Registered patients under control</t>
    <phoneticPr fontId="27" type="noConversion"/>
  </si>
  <si>
    <t>당해년도 결핵예방 접종실적 Actual results BCG 
vaccinations prevention of tuberculosis the current year</t>
    <phoneticPr fontId="27" type="noConversion"/>
  </si>
  <si>
    <t>발견환자 수   NO. of patients discovered</t>
    <phoneticPr fontId="27" type="noConversion"/>
  </si>
  <si>
    <t>연별 및 시군별</t>
    <phoneticPr fontId="27" type="noConversion"/>
  </si>
  <si>
    <t>ⅩⅡ. Health and Social Security / 557</t>
    <phoneticPr fontId="27" type="noConversion"/>
  </si>
  <si>
    <t>검사건수</t>
    <phoneticPr fontId="27" type="noConversion"/>
  </si>
  <si>
    <t xml:space="preserve"> Cases of the exam</t>
    <phoneticPr fontId="27" type="noConversion"/>
  </si>
  <si>
    <t>Examination for tuberculsis at health centers the current year</t>
    <phoneticPr fontId="27" type="noConversion"/>
  </si>
  <si>
    <t>12. Registered Tuberculosis Patients</t>
    <phoneticPr fontId="27" type="noConversion"/>
  </si>
  <si>
    <t>12. Registered Tuberculosis Patients(Cont'd)</t>
    <phoneticPr fontId="27" type="noConversion"/>
  </si>
  <si>
    <t xml:space="preserve">주 : 2013년 자료부터 서식변경("남", "여" 항목 추가) </t>
    <phoneticPr fontId="27" type="noConversion"/>
  </si>
  <si>
    <t>558 / ⅩⅡ. 보건 및 사회보장</t>
    <phoneticPr fontId="27" type="noConversion"/>
  </si>
  <si>
    <t>ⅩⅡ. Health and Social Security / 559</t>
    <phoneticPr fontId="27" type="noConversion"/>
  </si>
  <si>
    <t>울진군</t>
    <phoneticPr fontId="54" type="noConversion"/>
  </si>
  <si>
    <t>Year &amp; Si, Gun</t>
    <phoneticPr fontId="27" type="noConversion"/>
  </si>
  <si>
    <t>ⅩⅡ. Health and Social Security / 561</t>
    <phoneticPr fontId="50" type="noConversion"/>
  </si>
  <si>
    <t>562 / ⅩⅡ. 보건 및 사회보장</t>
    <phoneticPr fontId="50" type="noConversion"/>
  </si>
  <si>
    <t>근로자  Worker</t>
    <phoneticPr fontId="27" type="noConversion"/>
  </si>
  <si>
    <t>Pohang</t>
    <phoneticPr fontId="27" type="noConversion"/>
  </si>
  <si>
    <t xml:space="preserve">연별 및 
시군별 </t>
    <phoneticPr fontId="70" type="noConversion"/>
  </si>
  <si>
    <t>15. 건강보험 적용인구(계속)</t>
    <phoneticPr fontId="70" type="noConversion"/>
  </si>
  <si>
    <t xml:space="preserve">적용인구 </t>
    <phoneticPr fontId="27" type="noConversion"/>
  </si>
  <si>
    <t>Covered persons</t>
    <phoneticPr fontId="27" type="noConversion"/>
  </si>
  <si>
    <t xml:space="preserve">공무원, 사립학교 교직원      </t>
    <phoneticPr fontId="70" type="noConversion"/>
  </si>
  <si>
    <t>Government employees and private school teachers</t>
    <phoneticPr fontId="27" type="noConversion"/>
  </si>
  <si>
    <t>근로자  
Worker</t>
    <phoneticPr fontId="70" type="noConversion"/>
  </si>
  <si>
    <t>피부양자
Depend-
ents</t>
    <phoneticPr fontId="70" type="noConversion"/>
  </si>
  <si>
    <t>ⅩⅡ. Health and Social Security / 563</t>
    <phoneticPr fontId="50" type="noConversion"/>
  </si>
  <si>
    <t>15. Beneficiaries of Health Insurance(Cont'd)</t>
    <phoneticPr fontId="70" type="noConversion"/>
  </si>
  <si>
    <t>ⅩⅡ. Health and Social Security / 565</t>
    <phoneticPr fontId="50" type="noConversion"/>
  </si>
  <si>
    <t>주 : 2013년 자료부터 총가입자수-"남", "여" 항목 추가</t>
    <phoneticPr fontId="54" type="noConversion"/>
  </si>
  <si>
    <r>
      <t xml:space="preserve">사업장
</t>
    </r>
    <r>
      <rPr>
        <sz val="7"/>
        <rFont val="돋움"/>
        <family val="3"/>
        <charset val="129"/>
      </rPr>
      <t>Workplaces</t>
    </r>
    <phoneticPr fontId="54" type="noConversion"/>
  </si>
  <si>
    <r>
      <t xml:space="preserve">가입자
</t>
    </r>
    <r>
      <rPr>
        <sz val="7"/>
        <rFont val="돋움"/>
        <family val="3"/>
        <charset val="129"/>
      </rPr>
      <t>Insurants</t>
    </r>
    <phoneticPr fontId="54" type="noConversion"/>
  </si>
  <si>
    <r>
      <t xml:space="preserve">지역가입자
</t>
    </r>
    <r>
      <rPr>
        <sz val="7"/>
        <rFont val="돋움"/>
        <family val="3"/>
        <charset val="129"/>
      </rPr>
      <t>Insured persons in the local area</t>
    </r>
    <phoneticPr fontId="54" type="noConversion"/>
  </si>
  <si>
    <r>
      <t xml:space="preserve">임의가입자
</t>
    </r>
    <r>
      <rPr>
        <sz val="7"/>
        <rFont val="돋움"/>
        <family val="3"/>
        <charset val="129"/>
      </rPr>
      <t>Voluntarily insured persons</t>
    </r>
    <phoneticPr fontId="54" type="noConversion"/>
  </si>
  <si>
    <r>
      <t xml:space="preserve">사업장가입자
</t>
    </r>
    <r>
      <rPr>
        <sz val="7"/>
        <rFont val="돋움"/>
        <family val="3"/>
        <charset val="129"/>
      </rPr>
      <t>Insurants in workplaces</t>
    </r>
    <phoneticPr fontId="54" type="noConversion"/>
  </si>
  <si>
    <r>
      <t xml:space="preserve">임의계속
가입자
</t>
    </r>
    <r>
      <rPr>
        <sz val="7"/>
        <rFont val="돋움"/>
        <family val="3"/>
        <charset val="129"/>
      </rPr>
      <t>Voluntarily &amp; continuously insured persons</t>
    </r>
    <phoneticPr fontId="27" type="noConversion"/>
  </si>
  <si>
    <r>
      <t>노령연금</t>
    </r>
    <r>
      <rPr>
        <sz val="7"/>
        <rFont val="돋움"/>
        <family val="3"/>
        <charset val="129"/>
      </rPr>
      <t xml:space="preserve"> (10년 이상~20년 미만)</t>
    </r>
    <r>
      <rPr>
        <sz val="9"/>
        <rFont val="돋움"/>
        <family val="3"/>
        <charset val="129"/>
      </rPr>
      <t xml:space="preserve">
Old-age pension  </t>
    </r>
    <phoneticPr fontId="27" type="noConversion"/>
  </si>
  <si>
    <t>연    금    Pension</t>
    <phoneticPr fontId="50" type="noConversion"/>
  </si>
  <si>
    <t>노령연금   Old-age Pension</t>
    <phoneticPr fontId="50" type="noConversion"/>
  </si>
  <si>
    <r>
      <t xml:space="preserve">수급자수
</t>
    </r>
    <r>
      <rPr>
        <sz val="7"/>
        <rFont val="돋움"/>
        <family val="3"/>
        <charset val="129"/>
      </rPr>
      <t>No. of Recipients</t>
    </r>
    <phoneticPr fontId="27" type="noConversion"/>
  </si>
  <si>
    <t>연    금    Pension</t>
    <phoneticPr fontId="50" type="noConversion"/>
  </si>
  <si>
    <t>568 / ⅩⅡ. 보건 및 사회보장</t>
    <phoneticPr fontId="50" type="noConversion"/>
  </si>
  <si>
    <t>ⅩⅡ. Health and Social Security / 569</t>
    <phoneticPr fontId="50" type="noConversion"/>
  </si>
  <si>
    <t xml:space="preserve"> Source : National Pension Corporation Daegu Branch</t>
    <phoneticPr fontId="54" type="noConversion"/>
  </si>
  <si>
    <t xml:space="preserve"> Source : National Pension Corporation Daegu Branch</t>
    <phoneticPr fontId="50" type="noConversion"/>
  </si>
  <si>
    <t>연별 및 
시군별</t>
    <phoneticPr fontId="50" type="noConversion"/>
  </si>
  <si>
    <t xml:space="preserve">     2013년 자료부터"완전"→"노령연금-20년 이상,"감액"→ "노령연금-10년 이상~20년 미만" 항목 명칭변경</t>
    <phoneticPr fontId="50" type="noConversion"/>
  </si>
  <si>
    <t>Year &amp; 
Si, Gun</t>
    <phoneticPr fontId="27" type="noConversion"/>
  </si>
  <si>
    <t>ⅩⅡ. Health and Social Security / 571</t>
    <phoneticPr fontId="50" type="noConversion"/>
  </si>
  <si>
    <t>572 / ⅩⅡ. 보건 및 사회보장</t>
    <phoneticPr fontId="50" type="noConversion"/>
  </si>
  <si>
    <t>ⅩⅡ. Health and Social Security / 573</t>
    <phoneticPr fontId="50" type="noConversion"/>
  </si>
  <si>
    <t>574 / ⅩⅡ. 보건 및 사회보장</t>
    <phoneticPr fontId="50" type="noConversion"/>
  </si>
  <si>
    <t xml:space="preserve">     2013년 자료부터 합계 "남", "여" 추가</t>
    <phoneticPr fontId="50" type="noConversion"/>
  </si>
  <si>
    <t>578 / ⅩⅡ. 보건 및 사회보장</t>
    <phoneticPr fontId="50" type="noConversion"/>
  </si>
  <si>
    <t>ⅩⅡ. Health and Social Security / 579</t>
    <phoneticPr fontId="27" type="noConversion"/>
  </si>
  <si>
    <t>580 / ⅩⅡ. 보건 및 사회보장</t>
    <phoneticPr fontId="27" type="noConversion"/>
  </si>
  <si>
    <r>
      <t>세 대</t>
    </r>
    <r>
      <rPr>
        <sz val="7"/>
        <color indexed="8"/>
        <rFont val="돋움"/>
        <family val="3"/>
        <charset val="129"/>
      </rPr>
      <t>Households</t>
    </r>
    <phoneticPr fontId="27" type="noConversion"/>
  </si>
  <si>
    <t>582 / ⅩⅡ. 보건 및 사회보장</t>
    <phoneticPr fontId="50" type="noConversion"/>
  </si>
  <si>
    <t>ⅩⅡ. Health and Social Security / 583</t>
    <phoneticPr fontId="50" type="noConversion"/>
  </si>
  <si>
    <t>584 / ⅩⅡ. 보건 및 사회보장</t>
    <phoneticPr fontId="50" type="noConversion"/>
  </si>
  <si>
    <t>ⅩⅡ. Health and Social Security / 585</t>
    <phoneticPr fontId="50" type="noConversion"/>
  </si>
  <si>
    <t xml:space="preserve">     2013년 자료부터 항목별 "남", "여" 추가</t>
    <phoneticPr fontId="27" type="noConversion"/>
  </si>
  <si>
    <t>586 / ⅩⅡ. 보건 및 사회보장</t>
    <phoneticPr fontId="50" type="noConversion"/>
  </si>
  <si>
    <t>ⅩⅡ. Health and Social Security / 587</t>
    <phoneticPr fontId="50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</si>
  <si>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50" type="noConversion"/>
  </si>
  <si>
    <r>
      <t xml:space="preserve">정원
</t>
    </r>
    <r>
      <rPr>
        <sz val="7"/>
        <rFont val="돋움"/>
        <family val="3"/>
        <charset val="129"/>
      </rPr>
      <t>Regular</t>
    </r>
    <phoneticPr fontId="50" type="noConversion"/>
  </si>
  <si>
    <r>
      <t xml:space="preserve">현원
</t>
    </r>
    <r>
      <rPr>
        <sz val="7"/>
        <rFont val="돋움"/>
        <family val="3"/>
        <charset val="129"/>
      </rPr>
      <t>Present</t>
    </r>
    <phoneticPr fontId="50" type="noConversion"/>
  </si>
  <si>
    <t xml:space="preserve">노인요양시설 </t>
    <phoneticPr fontId="50" type="noConversion"/>
  </si>
  <si>
    <t xml:space="preserve"> Nursing</t>
    <phoneticPr fontId="27" type="noConversion"/>
  </si>
  <si>
    <t xml:space="preserve"> Cheongsong</t>
    <phoneticPr fontId="27" type="noConversion"/>
  </si>
  <si>
    <t>ⅩⅡ. Health and Social Security / 589</t>
    <phoneticPr fontId="27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</si>
  <si>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27" type="noConversion"/>
  </si>
  <si>
    <r>
      <t xml:space="preserve">종사자수
</t>
    </r>
    <r>
      <rPr>
        <sz val="7"/>
        <rFont val="돋움"/>
        <family val="3"/>
        <charset val="129"/>
      </rPr>
      <t>Workers</t>
    </r>
    <phoneticPr fontId="27" type="noConversion"/>
  </si>
  <si>
    <r>
      <t xml:space="preserve">시설수
</t>
    </r>
    <r>
      <rPr>
        <sz val="7"/>
        <rFont val="돋움"/>
        <family val="3"/>
        <charset val="129"/>
      </rPr>
      <t>No. of Institutio</t>
    </r>
    <r>
      <rPr>
        <sz val="9"/>
        <rFont val="돋움"/>
        <family val="3"/>
        <charset val="129"/>
      </rPr>
      <t>n</t>
    </r>
    <phoneticPr fontId="27" type="noConversion"/>
  </si>
  <si>
    <t>590 / ⅩⅡ. 보건 및 사회보장</t>
    <phoneticPr fontId="27" type="noConversion"/>
  </si>
  <si>
    <t>전제 노인 대비 기초노령연금 수급자 (명)</t>
    <phoneticPr fontId="50" type="noConversion"/>
  </si>
  <si>
    <t>Total recipients of Basisc Senior Pension as % of Total Population 65+ (Persons)</t>
    <phoneticPr fontId="27" type="noConversion"/>
  </si>
  <si>
    <t>ⅩⅡ. Health and Social Security / 593</t>
    <phoneticPr fontId="27" type="noConversion"/>
  </si>
  <si>
    <t>전체 노인
Population 65 years old &amp; over</t>
    <phoneticPr fontId="27" type="noConversion"/>
  </si>
  <si>
    <t>수 급 자 수
Total recipients</t>
    <phoneticPr fontId="27" type="noConversion"/>
  </si>
  <si>
    <t>수 급 자 수
Total recipients</t>
    <phoneticPr fontId="27" type="noConversion"/>
  </si>
  <si>
    <t>합 계
Total</t>
    <phoneticPr fontId="50" type="noConversion"/>
  </si>
  <si>
    <t>ⅩⅡ. Health and Social Security / 595</t>
    <phoneticPr fontId="50" type="noConversion"/>
  </si>
  <si>
    <t>596 / ⅩⅡ. 보건 및 사회보장</t>
    <phoneticPr fontId="50" type="noConversion"/>
  </si>
  <si>
    <t>ⅩⅡ. Health and Social Security / 597</t>
    <phoneticPr fontId="50" type="noConversion"/>
  </si>
  <si>
    <t>598 / ⅩⅡ. 보건 및 사회보장</t>
    <phoneticPr fontId="50" type="noConversion"/>
  </si>
  <si>
    <t>ⅩⅡ. Health and Social Security / 599</t>
    <phoneticPr fontId="50" type="noConversion"/>
  </si>
  <si>
    <t>가정폭력피해자보호시설
Facilities for Victims of Domestic Violence</t>
    <phoneticPr fontId="27" type="noConversion"/>
  </si>
  <si>
    <t>600 / ⅩⅡ. 보건 및 사회보장</t>
    <phoneticPr fontId="50" type="noConversion"/>
  </si>
  <si>
    <t xml:space="preserve"> ⅩⅡ. Health and Social Security / 601</t>
    <phoneticPr fontId="50" type="noConversion"/>
  </si>
  <si>
    <t>602 / ⅩⅡ. 보건 및 사회보장</t>
    <phoneticPr fontId="50" type="noConversion"/>
  </si>
  <si>
    <t>주 : 2013자료부터 "남", "여" 항목 추가</t>
    <phoneticPr fontId="27" type="noConversion"/>
  </si>
  <si>
    <t xml:space="preserve">연별 및 시군별
</t>
    <phoneticPr fontId="50" type="noConversion"/>
  </si>
  <si>
    <t>Year &amp; 
Si, Gun</t>
    <phoneticPr fontId="27" type="noConversion"/>
  </si>
  <si>
    <t xml:space="preserve"> ⅩⅡ. Health and Social Security / 603</t>
    <phoneticPr fontId="50" type="noConversion"/>
  </si>
  <si>
    <t>울진군</t>
    <phoneticPr fontId="27" type="noConversion"/>
  </si>
  <si>
    <t>봉화군</t>
    <phoneticPr fontId="27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</si>
  <si>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50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</si>
  <si>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27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</si>
  <si>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27" type="noConversion"/>
  </si>
  <si>
    <r>
      <t xml:space="preserve">연말현재
생활인원
</t>
    </r>
    <r>
      <rPr>
        <sz val="7"/>
        <rFont val="돋움"/>
        <family val="3"/>
        <charset val="129"/>
      </rPr>
      <t>Inmates as of year-end</t>
    </r>
    <phoneticPr fontId="27" type="noConversion"/>
  </si>
  <si>
    <r>
      <t xml:space="preserve">퇴소자
</t>
    </r>
    <r>
      <rPr>
        <sz val="7"/>
        <rFont val="돋움"/>
        <family val="3"/>
        <charset val="129"/>
      </rPr>
      <t>Discharged</t>
    </r>
    <phoneticPr fontId="50" type="noConversion"/>
  </si>
  <si>
    <r>
      <t xml:space="preserve">양육시설
</t>
    </r>
    <r>
      <rPr>
        <sz val="7"/>
        <rFont val="돋움"/>
        <family val="3"/>
        <charset val="129"/>
      </rPr>
      <t>Child bringing up institutions</t>
    </r>
    <phoneticPr fontId="50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</si>
  <si>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50" type="noConversion"/>
  </si>
  <si>
    <r>
      <t xml:space="preserve">연말현재 생활인원
</t>
    </r>
    <r>
      <rPr>
        <sz val="7"/>
        <rFont val="돋움"/>
        <family val="3"/>
        <charset val="129"/>
      </rPr>
      <t>Inmates as of year-end</t>
    </r>
    <phoneticPr fontId="50" type="noConversion"/>
  </si>
  <si>
    <r>
      <t xml:space="preserve">연말현재
생활인원
</t>
    </r>
    <r>
      <rPr>
        <sz val="7"/>
        <rFont val="돋움"/>
        <family val="3"/>
        <charset val="129"/>
      </rPr>
      <t>Inmates as of year-end</t>
    </r>
    <phoneticPr fontId="27" type="noConversion"/>
  </si>
  <si>
    <t>주 : 2013년 자료부터 "남", "여" 항목 추가</t>
    <phoneticPr fontId="27" type="noConversion"/>
  </si>
  <si>
    <t>604 / ⅩⅡ. 보건 및 사회보장</t>
    <phoneticPr fontId="50" type="noConversion"/>
  </si>
  <si>
    <t>비       고</t>
    <phoneticPr fontId="27" type="noConversion"/>
  </si>
  <si>
    <t>연말현재 생활인원
Inmates as of 
year-end</t>
    <phoneticPr fontId="27" type="noConversion"/>
  </si>
  <si>
    <t>퇴소자
Discharged</t>
    <phoneticPr fontId="27" type="noConversion"/>
  </si>
  <si>
    <t>입소자
Admitted</t>
    <phoneticPr fontId="27" type="noConversion"/>
  </si>
  <si>
    <t>Source :  Department of Women's policy</t>
    <phoneticPr fontId="27" type="noConversion"/>
  </si>
  <si>
    <t>ⅩⅡ. Health and Social Security / 605</t>
    <phoneticPr fontId="50" type="noConversion"/>
  </si>
  <si>
    <t>18세 미만</t>
    <phoneticPr fontId="50" type="noConversion"/>
  </si>
  <si>
    <t>Less than 18 years old</t>
    <phoneticPr fontId="27" type="noConversion"/>
  </si>
  <si>
    <t>18세 이상</t>
    <phoneticPr fontId="27" type="noConversion"/>
  </si>
  <si>
    <t>18 years old and over</t>
    <phoneticPr fontId="27" type="noConversion"/>
  </si>
  <si>
    <t>606 / ⅩⅡ. 보건 및 사회보장</t>
    <phoneticPr fontId="50" type="noConversion"/>
  </si>
  <si>
    <t>ⅩⅡ. Health and Social Security / 607</t>
    <phoneticPr fontId="50" type="noConversion"/>
  </si>
  <si>
    <t>연별 및 
시군별</t>
    <phoneticPr fontId="50" type="noConversion"/>
  </si>
  <si>
    <t>608 / ⅩⅡ. 보건 및 사회보장</t>
    <phoneticPr fontId="50" type="noConversion"/>
  </si>
  <si>
    <t>ⅩⅡ. Health and Social Security / 609</t>
    <phoneticPr fontId="50" type="noConversion"/>
  </si>
  <si>
    <t>주 : 2009년 자료부터 서식 변경(명칭변경 "부랑인시설(남성, 여성)" → "부랑인시설(남녀공용)"), 2013년 남녀 성별구분 삭제</t>
    <phoneticPr fontId="50" type="noConversion"/>
  </si>
  <si>
    <t>연별 및 시군별</t>
    <phoneticPr fontId="50" type="noConversion"/>
  </si>
  <si>
    <t>610 / ⅩⅡ. 보건 및 사회보장</t>
    <phoneticPr fontId="50" type="noConversion"/>
  </si>
  <si>
    <r>
      <t xml:space="preserve">비행, 가출,
부랑
</t>
    </r>
    <r>
      <rPr>
        <sz val="7"/>
        <rFont val="돋움"/>
        <family val="3"/>
        <charset val="129"/>
      </rPr>
      <t>delinquency, run away from home,  vagrancy</t>
    </r>
    <phoneticPr fontId="50" type="noConversion"/>
  </si>
  <si>
    <t>ⅩⅡ. Health and Social Security / 611</t>
    <phoneticPr fontId="50" type="noConversion"/>
  </si>
  <si>
    <t>612 / ⅩⅡ. 보건 및 사회보장</t>
    <phoneticPr fontId="50" type="noConversion"/>
  </si>
  <si>
    <t>ⅩⅡ. Health and Social Security / 613</t>
    <phoneticPr fontId="50" type="noConversion"/>
  </si>
  <si>
    <t>Year &amp; Si, Gun</t>
    <phoneticPr fontId="50" type="noConversion"/>
  </si>
  <si>
    <t>연별 및 시군별</t>
    <phoneticPr fontId="50" type="noConversion"/>
  </si>
  <si>
    <t xml:space="preserve">요 보 호 아 동 의  발 생  원 인 </t>
    <phoneticPr fontId="50" type="noConversion"/>
  </si>
  <si>
    <t>Causes of children needing protection</t>
    <phoneticPr fontId="50" type="noConversion"/>
  </si>
  <si>
    <t>시   설   입   소</t>
    <phoneticPr fontId="50" type="noConversion"/>
  </si>
  <si>
    <t>조      치      내       용</t>
    <phoneticPr fontId="50" type="noConversion"/>
  </si>
  <si>
    <t>조      치      내       용</t>
    <phoneticPr fontId="50" type="noConversion"/>
  </si>
  <si>
    <t>입양 
Adoption</t>
    <phoneticPr fontId="50" type="noConversion"/>
  </si>
  <si>
    <t>소년소녀가정
Households headed by child</t>
    <phoneticPr fontId="50" type="noConversion"/>
  </si>
  <si>
    <t xml:space="preserve">공동생활가정 
Group home </t>
    <phoneticPr fontId="50" type="noConversion"/>
  </si>
  <si>
    <t>614 / ⅩⅡ. 보건 및 사회보장</t>
    <phoneticPr fontId="27" type="noConversion"/>
  </si>
  <si>
    <t>ⅩⅡ. Health and Social Security / 615</t>
    <phoneticPr fontId="27" type="noConversion"/>
  </si>
  <si>
    <t>616 / ⅩⅡ. 보건 및 사회보장</t>
    <phoneticPr fontId="27" type="noConversion"/>
  </si>
  <si>
    <t>ⅩⅡ. Health and Social Security / 617</t>
    <phoneticPr fontId="27" type="noConversion"/>
  </si>
  <si>
    <t>618 / ⅩⅡ. 보건 및 사회보장</t>
    <phoneticPr fontId="27" type="noConversion"/>
  </si>
  <si>
    <t>ⅩⅡ. Health and Social Security / 619</t>
    <phoneticPr fontId="27" type="noConversion"/>
  </si>
  <si>
    <t>620 / ⅩⅡ. 보건 및 사회보장</t>
    <phoneticPr fontId="27" type="noConversion"/>
  </si>
  <si>
    <t xml:space="preserve">공설묘지  Public cemeteries  </t>
    <phoneticPr fontId="27" type="noConversion"/>
  </si>
  <si>
    <t>화 장 시 설 Crematorium</t>
    <phoneticPr fontId="27" type="noConversion"/>
  </si>
  <si>
    <t xml:space="preserve">공설묘지 Public cemeteries  </t>
    <phoneticPr fontId="27" type="noConversion"/>
  </si>
  <si>
    <t>연별 및 시군별</t>
    <phoneticPr fontId="27" type="noConversion"/>
  </si>
  <si>
    <t>화장시설 Crematorium</t>
    <phoneticPr fontId="27" type="noConversion"/>
  </si>
  <si>
    <t>봉안당  Charnel house</t>
    <phoneticPr fontId="27" type="noConversion"/>
  </si>
  <si>
    <t>ⅩⅡ. Health and Social Security / 621</t>
    <phoneticPr fontId="27" type="noConversion"/>
  </si>
  <si>
    <r>
      <t xml:space="preserve">직장
</t>
    </r>
    <r>
      <rPr>
        <sz val="7"/>
        <rFont val="돋움"/>
        <family val="3"/>
        <charset val="129"/>
      </rPr>
      <t>Company</t>
    </r>
    <phoneticPr fontId="55" type="noConversion"/>
  </si>
  <si>
    <r>
      <t xml:space="preserve">가두
</t>
    </r>
    <r>
      <rPr>
        <sz val="7"/>
        <rFont val="돋움"/>
        <family val="3"/>
        <charset val="129"/>
      </rPr>
      <t>Street campaign</t>
    </r>
    <phoneticPr fontId="55" type="noConversion"/>
  </si>
  <si>
    <t>주 : 2013년 자료부터 "남", "여" 항목 추가</t>
    <phoneticPr fontId="55" type="noConversion"/>
  </si>
  <si>
    <t>622 / ⅩⅡ. 보건 및 사회보장</t>
    <phoneticPr fontId="27" type="noConversion"/>
  </si>
  <si>
    <t>ⅩⅡ. Health and Social Security / 623</t>
    <phoneticPr fontId="27" type="noConversion"/>
  </si>
  <si>
    <t>624 / ⅩⅡ. 보건 및 사회보장</t>
    <phoneticPr fontId="27" type="noConversion"/>
  </si>
  <si>
    <t>ⅩⅡ. Health and Social Security / 625</t>
    <phoneticPr fontId="27" type="noConversion"/>
  </si>
  <si>
    <t>626 / ⅩⅡ. 보건 및 사회보장</t>
    <phoneticPr fontId="50" type="noConversion"/>
  </si>
  <si>
    <t>ⅩⅡ. Health and Social Security / 627</t>
    <phoneticPr fontId="55" type="noConversion"/>
  </si>
  <si>
    <t>628 / ⅩⅡ. 보건 및 사회보장</t>
    <phoneticPr fontId="50" type="noConversion"/>
  </si>
  <si>
    <t>ⅩⅡ. Health and Social Security / 629</t>
    <phoneticPr fontId="55" type="noConversion"/>
  </si>
  <si>
    <t>630 / ⅩⅡ. 보건 및 사회보장</t>
    <phoneticPr fontId="55" type="noConversion"/>
  </si>
  <si>
    <t>ⅩⅡ. Health and Social Security / 631</t>
    <phoneticPr fontId="55" type="noConversion"/>
  </si>
  <si>
    <t>632 / ⅩⅡ. 보건 및 사회보장</t>
    <phoneticPr fontId="50" type="noConversion"/>
  </si>
  <si>
    <t>저소득노인  
An old person of small incom an old person</t>
    <phoneticPr fontId="27" type="noConversion"/>
  </si>
  <si>
    <t>80세 
이상</t>
    <phoneticPr fontId="55" type="noConversion"/>
  </si>
  <si>
    <t>자료 : 노인효복지과, 2013년 자료부터 수록</t>
    <phoneticPr fontId="55" type="noConversion"/>
  </si>
  <si>
    <t>연령별  by Age</t>
    <phoneticPr fontId="55" type="noConversion"/>
  </si>
  <si>
    <t>Year</t>
    <phoneticPr fontId="55" type="noConversion"/>
  </si>
  <si>
    <t>연  별</t>
    <phoneticPr fontId="55" type="noConversion"/>
  </si>
  <si>
    <t>성 별  by Gender</t>
    <phoneticPr fontId="55" type="noConversion"/>
  </si>
  <si>
    <t>주 : 2013년 자료부터 "60~69", "70세 이상" 항목 추가</t>
    <phoneticPr fontId="55" type="noConversion"/>
  </si>
  <si>
    <t>ⅩⅡ. Health and Social Security / 633</t>
    <phoneticPr fontId="55" type="noConversion"/>
  </si>
  <si>
    <t>634 / ⅩⅡ. 보건 및 사회보장</t>
    <phoneticPr fontId="50" type="noConversion"/>
  </si>
  <si>
    <t>ⅩⅡ. Health and Social Security / 635</t>
    <phoneticPr fontId="55" type="noConversion"/>
  </si>
  <si>
    <t>Year &amp;
Si, Gun</t>
    <phoneticPr fontId="55" type="noConversion"/>
  </si>
  <si>
    <t>부모협동
Parents-Corporation</t>
    <phoneticPr fontId="55" type="noConversion"/>
  </si>
  <si>
    <t>10. Incidents of Infectious Diseases and Deaths</t>
    <phoneticPr fontId="27" type="noConversion"/>
  </si>
  <si>
    <t>public health center project centers by city</t>
    <phoneticPr fontId="27" type="noConversion"/>
  </si>
  <si>
    <t>13. Oral Health activities at Health Centers</t>
    <phoneticPr fontId="27" type="noConversion"/>
  </si>
  <si>
    <t>38. 요보호아동 발생 및 조치현황</t>
    <phoneticPr fontId="27" type="noConversion"/>
  </si>
  <si>
    <t>주 : 2013년 자료부터 "남", "여" 항목 추가</t>
    <phoneticPr fontId="27" type="noConversion"/>
  </si>
  <si>
    <t>46. The elderly living alone(by Gende)</t>
    <phoneticPr fontId="55" type="noConversion"/>
  </si>
  <si>
    <t xml:space="preserve">46-1. 독거노인 현황(연령별) </t>
    <phoneticPr fontId="55" type="noConversion"/>
  </si>
  <si>
    <t>Year &amp; Si, Gun</t>
    <phoneticPr fontId="27" type="noConversion"/>
  </si>
  <si>
    <t>연별 및 시군별</t>
    <phoneticPr fontId="27" type="noConversion"/>
  </si>
  <si>
    <t>42. 방문건강관리사업 실적</t>
    <phoneticPr fontId="27" type="noConversion"/>
  </si>
  <si>
    <t>26. 노인주거복지시설(계속)</t>
    <phoneticPr fontId="27" type="noConversion"/>
  </si>
  <si>
    <t>26. Senior Home Service Facilities(cont'd)</t>
    <phoneticPr fontId="50" type="noConversion"/>
  </si>
  <si>
    <t>36. Registered Disabled Persons</t>
    <phoneticPr fontId="27" type="noConversion"/>
  </si>
  <si>
    <t>37. Homeless Institutions</t>
    <phoneticPr fontId="27" type="noConversion"/>
  </si>
  <si>
    <t>38. 요보호아동 발생 및 조치현황(계속)</t>
    <phoneticPr fontId="50" type="noConversion"/>
  </si>
  <si>
    <t>38. Status of children needing protection and</t>
    <phoneticPr fontId="50" type="noConversion"/>
  </si>
  <si>
    <t xml:space="preserve"> results of treatment(cont'd)</t>
    <phoneticPr fontId="50" type="noConversion"/>
  </si>
  <si>
    <t xml:space="preserve">38. Status of children needing protection and </t>
    <phoneticPr fontId="50" type="noConversion"/>
  </si>
  <si>
    <t>results of treatment</t>
    <phoneticPr fontId="50" type="noConversion"/>
  </si>
  <si>
    <t>41. 헌혈사업 실적</t>
    <phoneticPr fontId="27" type="noConversion"/>
  </si>
  <si>
    <t>41. Blood Donation Activities</t>
    <phoneticPr fontId="55" type="noConversion"/>
  </si>
  <si>
    <t>42. Home Visiting Health Service</t>
    <phoneticPr fontId="27" type="noConversion"/>
  </si>
  <si>
    <t>42. Home Visiting Health Service(Cont'd)</t>
    <phoneticPr fontId="27" type="noConversion"/>
  </si>
  <si>
    <t>42. 방문건강관리사업 실적(계속)</t>
    <phoneticPr fontId="27" type="noConversion"/>
  </si>
  <si>
    <t>사망자    Death</t>
    <phoneticPr fontId="27" type="noConversion"/>
  </si>
  <si>
    <t>성별 Sex</t>
    <phoneticPr fontId="27" type="noConversion"/>
  </si>
  <si>
    <t>남
Male</t>
    <phoneticPr fontId="27" type="noConversion"/>
  </si>
  <si>
    <t>여
Female</t>
    <phoneticPr fontId="27" type="noConversion"/>
  </si>
  <si>
    <t>Daegu0Local</t>
  </si>
  <si>
    <t>Andong0Branch</t>
  </si>
  <si>
    <t>Gyeongju0Branch</t>
  </si>
  <si>
    <t>10. Incidents of Infectious Diseases and Deaths(Cont'd)</t>
    <phoneticPr fontId="27" type="noConversion"/>
  </si>
  <si>
    <t>당해연도 보건소 결핵검진 실적</t>
    <phoneticPr fontId="27" type="noConversion"/>
  </si>
  <si>
    <t>당해연도 결핵예방 접종실적 Actual results BCG 
vaccinations prevention of tuberculosis the current year</t>
    <phoneticPr fontId="27" type="noConversion"/>
  </si>
  <si>
    <t>당해연도 등록(신고)된 결핵 환자 수
NO. of pulmonary tuberculosis patients registered(declared) the current year</t>
    <phoneticPr fontId="27" type="noConversion"/>
  </si>
  <si>
    <t>연별 및 시군별
Year &amp; Si, Gun</t>
    <phoneticPr fontId="55" type="noConversion"/>
  </si>
  <si>
    <t>Pohang</t>
    <phoneticPr fontId="27" type="noConversion"/>
  </si>
  <si>
    <t>Gyeongju</t>
    <phoneticPr fontId="27" type="noConversion"/>
  </si>
  <si>
    <t>Gimcheon</t>
    <phoneticPr fontId="27" type="noConversion"/>
  </si>
  <si>
    <t>Andong</t>
    <phoneticPr fontId="27" type="noConversion"/>
  </si>
  <si>
    <t>Gumi</t>
    <phoneticPr fontId="27" type="noConversion"/>
  </si>
  <si>
    <t>Yeongju</t>
    <phoneticPr fontId="27" type="noConversion"/>
  </si>
  <si>
    <t>Yeongcheon</t>
    <phoneticPr fontId="27" type="noConversion"/>
  </si>
  <si>
    <t>Sangju</t>
    <phoneticPr fontId="27" type="noConversion"/>
  </si>
  <si>
    <t>Mungyeong</t>
    <phoneticPr fontId="27" type="noConversion"/>
  </si>
  <si>
    <t>Gyeongsan</t>
    <phoneticPr fontId="27" type="noConversion"/>
  </si>
  <si>
    <t>Gunwi</t>
    <phoneticPr fontId="27" type="noConversion"/>
  </si>
  <si>
    <t>Uiseong</t>
    <phoneticPr fontId="27" type="noConversion"/>
  </si>
  <si>
    <t>Cheongsong</t>
    <phoneticPr fontId="27" type="noConversion"/>
  </si>
  <si>
    <t>Yeongyang</t>
    <phoneticPr fontId="27" type="noConversion"/>
  </si>
  <si>
    <t>Yeongdeok</t>
    <phoneticPr fontId="27" type="noConversion"/>
  </si>
  <si>
    <t>Cheongdo</t>
    <phoneticPr fontId="27" type="noConversion"/>
  </si>
  <si>
    <t>Goryeong</t>
    <phoneticPr fontId="27" type="noConversion"/>
  </si>
  <si>
    <t>Seongju</t>
    <phoneticPr fontId="27" type="noConversion"/>
  </si>
  <si>
    <t>Chilgok</t>
    <phoneticPr fontId="27" type="noConversion"/>
  </si>
  <si>
    <t>Yecheon</t>
    <phoneticPr fontId="27" type="noConversion"/>
  </si>
  <si>
    <r>
      <t xml:space="preserve">국민기초생활
보장수급권자
</t>
    </r>
    <r>
      <rPr>
        <sz val="7.5"/>
        <rFont val="돋움"/>
        <family val="3"/>
        <charset val="129"/>
      </rPr>
      <t>Basic Livelihood 
Security law Recipients</t>
    </r>
    <phoneticPr fontId="55" type="noConversion"/>
  </si>
  <si>
    <r>
      <t xml:space="preserve">저소득노인  
</t>
    </r>
    <r>
      <rPr>
        <sz val="8"/>
        <rFont val="돋움"/>
        <family val="3"/>
        <charset val="129"/>
      </rPr>
      <t>An old person of small incom an old person</t>
    </r>
    <phoneticPr fontId="27" type="noConversion"/>
  </si>
  <si>
    <t>80세 
이상
Over 
80</t>
    <phoneticPr fontId="55" type="noConversion"/>
  </si>
  <si>
    <t>연별 및 시군별 
Year &amp; Si, Gun</t>
    <phoneticPr fontId="55" type="noConversion"/>
  </si>
  <si>
    <t>65~
79세</t>
    <phoneticPr fontId="55" type="noConversion"/>
  </si>
  <si>
    <t>국민기초생활보장 
수급권자
Basic Livelihood Security law Recipients</t>
    <phoneticPr fontId="55" type="noConversion"/>
  </si>
  <si>
    <t>방문요양서비스  
a visit Nursing</t>
    <phoneticPr fontId="27" type="noConversion"/>
  </si>
  <si>
    <t>합계  
Total</t>
    <phoneticPr fontId="27" type="noConversion"/>
  </si>
  <si>
    <t>보육아동수   Accommodated children</t>
    <phoneticPr fontId="27" type="noConversion"/>
  </si>
  <si>
    <t>법인
Corporation</t>
    <phoneticPr fontId="55" type="noConversion"/>
  </si>
  <si>
    <t>…</t>
    <phoneticPr fontId="55" type="noConversion"/>
  </si>
  <si>
    <t>비          고
Note</t>
    <phoneticPr fontId="27" type="noConversion"/>
  </si>
  <si>
    <t>비     고
Note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</si>
</sst>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5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0,000"/>
    <numFmt numFmtId="181" formatCode="mm&quot;월&quot;\ dd&quot;일&quot;"/>
    <numFmt numFmtId="182" formatCode="#,##0_);[Red]\(#,##0\)"/>
    <numFmt numFmtId="183" formatCode="#,##0.0_);[Red]\(#,##0.0\)"/>
    <numFmt numFmtId="184" formatCode="0_);\(0\)"/>
    <numFmt numFmtId="185" formatCode="0.0_);[Red]\(0.0\)"/>
    <numFmt numFmtId="186" formatCode="#,##0_ "/>
    <numFmt numFmtId="187" formatCode="_-* #,##0.0_-;\-* #,##0.0_-;_-* &quot;-&quot;_-;_-@_-"/>
    <numFmt numFmtId="188" formatCode="#,##0;\(#,##0\)"/>
    <numFmt numFmtId="189" formatCode="_-* #,##0.0_-;\-* #,##0.0_-;_-* &quot;-&quot;?_-;_-@_-"/>
    <numFmt numFmtId="190" formatCode="&quot;₩&quot;#,##0;&quot;₩&quot;&quot;₩&quot;\-#,##0"/>
    <numFmt numFmtId="191" formatCode="_ * #,##0.00_ ;_ * \-#,##0.00_ ;_ * &quot;-&quot;_ ;_ @_ 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#,###,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_-* #,##0_-;\-* #,##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_-;\!\-* #,##0_-;_-* &quot;-&quot;_-;_-@_-"/>
    <numFmt numFmtId="215" formatCode="&quot;R$&quot;#,##0_);\(&quot;R$&quot;#,##0\)"/>
    <numFmt numFmtId="216" formatCode="_-&quot;₩&quot;* #,##0_-;\!\-&quot;₩&quot;* #,##0_-;_-&quot;₩&quot;* &quot;-&quot;_-;_-@_-"/>
    <numFmt numFmtId="217" formatCode="#,##0;[Red]#,##0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* #,##0_-;\-* #,##0_-;_-* &quot;-&quot;_-;@"/>
    <numFmt numFmtId="222" formatCode="#,##0\ ;\-#,##0\ ;&quot;-&quot;\ ;@\ "/>
    <numFmt numFmtId="223" formatCode="#,##0;\-#,##0;&quot;-&quot;;@"/>
    <numFmt numFmtId="224" formatCode="#,##0\ \ ;\-#,##0\ \ ;&quot;-&quot;\ \ ;@\ \ "/>
    <numFmt numFmtId="225" formatCode="#,##0\ \ ;\-#,##0\ \ ;&quot;-&quot;\ \ ;\ \ @\ \ "/>
    <numFmt numFmtId="226" formatCode="#,##0\ \ ;\-#,##0\ \ ;&quot;-&quot;\ \ ;\ @\ \ "/>
    <numFmt numFmtId="227" formatCode="_-* #,##0_-;\-* #,##0_-;_-* &quot;-&quot;_-;@_-"/>
    <numFmt numFmtId="228" formatCode="_ * #,##0_ ;_ * \-#,##0_ ;_ * &quot;-&quot;_ ;@_ "/>
  </numFmts>
  <fonts count="161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b/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sz val="9"/>
      <name val="바탕체"/>
      <family val="1"/>
      <charset val="129"/>
    </font>
    <font>
      <sz val="9"/>
      <name val="Arial Narrow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8"/>
      <name val="MS Gothic"/>
      <family val="3"/>
      <charset val="128"/>
    </font>
    <font>
      <sz val="12"/>
      <name val="바탕"/>
      <family val="1"/>
      <charset val="129"/>
    </font>
    <font>
      <sz val="9"/>
      <color indexed="8"/>
      <name val="돋움"/>
      <family val="3"/>
      <charset val="129"/>
    </font>
    <font>
      <sz val="6"/>
      <name val="돋움"/>
      <family val="3"/>
      <charset val="129"/>
    </font>
    <font>
      <b/>
      <sz val="13"/>
      <name val="굴림"/>
      <family val="3"/>
      <charset val="129"/>
    </font>
    <font>
      <sz val="9"/>
      <color indexed="9"/>
      <name val="돋움"/>
      <family val="3"/>
      <charset val="129"/>
    </font>
    <font>
      <b/>
      <sz val="8"/>
      <name val="돋움"/>
      <family val="3"/>
      <charset val="129"/>
    </font>
    <font>
      <sz val="9"/>
      <name val="굴림체"/>
      <family val="3"/>
      <charset val="129"/>
    </font>
    <font>
      <b/>
      <sz val="8"/>
      <name val="굴림"/>
      <family val="3"/>
      <charset val="129"/>
    </font>
    <font>
      <vertAlign val="superscript"/>
      <sz val="8"/>
      <name val="돋움"/>
      <family val="3"/>
      <charset val="129"/>
    </font>
    <font>
      <sz val="8"/>
      <color indexed="9"/>
      <name val="돋움"/>
      <family val="3"/>
      <charset val="129"/>
    </font>
    <font>
      <b/>
      <sz val="16"/>
      <name val="굴림"/>
      <family val="3"/>
      <charset val="129"/>
    </font>
    <font>
      <b/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11"/>
      <name val="굴림"/>
      <family val="3"/>
      <charset val="129"/>
    </font>
    <font>
      <sz val="17"/>
      <name val="바탕체"/>
      <family val="1"/>
      <charset val="129"/>
    </font>
    <font>
      <b/>
      <sz val="9"/>
      <color indexed="1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9"/>
      <color indexed="10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name val="돋움체"/>
      <family val="3"/>
      <charset val="129"/>
    </font>
    <font>
      <b/>
      <sz val="9"/>
      <color indexed="81"/>
      <name val="Tahoma"/>
      <family val="2"/>
    </font>
    <font>
      <sz val="10"/>
      <name val="굴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b/>
      <sz val="9"/>
      <color indexed="8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돋움체"/>
      <family val="3"/>
      <charset val="129"/>
    </font>
    <font>
      <sz val="7"/>
      <color indexed="8"/>
      <name val="돋움"/>
      <family val="3"/>
      <charset val="129"/>
    </font>
    <font>
      <b/>
      <sz val="18"/>
      <name val="굴림"/>
      <family val="3"/>
      <charset val="129"/>
    </font>
    <font>
      <sz val="8.5"/>
      <name val="돋움"/>
      <family val="3"/>
      <charset val="129"/>
    </font>
    <font>
      <sz val="8.5"/>
      <name val="바탕체"/>
      <family val="1"/>
      <charset val="129"/>
    </font>
    <font>
      <b/>
      <sz val="8.5"/>
      <name val="돋움"/>
      <family val="3"/>
      <charset val="129"/>
    </font>
    <font>
      <sz val="7.5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929">
    <xf numFmtId="0" fontId="0" fillId="0" borderId="0"/>
    <xf numFmtId="0" fontId="3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0" fontId="124" fillId="0" borderId="0"/>
    <xf numFmtId="0" fontId="124" fillId="0" borderId="0"/>
    <xf numFmtId="0" fontId="19" fillId="0" borderId="0" applyNumberFormat="0" applyFill="0" applyBorder="0" applyAlignment="0" applyProtection="0"/>
    <xf numFmtId="0" fontId="21" fillId="0" borderId="0"/>
    <xf numFmtId="0" fontId="21" fillId="0" borderId="0"/>
    <xf numFmtId="0" fontId="96" fillId="0" borderId="0"/>
    <xf numFmtId="0" fontId="108" fillId="2" borderId="0" applyNumberFormat="0" applyBorder="0" applyAlignment="0" applyProtection="0"/>
    <xf numFmtId="0" fontId="1" fillId="2" borderId="0" applyNumberFormat="0" applyBorder="0" applyAlignment="0" applyProtection="0">
      <alignment vertical="center"/>
    </xf>
    <xf numFmtId="0" fontId="108" fillId="3" borderId="0" applyNumberFormat="0" applyBorder="0" applyAlignment="0" applyProtection="0"/>
    <xf numFmtId="0" fontId="1" fillId="3" borderId="0" applyNumberFormat="0" applyBorder="0" applyAlignment="0" applyProtection="0">
      <alignment vertical="center"/>
    </xf>
    <xf numFmtId="0" fontId="108" fillId="4" borderId="0" applyNumberFormat="0" applyBorder="0" applyAlignment="0" applyProtection="0"/>
    <xf numFmtId="0" fontId="1" fillId="4" borderId="0" applyNumberFormat="0" applyBorder="0" applyAlignment="0" applyProtection="0">
      <alignment vertical="center"/>
    </xf>
    <xf numFmtId="0" fontId="108" fillId="5" borderId="0" applyNumberFormat="0" applyBorder="0" applyAlignment="0" applyProtection="0"/>
    <xf numFmtId="0" fontId="1" fillId="5" borderId="0" applyNumberFormat="0" applyBorder="0" applyAlignment="0" applyProtection="0">
      <alignment vertical="center"/>
    </xf>
    <xf numFmtId="0" fontId="108" fillId="6" borderId="0" applyNumberFormat="0" applyBorder="0" applyAlignment="0" applyProtection="0"/>
    <xf numFmtId="0" fontId="1" fillId="6" borderId="0" applyNumberFormat="0" applyBorder="0" applyAlignment="0" applyProtection="0">
      <alignment vertical="center"/>
    </xf>
    <xf numFmtId="0" fontId="108" fillId="7" borderId="0" applyNumberFormat="0" applyBorder="0" applyAlignment="0" applyProtection="0"/>
    <xf numFmtId="0" fontId="1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80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37" fillId="2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80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7" fillId="2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80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37" fillId="3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80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08" fillId="8" borderId="0" applyNumberFormat="0" applyBorder="0" applyAlignment="0" applyProtection="0"/>
    <xf numFmtId="0" fontId="1" fillId="8" borderId="0" applyNumberFormat="0" applyBorder="0" applyAlignment="0" applyProtection="0">
      <alignment vertical="center"/>
    </xf>
    <xf numFmtId="0" fontId="108" fillId="9" borderId="0" applyNumberFormat="0" applyBorder="0" applyAlignment="0" applyProtection="0"/>
    <xf numFmtId="0" fontId="1" fillId="9" borderId="0" applyNumberFormat="0" applyBorder="0" applyAlignment="0" applyProtection="0">
      <alignment vertical="center"/>
    </xf>
    <xf numFmtId="0" fontId="108" fillId="10" borderId="0" applyNumberFormat="0" applyBorder="0" applyAlignment="0" applyProtection="0"/>
    <xf numFmtId="0" fontId="1" fillId="10" borderId="0" applyNumberFormat="0" applyBorder="0" applyAlignment="0" applyProtection="0">
      <alignment vertical="center"/>
    </xf>
    <xf numFmtId="0" fontId="108" fillId="5" borderId="0" applyNumberFormat="0" applyBorder="0" applyAlignment="0" applyProtection="0"/>
    <xf numFmtId="0" fontId="1" fillId="5" borderId="0" applyNumberFormat="0" applyBorder="0" applyAlignment="0" applyProtection="0">
      <alignment vertical="center"/>
    </xf>
    <xf numFmtId="0" fontId="108" fillId="8" borderId="0" applyNumberFormat="0" applyBorder="0" applyAlignment="0" applyProtection="0"/>
    <xf numFmtId="0" fontId="1" fillId="8" borderId="0" applyNumberFormat="0" applyBorder="0" applyAlignment="0" applyProtection="0">
      <alignment vertical="center"/>
    </xf>
    <xf numFmtId="0" fontId="108" fillId="11" borderId="0" applyNumberFormat="0" applyBorder="0" applyAlignment="0" applyProtection="0"/>
    <xf numFmtId="0" fontId="1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37" fillId="3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80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80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37" fillId="36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80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37" fillId="3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80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0" fillId="11" borderId="0" applyNumberFormat="0" applyBorder="0" applyAlignment="0" applyProtection="0">
      <alignment vertical="center"/>
    </xf>
    <xf numFmtId="0" fontId="8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0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09" fillId="12" borderId="0" applyNumberFormat="0" applyBorder="0" applyAlignment="0" applyProtection="0"/>
    <xf numFmtId="0" fontId="5" fillId="12" borderId="0" applyNumberFormat="0" applyBorder="0" applyAlignment="0" applyProtection="0">
      <alignment vertical="center"/>
    </xf>
    <xf numFmtId="0" fontId="109" fillId="9" borderId="0" applyNumberFormat="0" applyBorder="0" applyAlignment="0" applyProtection="0"/>
    <xf numFmtId="0" fontId="5" fillId="9" borderId="0" applyNumberFormat="0" applyBorder="0" applyAlignment="0" applyProtection="0">
      <alignment vertical="center"/>
    </xf>
    <xf numFmtId="0" fontId="109" fillId="10" borderId="0" applyNumberFormat="0" applyBorder="0" applyAlignment="0" applyProtection="0"/>
    <xf numFmtId="0" fontId="5" fillId="10" borderId="0" applyNumberFormat="0" applyBorder="0" applyAlignment="0" applyProtection="0">
      <alignment vertical="center"/>
    </xf>
    <xf numFmtId="0" fontId="109" fillId="13" borderId="0" applyNumberFormat="0" applyBorder="0" applyAlignment="0" applyProtection="0"/>
    <xf numFmtId="0" fontId="5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109" fillId="15" borderId="0" applyNumberFormat="0" applyBorder="0" applyAlignment="0" applyProtection="0"/>
    <xf numFmtId="0" fontId="5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8" fillId="39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8" fillId="4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8" fillId="4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1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8" fillId="4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8" fillId="4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38" fillId="4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1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09" fillId="16" borderId="0" applyNumberFormat="0" applyBorder="0" applyAlignment="0" applyProtection="0"/>
    <xf numFmtId="0" fontId="5" fillId="16" borderId="0" applyNumberFormat="0" applyBorder="0" applyAlignment="0" applyProtection="0">
      <alignment vertical="center"/>
    </xf>
    <xf numFmtId="0" fontId="109" fillId="17" borderId="0" applyNumberFormat="0" applyBorder="0" applyAlignment="0" applyProtection="0"/>
    <xf numFmtId="0" fontId="5" fillId="17" borderId="0" applyNumberFormat="0" applyBorder="0" applyAlignment="0" applyProtection="0">
      <alignment vertical="center"/>
    </xf>
    <xf numFmtId="0" fontId="109" fillId="18" borderId="0" applyNumberFormat="0" applyBorder="0" applyAlignment="0" applyProtection="0"/>
    <xf numFmtId="0" fontId="5" fillId="18" borderId="0" applyNumberFormat="0" applyBorder="0" applyAlignment="0" applyProtection="0">
      <alignment vertical="center"/>
    </xf>
    <xf numFmtId="0" fontId="109" fillId="13" borderId="0" applyNumberFormat="0" applyBorder="0" applyAlignment="0" applyProtection="0"/>
    <xf numFmtId="0" fontId="5" fillId="13" borderId="0" applyNumberFormat="0" applyBorder="0" applyAlignment="0" applyProtection="0">
      <alignment vertical="center"/>
    </xf>
    <xf numFmtId="0" fontId="109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109" fillId="19" borderId="0" applyNumberFormat="0" applyBorder="0" applyAlignment="0" applyProtection="0"/>
    <xf numFmtId="0" fontId="5" fillId="19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201" fontId="8" fillId="0" borderId="0" applyFont="0" applyFill="0" applyBorder="0" applyAlignment="0" applyProtection="0"/>
    <xf numFmtId="201" fontId="9" fillId="0" borderId="0" applyFont="0" applyFill="0" applyBorder="0" applyAlignment="0" applyProtection="0"/>
    <xf numFmtId="176" fontId="10" fillId="0" borderId="0" applyFont="0" applyFill="0" applyBorder="0" applyAlignment="0" applyProtection="0"/>
    <xf numFmtId="201" fontId="9" fillId="0" borderId="0" applyFont="0" applyFill="0" applyBorder="0" applyAlignment="0" applyProtection="0"/>
    <xf numFmtId="176" fontId="10" fillId="0" borderId="0" applyFont="0" applyFill="0" applyBorder="0" applyAlignment="0" applyProtection="0"/>
    <xf numFmtId="201" fontId="11" fillId="0" borderId="0" applyFont="0" applyFill="0" applyBorder="0" applyAlignment="0" applyProtection="0"/>
    <xf numFmtId="201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5" fillId="0" borderId="0" applyFont="0" applyFill="0" applyBorder="0" applyAlignment="0" applyProtection="0"/>
    <xf numFmtId="203" fontId="8" fillId="0" borderId="0" applyFont="0" applyFill="0" applyBorder="0" applyAlignment="0" applyProtection="0"/>
    <xf numFmtId="203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203" fontId="9" fillId="0" borderId="0" applyFont="0" applyFill="0" applyBorder="0" applyAlignment="0" applyProtection="0"/>
    <xf numFmtId="178" fontId="10" fillId="0" borderId="0" applyFont="0" applyFill="0" applyBorder="0" applyAlignment="0" applyProtection="0"/>
    <xf numFmtId="203" fontId="11" fillId="0" borderId="0" applyFont="0" applyFill="0" applyBorder="0" applyAlignment="0" applyProtection="0"/>
    <xf numFmtId="203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7" fillId="0" borderId="0"/>
    <xf numFmtId="0" fontId="15" fillId="0" borderId="0" applyFont="0" applyFill="0" applyBorder="0" applyAlignment="0" applyProtection="0"/>
    <xf numFmtId="205" fontId="8" fillId="0" borderId="0" applyFont="0" applyFill="0" applyBorder="0" applyAlignment="0" applyProtection="0"/>
    <xf numFmtId="205" fontId="9" fillId="0" borderId="0" applyFont="0" applyFill="0" applyBorder="0" applyAlignment="0" applyProtection="0"/>
    <xf numFmtId="177" fontId="10" fillId="0" borderId="0" applyFont="0" applyFill="0" applyBorder="0" applyAlignment="0" applyProtection="0"/>
    <xf numFmtId="205" fontId="9" fillId="0" borderId="0" applyFont="0" applyFill="0" applyBorder="0" applyAlignment="0" applyProtection="0"/>
    <xf numFmtId="177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2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5" fillId="0" borderId="0" applyFont="0" applyFill="0" applyBorder="0" applyAlignment="0" applyProtection="0"/>
    <xf numFmtId="206" fontId="8" fillId="0" borderId="0" applyFont="0" applyFill="0" applyBorder="0" applyAlignment="0" applyProtection="0"/>
    <xf numFmtId="206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206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12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2" fillId="0" borderId="0" applyFont="0" applyFill="0" applyBorder="0" applyAlignment="0" applyProtection="0"/>
    <xf numFmtId="179" fontId="11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0" fillId="3" borderId="0" applyNumberFormat="0" applyBorder="0" applyAlignment="0" applyProtection="0"/>
    <xf numFmtId="0" fontId="31" fillId="3" borderId="0" applyNumberFormat="0" applyBorder="0" applyAlignment="0" applyProtection="0">
      <alignment vertical="center"/>
    </xf>
    <xf numFmtId="0" fontId="14" fillId="0" borderId="0"/>
    <xf numFmtId="0" fontId="16" fillId="0" borderId="0"/>
    <xf numFmtId="0" fontId="8" fillId="0" borderId="0"/>
    <xf numFmtId="0" fontId="9" fillId="0" borderId="0"/>
    <xf numFmtId="0" fontId="10" fillId="0" borderId="0"/>
    <xf numFmtId="0" fontId="9" fillId="0" borderId="0"/>
    <xf numFmtId="0" fontId="12" fillId="0" borderId="0"/>
    <xf numFmtId="0" fontId="15" fillId="0" borderId="0"/>
    <xf numFmtId="0" fontId="10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5" fillId="0" borderId="0"/>
    <xf numFmtId="0" fontId="10" fillId="0" borderId="0"/>
    <xf numFmtId="0" fontId="16" fillId="0" borderId="0"/>
    <xf numFmtId="0" fontId="17" fillId="0" borderId="0"/>
    <xf numFmtId="0" fontId="13" fillId="0" borderId="0"/>
    <xf numFmtId="0" fontId="13" fillId="0" borderId="0"/>
    <xf numFmtId="0" fontId="16" fillId="0" borderId="0"/>
    <xf numFmtId="0" fontId="17" fillId="0" borderId="0"/>
    <xf numFmtId="0" fontId="11" fillId="0" borderId="0"/>
    <xf numFmtId="0" fontId="12" fillId="0" borderId="0"/>
    <xf numFmtId="0" fontId="111" fillId="20" borderId="1" applyNumberFormat="0" applyAlignment="0" applyProtection="0"/>
    <xf numFmtId="0" fontId="29" fillId="20" borderId="1" applyNumberFormat="0" applyAlignment="0" applyProtection="0">
      <alignment vertical="center"/>
    </xf>
    <xf numFmtId="0" fontId="18" fillId="0" borderId="0"/>
    <xf numFmtId="0" fontId="112" fillId="21" borderId="2" applyNumberFormat="0" applyAlignment="0" applyProtection="0"/>
    <xf numFmtId="0" fontId="38" fillId="21" borderId="2" applyNumberFormat="0" applyAlignment="0" applyProtection="0">
      <alignment vertical="center"/>
    </xf>
    <xf numFmtId="177" fontId="19" fillId="0" borderId="0" applyFont="0" applyFill="0" applyBorder="0" applyAlignment="0" applyProtection="0"/>
    <xf numFmtId="0" fontId="20" fillId="0" borderId="0"/>
    <xf numFmtId="179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0" fontId="3" fillId="0" borderId="0" applyFont="0" applyFill="0" applyBorder="0" applyAlignment="0" applyProtection="0"/>
    <xf numFmtId="190" fontId="20" fillId="0" borderId="0" applyFont="0" applyFill="0" applyBorder="0" applyAlignment="0" applyProtection="0"/>
    <xf numFmtId="191" fontId="20" fillId="0" borderId="0" applyFont="0" applyFill="0" applyBorder="0" applyAlignment="0" applyProtection="0"/>
    <xf numFmtId="192" fontId="20" fillId="0" borderId="0" applyFont="0" applyFill="0" applyBorder="0" applyAlignment="0" applyProtection="0"/>
    <xf numFmtId="0" fontId="128" fillId="0" borderId="0"/>
    <xf numFmtId="0" fontId="19" fillId="0" borderId="0" applyFont="0" applyFill="0" applyBorder="0" applyAlignment="0" applyProtection="0"/>
    <xf numFmtId="0" fontId="128" fillId="0" borderId="0"/>
    <xf numFmtId="193" fontId="21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2" fontId="19" fillId="0" borderId="0" applyFont="0" applyFill="0" applyBorder="0" applyAlignment="0" applyProtection="0"/>
    <xf numFmtId="0" fontId="114" fillId="4" borderId="0" applyNumberFormat="0" applyBorder="0" applyAlignment="0" applyProtection="0"/>
    <xf numFmtId="0" fontId="47" fillId="4" borderId="0" applyNumberFormat="0" applyBorder="0" applyAlignment="0" applyProtection="0">
      <alignment vertical="center"/>
    </xf>
    <xf numFmtId="38" fontId="22" fillId="22" borderId="0" applyNumberFormat="0" applyBorder="0" applyAlignment="0" applyProtection="0"/>
    <xf numFmtId="38" fontId="22" fillId="22" borderId="0" applyNumberFormat="0" applyBorder="0" applyAlignment="0" applyProtection="0"/>
    <xf numFmtId="38" fontId="22" fillId="23" borderId="0" applyNumberFormat="0" applyBorder="0" applyAlignment="0" applyProtection="0"/>
    <xf numFmtId="0" fontId="23" fillId="0" borderId="0">
      <alignment horizontal="left"/>
    </xf>
    <xf numFmtId="0" fontId="24" fillId="0" borderId="3" applyNumberFormat="0" applyAlignment="0" applyProtection="0">
      <alignment horizontal="left" vertical="center"/>
    </xf>
    <xf numFmtId="0" fontId="24" fillId="0" borderId="4">
      <alignment horizontal="left" vertical="center"/>
    </xf>
    <xf numFmtId="0" fontId="24" fillId="0" borderId="4">
      <alignment horizontal="left" vertical="center"/>
    </xf>
    <xf numFmtId="0" fontId="24" fillId="0" borderId="4">
      <alignment horizontal="left" vertical="center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4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45" fillId="0" borderId="6" applyNumberFormat="0" applyFill="0" applyAlignment="0" applyProtection="0">
      <alignment vertical="center"/>
    </xf>
    <xf numFmtId="0" fontId="115" fillId="0" borderId="7" applyNumberFormat="0" applyFill="0" applyAlignment="0" applyProtection="0"/>
    <xf numFmtId="0" fontId="46" fillId="0" borderId="7" applyNumberFormat="0" applyFill="0" applyAlignment="0" applyProtection="0">
      <alignment vertical="center"/>
    </xf>
    <xf numFmtId="0" fontId="115" fillId="0" borderId="0" applyNumberForma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29" fillId="0" borderId="0" applyNumberFormat="0" applyFill="0" applyBorder="0" applyAlignment="0" applyProtection="0">
      <alignment vertical="top"/>
      <protection locked="0"/>
    </xf>
    <xf numFmtId="0" fontId="116" fillId="7" borderId="1" applyNumberFormat="0" applyAlignment="0" applyProtection="0"/>
    <xf numFmtId="10" fontId="22" fillId="22" borderId="8" applyNumberFormat="0" applyBorder="0" applyAlignment="0" applyProtection="0"/>
    <xf numFmtId="10" fontId="22" fillId="22" borderId="8" applyNumberFormat="0" applyBorder="0" applyAlignment="0" applyProtection="0"/>
    <xf numFmtId="10" fontId="22" fillId="22" borderId="8" applyNumberFormat="0" applyBorder="0" applyAlignment="0" applyProtection="0"/>
    <xf numFmtId="10" fontId="22" fillId="22" borderId="8" applyNumberFormat="0" applyBorder="0" applyAlignment="0" applyProtection="0"/>
    <xf numFmtId="10" fontId="22" fillId="24" borderId="8" applyNumberFormat="0" applyBorder="0" applyAlignment="0" applyProtection="0"/>
    <xf numFmtId="0" fontId="41" fillId="7" borderId="1" applyNumberFormat="0" applyAlignment="0" applyProtection="0">
      <alignment vertical="center"/>
    </xf>
    <xf numFmtId="0" fontId="117" fillId="0" borderId="9" applyNumberFormat="0" applyFill="0" applyAlignment="0" applyProtection="0"/>
    <xf numFmtId="0" fontId="39" fillId="0" borderId="9" applyNumberFormat="0" applyFill="0" applyAlignment="0" applyProtection="0">
      <alignment vertical="center"/>
    </xf>
    <xf numFmtId="177" fontId="19" fillId="0" borderId="0" applyFont="0" applyFill="0" applyBorder="0" applyAlignment="0" applyProtection="0"/>
    <xf numFmtId="219" fontId="20" fillId="0" borderId="0" applyFont="0" applyFill="0" applyBorder="0" applyAlignment="0" applyProtection="0"/>
    <xf numFmtId="220" fontId="20" fillId="0" borderId="0" applyFont="0" applyFill="0" applyBorder="0" applyAlignment="0" applyProtection="0"/>
    <xf numFmtId="0" fontId="26" fillId="0" borderId="1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18" fillId="25" borderId="0" applyNumberFormat="0" applyBorder="0" applyAlignment="0" applyProtection="0"/>
    <xf numFmtId="0" fontId="35" fillId="25" borderId="0" applyNumberFormat="0" applyBorder="0" applyAlignment="0" applyProtection="0">
      <alignment vertical="center"/>
    </xf>
    <xf numFmtId="0" fontId="21" fillId="0" borderId="0"/>
    <xf numFmtId="0" fontId="21" fillId="0" borderId="0"/>
    <xf numFmtId="218" fontId="21" fillId="0" borderId="0"/>
    <xf numFmtId="0" fontId="19" fillId="0" borderId="0"/>
    <xf numFmtId="0" fontId="20" fillId="26" borderId="11" applyNumberFormat="0" applyFont="0" applyAlignment="0" applyProtection="0"/>
    <xf numFmtId="0" fontId="20" fillId="26" borderId="11" applyNumberFormat="0" applyFont="0" applyAlignment="0" applyProtection="0">
      <alignment vertical="center"/>
    </xf>
    <xf numFmtId="0" fontId="119" fillId="20" borderId="12" applyNumberFormat="0" applyAlignment="0" applyProtection="0"/>
    <xf numFmtId="0" fontId="48" fillId="20" borderId="12" applyNumberFormat="0" applyAlignment="0" applyProtection="0">
      <alignment vertical="center"/>
    </xf>
    <xf numFmtId="10" fontId="19" fillId="0" borderId="0" applyFont="0" applyFill="0" applyBorder="0" applyAlignment="0" applyProtection="0"/>
    <xf numFmtId="0" fontId="26" fillId="0" borderId="0"/>
    <xf numFmtId="0" fontId="120" fillId="0" borderId="0" applyNumberFormat="0" applyFill="0" applyBorder="0" applyAlignment="0" applyProtection="0"/>
    <xf numFmtId="0" fontId="98" fillId="0" borderId="0" applyFill="0" applyBorder="0" applyProtection="0">
      <alignment horizontal="centerContinuous" vertical="center"/>
    </xf>
    <xf numFmtId="0" fontId="99" fillId="22" borderId="0" applyFill="0" applyBorder="0" applyProtection="0">
      <alignment horizontal="center" vertical="center"/>
    </xf>
    <xf numFmtId="0" fontId="43" fillId="0" borderId="0" applyNumberFormat="0" applyFill="0" applyBorder="0" applyAlignment="0" applyProtection="0">
      <alignment vertical="center"/>
    </xf>
    <xf numFmtId="0" fontId="19" fillId="0" borderId="13" applyNumberFormat="0" applyFont="0" applyFill="0" applyAlignment="0" applyProtection="0"/>
    <xf numFmtId="0" fontId="19" fillId="0" borderId="13" applyNumberFormat="0" applyFont="0" applyFill="0" applyAlignment="0" applyProtection="0"/>
    <xf numFmtId="0" fontId="40" fillId="0" borderId="14" applyNumberFormat="0" applyFill="0" applyAlignment="0" applyProtection="0">
      <alignment vertical="center"/>
    </xf>
    <xf numFmtId="0" fontId="27" fillId="0" borderId="15">
      <alignment horizontal="left"/>
    </xf>
    <xf numFmtId="0" fontId="121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8" fillId="4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8" fillId="4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38" fillId="4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1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38" fillId="4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38" fillId="4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1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38" fillId="5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1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0" borderId="1" applyNumberFormat="0" applyAlignment="0" applyProtection="0">
      <alignment vertical="center"/>
    </xf>
    <xf numFmtId="0" fontId="83" fillId="20" borderId="1" applyNumberFormat="0" applyAlignment="0" applyProtection="0">
      <alignment vertical="center"/>
    </xf>
    <xf numFmtId="0" fontId="83" fillId="20" borderId="1" applyNumberFormat="0" applyAlignment="0" applyProtection="0">
      <alignment vertical="center"/>
    </xf>
    <xf numFmtId="0" fontId="29" fillId="20" borderId="1" applyNumberFormat="0" applyAlignment="0" applyProtection="0">
      <alignment vertical="center"/>
    </xf>
    <xf numFmtId="0" fontId="83" fillId="20" borderId="1" applyNumberFormat="0" applyAlignment="0" applyProtection="0">
      <alignment vertical="center"/>
    </xf>
    <xf numFmtId="0" fontId="140" fillId="51" borderId="82" applyNumberFormat="0" applyAlignment="0" applyProtection="0">
      <alignment vertical="center"/>
    </xf>
    <xf numFmtId="0" fontId="29" fillId="20" borderId="1" applyNumberFormat="0" applyAlignment="0" applyProtection="0">
      <alignment vertical="center"/>
    </xf>
    <xf numFmtId="0" fontId="83" fillId="20" borderId="1" applyNumberFormat="0" applyAlignment="0" applyProtection="0">
      <alignment vertical="center"/>
    </xf>
    <xf numFmtId="0" fontId="29" fillId="20" borderId="1" applyNumberFormat="0" applyAlignment="0" applyProtection="0">
      <alignment vertical="center"/>
    </xf>
    <xf numFmtId="197" fontId="21" fillId="0" borderId="0">
      <protection locked="0"/>
    </xf>
    <xf numFmtId="208" fontId="2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141" fillId="52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84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21" fillId="26" borderId="11" applyNumberFormat="0" applyFont="0" applyAlignment="0" applyProtection="0">
      <alignment vertical="center"/>
    </xf>
    <xf numFmtId="0" fontId="21" fillId="26" borderId="11" applyNumberFormat="0" applyFont="0" applyAlignment="0" applyProtection="0">
      <alignment vertical="center"/>
    </xf>
    <xf numFmtId="0" fontId="21" fillId="26" borderId="11" applyNumberFormat="0" applyFont="0" applyAlignment="0" applyProtection="0">
      <alignment vertical="center"/>
    </xf>
    <xf numFmtId="0" fontId="1" fillId="26" borderId="11" applyNumberFormat="0" applyFont="0" applyAlignment="0" applyProtection="0">
      <alignment vertical="center"/>
    </xf>
    <xf numFmtId="0" fontId="21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134" fillId="53" borderId="83" applyNumberFormat="0" applyFont="0" applyAlignment="0" applyProtection="0">
      <alignment vertical="center"/>
    </xf>
    <xf numFmtId="0" fontId="21" fillId="26" borderId="11" applyNumberFormat="0" applyFont="0" applyAlignment="0" applyProtection="0">
      <alignment vertical="center"/>
    </xf>
    <xf numFmtId="0" fontId="20" fillId="26" borderId="11" applyNumberFormat="0" applyFont="0" applyAlignment="0" applyProtection="0">
      <alignment vertical="center"/>
    </xf>
    <xf numFmtId="0" fontId="21" fillId="26" borderId="11" applyNumberFormat="0" applyFont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>
      <alignment vertical="center"/>
    </xf>
    <xf numFmtId="9" fontId="100" fillId="22" borderId="0" applyFill="0" applyBorder="0" applyProtection="0">
      <alignment horizontal="right"/>
    </xf>
    <xf numFmtId="10" fontId="100" fillId="0" borderId="0" applyFill="0" applyBorder="0" applyProtection="0">
      <alignment horizontal="right"/>
    </xf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5" fillId="25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142" fillId="5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85" fillId="25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53" fillId="0" borderId="0">
      <alignment horizontal="center" vertical="center"/>
    </xf>
    <xf numFmtId="0" fontId="125" fillId="0" borderId="0">
      <alignment horizontal="center"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1" borderId="2" applyNumberFormat="0" applyAlignment="0" applyProtection="0">
      <alignment vertical="center"/>
    </xf>
    <xf numFmtId="0" fontId="87" fillId="21" borderId="2" applyNumberFormat="0" applyAlignment="0" applyProtection="0">
      <alignment vertical="center"/>
    </xf>
    <xf numFmtId="0" fontId="38" fillId="21" borderId="2" applyNumberFormat="0" applyAlignment="0" applyProtection="0">
      <alignment vertical="center"/>
    </xf>
    <xf numFmtId="0" fontId="144" fillId="55" borderId="84" applyNumberFormat="0" applyAlignment="0" applyProtection="0">
      <alignment vertical="center"/>
    </xf>
    <xf numFmtId="0" fontId="38" fillId="21" borderId="2" applyNumberFormat="0" applyAlignment="0" applyProtection="0">
      <alignment vertical="center"/>
    </xf>
    <xf numFmtId="0" fontId="87" fillId="21" borderId="2" applyNumberFormat="0" applyAlignment="0" applyProtection="0">
      <alignment vertical="center"/>
    </xf>
    <xf numFmtId="0" fontId="38" fillId="21" borderId="2" applyNumberFormat="0" applyAlignment="0" applyProtection="0">
      <alignment vertical="center"/>
    </xf>
    <xf numFmtId="194" fontId="19" fillId="0" borderId="0">
      <alignment vertical="center"/>
    </xf>
    <xf numFmtId="177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3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21" fillId="0" borderId="0" applyProtection="0"/>
    <xf numFmtId="215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1" fontId="10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Protection="0"/>
    <xf numFmtId="178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1" fillId="0" borderId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178" fontId="21" fillId="0" borderId="0" applyProtection="0"/>
    <xf numFmtId="41" fontId="20" fillId="0" borderId="0" applyFont="0" applyFill="0" applyBorder="0" applyAlignment="0" applyProtection="0"/>
    <xf numFmtId="177" fontId="21" fillId="0" borderId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214" fontId="21" fillId="0" borderId="0" applyFont="0" applyFill="0" applyBorder="0" applyAlignment="0" applyProtection="0"/>
    <xf numFmtId="214" fontId="2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214" fontId="21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21" fillId="0" borderId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9" fillId="0" borderId="0"/>
    <xf numFmtId="0" fontId="39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45" fillId="0" borderId="85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89" fillId="0" borderId="14" applyNumberFormat="0" applyFill="0" applyAlignment="0" applyProtection="0">
      <alignment vertical="center"/>
    </xf>
    <xf numFmtId="0" fontId="89" fillId="0" borderId="14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89" fillId="0" borderId="14" applyNumberFormat="0" applyFill="0" applyAlignment="0" applyProtection="0">
      <alignment vertical="center"/>
    </xf>
    <xf numFmtId="0" fontId="146" fillId="0" borderId="86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89" fillId="0" borderId="14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41" fillId="7" borderId="1" applyNumberFormat="0" applyAlignment="0" applyProtection="0">
      <alignment vertical="center"/>
    </xf>
    <xf numFmtId="0" fontId="90" fillId="7" borderId="1" applyNumberFormat="0" applyAlignment="0" applyProtection="0">
      <alignment vertical="center"/>
    </xf>
    <xf numFmtId="0" fontId="90" fillId="7" borderId="1" applyNumberFormat="0" applyAlignment="0" applyProtection="0">
      <alignment vertical="center"/>
    </xf>
    <xf numFmtId="0" fontId="41" fillId="7" borderId="1" applyNumberFormat="0" applyAlignment="0" applyProtection="0">
      <alignment vertical="center"/>
    </xf>
    <xf numFmtId="0" fontId="90" fillId="7" borderId="1" applyNumberFormat="0" applyAlignment="0" applyProtection="0">
      <alignment vertical="center"/>
    </xf>
    <xf numFmtId="0" fontId="147" fillId="56" borderId="82" applyNumberFormat="0" applyAlignment="0" applyProtection="0">
      <alignment vertical="center"/>
    </xf>
    <xf numFmtId="0" fontId="41" fillId="7" borderId="1" applyNumberFormat="0" applyAlignment="0" applyProtection="0">
      <alignment vertical="center"/>
    </xf>
    <xf numFmtId="0" fontId="90" fillId="7" borderId="1" applyNumberFormat="0" applyAlignment="0" applyProtection="0">
      <alignment vertical="center"/>
    </xf>
    <xf numFmtId="0" fontId="41" fillId="7" borderId="1" applyNumberFormat="0" applyAlignment="0" applyProtection="0">
      <alignment vertical="center"/>
    </xf>
    <xf numFmtId="4" fontId="32" fillId="0" borderId="0">
      <protection locked="0"/>
    </xf>
    <xf numFmtId="198" fontId="21" fillId="0" borderId="0">
      <protection locked="0"/>
    </xf>
    <xf numFmtId="209" fontId="20" fillId="0" borderId="0">
      <protection locked="0"/>
    </xf>
    <xf numFmtId="0" fontId="42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91" fillId="0" borderId="5" applyNumberFormat="0" applyFill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148" fillId="0" borderId="87" applyNumberFormat="0" applyFill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91" fillId="0" borderId="5" applyNumberFormat="0" applyFill="0" applyAlignment="0" applyProtection="0">
      <alignment vertical="center"/>
    </xf>
    <xf numFmtId="0" fontId="44" fillId="0" borderId="5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149" fillId="0" borderId="88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92" fillId="0" borderId="6" applyNumberFormat="0" applyFill="0" applyAlignment="0" applyProtection="0">
      <alignment vertical="center"/>
    </xf>
    <xf numFmtId="0" fontId="45" fillId="0" borderId="6" applyNumberFormat="0" applyFill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93" fillId="0" borderId="7" applyNumberFormat="0" applyFill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150" fillId="0" borderId="89" applyNumberFormat="0" applyFill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93" fillId="0" borderId="7" applyNumberFormat="0" applyFill="0" applyAlignment="0" applyProtection="0">
      <alignment vertical="center"/>
    </xf>
    <xf numFmtId="0" fontId="46" fillId="0" borderId="7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52" fillId="57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94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12" applyNumberFormat="0" applyAlignment="0" applyProtection="0">
      <alignment vertical="center"/>
    </xf>
    <xf numFmtId="0" fontId="95" fillId="20" borderId="12" applyNumberFormat="0" applyAlignment="0" applyProtection="0">
      <alignment vertical="center"/>
    </xf>
    <xf numFmtId="0" fontId="95" fillId="20" borderId="12" applyNumberFormat="0" applyAlignment="0" applyProtection="0">
      <alignment vertical="center"/>
    </xf>
    <xf numFmtId="0" fontId="48" fillId="20" borderId="12" applyNumberFormat="0" applyAlignment="0" applyProtection="0">
      <alignment vertical="center"/>
    </xf>
    <xf numFmtId="0" fontId="95" fillId="20" borderId="12" applyNumberFormat="0" applyAlignment="0" applyProtection="0">
      <alignment vertical="center"/>
    </xf>
    <xf numFmtId="0" fontId="153" fillId="51" borderId="90" applyNumberFormat="0" applyAlignment="0" applyProtection="0">
      <alignment vertical="center"/>
    </xf>
    <xf numFmtId="0" fontId="48" fillId="20" borderId="12" applyNumberFormat="0" applyAlignment="0" applyProtection="0">
      <alignment vertical="center"/>
    </xf>
    <xf numFmtId="0" fontId="95" fillId="20" borderId="12" applyNumberFormat="0" applyAlignment="0" applyProtection="0">
      <alignment vertical="center"/>
    </xf>
    <xf numFmtId="0" fontId="48" fillId="20" borderId="12" applyNumberFormat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7" fontId="21" fillId="0" borderId="0" applyProtection="0"/>
    <xf numFmtId="17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7" fontId="21" fillId="0" borderId="0" applyProtection="0"/>
    <xf numFmtId="213" fontId="20" fillId="22" borderId="0" applyFill="0" applyBorder="0" applyProtection="0">
      <alignment horizontal="right"/>
    </xf>
    <xf numFmtId="0" fontId="21" fillId="0" borderId="0" applyFont="0" applyFill="0" applyBorder="0" applyAlignment="0" applyProtection="0"/>
    <xf numFmtId="0" fontId="49" fillId="0" borderId="0">
      <alignment vertical="center"/>
    </xf>
    <xf numFmtId="0" fontId="49" fillId="0" borderId="0">
      <alignment vertical="center"/>
    </xf>
    <xf numFmtId="0" fontId="126" fillId="0" borderId="0"/>
    <xf numFmtId="216" fontId="21" fillId="0" borderId="0" applyFont="0" applyFill="0" applyBorder="0" applyAlignment="0" applyProtection="0"/>
    <xf numFmtId="42" fontId="20" fillId="0" borderId="0" applyFont="0" applyFill="0" applyBorder="0" applyAlignment="0" applyProtection="0"/>
    <xf numFmtId="216" fontId="21" fillId="0" borderId="0" applyFont="0" applyFill="0" applyBorder="0" applyAlignment="0" applyProtection="0"/>
    <xf numFmtId="196" fontId="21" fillId="0" borderId="0">
      <protection locked="0"/>
    </xf>
    <xf numFmtId="210" fontId="20" fillId="0" borderId="0">
      <protection locked="0"/>
    </xf>
    <xf numFmtId="0" fontId="137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37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19" fillId="0" borderId="0"/>
    <xf numFmtId="0" fontId="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37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>
      <alignment vertical="center"/>
    </xf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34" fillId="0" borderId="0"/>
    <xf numFmtId="0" fontId="1" fillId="0" borderId="0">
      <alignment vertical="center"/>
    </xf>
    <xf numFmtId="0" fontId="34" fillId="0" borderId="0"/>
    <xf numFmtId="0" fontId="34" fillId="0" borderId="0"/>
    <xf numFmtId="0" fontId="100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21" fillId="0" borderId="0"/>
    <xf numFmtId="0" fontId="21" fillId="0" borderId="0"/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9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4" fillId="0" borderId="0">
      <alignment vertical="center"/>
    </xf>
    <xf numFmtId="0" fontId="1" fillId="0" borderId="0">
      <alignment vertical="center"/>
    </xf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" fillId="0" borderId="0">
      <alignment vertical="center"/>
    </xf>
    <xf numFmtId="0" fontId="21" fillId="0" borderId="0"/>
    <xf numFmtId="0" fontId="21" fillId="0" borderId="0"/>
    <xf numFmtId="0" fontId="137" fillId="0" borderId="0">
      <alignment vertical="center"/>
    </xf>
    <xf numFmtId="0" fontId="21" fillId="0" borderId="0"/>
    <xf numFmtId="0" fontId="20" fillId="0" borderId="0">
      <alignment vertical="center"/>
    </xf>
    <xf numFmtId="0" fontId="1" fillId="0" borderId="0">
      <alignment vertical="center"/>
    </xf>
    <xf numFmtId="0" fontId="20" fillId="0" borderId="0"/>
    <xf numFmtId="0" fontId="20" fillId="0" borderId="0"/>
    <xf numFmtId="0" fontId="137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137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1" fillId="0" borderId="0" applyProtection="0"/>
    <xf numFmtId="0" fontId="21" fillId="0" borderId="0"/>
    <xf numFmtId="0" fontId="1" fillId="0" borderId="0">
      <alignment vertical="center"/>
    </xf>
    <xf numFmtId="0" fontId="1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37" fillId="0" borderId="0">
      <alignment vertical="center"/>
    </xf>
    <xf numFmtId="0" fontId="20" fillId="0" borderId="0">
      <alignment vertical="center"/>
    </xf>
    <xf numFmtId="0" fontId="137" fillId="0" borderId="0">
      <alignment vertical="center"/>
    </xf>
    <xf numFmtId="0" fontId="137" fillId="0" borderId="0">
      <alignment vertical="center"/>
    </xf>
    <xf numFmtId="0" fontId="20" fillId="0" borderId="0">
      <alignment vertical="center"/>
    </xf>
    <xf numFmtId="0" fontId="137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37" fillId="0" borderId="0">
      <alignment vertical="center"/>
    </xf>
    <xf numFmtId="0" fontId="2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70" fillId="0" borderId="0"/>
    <xf numFmtId="0" fontId="70" fillId="0" borderId="0"/>
    <xf numFmtId="0" fontId="20" fillId="0" borderId="0"/>
    <xf numFmtId="0" fontId="97" fillId="0" borderId="0" applyNumberFormat="0" applyFill="0" applyBorder="0" applyAlignment="0" applyProtection="0">
      <alignment vertical="top"/>
      <protection locked="0"/>
    </xf>
    <xf numFmtId="0" fontId="130" fillId="0" borderId="0" applyNumberFormat="0" applyFill="0" applyBorder="0" applyAlignment="0" applyProtection="0">
      <alignment vertical="top"/>
      <protection locked="0"/>
    </xf>
    <xf numFmtId="0" fontId="32" fillId="0" borderId="13">
      <protection locked="0"/>
    </xf>
    <xf numFmtId="195" fontId="21" fillId="0" borderId="0">
      <protection locked="0"/>
    </xf>
    <xf numFmtId="211" fontId="20" fillId="0" borderId="0">
      <protection locked="0"/>
    </xf>
    <xf numFmtId="199" fontId="21" fillId="0" borderId="0">
      <protection locked="0"/>
    </xf>
    <xf numFmtId="212" fontId="20" fillId="0" borderId="0">
      <protection locked="0"/>
    </xf>
  </cellStyleXfs>
  <cellXfs count="2172">
    <xf numFmtId="0" fontId="0" fillId="0" borderId="0" xfId="0"/>
    <xf numFmtId="0" fontId="53" fillId="22" borderId="0" xfId="0" applyFont="1" applyFill="1" applyBorder="1" applyAlignment="1" applyProtection="1">
      <alignment horizontal="center" vertical="center"/>
      <protection hidden="1"/>
    </xf>
    <xf numFmtId="0" fontId="53" fillId="22" borderId="0" xfId="0" applyFont="1" applyFill="1" applyAlignment="1" applyProtection="1">
      <alignment horizontal="center" vertical="center"/>
      <protection hidden="1"/>
    </xf>
    <xf numFmtId="49" fontId="51" fillId="22" borderId="0" xfId="0" applyNumberFormat="1" applyFont="1" applyFill="1" applyBorder="1" applyAlignment="1" applyProtection="1">
      <alignment horizontal="center" vertical="center"/>
      <protection hidden="1"/>
    </xf>
    <xf numFmtId="0" fontId="51" fillId="22" borderId="0" xfId="0" applyFont="1" applyFill="1" applyBorder="1" applyAlignment="1" applyProtection="1">
      <alignment horizontal="center" vertical="center"/>
      <protection hidden="1"/>
    </xf>
    <xf numFmtId="49" fontId="51" fillId="22" borderId="0" xfId="0" applyNumberFormat="1" applyFont="1" applyFill="1" applyBorder="1" applyAlignment="1" applyProtection="1">
      <alignment horizontal="lef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52" fillId="22" borderId="0" xfId="0" applyNumberFormat="1" applyFont="1" applyFill="1" applyBorder="1" applyAlignment="1" applyProtection="1">
      <alignment horizontal="left" vertical="center"/>
      <protection hidden="1"/>
    </xf>
    <xf numFmtId="49" fontId="52" fillId="22" borderId="0" xfId="0" applyNumberFormat="1" applyFont="1" applyFill="1" applyBorder="1" applyAlignment="1" applyProtection="1">
      <alignment horizontal="center" vertical="center"/>
      <protection hidden="1"/>
    </xf>
    <xf numFmtId="0" fontId="52" fillId="22" borderId="0" xfId="0" applyFont="1" applyFill="1" applyBorder="1" applyAlignment="1" applyProtection="1">
      <alignment horizontal="center" vertical="center"/>
      <protection hidden="1"/>
    </xf>
    <xf numFmtId="0" fontId="52" fillId="22" borderId="0" xfId="0" applyFont="1" applyFill="1" applyBorder="1" applyAlignment="1" applyProtection="1">
      <alignment vertical="center"/>
      <protection hidden="1"/>
    </xf>
    <xf numFmtId="49" fontId="52" fillId="22" borderId="0" xfId="0" applyNumberFormat="1" applyFont="1" applyFill="1" applyBorder="1" applyAlignment="1" applyProtection="1">
      <alignment horizontal="right" vertical="center"/>
      <protection hidden="1"/>
    </xf>
    <xf numFmtId="3" fontId="53" fillId="22" borderId="0" xfId="0" applyNumberFormat="1" applyFont="1" applyFill="1" applyAlignment="1" applyProtection="1">
      <alignment horizontal="center" vertical="center"/>
      <protection hidden="1"/>
    </xf>
    <xf numFmtId="3" fontId="53" fillId="22" borderId="0" xfId="0" applyNumberFormat="1" applyFont="1" applyFill="1" applyAlignment="1" applyProtection="1">
      <alignment horizontal="right" vertical="center"/>
      <protection hidden="1"/>
    </xf>
    <xf numFmtId="3" fontId="53" fillId="22" borderId="0" xfId="0" applyNumberFormat="1" applyFont="1" applyFill="1" applyBorder="1" applyAlignment="1" applyProtection="1">
      <alignment horizontal="left" vertical="center"/>
      <protection hidden="1"/>
    </xf>
    <xf numFmtId="3" fontId="53" fillId="22" borderId="0" xfId="0" applyNumberFormat="1" applyFont="1" applyFill="1" applyBorder="1" applyAlignment="1" applyProtection="1">
      <alignment horizontal="center" vertical="center"/>
      <protection hidden="1"/>
    </xf>
    <xf numFmtId="177" fontId="53" fillId="22" borderId="0" xfId="719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Alignment="1" applyProtection="1">
      <alignment horizontal="center" vertical="center"/>
      <protection hidden="1"/>
    </xf>
    <xf numFmtId="0" fontId="55" fillId="22" borderId="0" xfId="0" applyFont="1" applyFill="1" applyBorder="1" applyAlignment="1" applyProtection="1">
      <alignment horizontal="center" vertical="center"/>
      <protection hidden="1"/>
    </xf>
    <xf numFmtId="3" fontId="55" fillId="22" borderId="0" xfId="0" applyNumberFormat="1" applyFont="1" applyFill="1" applyAlignment="1" applyProtection="1">
      <alignment horizontal="center" vertical="center"/>
      <protection hidden="1"/>
    </xf>
    <xf numFmtId="177" fontId="56" fillId="22" borderId="0" xfId="719" applyFont="1" applyFill="1" applyBorder="1" applyAlignment="1" applyProtection="1">
      <alignment horizontal="center" vertical="center"/>
      <protection hidden="1"/>
    </xf>
    <xf numFmtId="0" fontId="55" fillId="22" borderId="0" xfId="0" applyFont="1" applyFill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3" fontId="58" fillId="22" borderId="0" xfId="0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Alignment="1" applyProtection="1">
      <alignment horizontal="center" vertical="center"/>
      <protection hidden="1"/>
    </xf>
    <xf numFmtId="0" fontId="53" fillId="22" borderId="0" xfId="0" applyFont="1" applyFill="1" applyBorder="1" applyAlignment="1" applyProtection="1">
      <alignment horizontal="left" vertical="center"/>
      <protection hidden="1"/>
    </xf>
    <xf numFmtId="3" fontId="53" fillId="22" borderId="0" xfId="0" applyNumberFormat="1" applyFont="1" applyFill="1" applyBorder="1" applyAlignment="1" applyProtection="1">
      <alignment horizontal="right" vertical="center"/>
      <protection hidden="1"/>
    </xf>
    <xf numFmtId="4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53" fillId="22" borderId="0" xfId="0" applyNumberFormat="1" applyFont="1" applyFill="1" applyAlignment="1" applyProtection="1">
      <alignment horizontal="right" vertical="center"/>
      <protection hidden="1"/>
    </xf>
    <xf numFmtId="41" fontId="53" fillId="22" borderId="0" xfId="0" applyNumberFormat="1" applyFont="1" applyFill="1" applyBorder="1" applyAlignment="1" applyProtection="1">
      <alignment horizontal="right" vertical="center"/>
      <protection hidden="1"/>
    </xf>
    <xf numFmtId="41" fontId="53" fillId="22" borderId="0" xfId="0" applyNumberFormat="1" applyFont="1" applyFill="1" applyBorder="1" applyAlignment="1" applyProtection="1">
      <alignment horizontal="center" vertical="center"/>
      <protection hidden="1"/>
    </xf>
    <xf numFmtId="41" fontId="62" fillId="22" borderId="0" xfId="0" applyNumberFormat="1" applyFont="1" applyFill="1" applyBorder="1" applyAlignment="1" applyProtection="1">
      <alignment horizontal="center" vertical="center"/>
      <protection hidden="1"/>
    </xf>
    <xf numFmtId="41" fontId="62" fillId="22" borderId="0" xfId="0" applyNumberFormat="1" applyFont="1" applyFill="1" applyAlignment="1" applyProtection="1">
      <alignment horizontal="right" vertical="center"/>
      <protection hidden="1"/>
    </xf>
    <xf numFmtId="4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0" applyNumberFormat="1" applyFont="1" applyFill="1" applyBorder="1" applyAlignment="1" applyProtection="1">
      <alignment horizontal="right" vertical="center"/>
      <protection hidden="1"/>
    </xf>
    <xf numFmtId="41" fontId="53" fillId="22" borderId="16" xfId="0" applyNumberFormat="1" applyFont="1" applyFill="1" applyBorder="1" applyAlignment="1" applyProtection="1">
      <alignment horizontal="center" vertical="center"/>
      <protection hidden="1"/>
    </xf>
    <xf numFmtId="41" fontId="53" fillId="22" borderId="17" xfId="0" applyNumberFormat="1" applyFont="1" applyFill="1" applyBorder="1" applyAlignment="1" applyProtection="1">
      <alignment horizontal="left" vertical="center"/>
      <protection hidden="1"/>
    </xf>
    <xf numFmtId="41" fontId="53" fillId="22" borderId="17" xfId="0" applyNumberFormat="1" applyFont="1" applyFill="1" applyBorder="1" applyAlignment="1" applyProtection="1">
      <alignment horizontal="right" vertical="center"/>
      <protection hidden="1"/>
    </xf>
    <xf numFmtId="41" fontId="53" fillId="22" borderId="10" xfId="0" applyNumberFormat="1" applyFont="1" applyFill="1" applyBorder="1" applyAlignment="1" applyProtection="1">
      <alignment horizontal="right" vertical="center"/>
      <protection hidden="1"/>
    </xf>
    <xf numFmtId="0" fontId="61" fillId="22" borderId="0" xfId="0" applyNumberFormat="1" applyFont="1" applyFill="1" applyBorder="1" applyAlignment="1" applyProtection="1">
      <alignment horizontal="center"/>
      <protection hidden="1"/>
    </xf>
    <xf numFmtId="0" fontId="61" fillId="22" borderId="0" xfId="0" applyNumberFormat="1" applyFont="1" applyFill="1" applyAlignment="1" applyProtection="1">
      <alignment horizontal="center"/>
      <protection hidden="1"/>
    </xf>
    <xf numFmtId="0" fontId="64" fillId="22" borderId="0" xfId="0" applyFont="1" applyFill="1" applyAlignment="1" applyProtection="1">
      <alignment horizontal="center" vertical="center"/>
      <protection hidden="1"/>
    </xf>
    <xf numFmtId="3" fontId="0" fillId="22" borderId="0" xfId="0" applyNumberFormat="1" applyFill="1" applyAlignment="1" applyProtection="1">
      <alignment horizontal="center" vertical="center"/>
      <protection hidden="1"/>
    </xf>
    <xf numFmtId="0" fontId="0" fillId="22" borderId="0" xfId="0" applyFill="1" applyAlignment="1" applyProtection="1">
      <alignment horizontal="center" vertical="center"/>
      <protection hidden="1"/>
    </xf>
    <xf numFmtId="3" fontId="0" fillId="22" borderId="0" xfId="0" applyNumberFormat="1" applyFill="1" applyBorder="1" applyAlignment="1" applyProtection="1">
      <alignment horizontal="center" vertical="center"/>
      <protection hidden="1"/>
    </xf>
    <xf numFmtId="0" fontId="64" fillId="22" borderId="0" xfId="0" applyFon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top"/>
      <protection hidden="1"/>
    </xf>
    <xf numFmtId="0" fontId="53" fillId="22" borderId="0" xfId="0" applyFont="1" applyFill="1" applyBorder="1" applyAlignment="1" applyProtection="1">
      <alignment horizontal="right" vertical="center"/>
      <protection hidden="1"/>
    </xf>
    <xf numFmtId="0" fontId="62" fillId="22" borderId="0" xfId="0" applyFont="1" applyFill="1" applyBorder="1" applyAlignment="1" applyProtection="1">
      <alignment horizontal="center" vertical="center"/>
      <protection hidden="1"/>
    </xf>
    <xf numFmtId="41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182" fontId="53" fillId="22" borderId="0" xfId="0" applyNumberFormat="1" applyFont="1" applyFill="1" applyBorder="1" applyAlignment="1" applyProtection="1">
      <alignment horizontal="center" vertical="center"/>
      <protection hidden="1"/>
    </xf>
    <xf numFmtId="0" fontId="53" fillId="22" borderId="0" xfId="0" applyNumberFormat="1" applyFont="1" applyFill="1" applyBorder="1" applyAlignment="1" applyProtection="1">
      <alignment horizontal="center" vertical="center"/>
      <protection hidden="1"/>
    </xf>
    <xf numFmtId="0" fontId="53" fillId="22" borderId="0" xfId="0" applyFont="1" applyFill="1" applyAlignment="1" applyProtection="1">
      <alignment horizontal="left" vertical="center"/>
      <protection hidden="1"/>
    </xf>
    <xf numFmtId="3" fontId="53" fillId="22" borderId="0" xfId="0" applyNumberFormat="1" applyFont="1" applyFill="1" applyAlignment="1" applyProtection="1">
      <alignment horizontal="left" vertical="center"/>
      <protection hidden="1"/>
    </xf>
    <xf numFmtId="0" fontId="53" fillId="22" borderId="18" xfId="0" applyFont="1" applyFill="1" applyBorder="1" applyAlignment="1" applyProtection="1">
      <alignment horizontal="center" vertical="center" wrapText="1"/>
      <protection hidden="1"/>
    </xf>
    <xf numFmtId="41" fontId="53" fillId="22" borderId="16" xfId="0" applyNumberFormat="1" applyFont="1" applyFill="1" applyBorder="1" applyAlignment="1" applyProtection="1">
      <alignment horizontal="right" vertical="center"/>
      <protection hidden="1"/>
    </xf>
    <xf numFmtId="41" fontId="53" fillId="22" borderId="17" xfId="0" quotePrefix="1" applyNumberFormat="1" applyFont="1" applyFill="1" applyBorder="1" applyAlignment="1" applyProtection="1">
      <alignment horizontal="center" vertical="center"/>
      <protection hidden="1"/>
    </xf>
    <xf numFmtId="41" fontId="65" fillId="22" borderId="0" xfId="0" applyNumberFormat="1" applyFont="1" applyFill="1" applyBorder="1" applyAlignment="1" applyProtection="1">
      <alignment horizontal="right" vertical="center"/>
      <protection hidden="1"/>
    </xf>
    <xf numFmtId="41" fontId="53" fillId="22" borderId="0" xfId="0" quotePrefix="1" applyNumberFormat="1" applyFont="1" applyFill="1" applyBorder="1" applyAlignment="1" applyProtection="1">
      <alignment horizontal="right" vertical="center"/>
      <protection hidden="1"/>
    </xf>
    <xf numFmtId="0" fontId="61" fillId="22" borderId="0" xfId="0" applyFont="1" applyFill="1" applyBorder="1" applyAlignment="1" applyProtection="1">
      <alignment horizontal="center" vertical="center"/>
      <protection hidden="1"/>
    </xf>
    <xf numFmtId="41" fontId="53" fillId="22" borderId="16" xfId="921" quotePrefix="1" applyNumberFormat="1" applyFont="1" applyFill="1" applyBorder="1" applyAlignment="1" applyProtection="1">
      <alignment horizontal="center" vertical="center"/>
      <protection hidden="1"/>
    </xf>
    <xf numFmtId="41" fontId="53" fillId="22" borderId="17" xfId="921" quotePrefix="1" applyNumberFormat="1" applyFont="1" applyFill="1" applyBorder="1" applyAlignment="1" applyProtection="1">
      <alignment horizontal="center" vertical="center"/>
      <protection hidden="1"/>
    </xf>
    <xf numFmtId="41" fontId="62" fillId="22" borderId="17" xfId="921" quotePrefix="1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Border="1" applyAlignment="1" applyProtection="1">
      <alignment horizontal="center"/>
      <protection hidden="1"/>
    </xf>
    <xf numFmtId="41" fontId="53" fillId="22" borderId="17" xfId="0" applyNumberFormat="1" applyFont="1" applyFill="1" applyBorder="1" applyAlignment="1" applyProtection="1">
      <alignment horizontal="center" vertical="center"/>
      <protection hidden="1"/>
    </xf>
    <xf numFmtId="177" fontId="53" fillId="22" borderId="0" xfId="717" applyFont="1" applyFill="1" applyBorder="1" applyAlignment="1" applyProtection="1">
      <alignment horizontal="center" vertical="center"/>
      <protection hidden="1"/>
    </xf>
    <xf numFmtId="0" fontId="53" fillId="22" borderId="17" xfId="0" applyFont="1" applyFill="1" applyBorder="1" applyAlignment="1" applyProtection="1">
      <alignment horizontal="left" vertical="center" shrinkToFit="1"/>
      <protection hidden="1"/>
    </xf>
    <xf numFmtId="0" fontId="53" fillId="22" borderId="0" xfId="0" applyFont="1" applyFill="1" applyBorder="1" applyAlignment="1" applyProtection="1">
      <alignment horizontal="left" vertical="center" shrinkToFit="1"/>
      <protection hidden="1"/>
    </xf>
    <xf numFmtId="0" fontId="53" fillId="22" borderId="19" xfId="0" applyFont="1" applyFill="1" applyBorder="1" applyAlignment="1" applyProtection="1">
      <alignment horizontal="left" vertical="center" shrinkToFit="1"/>
      <protection hidden="1"/>
    </xf>
    <xf numFmtId="0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0" quotePrefix="1" applyFont="1" applyFill="1" applyBorder="1" applyAlignment="1" applyProtection="1">
      <alignment horizontal="center" vertical="center"/>
      <protection hidden="1"/>
    </xf>
    <xf numFmtId="0" fontId="53" fillId="22" borderId="17" xfId="0" quotePrefix="1" applyFont="1" applyFill="1" applyBorder="1" applyAlignment="1" applyProtection="1">
      <alignment horizontal="center" vertical="center"/>
      <protection hidden="1"/>
    </xf>
    <xf numFmtId="0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182" fontId="53" fillId="22" borderId="16" xfId="0" applyNumberFormat="1" applyFont="1" applyFill="1" applyBorder="1" applyAlignment="1" applyProtection="1">
      <alignment horizontal="center" vertical="center"/>
      <protection hidden="1"/>
    </xf>
    <xf numFmtId="182" fontId="53" fillId="22" borderId="17" xfId="0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Border="1" applyAlignment="1" applyProtection="1">
      <alignment horizontal="left"/>
      <protection hidden="1"/>
    </xf>
    <xf numFmtId="41" fontId="53" fillId="22" borderId="0" xfId="0" applyNumberFormat="1" applyFont="1" applyFill="1" applyBorder="1" applyAlignment="1" applyProtection="1">
      <alignment vertical="center"/>
      <protection hidden="1"/>
    </xf>
    <xf numFmtId="41" fontId="53" fillId="22" borderId="0" xfId="0" applyNumberFormat="1" applyFont="1" applyFill="1" applyAlignment="1" applyProtection="1">
      <alignment vertical="center"/>
      <protection hidden="1"/>
    </xf>
    <xf numFmtId="41" fontId="53" fillId="22" borderId="0" xfId="0" quotePrefix="1" applyNumberFormat="1" applyFont="1" applyFill="1" applyBorder="1" applyAlignment="1" applyProtection="1">
      <alignment vertical="center"/>
      <protection hidden="1"/>
    </xf>
    <xf numFmtId="0" fontId="53" fillId="22" borderId="16" xfId="717" quotePrefix="1" applyNumberFormat="1" applyFont="1" applyFill="1" applyBorder="1" applyAlignment="1" applyProtection="1">
      <alignment horizontal="center" vertical="center"/>
      <protection hidden="1"/>
    </xf>
    <xf numFmtId="0" fontId="62" fillId="22" borderId="16" xfId="717" quotePrefix="1" applyNumberFormat="1" applyFont="1" applyFill="1" applyBorder="1" applyAlignment="1" applyProtection="1">
      <alignment horizontal="center" vertical="center"/>
      <protection hidden="1"/>
    </xf>
    <xf numFmtId="177" fontId="53" fillId="22" borderId="16" xfId="717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vertical="center"/>
      <protection hidden="1"/>
    </xf>
    <xf numFmtId="49" fontId="53" fillId="22" borderId="16" xfId="0" applyNumberFormat="1" applyFont="1" applyFill="1" applyBorder="1" applyAlignment="1" applyProtection="1">
      <alignment horizontal="center" vertical="center"/>
      <protection hidden="1"/>
    </xf>
    <xf numFmtId="186" fontId="53" fillId="22" borderId="0" xfId="0" quotePrefix="1" applyNumberFormat="1" applyFont="1" applyFill="1" applyAlignment="1" applyProtection="1">
      <alignment horizontal="center" vertical="center"/>
      <protection hidden="1"/>
    </xf>
    <xf numFmtId="186" fontId="53" fillId="22" borderId="0" xfId="0" applyNumberFormat="1" applyFont="1" applyFill="1" applyBorder="1" applyAlignment="1" applyProtection="1">
      <alignment horizontal="right" vertical="center"/>
      <protection hidden="1"/>
    </xf>
    <xf numFmtId="186" fontId="62" fillId="22" borderId="0" xfId="0" applyNumberFormat="1" applyFont="1" applyFill="1" applyBorder="1" applyAlignment="1" applyProtection="1">
      <alignment horizontal="right" vertical="center"/>
      <protection hidden="1"/>
    </xf>
    <xf numFmtId="49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6" xfId="0" applyNumberFormat="1" applyFont="1" applyFill="1" applyBorder="1" applyAlignment="1" applyProtection="1">
      <alignment horizontal="right" vertical="center"/>
      <protection hidden="1"/>
    </xf>
    <xf numFmtId="49" fontId="62" fillId="22" borderId="0" xfId="0" quotePrefix="1" applyNumberFormat="1" applyFont="1" applyFill="1" applyBorder="1" applyAlignment="1" applyProtection="1">
      <alignment horizontal="center" vertical="center"/>
      <protection hidden="1"/>
    </xf>
    <xf numFmtId="49" fontId="62" fillId="22" borderId="16" xfId="0" applyNumberFormat="1" applyFont="1" applyFill="1" applyBorder="1" applyAlignment="1" applyProtection="1">
      <alignment horizontal="center" vertical="center"/>
      <protection hidden="1"/>
    </xf>
    <xf numFmtId="177" fontId="53" fillId="22" borderId="17" xfId="717" applyFont="1" applyFill="1" applyBorder="1" applyAlignment="1" applyProtection="1">
      <alignment horizontal="center" vertical="center"/>
      <protection hidden="1"/>
    </xf>
    <xf numFmtId="41" fontId="53" fillId="22" borderId="0" xfId="563" applyNumberFormat="1" applyFont="1" applyFill="1" applyBorder="1" applyAlignment="1" applyProtection="1">
      <alignment vertical="center"/>
      <protection hidden="1"/>
    </xf>
    <xf numFmtId="0" fontId="53" fillId="22" borderId="17" xfId="0" applyFont="1" applyFill="1" applyBorder="1" applyAlignment="1" applyProtection="1">
      <alignment horizontal="left" vertical="center"/>
      <protection hidden="1"/>
    </xf>
    <xf numFmtId="182" fontId="53" fillId="22" borderId="20" xfId="0" applyNumberFormat="1" applyFont="1" applyFill="1" applyBorder="1" applyAlignment="1" applyProtection="1">
      <alignment horizontal="center" vertical="center"/>
      <protection hidden="1"/>
    </xf>
    <xf numFmtId="0" fontId="53" fillId="22" borderId="19" xfId="0" applyFont="1" applyFill="1" applyBorder="1" applyAlignment="1" applyProtection="1">
      <alignment horizontal="left" vertical="center"/>
      <protection hidden="1"/>
    </xf>
    <xf numFmtId="0" fontId="20" fillId="22" borderId="0" xfId="917" applyFill="1" applyBorder="1" applyAlignment="1" applyProtection="1">
      <alignment horizontal="center" vertical="center"/>
      <protection hidden="1"/>
    </xf>
    <xf numFmtId="0" fontId="57" fillId="22" borderId="0" xfId="917" applyFont="1" applyFill="1" applyBorder="1" applyAlignment="1" applyProtection="1">
      <alignment horizontal="center" vertical="center"/>
      <protection hidden="1"/>
    </xf>
    <xf numFmtId="0" fontId="58" fillId="22" borderId="0" xfId="917" applyFont="1" applyFill="1" applyBorder="1" applyAlignment="1" applyProtection="1">
      <alignment horizontal="center" vertical="center"/>
      <protection hidden="1"/>
    </xf>
    <xf numFmtId="0" fontId="53" fillId="22" borderId="0" xfId="917" applyFont="1" applyFill="1" applyBorder="1" applyAlignment="1" applyProtection="1">
      <alignment horizontal="left" vertical="center"/>
      <protection hidden="1"/>
    </xf>
    <xf numFmtId="0" fontId="53" fillId="22" borderId="0" xfId="917" applyFont="1" applyFill="1" applyBorder="1" applyAlignment="1" applyProtection="1">
      <alignment horizontal="center" vertical="center"/>
      <protection hidden="1"/>
    </xf>
    <xf numFmtId="0" fontId="53" fillId="22" borderId="0" xfId="917" applyFont="1" applyFill="1" applyBorder="1" applyAlignment="1" applyProtection="1">
      <alignment horizontal="right" vertical="center"/>
      <protection hidden="1"/>
    </xf>
    <xf numFmtId="41" fontId="53" fillId="22" borderId="0" xfId="917" applyNumberFormat="1" applyFont="1" applyFill="1" applyBorder="1" applyAlignment="1" applyProtection="1">
      <alignment vertical="center"/>
      <protection hidden="1"/>
    </xf>
    <xf numFmtId="0" fontId="62" fillId="22" borderId="0" xfId="917" applyFont="1" applyFill="1" applyBorder="1" applyAlignment="1" applyProtection="1">
      <alignment horizontal="center" vertical="center"/>
      <protection hidden="1"/>
    </xf>
    <xf numFmtId="49" fontId="53" fillId="22" borderId="17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917" applyNumberFormat="1" applyFont="1" applyFill="1" applyBorder="1" applyAlignment="1" applyProtection="1">
      <alignment vertical="center"/>
      <protection hidden="1"/>
    </xf>
    <xf numFmtId="0" fontId="61" fillId="22" borderId="0" xfId="917" applyFont="1" applyFill="1" applyBorder="1" applyAlignment="1" applyProtection="1">
      <alignment horizontal="left"/>
      <protection hidden="1"/>
    </xf>
    <xf numFmtId="0" fontId="61" fillId="22" borderId="0" xfId="917" applyFont="1" applyFill="1" applyBorder="1" applyAlignment="1" applyProtection="1">
      <alignment horizontal="center"/>
      <protection hidden="1"/>
    </xf>
    <xf numFmtId="0" fontId="53" fillId="22" borderId="0" xfId="917" applyFont="1" applyFill="1" applyAlignment="1" applyProtection="1">
      <alignment horizontal="center" vertical="center"/>
      <protection hidden="1"/>
    </xf>
    <xf numFmtId="0" fontId="20" fillId="22" borderId="0" xfId="917" applyFill="1" applyAlignment="1" applyProtection="1">
      <alignment horizontal="center" vertical="center"/>
      <protection hidden="1"/>
    </xf>
    <xf numFmtId="0" fontId="64" fillId="22" borderId="0" xfId="917" applyFont="1" applyFill="1" applyAlignment="1" applyProtection="1">
      <alignment horizontal="center" vertical="center"/>
      <protection hidden="1"/>
    </xf>
    <xf numFmtId="1" fontId="70" fillId="22" borderId="0" xfId="919" applyNumberFormat="1" applyFont="1" applyFill="1" applyBorder="1" applyAlignment="1" applyProtection="1">
      <alignment horizontal="center" vertical="center"/>
      <protection hidden="1"/>
    </xf>
    <xf numFmtId="182" fontId="70" fillId="22" borderId="0" xfId="919" applyNumberFormat="1" applyFont="1" applyFill="1" applyBorder="1" applyAlignment="1" applyProtection="1">
      <alignment horizontal="center" vertical="center"/>
      <protection hidden="1"/>
    </xf>
    <xf numFmtId="0" fontId="0" fillId="22" borderId="0" xfId="0" applyFill="1" applyProtection="1">
      <protection hidden="1"/>
    </xf>
    <xf numFmtId="0" fontId="53" fillId="22" borderId="17" xfId="717" applyNumberFormat="1" applyFont="1" applyFill="1" applyBorder="1" applyAlignment="1" applyProtection="1">
      <alignment horizontal="center" vertical="center"/>
      <protection hidden="1"/>
    </xf>
    <xf numFmtId="0" fontId="53" fillId="22" borderId="17" xfId="717" quotePrefix="1" applyNumberFormat="1" applyFont="1" applyFill="1" applyBorder="1" applyAlignment="1" applyProtection="1">
      <alignment horizontal="center" vertical="center"/>
      <protection hidden="1"/>
    </xf>
    <xf numFmtId="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0" applyFont="1" applyFill="1" applyBorder="1" applyAlignment="1" applyProtection="1">
      <alignment horizontal="center" vertical="center"/>
      <protection hidden="1"/>
    </xf>
    <xf numFmtId="177" fontId="62" fillId="22" borderId="17" xfId="717" applyFont="1" applyFill="1" applyBorder="1" applyAlignment="1" applyProtection="1">
      <alignment horizontal="left" vertical="center"/>
      <protection hidden="1"/>
    </xf>
    <xf numFmtId="182" fontId="53" fillId="22" borderId="0" xfId="0" applyNumberFormat="1" applyFont="1" applyFill="1" applyAlignment="1" applyProtection="1">
      <alignment horizontal="center" vertical="center"/>
      <protection hidden="1"/>
    </xf>
    <xf numFmtId="3" fontId="53" fillId="22" borderId="0" xfId="907" applyNumberFormat="1" applyFont="1" applyFill="1" applyAlignment="1" applyProtection="1">
      <alignment horizontal="left" vertical="center"/>
      <protection hidden="1"/>
    </xf>
    <xf numFmtId="0" fontId="55" fillId="22" borderId="0" xfId="907" applyFont="1" applyFill="1" applyAlignment="1" applyProtection="1">
      <alignment horizontal="center" vertical="center"/>
      <protection hidden="1"/>
    </xf>
    <xf numFmtId="0" fontId="55" fillId="22" borderId="0" xfId="907" applyFont="1" applyFill="1" applyBorder="1" applyAlignment="1" applyProtection="1">
      <alignment horizontal="center" vertical="center"/>
      <protection hidden="1"/>
    </xf>
    <xf numFmtId="3" fontId="53" fillId="22" borderId="0" xfId="907" applyNumberFormat="1" applyFont="1" applyFill="1" applyAlignment="1" applyProtection="1">
      <alignment horizontal="right" vertical="center"/>
      <protection hidden="1"/>
    </xf>
    <xf numFmtId="0" fontId="57" fillId="22" borderId="0" xfId="907" applyFont="1" applyFill="1" applyBorder="1" applyAlignment="1" applyProtection="1">
      <alignment horizontal="center" vertical="center"/>
      <protection hidden="1"/>
    </xf>
    <xf numFmtId="0" fontId="58" fillId="22" borderId="0" xfId="907" applyFont="1" applyFill="1" applyAlignment="1" applyProtection="1">
      <alignment horizontal="center" vertical="center"/>
      <protection hidden="1"/>
    </xf>
    <xf numFmtId="0" fontId="58" fillId="22" borderId="0" xfId="907" applyFont="1" applyFill="1" applyBorder="1" applyAlignment="1" applyProtection="1">
      <alignment horizontal="center" vertical="center"/>
      <protection hidden="1"/>
    </xf>
    <xf numFmtId="0" fontId="53" fillId="22" borderId="0" xfId="907" applyFont="1" applyFill="1" applyBorder="1" applyAlignment="1" applyProtection="1">
      <alignment horizontal="left" vertical="center"/>
      <protection hidden="1"/>
    </xf>
    <xf numFmtId="0" fontId="53" fillId="22" borderId="0" xfId="907" applyFont="1" applyFill="1" applyBorder="1" applyAlignment="1" applyProtection="1">
      <alignment horizontal="right" vertical="center"/>
      <protection hidden="1"/>
    </xf>
    <xf numFmtId="0" fontId="53" fillId="22" borderId="0" xfId="907" applyFont="1" applyFill="1" applyBorder="1" applyAlignment="1" applyProtection="1">
      <alignment horizontal="center" vertical="center"/>
      <protection hidden="1"/>
    </xf>
    <xf numFmtId="41" fontId="53" fillId="22" borderId="17" xfId="907" applyNumberFormat="1" applyFont="1" applyFill="1" applyBorder="1" applyAlignment="1" applyProtection="1">
      <alignment horizontal="right" vertical="center"/>
      <protection hidden="1"/>
    </xf>
    <xf numFmtId="41" fontId="53" fillId="22" borderId="0" xfId="907" applyNumberFormat="1" applyFont="1" applyFill="1" applyBorder="1" applyAlignment="1" applyProtection="1">
      <alignment horizontal="right" vertical="center"/>
      <protection hidden="1"/>
    </xf>
    <xf numFmtId="0" fontId="62" fillId="22" borderId="0" xfId="907" applyFont="1" applyFill="1" applyBorder="1" applyAlignment="1" applyProtection="1">
      <alignment horizontal="center" vertical="center"/>
      <protection hidden="1"/>
    </xf>
    <xf numFmtId="41" fontId="53" fillId="22" borderId="16" xfId="907" applyNumberFormat="1" applyFont="1" applyFill="1" applyBorder="1" applyAlignment="1" applyProtection="1">
      <alignment horizontal="right" vertical="center"/>
      <protection hidden="1"/>
    </xf>
    <xf numFmtId="0" fontId="53" fillId="22" borderId="0" xfId="717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907" quotePrefix="1" applyFont="1" applyFill="1" applyBorder="1" applyAlignment="1" applyProtection="1">
      <alignment horizontal="center" vertical="center"/>
      <protection hidden="1"/>
    </xf>
    <xf numFmtId="0" fontId="62" fillId="22" borderId="16" xfId="907" quotePrefix="1" applyNumberFormat="1" applyFont="1" applyFill="1" applyBorder="1" applyAlignment="1" applyProtection="1">
      <alignment horizontal="center" vertical="center"/>
      <protection hidden="1"/>
    </xf>
    <xf numFmtId="41" fontId="62" fillId="22" borderId="17" xfId="907" applyNumberFormat="1" applyFont="1" applyFill="1" applyBorder="1" applyAlignment="1" applyProtection="1">
      <alignment horizontal="right" vertical="center"/>
      <protection hidden="1"/>
    </xf>
    <xf numFmtId="41" fontId="62" fillId="22" borderId="0" xfId="907" applyNumberFormat="1" applyFont="1" applyFill="1" applyBorder="1" applyAlignment="1" applyProtection="1">
      <alignment horizontal="right" vertical="center"/>
      <protection hidden="1"/>
    </xf>
    <xf numFmtId="41" fontId="62" fillId="22" borderId="16" xfId="907" applyNumberFormat="1" applyFont="1" applyFill="1" applyBorder="1" applyAlignment="1" applyProtection="1">
      <alignment horizontal="right" vertical="center"/>
      <protection hidden="1"/>
    </xf>
    <xf numFmtId="0" fontId="62" fillId="22" borderId="0" xfId="907" quotePrefix="1" applyNumberFormat="1" applyFont="1" applyFill="1" applyBorder="1" applyAlignment="1" applyProtection="1">
      <alignment horizontal="center" vertical="center"/>
      <protection hidden="1"/>
    </xf>
    <xf numFmtId="182" fontId="53" fillId="22" borderId="16" xfId="907" applyNumberFormat="1" applyFont="1" applyFill="1" applyBorder="1" applyAlignment="1" applyProtection="1">
      <alignment horizontal="center" vertical="center"/>
      <protection hidden="1"/>
    </xf>
    <xf numFmtId="0" fontId="53" fillId="22" borderId="17" xfId="907" applyFont="1" applyFill="1" applyBorder="1" applyAlignment="1" applyProtection="1">
      <alignment horizontal="left" vertical="center"/>
      <protection hidden="1"/>
    </xf>
    <xf numFmtId="0" fontId="62" fillId="22" borderId="17" xfId="907" applyFont="1" applyFill="1" applyBorder="1" applyAlignment="1" applyProtection="1">
      <alignment horizontal="left" vertical="center"/>
      <protection hidden="1"/>
    </xf>
    <xf numFmtId="0" fontId="53" fillId="22" borderId="19" xfId="907" applyFont="1" applyFill="1" applyBorder="1" applyAlignment="1" applyProtection="1">
      <alignment horizontal="left" vertical="center"/>
      <protection hidden="1"/>
    </xf>
    <xf numFmtId="0" fontId="61" fillId="22" borderId="0" xfId="907" applyFont="1" applyFill="1" applyBorder="1" applyAlignment="1" applyProtection="1">
      <alignment horizontal="left"/>
      <protection hidden="1"/>
    </xf>
    <xf numFmtId="0" fontId="61" fillId="22" borderId="0" xfId="907" applyFont="1" applyFill="1" applyBorder="1" applyAlignment="1" applyProtection="1">
      <alignment horizontal="center" wrapText="1"/>
      <protection hidden="1"/>
    </xf>
    <xf numFmtId="0" fontId="61" fillId="22" borderId="0" xfId="907" applyFont="1" applyFill="1" applyBorder="1" applyAlignment="1" applyProtection="1">
      <alignment horizontal="left" vertical="center"/>
      <protection hidden="1"/>
    </xf>
    <xf numFmtId="0" fontId="61" fillId="22" borderId="0" xfId="907" applyFont="1" applyFill="1" applyBorder="1" applyAlignment="1" applyProtection="1">
      <alignment horizontal="right" vertical="center"/>
      <protection hidden="1"/>
    </xf>
    <xf numFmtId="0" fontId="53" fillId="22" borderId="0" xfId="907" applyFont="1" applyFill="1" applyAlignment="1" applyProtection="1">
      <alignment horizontal="center" vertical="center"/>
      <protection hidden="1"/>
    </xf>
    <xf numFmtId="0" fontId="64" fillId="22" borderId="0" xfId="907" applyFont="1" applyFill="1" applyAlignment="1" applyProtection="1">
      <alignment horizontal="center" vertical="center"/>
      <protection hidden="1"/>
    </xf>
    <xf numFmtId="0" fontId="21" fillId="22" borderId="0" xfId="907" applyFill="1" applyAlignment="1" applyProtection="1">
      <alignment horizontal="center" vertical="center"/>
      <protection hidden="1"/>
    </xf>
    <xf numFmtId="0" fontId="21" fillId="22" borderId="0" xfId="907" applyFill="1" applyBorder="1" applyAlignment="1" applyProtection="1">
      <alignment horizontal="center" vertical="center"/>
      <protection hidden="1"/>
    </xf>
    <xf numFmtId="0" fontId="64" fillId="22" borderId="0" xfId="907" applyFont="1" applyFill="1" applyBorder="1" applyAlignment="1" applyProtection="1">
      <alignment horizontal="center" vertical="center"/>
      <protection hidden="1"/>
    </xf>
    <xf numFmtId="41" fontId="62" fillId="22" borderId="17" xfId="0" applyNumberFormat="1" applyFont="1" applyFill="1" applyBorder="1" applyAlignment="1" applyProtection="1">
      <alignment horizontal="right" vertical="center"/>
      <protection hidden="1"/>
    </xf>
    <xf numFmtId="0" fontId="62" fillId="22" borderId="17" xfId="0" applyFont="1" applyFill="1" applyBorder="1" applyAlignment="1" applyProtection="1">
      <alignment horizontal="left" vertical="center" shrinkToFit="1"/>
      <protection hidden="1"/>
    </xf>
    <xf numFmtId="182" fontId="61" fillId="22" borderId="0" xfId="0" applyNumberFormat="1" applyFont="1" applyFill="1" applyAlignment="1" applyProtection="1">
      <alignment horizontal="left" vertical="center"/>
      <protection hidden="1"/>
    </xf>
    <xf numFmtId="0" fontId="61" fillId="22" borderId="0" xfId="0" applyFont="1" applyFill="1" applyBorder="1" applyAlignment="1" applyProtection="1">
      <alignment horizontal="left" vertical="center"/>
      <protection hidden="1"/>
    </xf>
    <xf numFmtId="0" fontId="61" fillId="22" borderId="0" xfId="0" applyFont="1" applyFill="1" applyAlignment="1" applyProtection="1">
      <alignment horizontal="left" vertical="center"/>
      <protection hidden="1"/>
    </xf>
    <xf numFmtId="41" fontId="75" fillId="22" borderId="0" xfId="0" applyNumberFormat="1" applyFont="1" applyFill="1" applyBorder="1" applyAlignment="1" applyProtection="1">
      <alignment vertical="center" wrapText="1"/>
      <protection hidden="1"/>
    </xf>
    <xf numFmtId="182" fontId="53" fillId="22" borderId="16" xfId="0" applyNumberFormat="1" applyFont="1" applyFill="1" applyBorder="1" applyAlignment="1" applyProtection="1">
      <alignment horizontal="left" vertical="center"/>
      <protection hidden="1"/>
    </xf>
    <xf numFmtId="182" fontId="53" fillId="22" borderId="20" xfId="0" applyNumberFormat="1" applyFont="1" applyFill="1" applyBorder="1" applyAlignment="1" applyProtection="1">
      <alignment horizontal="left" vertical="center"/>
      <protection hidden="1"/>
    </xf>
    <xf numFmtId="0" fontId="62" fillId="22" borderId="0" xfId="0" applyFont="1" applyFill="1" applyBorder="1" applyAlignment="1" applyProtection="1">
      <alignment horizontal="left" vertical="center"/>
      <protection hidden="1"/>
    </xf>
    <xf numFmtId="0" fontId="53" fillId="22" borderId="10" xfId="0" applyFont="1" applyFill="1" applyBorder="1" applyAlignment="1" applyProtection="1">
      <alignment horizontal="left" vertical="center"/>
      <protection hidden="1"/>
    </xf>
    <xf numFmtId="0" fontId="61" fillId="22" borderId="0" xfId="0" applyFont="1" applyFill="1" applyAlignment="1" applyProtection="1">
      <alignment horizontal="center" vertical="center"/>
      <protection hidden="1"/>
    </xf>
    <xf numFmtId="0" fontId="34" fillId="22" borderId="0" xfId="0" applyFont="1" applyFill="1" applyAlignment="1" applyProtection="1">
      <alignment horizontal="center" vertical="center"/>
      <protection hidden="1"/>
    </xf>
    <xf numFmtId="0" fontId="76" fillId="22" borderId="0" xfId="0" applyFont="1" applyFill="1" applyAlignment="1" applyProtection="1">
      <alignment horizontal="center" vertical="center"/>
      <protection hidden="1"/>
    </xf>
    <xf numFmtId="0" fontId="76" fillId="22" borderId="0" xfId="0" applyFont="1" applyFill="1" applyBorder="1" applyAlignment="1" applyProtection="1">
      <alignment horizontal="center" vertical="center"/>
      <protection hidden="1"/>
    </xf>
    <xf numFmtId="0" fontId="53" fillId="22" borderId="16" xfId="0" applyFont="1" applyFill="1" applyBorder="1" applyAlignment="1" applyProtection="1">
      <alignment horizontal="left" vertical="center"/>
      <protection hidden="1"/>
    </xf>
    <xf numFmtId="0" fontId="58" fillId="22" borderId="0" xfId="0" applyFont="1" applyFill="1" applyAlignment="1" applyProtection="1">
      <alignment vertical="center"/>
      <protection hidden="1"/>
    </xf>
    <xf numFmtId="0" fontId="53" fillId="22" borderId="0" xfId="0" applyFont="1" applyFill="1" applyBorder="1" applyAlignment="1" applyProtection="1">
      <alignment vertical="center"/>
      <protection hidden="1"/>
    </xf>
    <xf numFmtId="1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1" fontId="53" fillId="22" borderId="0" xfId="919" applyNumberFormat="1" applyFont="1" applyFill="1" applyBorder="1" applyAlignment="1" applyProtection="1">
      <alignment horizontal="left" vertical="center"/>
      <protection hidden="1"/>
    </xf>
    <xf numFmtId="1" fontId="70" fillId="22" borderId="0" xfId="919" applyNumberFormat="1" applyFill="1" applyBorder="1" applyAlignment="1" applyProtection="1">
      <alignment horizontal="center" vertical="center"/>
      <protection hidden="1"/>
    </xf>
    <xf numFmtId="182" fontId="70" fillId="22" borderId="0" xfId="919" applyNumberFormat="1" applyFill="1" applyBorder="1" applyAlignment="1" applyProtection="1">
      <alignment horizontal="center" vertical="center"/>
      <protection hidden="1"/>
    </xf>
    <xf numFmtId="1" fontId="53" fillId="22" borderId="0" xfId="919" applyNumberFormat="1" applyFont="1" applyFill="1" applyBorder="1" applyAlignment="1" applyProtection="1">
      <alignment horizontal="right" vertical="center"/>
      <protection hidden="1"/>
    </xf>
    <xf numFmtId="0" fontId="53" fillId="22" borderId="0" xfId="0" applyFont="1" applyFill="1" applyBorder="1" applyAlignment="1" applyProtection="1">
      <alignment horizontal="center" vertical="center" wrapText="1"/>
      <protection hidden="1"/>
    </xf>
    <xf numFmtId="182" fontId="61" fillId="22" borderId="0" xfId="0" applyNumberFormat="1" applyFont="1" applyFill="1" applyBorder="1" applyAlignment="1" applyProtection="1">
      <alignment horizontal="left" vertical="center"/>
      <protection hidden="1"/>
    </xf>
    <xf numFmtId="0" fontId="53" fillId="22" borderId="0" xfId="0" applyFont="1" applyFill="1" applyAlignment="1" applyProtection="1">
      <alignment horizontal="right" vertical="center"/>
      <protection hidden="1"/>
    </xf>
    <xf numFmtId="177" fontId="53" fillId="22" borderId="0" xfId="563" applyFont="1" applyFill="1" applyBorder="1" applyAlignment="1" applyProtection="1">
      <alignment horizontal="right" vertical="center"/>
      <protection hidden="1"/>
    </xf>
    <xf numFmtId="0" fontId="53" fillId="22" borderId="17" xfId="0" applyFont="1" applyFill="1" applyBorder="1" applyAlignment="1" applyProtection="1">
      <alignment vertical="center"/>
      <protection hidden="1"/>
    </xf>
    <xf numFmtId="1" fontId="57" fillId="22" borderId="0" xfId="919" applyNumberFormat="1" applyFont="1" applyFill="1" applyBorder="1" applyAlignment="1" applyProtection="1">
      <alignment horizontal="center" vertical="center"/>
      <protection hidden="1"/>
    </xf>
    <xf numFmtId="1" fontId="58" fillId="22" borderId="0" xfId="919" applyNumberFormat="1" applyFont="1" applyFill="1" applyBorder="1" applyAlignment="1" applyProtection="1">
      <alignment horizontal="center" vertical="center"/>
      <protection hidden="1"/>
    </xf>
    <xf numFmtId="1" fontId="53" fillId="22" borderId="0" xfId="919" applyNumberFormat="1" applyFont="1" applyFill="1" applyBorder="1" applyAlignment="1" applyProtection="1">
      <alignment horizontal="center" vertical="center"/>
      <protection hidden="1"/>
    </xf>
    <xf numFmtId="1" fontId="62" fillId="22" borderId="0" xfId="919" applyNumberFormat="1" applyFont="1" applyFill="1" applyBorder="1" applyAlignment="1" applyProtection="1">
      <alignment horizontal="center" vertical="center"/>
      <protection hidden="1"/>
    </xf>
    <xf numFmtId="1" fontId="53" fillId="22" borderId="0" xfId="919" applyNumberFormat="1" applyFont="1" applyFill="1" applyBorder="1" applyAlignment="1" applyProtection="1">
      <alignment horizontal="center"/>
      <protection hidden="1"/>
    </xf>
    <xf numFmtId="1" fontId="61" fillId="22" borderId="0" xfId="919" applyNumberFormat="1" applyFont="1" applyFill="1" applyBorder="1" applyAlignment="1" applyProtection="1">
      <alignment horizontal="left" vertical="center"/>
      <protection hidden="1"/>
    </xf>
    <xf numFmtId="1" fontId="53" fillId="22" borderId="0" xfId="919" applyNumberFormat="1" applyFont="1" applyFill="1" applyAlignment="1" applyProtection="1">
      <alignment horizontal="center" vertical="center"/>
      <protection hidden="1"/>
    </xf>
    <xf numFmtId="1" fontId="54" fillId="22" borderId="0" xfId="919" applyNumberFormat="1" applyFont="1" applyFill="1" applyAlignment="1" applyProtection="1">
      <alignment horizontal="center" vertical="center"/>
      <protection hidden="1"/>
    </xf>
    <xf numFmtId="0" fontId="70" fillId="22" borderId="0" xfId="920" applyFill="1" applyBorder="1" applyAlignment="1" applyProtection="1">
      <alignment horizontal="center" vertical="center"/>
      <protection hidden="1"/>
    </xf>
    <xf numFmtId="0" fontId="57" fillId="22" borderId="0" xfId="920" applyFont="1" applyFill="1" applyBorder="1" applyAlignment="1" applyProtection="1">
      <alignment horizontal="center" vertical="center"/>
      <protection hidden="1"/>
    </xf>
    <xf numFmtId="0" fontId="58" fillId="22" borderId="0" xfId="920" applyFont="1" applyFill="1" applyBorder="1" applyAlignment="1" applyProtection="1">
      <alignment vertical="center"/>
      <protection hidden="1"/>
    </xf>
    <xf numFmtId="0" fontId="58" fillId="22" borderId="0" xfId="920" applyFont="1" applyFill="1" applyBorder="1" applyAlignment="1" applyProtection="1">
      <alignment horizontal="center" vertical="center"/>
      <protection hidden="1"/>
    </xf>
    <xf numFmtId="0" fontId="53" fillId="22" borderId="0" xfId="920" applyFont="1" applyFill="1" applyBorder="1" applyAlignment="1" applyProtection="1">
      <alignment horizontal="left" vertical="center"/>
      <protection hidden="1"/>
    </xf>
    <xf numFmtId="0" fontId="53" fillId="22" borderId="0" xfId="920" applyFont="1" applyFill="1" applyBorder="1" applyAlignment="1" applyProtection="1">
      <alignment horizontal="right" vertical="center"/>
      <protection hidden="1"/>
    </xf>
    <xf numFmtId="0" fontId="53" fillId="22" borderId="0" xfId="920" applyFont="1" applyFill="1" applyBorder="1" applyAlignment="1" applyProtection="1">
      <alignment horizontal="center" vertical="center"/>
      <protection hidden="1"/>
    </xf>
    <xf numFmtId="0" fontId="62" fillId="22" borderId="0" xfId="920" applyFont="1" applyFill="1" applyBorder="1" applyAlignment="1" applyProtection="1">
      <alignment horizontal="center" vertical="center"/>
      <protection hidden="1"/>
    </xf>
    <xf numFmtId="41" fontId="53" fillId="22" borderId="0" xfId="910" applyNumberFormat="1" applyFont="1" applyFill="1" applyBorder="1" applyAlignment="1" applyProtection="1">
      <alignment horizontal="right" vertical="center"/>
      <protection hidden="1"/>
    </xf>
    <xf numFmtId="0" fontId="53" fillId="22" borderId="0" xfId="920" applyFont="1" applyFill="1" applyAlignment="1" applyProtection="1">
      <alignment horizontal="center" vertical="center"/>
      <protection hidden="1"/>
    </xf>
    <xf numFmtId="0" fontId="54" fillId="22" borderId="0" xfId="920" applyFont="1" applyFill="1" applyAlignment="1" applyProtection="1">
      <alignment horizontal="center" vertical="center"/>
      <protection hidden="1"/>
    </xf>
    <xf numFmtId="1" fontId="61" fillId="22" borderId="0" xfId="919" applyNumberFormat="1" applyFont="1" applyFill="1" applyBorder="1" applyAlignment="1" applyProtection="1">
      <alignment horizontal="right"/>
      <protection hidden="1"/>
    </xf>
    <xf numFmtId="1" fontId="70" fillId="22" borderId="0" xfId="919" applyNumberFormat="1" applyFill="1" applyAlignment="1" applyProtection="1">
      <alignment horizontal="center" vertical="center"/>
      <protection hidden="1"/>
    </xf>
    <xf numFmtId="1" fontId="53" fillId="22" borderId="0" xfId="919" applyNumberFormat="1" applyFont="1" applyFill="1" applyAlignment="1" applyProtection="1">
      <alignment horizontal="right" vertical="center"/>
      <protection hidden="1"/>
    </xf>
    <xf numFmtId="1" fontId="61" fillId="22" borderId="0" xfId="919" applyNumberFormat="1" applyFont="1" applyFill="1" applyAlignment="1" applyProtection="1">
      <alignment horizontal="left" vertical="center"/>
      <protection hidden="1"/>
    </xf>
    <xf numFmtId="0" fontId="53" fillId="22" borderId="0" xfId="920" applyFont="1" applyFill="1" applyAlignment="1" applyProtection="1">
      <alignment horizontal="left" vertical="center"/>
      <protection hidden="1"/>
    </xf>
    <xf numFmtId="180" fontId="70" fillId="22" borderId="0" xfId="920" applyNumberFormat="1" applyFill="1" applyAlignment="1" applyProtection="1">
      <alignment horizontal="center" vertical="center"/>
      <protection hidden="1"/>
    </xf>
    <xf numFmtId="0" fontId="70" fillId="22" borderId="0" xfId="920" applyFill="1" applyAlignment="1" applyProtection="1">
      <alignment horizontal="center" vertical="center"/>
      <protection hidden="1"/>
    </xf>
    <xf numFmtId="3" fontId="70" fillId="22" borderId="0" xfId="920" applyNumberFormat="1" applyFill="1" applyAlignment="1" applyProtection="1">
      <alignment horizontal="center" vertical="center"/>
      <protection hidden="1"/>
    </xf>
    <xf numFmtId="180" fontId="53" fillId="22" borderId="0" xfId="920" applyNumberFormat="1" applyFont="1" applyFill="1" applyBorder="1" applyAlignment="1" applyProtection="1">
      <alignment horizontal="left" vertical="center"/>
      <protection hidden="1"/>
    </xf>
    <xf numFmtId="3" fontId="53" fillId="22" borderId="0" xfId="920" applyNumberFormat="1" applyFont="1" applyFill="1" applyBorder="1" applyAlignment="1" applyProtection="1">
      <alignment horizontal="left" vertical="center"/>
      <protection hidden="1"/>
    </xf>
    <xf numFmtId="180" fontId="53" fillId="22" borderId="0" xfId="920" applyNumberFormat="1" applyFont="1" applyFill="1" applyBorder="1" applyAlignment="1" applyProtection="1">
      <alignment horizontal="right" vertical="center"/>
      <protection hidden="1"/>
    </xf>
    <xf numFmtId="41" fontId="62" fillId="22" borderId="0" xfId="920" applyNumberFormat="1" applyFont="1" applyFill="1" applyBorder="1" applyAlignment="1" applyProtection="1">
      <alignment horizontal="center" vertical="center"/>
      <protection hidden="1"/>
    </xf>
    <xf numFmtId="41" fontId="53" fillId="22" borderId="0" xfId="920" applyNumberFormat="1" applyFont="1" applyFill="1" applyBorder="1" applyAlignment="1" applyProtection="1">
      <alignment horizontal="center" vertical="center"/>
      <protection hidden="1"/>
    </xf>
    <xf numFmtId="0" fontId="61" fillId="22" borderId="0" xfId="920" applyFont="1" applyFill="1" applyBorder="1" applyAlignment="1" applyProtection="1">
      <alignment horizontal="left"/>
      <protection hidden="1"/>
    </xf>
    <xf numFmtId="180" fontId="53" fillId="22" borderId="0" xfId="920" applyNumberFormat="1" applyFont="1" applyFill="1" applyAlignment="1" applyProtection="1">
      <alignment horizontal="center" vertical="center"/>
      <protection hidden="1"/>
    </xf>
    <xf numFmtId="3" fontId="53" fillId="22" borderId="0" xfId="920" applyNumberFormat="1" applyFont="1" applyFill="1" applyAlignment="1" applyProtection="1">
      <alignment horizontal="center" vertical="center"/>
      <protection hidden="1"/>
    </xf>
    <xf numFmtId="0" fontId="61" fillId="22" borderId="16" xfId="0" quotePrefix="1" applyFont="1" applyFill="1" applyBorder="1" applyAlignment="1" applyProtection="1">
      <alignment horizontal="center" vertical="center"/>
      <protection hidden="1"/>
    </xf>
    <xf numFmtId="0" fontId="69" fillId="22" borderId="16" xfId="0" quotePrefix="1" applyNumberFormat="1" applyFont="1" applyFill="1" applyBorder="1" applyAlignment="1" applyProtection="1">
      <alignment horizontal="center" vertical="center"/>
      <protection hidden="1"/>
    </xf>
    <xf numFmtId="182" fontId="61" fillId="22" borderId="16" xfId="0" applyNumberFormat="1" applyFont="1" applyFill="1" applyBorder="1" applyAlignment="1" applyProtection="1">
      <alignment horizontal="center" vertical="center"/>
      <protection hidden="1"/>
    </xf>
    <xf numFmtId="0" fontId="0" fillId="22" borderId="0" xfId="0" applyFont="1" applyFill="1" applyAlignment="1" applyProtection="1">
      <alignment horizontal="center" vertical="center"/>
      <protection hidden="1"/>
    </xf>
    <xf numFmtId="0" fontId="0" fillId="22" borderId="0" xfId="0" applyFont="1" applyFill="1" applyBorder="1" applyAlignment="1" applyProtection="1">
      <alignment horizontal="center" vertical="center"/>
      <protection hidden="1"/>
    </xf>
    <xf numFmtId="1" fontId="61" fillId="22" borderId="0" xfId="919" applyNumberFormat="1" applyFont="1" applyFill="1" applyBorder="1" applyAlignment="1" applyProtection="1">
      <alignment horizontal="left"/>
      <protection hidden="1"/>
    </xf>
    <xf numFmtId="182" fontId="61" fillId="22" borderId="0" xfId="919" applyNumberFormat="1" applyFont="1" applyFill="1" applyBorder="1" applyAlignment="1" applyProtection="1">
      <alignment horizontal="left" vertical="center"/>
      <protection hidden="1"/>
    </xf>
    <xf numFmtId="182" fontId="53" fillId="22" borderId="0" xfId="919" applyNumberFormat="1" applyFont="1" applyFill="1" applyBorder="1" applyAlignment="1" applyProtection="1">
      <alignment horizontal="center" vertical="center"/>
      <protection hidden="1"/>
    </xf>
    <xf numFmtId="182" fontId="0" fillId="22" borderId="0" xfId="0" applyNumberFormat="1" applyFill="1" applyAlignment="1" applyProtection="1">
      <alignment horizontal="center" vertical="center"/>
      <protection hidden="1"/>
    </xf>
    <xf numFmtId="1" fontId="54" fillId="22" borderId="0" xfId="919" applyNumberFormat="1" applyFont="1" applyFill="1" applyBorder="1" applyAlignment="1" applyProtection="1">
      <alignment horizontal="center" vertical="center"/>
      <protection hidden="1"/>
    </xf>
    <xf numFmtId="177" fontId="53" fillId="22" borderId="0" xfId="563" applyFont="1" applyFill="1" applyBorder="1" applyAlignment="1" applyProtection="1">
      <alignment horizontal="right" vertical="center" wrapText="1"/>
      <protection hidden="1"/>
    </xf>
    <xf numFmtId="0" fontId="61" fillId="22" borderId="0" xfId="0" applyFont="1" applyFill="1" applyBorder="1" applyAlignment="1" applyProtection="1">
      <protection hidden="1"/>
    </xf>
    <xf numFmtId="3" fontId="53" fillId="22" borderId="0" xfId="910" applyNumberFormat="1" applyFont="1" applyFill="1" applyAlignment="1" applyProtection="1">
      <alignment horizontal="left" vertical="center"/>
      <protection hidden="1"/>
    </xf>
    <xf numFmtId="3" fontId="53" fillId="22" borderId="0" xfId="910" applyNumberFormat="1" applyFont="1" applyFill="1" applyAlignment="1" applyProtection="1">
      <alignment horizontal="right" vertical="center"/>
      <protection hidden="1"/>
    </xf>
    <xf numFmtId="0" fontId="53" fillId="22" borderId="0" xfId="910" applyFont="1" applyFill="1" applyBorder="1" applyAlignment="1" applyProtection="1">
      <alignment horizontal="right" vertical="center"/>
      <protection hidden="1"/>
    </xf>
    <xf numFmtId="0" fontId="57" fillId="22" borderId="0" xfId="910" applyFont="1" applyFill="1" applyBorder="1" applyAlignment="1" applyProtection="1">
      <alignment horizontal="center" vertical="center"/>
      <protection hidden="1"/>
    </xf>
    <xf numFmtId="0" fontId="53" fillId="22" borderId="0" xfId="910" applyFont="1" applyFill="1" applyBorder="1" applyAlignment="1" applyProtection="1">
      <alignment horizontal="left" vertical="center"/>
      <protection hidden="1"/>
    </xf>
    <xf numFmtId="0" fontId="53" fillId="22" borderId="0" xfId="910" applyFont="1" applyFill="1" applyBorder="1" applyAlignment="1" applyProtection="1">
      <alignment horizontal="center" vertical="center"/>
      <protection hidden="1"/>
    </xf>
    <xf numFmtId="41" fontId="53" fillId="22" borderId="0" xfId="910" applyNumberFormat="1" applyFont="1" applyFill="1" applyAlignment="1" applyProtection="1">
      <alignment horizontal="right" vertical="center"/>
      <protection hidden="1"/>
    </xf>
    <xf numFmtId="0" fontId="62" fillId="22" borderId="0" xfId="910" applyFont="1" applyFill="1" applyBorder="1" applyAlignment="1" applyProtection="1">
      <alignment horizontal="center" vertical="center"/>
      <protection hidden="1"/>
    </xf>
    <xf numFmtId="49" fontId="53" fillId="22" borderId="16" xfId="910" quotePrefix="1" applyNumberFormat="1" applyFont="1" applyFill="1" applyBorder="1" applyAlignment="1" applyProtection="1">
      <alignment horizontal="center" vertical="center"/>
      <protection hidden="1"/>
    </xf>
    <xf numFmtId="49" fontId="62" fillId="22" borderId="16" xfId="910" quotePrefix="1" applyNumberFormat="1" applyFont="1" applyFill="1" applyBorder="1" applyAlignment="1" applyProtection="1">
      <alignment horizontal="center" vertical="center"/>
      <protection hidden="1"/>
    </xf>
    <xf numFmtId="182" fontId="53" fillId="22" borderId="16" xfId="910" applyNumberFormat="1" applyFont="1" applyFill="1" applyBorder="1" applyAlignment="1" applyProtection="1">
      <alignment horizontal="center" vertical="center"/>
      <protection hidden="1"/>
    </xf>
    <xf numFmtId="0" fontId="61" fillId="22" borderId="0" xfId="910" applyFont="1" applyFill="1" applyBorder="1" applyAlignment="1" applyProtection="1">
      <alignment horizontal="left"/>
      <protection hidden="1"/>
    </xf>
    <xf numFmtId="0" fontId="53" fillId="22" borderId="0" xfId="910" applyFont="1" applyFill="1" applyAlignment="1" applyProtection="1">
      <alignment horizontal="center" vertical="center"/>
      <protection hidden="1"/>
    </xf>
    <xf numFmtId="0" fontId="64" fillId="22" borderId="0" xfId="910" applyFont="1" applyFill="1" applyAlignment="1" applyProtection="1">
      <alignment horizontal="center" vertical="center"/>
      <protection hidden="1"/>
    </xf>
    <xf numFmtId="0" fontId="21" fillId="22" borderId="0" xfId="910" applyFill="1" applyAlignment="1" applyProtection="1">
      <alignment horizontal="center" vertical="center"/>
      <protection hidden="1"/>
    </xf>
    <xf numFmtId="0" fontId="21" fillId="22" borderId="0" xfId="910" applyFill="1" applyBorder="1" applyAlignment="1" applyProtection="1">
      <alignment horizontal="center" vertical="center"/>
      <protection hidden="1"/>
    </xf>
    <xf numFmtId="0" fontId="61" fillId="22" borderId="0" xfId="920" applyFont="1" applyFill="1" applyAlignment="1" applyProtection="1">
      <alignment horizontal="center"/>
      <protection hidden="1"/>
    </xf>
    <xf numFmtId="41" fontId="53" fillId="22" borderId="0" xfId="0" applyNumberFormat="1" applyFont="1" applyFill="1" applyBorder="1" applyAlignment="1" applyProtection="1">
      <alignment vertical="center" shrinkToFit="1"/>
      <protection hidden="1"/>
    </xf>
    <xf numFmtId="41" fontId="62" fillId="22" borderId="0" xfId="0" applyNumberFormat="1" applyFont="1" applyFill="1" applyBorder="1" applyAlignment="1" applyProtection="1">
      <alignment vertical="center" shrinkToFit="1"/>
      <protection hidden="1"/>
    </xf>
    <xf numFmtId="41" fontId="62" fillId="22" borderId="0" xfId="563" applyNumberFormat="1" applyFont="1" applyFill="1" applyBorder="1" applyAlignment="1" applyProtection="1">
      <alignment vertical="center"/>
      <protection hidden="1"/>
    </xf>
    <xf numFmtId="41" fontId="53" fillId="22" borderId="16" xfId="0" applyNumberFormat="1" applyFont="1" applyFill="1" applyBorder="1" applyAlignment="1" applyProtection="1">
      <alignment horizontal="left" vertical="center"/>
      <protection hidden="1"/>
    </xf>
    <xf numFmtId="180" fontId="53" fillId="22" borderId="21" xfId="563" applyNumberFormat="1" applyFont="1" applyFill="1" applyBorder="1" applyAlignment="1" applyProtection="1">
      <alignment horizontal="center" vertical="center" wrapText="1"/>
      <protection hidden="1"/>
    </xf>
    <xf numFmtId="180" fontId="53" fillId="22" borderId="22" xfId="563" applyNumberFormat="1" applyFont="1" applyFill="1" applyBorder="1" applyAlignment="1" applyProtection="1">
      <alignment horizontal="center" vertical="center" wrapText="1"/>
      <protection hidden="1"/>
    </xf>
    <xf numFmtId="41" fontId="53" fillId="22" borderId="23" xfId="563" applyNumberFormat="1" applyFont="1" applyFill="1" applyBorder="1" applyAlignment="1" applyProtection="1">
      <alignment horizontal="center" vertical="center" wrapText="1"/>
      <protection hidden="1"/>
    </xf>
    <xf numFmtId="41" fontId="53" fillId="22" borderId="24" xfId="563" applyNumberFormat="1" applyFont="1" applyFill="1" applyBorder="1" applyAlignment="1" applyProtection="1">
      <alignment horizontal="center" vertical="center" wrapText="1"/>
      <protection hidden="1"/>
    </xf>
    <xf numFmtId="0" fontId="53" fillId="22" borderId="23" xfId="0" applyFont="1" applyFill="1" applyBorder="1" applyAlignment="1" applyProtection="1">
      <alignment vertical="center" wrapText="1"/>
      <protection hidden="1"/>
    </xf>
    <xf numFmtId="0" fontId="53" fillId="22" borderId="24" xfId="0" applyFont="1" applyFill="1" applyBorder="1" applyAlignment="1" applyProtection="1">
      <alignment vertical="center" wrapText="1"/>
      <protection hidden="1"/>
    </xf>
    <xf numFmtId="41" fontId="53" fillId="22" borderId="17" xfId="717" applyNumberFormat="1" applyFont="1" applyFill="1" applyBorder="1" applyAlignment="1" applyProtection="1">
      <alignment horizontal="center" vertical="center"/>
      <protection hidden="1"/>
    </xf>
    <xf numFmtId="41" fontId="53" fillId="22" borderId="10" xfId="0" quotePrefix="1" applyNumberFormat="1" applyFont="1" applyFill="1" applyBorder="1" applyAlignment="1" applyProtection="1">
      <alignment horizontal="right" vertical="center"/>
      <protection hidden="1"/>
    </xf>
    <xf numFmtId="41" fontId="53" fillId="22" borderId="19" xfId="0" applyNumberFormat="1" applyFont="1" applyFill="1" applyBorder="1" applyAlignment="1" applyProtection="1">
      <alignment horizontal="left" vertical="center"/>
      <protection hidden="1"/>
    </xf>
    <xf numFmtId="182" fontId="53" fillId="22" borderId="0" xfId="0" applyNumberFormat="1" applyFont="1" applyFill="1" applyBorder="1" applyAlignment="1" applyProtection="1">
      <alignment horizontal="left" vertical="center"/>
      <protection hidden="1"/>
    </xf>
    <xf numFmtId="182" fontId="53" fillId="22" borderId="0" xfId="919" applyNumberFormat="1" applyFont="1" applyFill="1" applyBorder="1" applyAlignment="1" applyProtection="1">
      <alignment horizontal="left" vertical="center"/>
      <protection hidden="1"/>
    </xf>
    <xf numFmtId="187" fontId="53" fillId="22" borderId="0" xfId="0" applyNumberFormat="1" applyFont="1" applyFill="1" applyBorder="1" applyAlignment="1" applyProtection="1">
      <alignment horizontal="right" vertical="center"/>
      <protection hidden="1"/>
    </xf>
    <xf numFmtId="187" fontId="53" fillId="22" borderId="0" xfId="0" applyNumberFormat="1" applyFont="1" applyFill="1" applyAlignment="1" applyProtection="1">
      <alignment horizontal="right" vertical="center"/>
      <protection hidden="1"/>
    </xf>
    <xf numFmtId="189" fontId="62" fillId="22" borderId="0" xfId="0" applyNumberFormat="1" applyFont="1" applyFill="1" applyBorder="1" applyAlignment="1" applyProtection="1">
      <alignment horizontal="right" vertical="center"/>
      <protection hidden="1"/>
    </xf>
    <xf numFmtId="3" fontId="55" fillId="22" borderId="0" xfId="0" applyNumberFormat="1" applyFont="1" applyFill="1" applyBorder="1" applyAlignment="1" applyProtection="1">
      <alignment horizontal="center" vertical="center"/>
      <protection hidden="1"/>
    </xf>
    <xf numFmtId="41" fontId="53" fillId="22" borderId="0" xfId="0" applyNumberFormat="1" applyFont="1" applyFill="1" applyBorder="1" applyAlignment="1" applyProtection="1">
      <alignment horizontal="left" vertical="center"/>
      <protection hidden="1"/>
    </xf>
    <xf numFmtId="3" fontId="53" fillId="22" borderId="0" xfId="0" applyNumberFormat="1" applyFont="1" applyFill="1" applyAlignment="1" applyProtection="1">
      <alignment horizontal="left" vertical="top"/>
      <protection hidden="1"/>
    </xf>
    <xf numFmtId="3" fontId="53" fillId="22" borderId="0" xfId="0" applyNumberFormat="1" applyFont="1" applyFill="1" applyAlignment="1" applyProtection="1">
      <alignment horizontal="right" vertical="top"/>
      <protection hidden="1"/>
    </xf>
    <xf numFmtId="41" fontId="53" fillId="22" borderId="17" xfId="0" applyNumberFormat="1" applyFont="1" applyFill="1" applyBorder="1" applyAlignment="1" applyProtection="1">
      <alignment vertical="center"/>
      <protection hidden="1"/>
    </xf>
    <xf numFmtId="41" fontId="65" fillId="22" borderId="17" xfId="0" applyNumberFormat="1" applyFont="1" applyFill="1" applyBorder="1" applyAlignment="1" applyProtection="1">
      <alignment vertical="center"/>
      <protection hidden="1"/>
    </xf>
    <xf numFmtId="41" fontId="69" fillId="22" borderId="17" xfId="0" quotePrefix="1" applyNumberFormat="1" applyFont="1" applyFill="1" applyBorder="1" applyAlignment="1" applyProtection="1">
      <alignment horizontal="center" vertical="center"/>
      <protection hidden="1"/>
    </xf>
    <xf numFmtId="0" fontId="79" fillId="22" borderId="0" xfId="0" applyFont="1" applyFill="1" applyBorder="1" applyAlignment="1" applyProtection="1">
      <alignment horizontal="left" vertical="center"/>
      <protection hidden="1"/>
    </xf>
    <xf numFmtId="41" fontId="53" fillId="22" borderId="0" xfId="809" applyNumberFormat="1" applyFont="1" applyFill="1" applyAlignment="1" applyProtection="1">
      <alignment horizontal="right" vertical="center"/>
      <protection hidden="1"/>
    </xf>
    <xf numFmtId="41" fontId="53" fillId="22" borderId="0" xfId="809" applyNumberFormat="1" applyFont="1" applyFill="1" applyBorder="1" applyAlignment="1" applyProtection="1">
      <alignment horizontal="right" vertical="center"/>
      <protection hidden="1"/>
    </xf>
    <xf numFmtId="0" fontId="53" fillId="22" borderId="16" xfId="809" quotePrefix="1" applyFont="1" applyFill="1" applyBorder="1" applyAlignment="1" applyProtection="1">
      <alignment horizontal="center" vertical="center"/>
      <protection hidden="1"/>
    </xf>
    <xf numFmtId="0" fontId="62" fillId="22" borderId="16" xfId="809" quotePrefix="1" applyNumberFormat="1" applyFont="1" applyFill="1" applyBorder="1" applyAlignment="1" applyProtection="1">
      <alignment horizontal="center" vertical="center"/>
      <protection hidden="1"/>
    </xf>
    <xf numFmtId="182" fontId="53" fillId="22" borderId="16" xfId="809" applyNumberFormat="1" applyFont="1" applyFill="1" applyBorder="1" applyAlignment="1" applyProtection="1">
      <alignment horizontal="center" vertical="center"/>
      <protection hidden="1"/>
    </xf>
    <xf numFmtId="41" fontId="53" fillId="22" borderId="17" xfId="809" applyNumberFormat="1" applyFont="1" applyFill="1" applyBorder="1" applyAlignment="1" applyProtection="1">
      <alignment horizontal="right" vertical="center"/>
      <protection hidden="1"/>
    </xf>
    <xf numFmtId="0" fontId="20" fillId="22" borderId="0" xfId="921" applyFill="1" applyBorder="1" applyAlignment="1" applyProtection="1">
      <alignment horizontal="center" vertical="center"/>
      <protection hidden="1"/>
    </xf>
    <xf numFmtId="0" fontId="53" fillId="22" borderId="0" xfId="921" applyFont="1" applyFill="1" applyBorder="1" applyAlignment="1" applyProtection="1">
      <alignment horizontal="left" vertical="center"/>
      <protection hidden="1"/>
    </xf>
    <xf numFmtId="0" fontId="53" fillId="22" borderId="0" xfId="921" applyFont="1" applyFill="1" applyBorder="1" applyAlignment="1" applyProtection="1">
      <alignment horizontal="right" vertical="center"/>
      <protection hidden="1"/>
    </xf>
    <xf numFmtId="0" fontId="53" fillId="22" borderId="0" xfId="921" applyFont="1" applyFill="1" applyBorder="1" applyAlignment="1" applyProtection="1">
      <alignment horizontal="center" vertical="center"/>
      <protection hidden="1"/>
    </xf>
    <xf numFmtId="41" fontId="53" fillId="22" borderId="0" xfId="921" applyNumberFormat="1" applyFont="1" applyFill="1" applyAlignment="1" applyProtection="1">
      <alignment horizontal="right" vertical="center"/>
      <protection hidden="1"/>
    </xf>
    <xf numFmtId="41" fontId="53" fillId="22" borderId="0" xfId="921" quotePrefix="1" applyNumberFormat="1" applyFont="1" applyFill="1" applyAlignment="1" applyProtection="1">
      <alignment horizontal="right" vertical="center"/>
      <protection hidden="1"/>
    </xf>
    <xf numFmtId="0" fontId="62" fillId="22" borderId="0" xfId="921" applyFont="1" applyFill="1" applyBorder="1" applyAlignment="1" applyProtection="1">
      <alignment horizontal="center" vertical="center"/>
      <protection hidden="1"/>
    </xf>
    <xf numFmtId="41" fontId="62" fillId="22" borderId="16" xfId="921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921" quotePrefix="1" applyNumberFormat="1" applyFont="1" applyFill="1" applyAlignment="1" applyProtection="1">
      <alignment horizontal="right" vertical="center"/>
      <protection hidden="1"/>
    </xf>
    <xf numFmtId="41" fontId="53" fillId="22" borderId="16" xfId="921" applyNumberFormat="1" applyFont="1" applyFill="1" applyBorder="1" applyAlignment="1" applyProtection="1">
      <alignment horizontal="center" vertical="center"/>
      <protection hidden="1"/>
    </xf>
    <xf numFmtId="41" fontId="66" fillId="22" borderId="0" xfId="921" applyNumberFormat="1" applyFont="1" applyFill="1" applyAlignment="1" applyProtection="1">
      <alignment horizontal="right" vertical="center"/>
      <protection hidden="1"/>
    </xf>
    <xf numFmtId="41" fontId="53" fillId="22" borderId="17" xfId="921" applyNumberFormat="1" applyFont="1" applyFill="1" applyBorder="1" applyAlignment="1" applyProtection="1">
      <alignment horizontal="center" vertical="center"/>
      <protection hidden="1"/>
    </xf>
    <xf numFmtId="41" fontId="53" fillId="22" borderId="17" xfId="921" applyNumberFormat="1" applyFont="1" applyFill="1" applyBorder="1" applyAlignment="1" applyProtection="1">
      <alignment horizontal="left" vertical="center"/>
      <protection hidden="1"/>
    </xf>
    <xf numFmtId="0" fontId="61" fillId="22" borderId="0" xfId="921" applyNumberFormat="1" applyFont="1" applyFill="1" applyBorder="1" applyAlignment="1" applyProtection="1">
      <alignment horizontal="left"/>
      <protection hidden="1"/>
    </xf>
    <xf numFmtId="0" fontId="61" fillId="22" borderId="0" xfId="921" applyFont="1" applyFill="1" applyBorder="1" applyAlignment="1" applyProtection="1">
      <alignment horizontal="left" vertical="center"/>
      <protection hidden="1"/>
    </xf>
    <xf numFmtId="3" fontId="61" fillId="22" borderId="0" xfId="921" applyNumberFormat="1" applyFont="1" applyFill="1" applyAlignment="1" applyProtection="1">
      <alignment horizontal="left" vertical="center"/>
      <protection hidden="1"/>
    </xf>
    <xf numFmtId="0" fontId="61" fillId="22" borderId="0" xfId="921" applyFont="1" applyFill="1" applyAlignment="1" applyProtection="1">
      <alignment horizontal="right" vertical="center"/>
      <protection hidden="1"/>
    </xf>
    <xf numFmtId="0" fontId="53" fillId="22" borderId="0" xfId="921" applyFont="1" applyFill="1" applyAlignment="1" applyProtection="1">
      <alignment horizontal="center" vertical="center"/>
      <protection hidden="1"/>
    </xf>
    <xf numFmtId="182" fontId="53" fillId="22" borderId="0" xfId="921" applyNumberFormat="1" applyFont="1" applyFill="1" applyAlignment="1" applyProtection="1">
      <alignment horizontal="center" vertical="center"/>
      <protection hidden="1"/>
    </xf>
    <xf numFmtId="182" fontId="53" fillId="22" borderId="0" xfId="921" applyNumberFormat="1" applyFont="1" applyFill="1" applyBorder="1" applyAlignment="1" applyProtection="1">
      <alignment horizontal="center" vertical="center"/>
      <protection hidden="1"/>
    </xf>
    <xf numFmtId="3" fontId="53" fillId="22" borderId="0" xfId="921" applyNumberFormat="1" applyFont="1" applyFill="1" applyAlignment="1" applyProtection="1">
      <alignment horizontal="center" vertical="center"/>
      <protection hidden="1"/>
    </xf>
    <xf numFmtId="0" fontId="64" fillId="22" borderId="0" xfId="921" applyFont="1" applyFill="1" applyAlignment="1" applyProtection="1">
      <alignment horizontal="center" vertical="center"/>
      <protection hidden="1"/>
    </xf>
    <xf numFmtId="0" fontId="20" fillId="22" borderId="0" xfId="921" applyFill="1" applyAlignment="1" applyProtection="1">
      <alignment horizontal="center" vertical="center"/>
      <protection hidden="1"/>
    </xf>
    <xf numFmtId="3" fontId="2" fillId="22" borderId="0" xfId="0" applyNumberFormat="1" applyFont="1" applyFill="1" applyAlignment="1" applyProtection="1">
      <alignment horizontal="center" vertical="center"/>
      <protection hidden="1"/>
    </xf>
    <xf numFmtId="41" fontId="53" fillId="22" borderId="17" xfId="717" applyNumberFormat="1" applyFont="1" applyFill="1" applyBorder="1" applyAlignment="1" applyProtection="1">
      <alignment horizontal="left" vertical="center"/>
      <protection hidden="1"/>
    </xf>
    <xf numFmtId="0" fontId="101" fillId="22" borderId="0" xfId="0" applyNumberFormat="1" applyFont="1" applyFill="1" applyBorder="1" applyAlignment="1" applyProtection="1">
      <alignment horizontal="center" vertical="center"/>
      <protection hidden="1"/>
    </xf>
    <xf numFmtId="184" fontId="53" fillId="22" borderId="0" xfId="0" applyNumberFormat="1" applyFont="1" applyFill="1" applyBorder="1" applyAlignment="1" applyProtection="1">
      <alignment horizontal="left" vertical="center"/>
      <protection hidden="1"/>
    </xf>
    <xf numFmtId="0" fontId="53" fillId="22" borderId="0" xfId="0" applyFont="1" applyFill="1" applyBorder="1" applyAlignment="1" applyProtection="1">
      <alignment vertical="center" shrinkToFit="1"/>
      <protection hidden="1"/>
    </xf>
    <xf numFmtId="0" fontId="65" fillId="22" borderId="0" xfId="0" applyFont="1" applyFill="1" applyBorder="1" applyAlignment="1" applyProtection="1">
      <alignment vertical="center" shrinkToFit="1"/>
      <protection hidden="1"/>
    </xf>
    <xf numFmtId="184" fontId="53" fillId="22" borderId="0" xfId="0" applyNumberFormat="1" applyFont="1" applyFill="1" applyAlignment="1" applyProtection="1">
      <alignment horizontal="center" vertical="center"/>
      <protection hidden="1"/>
    </xf>
    <xf numFmtId="184" fontId="64" fillId="22" borderId="0" xfId="0" applyNumberFormat="1" applyFont="1" applyFill="1" applyAlignment="1" applyProtection="1">
      <alignment horizontal="center" vertical="center"/>
      <protection hidden="1"/>
    </xf>
    <xf numFmtId="182" fontId="61" fillId="22" borderId="0" xfId="0" applyNumberFormat="1" applyFont="1" applyFill="1" applyAlignment="1" applyProtection="1">
      <alignment horizontal="center" vertical="center"/>
      <protection hidden="1"/>
    </xf>
    <xf numFmtId="0" fontId="53" fillId="22" borderId="0" xfId="0" applyNumberFormat="1" applyFont="1" applyFill="1" applyBorder="1" applyAlignment="1" applyProtection="1">
      <alignment horizontal="right" vertical="center"/>
      <protection hidden="1"/>
    </xf>
    <xf numFmtId="1" fontId="53" fillId="22" borderId="17" xfId="0" quotePrefix="1" applyNumberFormat="1" applyFont="1" applyFill="1" applyBorder="1" applyAlignment="1" applyProtection="1">
      <alignment horizontal="center" vertical="center"/>
      <protection hidden="1"/>
    </xf>
    <xf numFmtId="186" fontId="53" fillId="22" borderId="0" xfId="0" applyNumberFormat="1" applyFont="1" applyFill="1" applyAlignment="1" applyProtection="1">
      <alignment horizontal="right" vertical="center"/>
      <protection hidden="1"/>
    </xf>
    <xf numFmtId="0" fontId="53" fillId="22" borderId="17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vertical="center"/>
      <protection hidden="1"/>
    </xf>
    <xf numFmtId="3" fontId="53" fillId="22" borderId="0" xfId="0" applyNumberFormat="1" applyFont="1" applyFill="1" applyAlignment="1" applyProtection="1">
      <alignment vertical="center"/>
      <protection hidden="1"/>
    </xf>
    <xf numFmtId="0" fontId="0" fillId="22" borderId="0" xfId="0" applyFill="1" applyBorder="1" applyProtection="1">
      <protection hidden="1"/>
    </xf>
    <xf numFmtId="0" fontId="2" fillId="22" borderId="0" xfId="0" applyFont="1" applyFill="1" applyBorder="1" applyAlignment="1" applyProtection="1">
      <alignment vertical="center"/>
      <protection hidden="1"/>
    </xf>
    <xf numFmtId="0" fontId="27" fillId="22" borderId="0" xfId="0" applyFont="1" applyFill="1" applyBorder="1" applyAlignment="1" applyProtection="1">
      <alignment vertical="center"/>
      <protection hidden="1"/>
    </xf>
    <xf numFmtId="0" fontId="27" fillId="22" borderId="0" xfId="0" applyFont="1" applyFill="1" applyAlignment="1" applyProtection="1">
      <alignment vertical="center"/>
      <protection hidden="1"/>
    </xf>
    <xf numFmtId="0" fontId="58" fillId="22" borderId="0" xfId="910" applyFont="1" applyFill="1" applyAlignment="1" applyProtection="1">
      <alignment vertical="center"/>
      <protection hidden="1"/>
    </xf>
    <xf numFmtId="0" fontId="58" fillId="22" borderId="0" xfId="910" applyFont="1" applyFill="1" applyBorder="1" applyAlignment="1" applyProtection="1">
      <alignment horizontal="center" vertical="top"/>
      <protection hidden="1"/>
    </xf>
    <xf numFmtId="42" fontId="53" fillId="22" borderId="17" xfId="910" applyNumberFormat="1" applyFont="1" applyFill="1" applyBorder="1" applyAlignment="1" applyProtection="1">
      <alignment horizontal="left" vertical="center" shrinkToFit="1"/>
      <protection hidden="1"/>
    </xf>
    <xf numFmtId="41" fontId="53" fillId="22" borderId="0" xfId="910" applyNumberFormat="1" applyFont="1" applyFill="1" applyBorder="1" applyAlignment="1" applyProtection="1">
      <alignment horizontal="center" vertical="center"/>
      <protection hidden="1"/>
    </xf>
    <xf numFmtId="182" fontId="53" fillId="22" borderId="17" xfId="910" applyNumberFormat="1" applyFont="1" applyFill="1" applyBorder="1" applyAlignment="1" applyProtection="1">
      <alignment horizontal="center" vertical="center"/>
      <protection hidden="1"/>
    </xf>
    <xf numFmtId="182" fontId="53" fillId="22" borderId="0" xfId="910" applyNumberFormat="1" applyFont="1" applyFill="1" applyBorder="1" applyAlignment="1" applyProtection="1">
      <alignment horizontal="center" vertical="center"/>
      <protection hidden="1"/>
    </xf>
    <xf numFmtId="41" fontId="53" fillId="22" borderId="0" xfId="910" applyNumberFormat="1" applyFont="1" applyFill="1" applyAlignment="1" applyProtection="1">
      <alignment vertical="center"/>
      <protection hidden="1"/>
    </xf>
    <xf numFmtId="41" fontId="53" fillId="22" borderId="0" xfId="910" applyNumberFormat="1" applyFont="1" applyFill="1" applyBorder="1" applyAlignment="1" applyProtection="1">
      <alignment vertical="center"/>
      <protection hidden="1"/>
    </xf>
    <xf numFmtId="49" fontId="62" fillId="22" borderId="17" xfId="910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910" applyNumberFormat="1" applyFont="1" applyFill="1" applyAlignment="1" applyProtection="1">
      <alignment horizontal="center" vertical="center"/>
      <protection hidden="1"/>
    </xf>
    <xf numFmtId="41" fontId="62" fillId="22" borderId="0" xfId="910" applyNumberFormat="1" applyFont="1" applyFill="1" applyBorder="1" applyAlignment="1" applyProtection="1">
      <alignment horizontal="center" vertical="center"/>
      <protection hidden="1"/>
    </xf>
    <xf numFmtId="49" fontId="53" fillId="22" borderId="17" xfId="910" applyNumberFormat="1" applyFont="1" applyFill="1" applyBorder="1" applyAlignment="1" applyProtection="1">
      <alignment horizontal="center" vertical="center"/>
      <protection hidden="1"/>
    </xf>
    <xf numFmtId="0" fontId="53" fillId="22" borderId="0" xfId="910" applyFont="1" applyFill="1" applyBorder="1" applyAlignment="1" applyProtection="1">
      <alignment vertical="center"/>
      <protection hidden="1"/>
    </xf>
    <xf numFmtId="0" fontId="58" fillId="22" borderId="0" xfId="910" applyFont="1" applyFill="1" applyBorder="1" applyAlignment="1" applyProtection="1">
      <alignment horizontal="center" vertical="center"/>
      <protection hidden="1"/>
    </xf>
    <xf numFmtId="207" fontId="62" fillId="22" borderId="0" xfId="0" applyNumberFormat="1" applyFont="1" applyFill="1" applyBorder="1" applyAlignment="1" applyProtection="1">
      <alignment horizontal="right" vertical="center"/>
      <protection hidden="1"/>
    </xf>
    <xf numFmtId="187" fontId="62" fillId="22" borderId="0" xfId="0" applyNumberFormat="1" applyFont="1" applyFill="1" applyBorder="1" applyAlignment="1" applyProtection="1">
      <alignment horizontal="right" vertical="center"/>
      <protection hidden="1"/>
    </xf>
    <xf numFmtId="41" fontId="53" fillId="22" borderId="0" xfId="0" quotePrefix="1" applyNumberFormat="1" applyFont="1" applyFill="1" applyAlignment="1" applyProtection="1">
      <alignment horizontal="right" vertical="center"/>
      <protection hidden="1"/>
    </xf>
    <xf numFmtId="0" fontId="52" fillId="22" borderId="23" xfId="0" applyFont="1" applyFill="1" applyBorder="1" applyAlignment="1" applyProtection="1">
      <alignment vertical="center" wrapText="1"/>
      <protection hidden="1"/>
    </xf>
    <xf numFmtId="0" fontId="52" fillId="22" borderId="26" xfId="0" applyFont="1" applyFill="1" applyBorder="1" applyAlignment="1" applyProtection="1">
      <alignment vertical="center" wrapText="1"/>
      <protection hidden="1"/>
    </xf>
    <xf numFmtId="0" fontId="52" fillId="22" borderId="24" xfId="0" applyFont="1" applyFill="1" applyBorder="1" applyAlignment="1" applyProtection="1">
      <alignment vertical="center" wrapText="1"/>
      <protection hidden="1"/>
    </xf>
    <xf numFmtId="0" fontId="52" fillId="22" borderId="28" xfId="0" applyFont="1" applyFill="1" applyBorder="1" applyAlignment="1" applyProtection="1">
      <alignment vertical="center" wrapText="1"/>
      <protection hidden="1"/>
    </xf>
    <xf numFmtId="0" fontId="61" fillId="22" borderId="0" xfId="917" applyFont="1" applyFill="1" applyBorder="1" applyAlignment="1" applyProtection="1">
      <alignment horizontal="center" vertical="center"/>
      <protection hidden="1"/>
    </xf>
    <xf numFmtId="0" fontId="53" fillId="22" borderId="29" xfId="0" applyFont="1" applyFill="1" applyBorder="1" applyAlignment="1" applyProtection="1">
      <alignment vertical="center" wrapText="1"/>
      <protection hidden="1"/>
    </xf>
    <xf numFmtId="0" fontId="53" fillId="22" borderId="30" xfId="0" applyFont="1" applyFill="1" applyBorder="1" applyAlignment="1" applyProtection="1">
      <alignment vertical="center" wrapText="1"/>
      <protection hidden="1"/>
    </xf>
    <xf numFmtId="0" fontId="53" fillId="22" borderId="31" xfId="0" applyFont="1" applyFill="1" applyBorder="1" applyAlignment="1" applyProtection="1">
      <alignment vertical="center" wrapText="1"/>
      <protection hidden="1"/>
    </xf>
    <xf numFmtId="0" fontId="53" fillId="22" borderId="32" xfId="0" applyFont="1" applyFill="1" applyBorder="1" applyAlignment="1" applyProtection="1">
      <alignment vertical="center" wrapText="1"/>
      <protection hidden="1"/>
    </xf>
    <xf numFmtId="41" fontId="53" fillId="22" borderId="16" xfId="809" applyNumberFormat="1" applyFont="1" applyFill="1" applyBorder="1" applyAlignment="1" applyProtection="1">
      <alignment horizontal="right" vertical="center"/>
      <protection hidden="1"/>
    </xf>
    <xf numFmtId="0" fontId="53" fillId="22" borderId="17" xfId="809" quotePrefix="1" applyFont="1" applyFill="1" applyBorder="1" applyAlignment="1" applyProtection="1">
      <alignment horizontal="center" vertical="center"/>
      <protection hidden="1"/>
    </xf>
    <xf numFmtId="0" fontId="62" fillId="22" borderId="17" xfId="809" quotePrefix="1" applyNumberFormat="1" applyFont="1" applyFill="1" applyBorder="1" applyAlignment="1" applyProtection="1">
      <alignment horizontal="center" vertical="center"/>
      <protection hidden="1"/>
    </xf>
    <xf numFmtId="182" fontId="53" fillId="22" borderId="17" xfId="809" applyNumberFormat="1" applyFont="1" applyFill="1" applyBorder="1" applyAlignment="1" applyProtection="1">
      <alignment horizontal="center" vertical="center"/>
      <protection hidden="1"/>
    </xf>
    <xf numFmtId="0" fontId="61" fillId="22" borderId="0" xfId="920" applyFont="1" applyFill="1" applyAlignment="1" applyProtection="1">
      <alignment horizontal="center" vertical="center"/>
      <protection hidden="1"/>
    </xf>
    <xf numFmtId="41" fontId="53" fillId="22" borderId="20" xfId="0" applyNumberFormat="1" applyFont="1" applyFill="1" applyBorder="1" applyAlignment="1" applyProtection="1">
      <alignment horizontal="center" vertical="center"/>
      <protection hidden="1"/>
    </xf>
    <xf numFmtId="0" fontId="61" fillId="22" borderId="33" xfId="910" applyFont="1" applyFill="1" applyBorder="1" applyAlignment="1" applyProtection="1">
      <alignment horizontal="left"/>
      <protection hidden="1"/>
    </xf>
    <xf numFmtId="0" fontId="53" fillId="22" borderId="33" xfId="907" applyFont="1" applyFill="1" applyBorder="1" applyAlignment="1" applyProtection="1">
      <alignment horizontal="center" vertical="center"/>
      <protection hidden="1"/>
    </xf>
    <xf numFmtId="182" fontId="53" fillId="0" borderId="16" xfId="0" applyNumberFormat="1" applyFont="1" applyFill="1" applyBorder="1" applyAlignment="1" applyProtection="1">
      <alignment horizontal="center" vertical="center"/>
      <protection hidden="1"/>
    </xf>
    <xf numFmtId="0" fontId="53" fillId="22" borderId="33" xfId="0" applyFont="1" applyFill="1" applyBorder="1" applyAlignment="1" applyProtection="1">
      <alignment horizontal="center" vertical="center"/>
      <protection hidden="1"/>
    </xf>
    <xf numFmtId="0" fontId="57" fillId="22" borderId="0" xfId="921" applyFont="1" applyFill="1" applyBorder="1" applyAlignment="1" applyProtection="1">
      <alignment horizontal="center" vertical="center"/>
      <protection hidden="1"/>
    </xf>
    <xf numFmtId="0" fontId="58" fillId="22" borderId="0" xfId="921" applyFont="1" applyFill="1" applyBorder="1" applyAlignment="1" applyProtection="1">
      <alignment horizontal="center" vertical="center"/>
      <protection hidden="1"/>
    </xf>
    <xf numFmtId="0" fontId="53" fillId="22" borderId="0" xfId="0" quotePrefix="1" applyFont="1" applyFill="1" applyBorder="1" applyAlignment="1" applyProtection="1">
      <alignment horizontal="center" vertical="center"/>
      <protection hidden="1"/>
    </xf>
    <xf numFmtId="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0" xfId="765" applyNumberFormat="1" applyFont="1" applyFill="1" applyBorder="1" applyAlignment="1" applyProtection="1">
      <alignment vertical="center"/>
      <protection hidden="1"/>
    </xf>
    <xf numFmtId="0" fontId="53" fillId="22" borderId="0" xfId="765" applyNumberFormat="1" applyFont="1" applyFill="1" applyBorder="1" applyAlignment="1" applyProtection="1">
      <alignment horizontal="right" vertical="center"/>
      <protection hidden="1"/>
    </xf>
    <xf numFmtId="0" fontId="53" fillId="22" borderId="0" xfId="594" applyNumberFormat="1" applyFont="1" applyFill="1" applyBorder="1" applyAlignment="1" applyProtection="1">
      <alignment vertical="center"/>
      <protection hidden="1"/>
    </xf>
    <xf numFmtId="0" fontId="53" fillId="22" borderId="0" xfId="594" applyNumberFormat="1" applyFont="1" applyFill="1" applyAlignment="1" applyProtection="1">
      <alignment vertical="center"/>
      <protection hidden="1"/>
    </xf>
    <xf numFmtId="0" fontId="61" fillId="22" borderId="0" xfId="0" applyFont="1" applyFill="1" applyAlignment="1" applyProtection="1">
      <alignment horizontal="left"/>
      <protection hidden="1"/>
    </xf>
    <xf numFmtId="0" fontId="53" fillId="22" borderId="16" xfId="0" applyFont="1" applyFill="1" applyBorder="1" applyAlignment="1" applyProtection="1">
      <alignment horizontal="left" vertical="center" shrinkToFit="1"/>
      <protection hidden="1"/>
    </xf>
    <xf numFmtId="0" fontId="53" fillId="22" borderId="0" xfId="0" applyFont="1" applyFill="1" applyAlignment="1" applyProtection="1">
      <alignment horizontal="center" vertical="top"/>
      <protection hidden="1"/>
    </xf>
    <xf numFmtId="200" fontId="53" fillId="22" borderId="0" xfId="0" applyNumberFormat="1" applyFont="1" applyFill="1" applyAlignment="1" applyProtection="1">
      <alignment horizontal="center" vertical="top"/>
      <protection hidden="1"/>
    </xf>
    <xf numFmtId="200" fontId="53" fillId="22" borderId="0" xfId="0" applyNumberFormat="1" applyFont="1" applyFill="1" applyAlignment="1" applyProtection="1">
      <alignment horizontal="right" vertical="top"/>
      <protection hidden="1"/>
    </xf>
    <xf numFmtId="0" fontId="53" fillId="22" borderId="0" xfId="0" applyFont="1" applyFill="1" applyBorder="1" applyAlignment="1" applyProtection="1">
      <alignment horizontal="center" vertical="top"/>
      <protection hidden="1"/>
    </xf>
    <xf numFmtId="200" fontId="53" fillId="22" borderId="0" xfId="0" applyNumberFormat="1" applyFont="1" applyFill="1" applyBorder="1" applyAlignment="1" applyProtection="1">
      <alignment horizontal="left" vertical="center"/>
      <protection hidden="1"/>
    </xf>
    <xf numFmtId="200" fontId="53" fillId="22" borderId="0" xfId="0" applyNumberFormat="1" applyFont="1" applyFill="1" applyBorder="1" applyAlignment="1" applyProtection="1">
      <alignment horizontal="right" vertical="center"/>
      <protection hidden="1"/>
    </xf>
    <xf numFmtId="182" fontId="53" fillId="22" borderId="17" xfId="0" applyNumberFormat="1" applyFont="1" applyFill="1" applyBorder="1" applyAlignment="1" applyProtection="1">
      <alignment horizontal="right" vertical="center" shrinkToFit="1"/>
      <protection hidden="1"/>
    </xf>
    <xf numFmtId="182" fontId="53" fillId="22" borderId="0" xfId="0" applyNumberFormat="1" applyFont="1" applyFill="1" applyBorder="1" applyAlignment="1" applyProtection="1">
      <alignment horizontal="right" vertical="center" shrinkToFit="1"/>
      <protection hidden="1"/>
    </xf>
    <xf numFmtId="41" fontId="53" fillId="22" borderId="0" xfId="0" applyNumberFormat="1" applyFont="1" applyFill="1" applyAlignment="1" applyProtection="1">
      <alignment horizontal="right" vertical="center"/>
      <protection locked="0" hidden="1"/>
    </xf>
    <xf numFmtId="41" fontId="53" fillId="22" borderId="0" xfId="0" applyNumberFormat="1" applyFont="1" applyFill="1" applyBorder="1" applyAlignment="1" applyProtection="1">
      <alignment horizontal="right" vertical="center"/>
      <protection locked="0" hidden="1"/>
    </xf>
    <xf numFmtId="0" fontId="61" fillId="22" borderId="33" xfId="0" applyNumberFormat="1" applyFont="1" applyFill="1" applyBorder="1" applyAlignment="1" applyProtection="1">
      <alignment horizontal="left"/>
      <protection locked="0" hidden="1"/>
    </xf>
    <xf numFmtId="0" fontId="61" fillId="22" borderId="33" xfId="0" applyNumberFormat="1" applyFont="1" applyFill="1" applyBorder="1" applyAlignment="1" applyProtection="1">
      <alignment horizontal="right"/>
      <protection locked="0" hidden="1"/>
    </xf>
    <xf numFmtId="0" fontId="61" fillId="22" borderId="0" xfId="0" applyNumberFormat="1" applyFont="1" applyFill="1" applyBorder="1" applyAlignment="1" applyProtection="1">
      <alignment horizontal="left"/>
      <protection locked="0" hidden="1"/>
    </xf>
    <xf numFmtId="0" fontId="61" fillId="22" borderId="0" xfId="0" applyNumberFormat="1" applyFont="1" applyFill="1" applyBorder="1" applyAlignment="1" applyProtection="1">
      <alignment horizontal="right"/>
      <protection locked="0" hidden="1"/>
    </xf>
    <xf numFmtId="0" fontId="61" fillId="22" borderId="0" xfId="0" applyNumberFormat="1" applyFont="1" applyFill="1" applyBorder="1" applyAlignment="1" applyProtection="1">
      <alignment horizontal="center"/>
      <protection locked="0" hidden="1"/>
    </xf>
    <xf numFmtId="0" fontId="61" fillId="22" borderId="0" xfId="0" applyNumberFormat="1" applyFont="1" applyFill="1" applyAlignment="1" applyProtection="1">
      <alignment horizontal="center"/>
      <protection locked="0" hidden="1"/>
    </xf>
    <xf numFmtId="0" fontId="61" fillId="22" borderId="33" xfId="0" applyNumberFormat="1" applyFont="1" applyFill="1" applyBorder="1" applyAlignment="1" applyProtection="1">
      <alignment horizontal="center"/>
      <protection locked="0" hidden="1"/>
    </xf>
    <xf numFmtId="41" fontId="53" fillId="22" borderId="10" xfId="0" applyNumberFormat="1" applyFont="1" applyFill="1" applyBorder="1" applyAlignment="1" applyProtection="1">
      <alignment horizontal="right" vertical="center"/>
      <protection locked="0" hidden="1"/>
    </xf>
    <xf numFmtId="0" fontId="61" fillId="22" borderId="33" xfId="921" applyNumberFormat="1" applyFont="1" applyFill="1" applyBorder="1" applyAlignment="1" applyProtection="1">
      <alignment horizontal="left"/>
      <protection locked="0" hidden="1"/>
    </xf>
    <xf numFmtId="0" fontId="61" fillId="22" borderId="33" xfId="0" applyFont="1" applyFill="1" applyBorder="1" applyAlignment="1" applyProtection="1">
      <alignment horizontal="left"/>
      <protection locked="0" hidden="1"/>
    </xf>
    <xf numFmtId="3" fontId="61" fillId="22" borderId="33" xfId="0" applyNumberFormat="1" applyFont="1" applyFill="1" applyBorder="1" applyAlignment="1" applyProtection="1">
      <alignment horizontal="center"/>
      <protection locked="0" hidden="1"/>
    </xf>
    <xf numFmtId="182" fontId="61" fillId="22" borderId="33" xfId="0" applyNumberFormat="1" applyFont="1" applyFill="1" applyBorder="1" applyAlignment="1" applyProtection="1">
      <alignment horizontal="center"/>
      <protection locked="0" hidden="1"/>
    </xf>
    <xf numFmtId="177" fontId="61" fillId="22" borderId="33" xfId="719" applyFont="1" applyFill="1" applyBorder="1" applyAlignment="1" applyProtection="1">
      <alignment horizontal="center"/>
      <protection locked="0" hidden="1"/>
    </xf>
    <xf numFmtId="0" fontId="61" fillId="22" borderId="33" xfId="0" applyFont="1" applyFill="1" applyBorder="1" applyAlignment="1" applyProtection="1">
      <alignment horizontal="center"/>
      <protection locked="0" hidden="1"/>
    </xf>
    <xf numFmtId="0" fontId="61" fillId="22" borderId="33" xfId="0" applyFont="1" applyFill="1" applyBorder="1" applyAlignment="1" applyProtection="1">
      <alignment horizontal="right"/>
      <protection locked="0" hidden="1"/>
    </xf>
    <xf numFmtId="0" fontId="61" fillId="22" borderId="0" xfId="0" applyFont="1" applyFill="1" applyBorder="1" applyAlignment="1" applyProtection="1">
      <alignment horizontal="left"/>
      <protection locked="0" hidden="1"/>
    </xf>
    <xf numFmtId="3" fontId="61" fillId="22" borderId="0" xfId="0" applyNumberFormat="1" applyFont="1" applyFill="1" applyBorder="1" applyAlignment="1" applyProtection="1">
      <alignment horizontal="center"/>
      <protection locked="0" hidden="1"/>
    </xf>
    <xf numFmtId="0" fontId="61" fillId="22" borderId="0" xfId="0" applyFont="1" applyFill="1" applyBorder="1" applyAlignment="1" applyProtection="1">
      <alignment horizontal="center"/>
      <protection locked="0" hidden="1"/>
    </xf>
    <xf numFmtId="177" fontId="61" fillId="22" borderId="0" xfId="719" applyFont="1" applyFill="1" applyBorder="1" applyAlignment="1" applyProtection="1">
      <alignment horizontal="center"/>
      <protection locked="0" hidden="1"/>
    </xf>
    <xf numFmtId="0" fontId="61" fillId="22" borderId="0" xfId="0" applyFont="1" applyFill="1" applyAlignment="1" applyProtection="1">
      <alignment horizontal="left"/>
      <protection locked="0" hidden="1"/>
    </xf>
    <xf numFmtId="3" fontId="61" fillId="22" borderId="0" xfId="0" applyNumberFormat="1" applyFont="1" applyFill="1" applyAlignment="1" applyProtection="1">
      <alignment horizontal="center" vertical="center"/>
      <protection locked="0" hidden="1"/>
    </xf>
    <xf numFmtId="0" fontId="61" fillId="22" borderId="0" xfId="0" applyFont="1" applyFill="1" applyAlignment="1" applyProtection="1">
      <alignment horizontal="center" vertical="center"/>
      <protection locked="0" hidden="1"/>
    </xf>
    <xf numFmtId="177" fontId="61" fillId="22" borderId="0" xfId="719" applyFont="1" applyFill="1" applyBorder="1" applyAlignment="1" applyProtection="1">
      <alignment horizontal="center" vertical="center"/>
      <protection locked="0" hidden="1"/>
    </xf>
    <xf numFmtId="0" fontId="61" fillId="22" borderId="0" xfId="0" applyFont="1" applyFill="1" applyBorder="1" applyAlignment="1" applyProtection="1">
      <alignment horizontal="center" vertical="center"/>
      <protection locked="0" hidden="1"/>
    </xf>
    <xf numFmtId="41" fontId="53" fillId="22" borderId="20" xfId="0" applyNumberFormat="1" applyFont="1" applyFill="1" applyBorder="1" applyAlignment="1" applyProtection="1">
      <alignment horizontal="right" vertical="center"/>
      <protection locked="0" hidden="1"/>
    </xf>
    <xf numFmtId="0" fontId="61" fillId="22" borderId="0" xfId="914" applyNumberFormat="1" applyFont="1" applyFill="1" applyAlignment="1" applyProtection="1">
      <alignment horizontal="left"/>
      <protection locked="0"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3" fontId="53" fillId="22" borderId="0" xfId="0" applyNumberFormat="1" applyFont="1" applyFill="1" applyAlignment="1" applyProtection="1">
      <alignment horizontal="center" vertical="center"/>
      <protection locked="0" hidden="1"/>
    </xf>
    <xf numFmtId="0" fontId="53" fillId="22" borderId="0" xfId="0" applyFont="1" applyFill="1" applyAlignment="1" applyProtection="1">
      <alignment horizontal="center" vertical="center"/>
      <protection locked="0" hidden="1"/>
    </xf>
    <xf numFmtId="177" fontId="53" fillId="22" borderId="0" xfId="719" applyFont="1" applyFill="1" applyBorder="1" applyAlignment="1" applyProtection="1">
      <alignment horizontal="center" vertical="center"/>
      <protection locked="0" hidden="1"/>
    </xf>
    <xf numFmtId="41" fontId="53" fillId="22" borderId="0" xfId="563" applyNumberFormat="1" applyFont="1" applyFill="1" applyBorder="1" applyAlignment="1" applyProtection="1">
      <alignment horizontal="right" vertical="center"/>
      <protection hidden="1"/>
    </xf>
    <xf numFmtId="41" fontId="53" fillId="22" borderId="0" xfId="0" applyNumberFormat="1" applyFont="1" applyFill="1" applyBorder="1" applyAlignment="1" applyProtection="1">
      <alignment horizontal="right" vertical="center" shrinkToFit="1"/>
      <protection hidden="1"/>
    </xf>
    <xf numFmtId="177" fontId="53" fillId="22" borderId="0" xfId="603" applyFont="1" applyFill="1" applyAlignment="1" applyProtection="1">
      <alignment horizontal="center" vertical="center"/>
      <protection hidden="1"/>
    </xf>
    <xf numFmtId="182" fontId="53" fillId="22" borderId="16" xfId="0" applyNumberFormat="1" applyFont="1" applyFill="1" applyBorder="1" applyAlignment="1" applyProtection="1">
      <alignment horizontal="center" vertical="center" wrapText="1"/>
      <protection hidden="1"/>
    </xf>
    <xf numFmtId="182" fontId="53" fillId="22" borderId="20" xfId="0" applyNumberFormat="1" applyFont="1" applyFill="1" applyBorder="1" applyAlignment="1" applyProtection="1">
      <alignment horizontal="center" vertical="center" wrapText="1"/>
      <protection hidden="1"/>
    </xf>
    <xf numFmtId="182" fontId="53" fillId="22" borderId="17" xfId="0" applyNumberFormat="1" applyFont="1" applyFill="1" applyBorder="1" applyAlignment="1" applyProtection="1">
      <alignment horizontal="center" vertical="center" wrapText="1"/>
      <protection hidden="1"/>
    </xf>
    <xf numFmtId="182" fontId="53" fillId="22" borderId="19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16" xfId="917" applyNumberFormat="1" applyFont="1" applyFill="1" applyBorder="1" applyAlignment="1" applyProtection="1">
      <alignment horizontal="center" vertical="center" wrapText="1"/>
      <protection hidden="1"/>
    </xf>
    <xf numFmtId="0" fontId="53" fillId="22" borderId="20" xfId="917" applyNumberFormat="1" applyFont="1" applyFill="1" applyBorder="1" applyAlignment="1" applyProtection="1">
      <alignment horizontal="center" vertical="center" wrapText="1"/>
      <protection hidden="1"/>
    </xf>
    <xf numFmtId="42" fontId="53" fillId="22" borderId="19" xfId="910" applyNumberFormat="1" applyFont="1" applyFill="1" applyBorder="1" applyAlignment="1" applyProtection="1">
      <alignment horizontal="left" vertical="center" shrinkToFit="1"/>
      <protection hidden="1"/>
    </xf>
    <xf numFmtId="182" fontId="62" fillId="22" borderId="16" xfId="0" applyNumberFormat="1" applyFont="1" applyFill="1" applyBorder="1" applyAlignment="1" applyProtection="1">
      <alignment horizontal="center" vertical="center"/>
      <protection hidden="1"/>
    </xf>
    <xf numFmtId="0" fontId="62" fillId="22" borderId="17" xfId="0" applyFont="1" applyFill="1" applyBorder="1" applyAlignment="1" applyProtection="1">
      <alignment horizontal="left" vertical="center"/>
      <protection hidden="1"/>
    </xf>
    <xf numFmtId="41" fontId="53" fillId="22" borderId="19" xfId="0" applyNumberFormat="1" applyFont="1" applyFill="1" applyBorder="1" applyAlignment="1" applyProtection="1">
      <alignment horizontal="right" vertical="center"/>
      <protection hidden="1"/>
    </xf>
    <xf numFmtId="182" fontId="62" fillId="22" borderId="16" xfId="907" applyNumberFormat="1" applyFont="1" applyFill="1" applyBorder="1" applyAlignment="1" applyProtection="1">
      <alignment horizontal="center" vertical="center"/>
      <protection hidden="1"/>
    </xf>
    <xf numFmtId="182" fontId="53" fillId="22" borderId="20" xfId="907" applyNumberFormat="1" applyFont="1" applyFill="1" applyBorder="1" applyAlignment="1" applyProtection="1">
      <alignment horizontal="center" vertical="center"/>
      <protection hidden="1"/>
    </xf>
    <xf numFmtId="182" fontId="62" fillId="22" borderId="16" xfId="0" applyNumberFormat="1" applyFont="1" applyFill="1" applyBorder="1" applyAlignment="1" applyProtection="1">
      <alignment horizontal="left" vertical="center"/>
      <protection hidden="1"/>
    </xf>
    <xf numFmtId="41" fontId="62" fillId="22" borderId="20" xfId="766" quotePrefix="1" applyNumberFormat="1" applyFont="1" applyFill="1" applyBorder="1" applyAlignment="1" applyProtection="1">
      <alignment horizontal="center" vertical="center"/>
      <protection hidden="1"/>
    </xf>
    <xf numFmtId="41" fontId="62" fillId="22" borderId="10" xfId="766" applyNumberFormat="1" applyFont="1" applyFill="1" applyBorder="1" applyAlignment="1" applyProtection="1">
      <alignment horizontal="right" vertical="center"/>
      <protection hidden="1"/>
    </xf>
    <xf numFmtId="41" fontId="62" fillId="22" borderId="10" xfId="920" applyNumberFormat="1" applyFont="1" applyFill="1" applyBorder="1" applyAlignment="1" applyProtection="1">
      <alignment horizontal="center" vertical="center"/>
      <protection hidden="1"/>
    </xf>
    <xf numFmtId="182" fontId="53" fillId="0" borderId="20" xfId="0" applyNumberFormat="1" applyFont="1" applyFill="1" applyBorder="1" applyAlignment="1" applyProtection="1">
      <alignment horizontal="center" vertical="center"/>
      <protection hidden="1"/>
    </xf>
    <xf numFmtId="0" fontId="53" fillId="22" borderId="19" xfId="0" applyFont="1" applyFill="1" applyBorder="1" applyAlignment="1" applyProtection="1">
      <alignment vertical="center"/>
      <protection hidden="1"/>
    </xf>
    <xf numFmtId="41" fontId="65" fillId="22" borderId="17" xfId="0" applyNumberFormat="1" applyFont="1" applyFill="1" applyBorder="1" applyAlignment="1" applyProtection="1">
      <alignment horizontal="left" vertical="center"/>
      <protection hidden="1"/>
    </xf>
    <xf numFmtId="41" fontId="53" fillId="22" borderId="0" xfId="910" quotePrefix="1" applyNumberFormat="1" applyFont="1" applyFill="1" applyAlignment="1" applyProtection="1">
      <alignment horizontal="right" vertical="center"/>
      <protection hidden="1"/>
    </xf>
    <xf numFmtId="186" fontId="53" fillId="22" borderId="17" xfId="0" applyNumberFormat="1" applyFont="1" applyFill="1" applyBorder="1" applyAlignment="1" applyProtection="1">
      <alignment horizontal="right" vertical="center"/>
      <protection hidden="1"/>
    </xf>
    <xf numFmtId="1" fontId="61" fillId="22" borderId="0" xfId="919" applyNumberFormat="1" applyFont="1" applyFill="1" applyBorder="1" applyAlignment="1" applyProtection="1">
      <alignment vertical="center"/>
      <protection hidden="1"/>
    </xf>
    <xf numFmtId="182" fontId="53" fillId="22" borderId="17" xfId="0" applyNumberFormat="1" applyFont="1" applyFill="1" applyBorder="1" applyAlignment="1" applyProtection="1">
      <alignment horizontal="left" vertical="center"/>
      <protection hidden="1"/>
    </xf>
    <xf numFmtId="182" fontId="53" fillId="22" borderId="19" xfId="0" applyNumberFormat="1" applyFont="1" applyFill="1" applyBorder="1" applyAlignment="1" applyProtection="1">
      <alignment horizontal="left" vertical="center"/>
      <protection hidden="1"/>
    </xf>
    <xf numFmtId="182" fontId="53" fillId="22" borderId="20" xfId="809" applyNumberFormat="1" applyFont="1" applyFill="1" applyBorder="1" applyAlignment="1" applyProtection="1">
      <alignment horizontal="center"/>
      <protection hidden="1"/>
    </xf>
    <xf numFmtId="41" fontId="53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53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62" fillId="22" borderId="20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0" xfId="0" applyNumberFormat="1" applyFont="1" applyFill="1" applyBorder="1" applyAlignment="1" applyProtection="1">
      <alignment horizontal="right" vertical="center"/>
      <protection hidden="1"/>
    </xf>
    <xf numFmtId="181" fontId="53" fillId="22" borderId="16" xfId="719" quotePrefix="1" applyNumberFormat="1" applyFont="1" applyFill="1" applyBorder="1" applyAlignment="1" applyProtection="1">
      <alignment horizontal="center" vertical="center"/>
      <protection hidden="1"/>
    </xf>
    <xf numFmtId="181" fontId="53" fillId="22" borderId="20" xfId="719" quotePrefix="1" applyNumberFormat="1" applyFont="1" applyFill="1" applyBorder="1" applyAlignment="1" applyProtection="1">
      <alignment horizontal="center" vertical="center"/>
      <protection hidden="1"/>
    </xf>
    <xf numFmtId="41" fontId="53" fillId="0" borderId="16" xfId="0" applyNumberFormat="1" applyFont="1" applyFill="1" applyBorder="1" applyAlignment="1" applyProtection="1">
      <alignment horizontal="center" vertical="center"/>
      <protection hidden="1"/>
    </xf>
    <xf numFmtId="41" fontId="61" fillId="22" borderId="33" xfId="0" applyNumberFormat="1" applyFont="1" applyFill="1" applyBorder="1" applyAlignment="1" applyProtection="1">
      <alignment horizontal="center"/>
      <protection locked="0" hidden="1"/>
    </xf>
    <xf numFmtId="41" fontId="53" fillId="22" borderId="0" xfId="914" applyNumberFormat="1" applyFont="1" applyFill="1" applyAlignment="1" applyProtection="1">
      <alignment horizontal="right" vertical="center"/>
      <protection hidden="1"/>
    </xf>
    <xf numFmtId="0" fontId="53" fillId="0" borderId="0" xfId="0" applyNumberFormat="1" applyFont="1" applyFill="1" applyBorder="1" applyAlignment="1" applyProtection="1">
      <alignment horizontal="center" vertical="center"/>
      <protection hidden="1"/>
    </xf>
    <xf numFmtId="41" fontId="131" fillId="0" borderId="16" xfId="921" applyNumberFormat="1" applyFont="1" applyFill="1" applyBorder="1" applyAlignment="1" applyProtection="1">
      <alignment horizontal="center" vertical="center"/>
      <protection hidden="1"/>
    </xf>
    <xf numFmtId="41" fontId="131" fillId="0" borderId="17" xfId="921" applyNumberFormat="1" applyFont="1" applyFill="1" applyBorder="1" applyAlignment="1" applyProtection="1">
      <alignment horizontal="left" vertical="center"/>
      <protection hidden="1"/>
    </xf>
    <xf numFmtId="0" fontId="131" fillId="0" borderId="0" xfId="921" applyFont="1" applyFill="1" applyBorder="1" applyAlignment="1" applyProtection="1">
      <alignment horizontal="center" vertical="center"/>
      <protection hidden="1"/>
    </xf>
    <xf numFmtId="41" fontId="131" fillId="22" borderId="16" xfId="921" applyNumberFormat="1" applyFont="1" applyFill="1" applyBorder="1" applyAlignment="1" applyProtection="1">
      <alignment horizontal="center" vertical="center"/>
      <protection hidden="1"/>
    </xf>
    <xf numFmtId="41" fontId="131" fillId="22" borderId="17" xfId="921" applyNumberFormat="1" applyFont="1" applyFill="1" applyBorder="1" applyAlignment="1" applyProtection="1">
      <alignment horizontal="left" vertical="center"/>
      <protection hidden="1"/>
    </xf>
    <xf numFmtId="0" fontId="131" fillId="22" borderId="0" xfId="921" applyFont="1" applyFill="1" applyBorder="1" applyAlignment="1" applyProtection="1">
      <alignment horizontal="center" vertical="center"/>
      <protection hidden="1"/>
    </xf>
    <xf numFmtId="41" fontId="62" fillId="22" borderId="0" xfId="809" applyNumberFormat="1" applyFont="1" applyFill="1" applyAlignment="1" applyProtection="1">
      <alignment horizontal="right" vertical="center"/>
      <protection hidden="1"/>
    </xf>
    <xf numFmtId="41" fontId="62" fillId="22" borderId="0" xfId="809" applyNumberFormat="1" applyFont="1" applyFill="1" applyBorder="1" applyAlignment="1" applyProtection="1">
      <alignment horizontal="right" vertical="center"/>
      <protection hidden="1"/>
    </xf>
    <xf numFmtId="182" fontId="53" fillId="22" borderId="0" xfId="0" quotePrefix="1" applyNumberFormat="1" applyFont="1" applyFill="1" applyBorder="1" applyAlignment="1" applyProtection="1">
      <alignment horizontal="center" vertical="center"/>
      <protection hidden="1"/>
    </xf>
    <xf numFmtId="1" fontId="70" fillId="22" borderId="0" xfId="919" applyNumberFormat="1" applyFill="1" applyBorder="1" applyAlignment="1" applyProtection="1">
      <alignment horizontal="center" vertical="top"/>
      <protection hidden="1"/>
    </xf>
    <xf numFmtId="182" fontId="0" fillId="22" borderId="0" xfId="0" applyNumberFormat="1" applyFill="1" applyAlignment="1" applyProtection="1">
      <alignment horizontal="center" vertical="top"/>
      <protection hidden="1"/>
    </xf>
    <xf numFmtId="182" fontId="70" fillId="22" borderId="0" xfId="919" applyNumberFormat="1" applyFill="1" applyBorder="1" applyAlignment="1" applyProtection="1">
      <alignment horizontal="center" vertical="top"/>
      <protection hidden="1"/>
    </xf>
    <xf numFmtId="3" fontId="53" fillId="22" borderId="0" xfId="0" applyNumberFormat="1" applyFont="1" applyFill="1" applyBorder="1" applyAlignment="1" applyProtection="1">
      <alignment horizontal="left" vertical="top"/>
      <protection hidden="1"/>
    </xf>
    <xf numFmtId="49" fontId="62" fillId="22" borderId="20" xfId="0" applyNumberFormat="1" applyFont="1" applyFill="1" applyBorder="1" applyAlignment="1" applyProtection="1">
      <alignment horizontal="center" vertical="center"/>
      <protection hidden="1"/>
    </xf>
    <xf numFmtId="177" fontId="53" fillId="22" borderId="10" xfId="719" applyFont="1" applyFill="1" applyBorder="1" applyAlignment="1" applyProtection="1">
      <alignment horizontal="center" vertical="center"/>
      <protection hidden="1"/>
    </xf>
    <xf numFmtId="0" fontId="0" fillId="22" borderId="10" xfId="0" applyFill="1" applyBorder="1" applyAlignment="1" applyProtection="1">
      <alignment horizontal="center" vertical="center"/>
      <protection hidden="1"/>
    </xf>
    <xf numFmtId="0" fontId="53" fillId="22" borderId="10" xfId="0" applyFont="1" applyFill="1" applyBorder="1" applyAlignment="1" applyProtection="1">
      <alignment horizontal="center" vertical="center" wrapText="1"/>
      <protection hidden="1"/>
    </xf>
    <xf numFmtId="0" fontId="53" fillId="22" borderId="3" xfId="0" applyFont="1" applyFill="1" applyBorder="1" applyAlignment="1" applyProtection="1">
      <alignment horizontal="center" vertical="center" wrapText="1"/>
      <protection hidden="1"/>
    </xf>
    <xf numFmtId="0" fontId="61" fillId="22" borderId="33" xfId="0" applyFont="1" applyFill="1" applyBorder="1" applyAlignment="1" applyProtection="1">
      <alignment horizontal="left"/>
      <protection hidden="1"/>
    </xf>
    <xf numFmtId="182" fontId="61" fillId="22" borderId="0" xfId="0" applyNumberFormat="1" applyFont="1" applyFill="1" applyAlignment="1" applyProtection="1">
      <alignment horizontal="left"/>
      <protection hidden="1"/>
    </xf>
    <xf numFmtId="182" fontId="61" fillId="22" borderId="0" xfId="0" applyNumberFormat="1" applyFont="1" applyFill="1" applyAlignment="1" applyProtection="1">
      <alignment horizontal="right"/>
      <protection hidden="1"/>
    </xf>
    <xf numFmtId="3" fontId="54" fillId="22" borderId="0" xfId="0" applyNumberFormat="1" applyFont="1" applyFill="1" applyBorder="1" applyAlignment="1" applyProtection="1">
      <alignment horizontal="center" vertical="center"/>
      <protection hidden="1"/>
    </xf>
    <xf numFmtId="0" fontId="54" fillId="22" borderId="0" xfId="0" applyFont="1" applyFill="1" applyBorder="1" applyAlignment="1" applyProtection="1">
      <alignment horizontal="center" vertical="center"/>
      <protection hidden="1"/>
    </xf>
    <xf numFmtId="177" fontId="58" fillId="22" borderId="0" xfId="719" applyFont="1" applyFill="1" applyBorder="1" applyAlignment="1" applyProtection="1">
      <alignment horizontal="center" vertical="center"/>
      <protection hidden="1"/>
    </xf>
    <xf numFmtId="177" fontId="53" fillId="22" borderId="0" xfId="719" applyFont="1" applyFill="1" applyBorder="1" applyAlignment="1" applyProtection="1">
      <alignment horizontal="left" vertical="center"/>
      <protection hidden="1"/>
    </xf>
    <xf numFmtId="177" fontId="53" fillId="22" borderId="0" xfId="719" applyFont="1" applyFill="1" applyBorder="1" applyAlignment="1" applyProtection="1">
      <alignment horizontal="right" vertical="center"/>
      <protection hidden="1"/>
    </xf>
    <xf numFmtId="41" fontId="53" fillId="22" borderId="17" xfId="717" quotePrefix="1" applyNumberFormat="1" applyFont="1" applyFill="1" applyBorder="1" applyAlignment="1" applyProtection="1">
      <alignment horizontal="center" vertical="center"/>
      <protection hidden="1"/>
    </xf>
    <xf numFmtId="41" fontId="62" fillId="22" borderId="17" xfId="717" quotePrefix="1" applyNumberFormat="1" applyFont="1" applyFill="1" applyBorder="1" applyAlignment="1" applyProtection="1">
      <alignment horizontal="center" vertical="center"/>
      <protection hidden="1"/>
    </xf>
    <xf numFmtId="0" fontId="61" fillId="22" borderId="0" xfId="0" applyNumberFormat="1" applyFont="1" applyFill="1" applyBorder="1" applyAlignment="1" applyProtection="1">
      <alignment horizontal="left"/>
      <protection hidden="1"/>
    </xf>
    <xf numFmtId="3" fontId="64" fillId="22" borderId="0" xfId="0" applyNumberFormat="1" applyFont="1" applyFill="1" applyAlignment="1" applyProtection="1">
      <alignment horizontal="center" vertical="center"/>
      <protection hidden="1"/>
    </xf>
    <xf numFmtId="177" fontId="53" fillId="22" borderId="0" xfId="563" applyFont="1" applyFill="1" applyBorder="1" applyAlignment="1" applyProtection="1">
      <alignment horizontal="right" vertical="center"/>
      <protection locked="0" hidden="1"/>
    </xf>
    <xf numFmtId="0" fontId="61" fillId="22" borderId="33" xfId="719" applyNumberFormat="1" applyFont="1" applyFill="1" applyBorder="1" applyAlignment="1" applyProtection="1">
      <alignment horizontal="left"/>
      <protection locked="0" hidden="1"/>
    </xf>
    <xf numFmtId="0" fontId="61" fillId="22" borderId="0" xfId="719" applyNumberFormat="1" applyFont="1" applyFill="1" applyBorder="1" applyAlignment="1" applyProtection="1">
      <alignment horizontal="left"/>
      <protection locked="0" hidden="1"/>
    </xf>
    <xf numFmtId="0" fontId="61" fillId="22" borderId="0" xfId="0" applyNumberFormat="1" applyFont="1" applyFill="1" applyAlignment="1" applyProtection="1">
      <alignment horizontal="left"/>
      <protection locked="0" hidden="1"/>
    </xf>
    <xf numFmtId="0" fontId="61" fillId="22" borderId="0" xfId="719" applyNumberFormat="1" applyFont="1" applyFill="1" applyBorder="1" applyAlignment="1" applyProtection="1">
      <alignment horizontal="center"/>
      <protection locked="0" hidden="1"/>
    </xf>
    <xf numFmtId="0" fontId="61" fillId="22" borderId="0" xfId="0" applyNumberFormat="1" applyFont="1" applyFill="1" applyAlignment="1" applyProtection="1">
      <alignment horizontal="right"/>
      <protection locked="0" hidden="1"/>
    </xf>
    <xf numFmtId="3" fontId="0" fillId="22" borderId="0" xfId="0" applyNumberFormat="1" applyFill="1" applyAlignment="1" applyProtection="1">
      <alignment horizontal="center" vertical="top"/>
      <protection hidden="1"/>
    </xf>
    <xf numFmtId="3" fontId="53" fillId="22" borderId="26" xfId="0" applyNumberFormat="1" applyFont="1" applyFill="1" applyBorder="1" applyAlignment="1" applyProtection="1">
      <alignment vertical="center" wrapText="1"/>
      <protection hidden="1"/>
    </xf>
    <xf numFmtId="3" fontId="53" fillId="22" borderId="28" xfId="0" applyNumberFormat="1" applyFont="1" applyFill="1" applyBorder="1" applyAlignment="1" applyProtection="1">
      <alignment vertical="center" wrapText="1"/>
      <protection hidden="1"/>
    </xf>
    <xf numFmtId="0" fontId="53" fillId="22" borderId="33" xfId="0" applyNumberFormat="1" applyFont="1" applyFill="1" applyBorder="1" applyAlignment="1" applyProtection="1">
      <alignment horizontal="left"/>
      <protection locked="0" hidden="1"/>
    </xf>
    <xf numFmtId="0" fontId="53" fillId="22" borderId="0" xfId="0" applyFont="1" applyFill="1" applyProtection="1">
      <protection hidden="1"/>
    </xf>
    <xf numFmtId="3" fontId="53" fillId="22" borderId="26" xfId="0" applyNumberFormat="1" applyFont="1" applyFill="1" applyBorder="1" applyAlignment="1" applyProtection="1">
      <alignment vertical="center"/>
      <protection hidden="1"/>
    </xf>
    <xf numFmtId="3" fontId="53" fillId="22" borderId="28" xfId="0" applyNumberFormat="1" applyFont="1" applyFill="1" applyBorder="1" applyAlignment="1" applyProtection="1">
      <alignment vertical="center"/>
      <protection hidden="1"/>
    </xf>
    <xf numFmtId="41" fontId="53" fillId="22" borderId="16" xfId="717" quotePrefix="1" applyNumberFormat="1" applyFont="1" applyFill="1" applyBorder="1" applyAlignment="1" applyProtection="1">
      <alignment horizontal="center" vertical="center"/>
      <protection hidden="1"/>
    </xf>
    <xf numFmtId="41" fontId="65" fillId="22" borderId="16" xfId="0" applyNumberFormat="1" applyFont="1" applyFill="1" applyBorder="1" applyAlignment="1" applyProtection="1">
      <alignment horizontal="center" vertical="center"/>
      <protection hidden="1"/>
    </xf>
    <xf numFmtId="3" fontId="64" fillId="22" borderId="0" xfId="0" applyNumberFormat="1" applyFont="1" applyFill="1" applyBorder="1" applyAlignment="1" applyProtection="1">
      <alignment horizontal="center" vertical="center"/>
      <protection hidden="1"/>
    </xf>
    <xf numFmtId="41" fontId="53" fillId="22" borderId="0" xfId="717" applyNumberFormat="1" applyFont="1" applyFill="1" applyBorder="1" applyAlignment="1" applyProtection="1">
      <alignment horizontal="center" vertical="center"/>
      <protection hidden="1"/>
    </xf>
    <xf numFmtId="3" fontId="61" fillId="22" borderId="0" xfId="0" applyNumberFormat="1" applyFont="1" applyFill="1" applyBorder="1" applyAlignment="1" applyProtection="1">
      <alignment horizontal="center" vertical="center"/>
      <protection hidden="1"/>
    </xf>
    <xf numFmtId="41" fontId="53" fillId="22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31" fillId="22" borderId="0" xfId="921" applyNumberFormat="1" applyFont="1" applyFill="1" applyAlignment="1" applyProtection="1">
      <alignment horizontal="right" vertical="center"/>
      <protection hidden="1"/>
    </xf>
    <xf numFmtId="41" fontId="53" fillId="22" borderId="0" xfId="921" applyNumberFormat="1" applyFont="1" applyFill="1" applyBorder="1" applyAlignment="1" applyProtection="1">
      <alignment horizontal="right" vertical="center"/>
      <protection hidden="1"/>
    </xf>
    <xf numFmtId="41" fontId="62" fillId="22" borderId="0" xfId="921" applyNumberFormat="1" applyFont="1" applyFill="1" applyAlignment="1" applyProtection="1">
      <alignment horizontal="right" vertical="center"/>
      <protection hidden="1"/>
    </xf>
    <xf numFmtId="41" fontId="131" fillId="22" borderId="0" xfId="921" quotePrefix="1" applyNumberFormat="1" applyFont="1" applyFill="1" applyBorder="1" applyAlignment="1" applyProtection="1">
      <alignment horizontal="right" vertical="center"/>
      <protection hidden="1"/>
    </xf>
    <xf numFmtId="0" fontId="61" fillId="22" borderId="0" xfId="921" applyFont="1" applyFill="1" applyBorder="1" applyAlignment="1" applyProtection="1">
      <alignment horizontal="left"/>
      <protection hidden="1"/>
    </xf>
    <xf numFmtId="0" fontId="61" fillId="22" borderId="33" xfId="921" applyFont="1" applyFill="1" applyBorder="1" applyAlignment="1" applyProtection="1">
      <alignment horizontal="left"/>
      <protection locked="0" hidden="1"/>
    </xf>
    <xf numFmtId="182" fontId="61" fillId="22" borderId="33" xfId="921" applyNumberFormat="1" applyFont="1" applyFill="1" applyBorder="1" applyAlignment="1" applyProtection="1">
      <alignment horizontal="left"/>
      <protection locked="0" hidden="1"/>
    </xf>
    <xf numFmtId="3" fontId="61" fillId="22" borderId="33" xfId="921" applyNumberFormat="1" applyFont="1" applyFill="1" applyBorder="1" applyAlignment="1" applyProtection="1">
      <alignment horizontal="left"/>
      <protection locked="0" hidden="1"/>
    </xf>
    <xf numFmtId="0" fontId="61" fillId="22" borderId="0" xfId="921" applyFont="1" applyFill="1" applyBorder="1" applyAlignment="1" applyProtection="1">
      <alignment horizontal="left" vertical="center"/>
      <protection locked="0" hidden="1"/>
    </xf>
    <xf numFmtId="3" fontId="61" fillId="22" borderId="0" xfId="921" applyNumberFormat="1" applyFont="1" applyFill="1" applyAlignment="1" applyProtection="1">
      <alignment horizontal="left" vertical="center"/>
      <protection locked="0" hidden="1"/>
    </xf>
    <xf numFmtId="0" fontId="61" fillId="22" borderId="0" xfId="921" applyFont="1" applyFill="1" applyAlignment="1" applyProtection="1">
      <alignment horizontal="right" vertical="center"/>
      <protection locked="0" hidden="1"/>
    </xf>
    <xf numFmtId="3" fontId="53" fillId="22" borderId="0" xfId="906" applyNumberFormat="1" applyFont="1" applyFill="1" applyAlignment="1" applyProtection="1">
      <alignment horizontal="left" vertical="center"/>
      <protection hidden="1"/>
    </xf>
    <xf numFmtId="3" fontId="53" fillId="22" borderId="0" xfId="906" applyNumberFormat="1" applyFont="1" applyFill="1" applyAlignment="1" applyProtection="1">
      <alignment horizontal="right" vertical="center"/>
      <protection hidden="1"/>
    </xf>
    <xf numFmtId="3" fontId="53" fillId="22" borderId="0" xfId="906" applyNumberFormat="1" applyFont="1" applyFill="1" applyBorder="1" applyAlignment="1" applyProtection="1">
      <alignment horizontal="right" vertical="center"/>
      <protection hidden="1"/>
    </xf>
    <xf numFmtId="0" fontId="21" fillId="22" borderId="0" xfId="906" applyFill="1" applyBorder="1" applyAlignment="1" applyProtection="1">
      <alignment horizontal="center" vertical="center"/>
      <protection hidden="1"/>
    </xf>
    <xf numFmtId="0" fontId="57" fillId="22" borderId="0" xfId="906" applyFont="1" applyFill="1" applyBorder="1" applyAlignment="1" applyProtection="1">
      <alignment horizontal="center" vertical="center"/>
      <protection hidden="1"/>
    </xf>
    <xf numFmtId="0" fontId="58" fillId="22" borderId="0" xfId="906" applyFont="1" applyFill="1" applyAlignment="1" applyProtection="1">
      <alignment horizontal="center" vertical="center"/>
      <protection hidden="1"/>
    </xf>
    <xf numFmtId="0" fontId="58" fillId="22" borderId="0" xfId="906" applyFont="1" applyFill="1" applyBorder="1" applyAlignment="1" applyProtection="1">
      <alignment horizontal="center" vertical="center"/>
      <protection hidden="1"/>
    </xf>
    <xf numFmtId="0" fontId="67" fillId="22" borderId="0" xfId="906" applyFont="1" applyFill="1" applyAlignment="1" applyProtection="1">
      <alignment vertical="center"/>
      <protection hidden="1"/>
    </xf>
    <xf numFmtId="0" fontId="53" fillId="22" borderId="0" xfId="906" applyFont="1" applyFill="1" applyBorder="1" applyAlignment="1" applyProtection="1">
      <alignment horizontal="left" vertical="center"/>
      <protection hidden="1"/>
    </xf>
    <xf numFmtId="0" fontId="53" fillId="22" borderId="33" xfId="906" applyFont="1" applyFill="1" applyBorder="1" applyAlignment="1" applyProtection="1">
      <alignment horizontal="center" vertical="center" wrapText="1"/>
      <protection hidden="1"/>
    </xf>
    <xf numFmtId="0" fontId="53" fillId="22" borderId="0" xfId="906" applyFont="1" applyFill="1" applyBorder="1" applyAlignment="1" applyProtection="1">
      <alignment horizontal="center" vertical="center"/>
      <protection hidden="1"/>
    </xf>
    <xf numFmtId="0" fontId="53" fillId="22" borderId="32" xfId="906" applyFont="1" applyFill="1" applyBorder="1" applyAlignment="1" applyProtection="1">
      <alignment horizontal="center" vertical="center" wrapText="1"/>
      <protection hidden="1"/>
    </xf>
    <xf numFmtId="41" fontId="53" fillId="22" borderId="16" xfId="906" quotePrefix="1" applyNumberFormat="1" applyFont="1" applyFill="1" applyBorder="1" applyAlignment="1" applyProtection="1">
      <alignment horizontal="center" vertical="center"/>
      <protection hidden="1"/>
    </xf>
    <xf numFmtId="41" fontId="53" fillId="22" borderId="0" xfId="906" applyNumberFormat="1" applyFont="1" applyFill="1" applyBorder="1" applyAlignment="1" applyProtection="1">
      <alignment horizontal="right" vertical="center"/>
      <protection hidden="1"/>
    </xf>
    <xf numFmtId="41" fontId="53" fillId="22" borderId="0" xfId="906" applyNumberFormat="1" applyFont="1" applyFill="1" applyBorder="1" applyAlignment="1" applyProtection="1">
      <alignment horizontal="center" vertical="center"/>
      <protection hidden="1"/>
    </xf>
    <xf numFmtId="0" fontId="62" fillId="22" borderId="0" xfId="906" applyFont="1" applyFill="1" applyBorder="1" applyAlignment="1" applyProtection="1">
      <alignment horizontal="center" vertical="center"/>
      <protection hidden="1"/>
    </xf>
    <xf numFmtId="41" fontId="62" fillId="22" borderId="16" xfId="906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906" applyNumberFormat="1" applyFont="1" applyFill="1" applyBorder="1" applyAlignment="1" applyProtection="1">
      <alignment horizontal="right" vertical="center"/>
      <protection hidden="1"/>
    </xf>
    <xf numFmtId="41" fontId="62" fillId="22" borderId="17" xfId="906" quotePrefix="1" applyNumberFormat="1" applyFont="1" applyFill="1" applyBorder="1" applyAlignment="1" applyProtection="1">
      <alignment horizontal="center" vertical="center"/>
      <protection hidden="1"/>
    </xf>
    <xf numFmtId="41" fontId="53" fillId="22" borderId="16" xfId="906" applyNumberFormat="1" applyFont="1" applyFill="1" applyBorder="1" applyAlignment="1" applyProtection="1">
      <alignment horizontal="center" vertical="center"/>
      <protection hidden="1"/>
    </xf>
    <xf numFmtId="41" fontId="53" fillId="22" borderId="17" xfId="915" applyNumberFormat="1" applyFont="1" applyFill="1" applyBorder="1" applyAlignment="1" applyProtection="1">
      <alignment horizontal="left" vertical="center"/>
      <protection hidden="1"/>
    </xf>
    <xf numFmtId="41" fontId="53" fillId="22" borderId="20" xfId="906" applyNumberFormat="1" applyFont="1" applyFill="1" applyBorder="1" applyAlignment="1" applyProtection="1">
      <alignment horizontal="center" vertical="center"/>
      <protection hidden="1"/>
    </xf>
    <xf numFmtId="41" fontId="53" fillId="22" borderId="19" xfId="915" applyNumberFormat="1" applyFont="1" applyFill="1" applyBorder="1" applyAlignment="1" applyProtection="1">
      <alignment horizontal="left" vertical="center"/>
      <protection hidden="1"/>
    </xf>
    <xf numFmtId="0" fontId="61" fillId="22" borderId="0" xfId="906" applyNumberFormat="1" applyFont="1" applyFill="1" applyBorder="1" applyAlignment="1" applyProtection="1">
      <alignment horizontal="left"/>
      <protection hidden="1"/>
    </xf>
    <xf numFmtId="0" fontId="61" fillId="22" borderId="0" xfId="906" applyNumberFormat="1" applyFont="1" applyFill="1" applyBorder="1" applyAlignment="1" applyProtection="1">
      <alignment horizontal="center"/>
      <protection hidden="1"/>
    </xf>
    <xf numFmtId="0" fontId="53" fillId="22" borderId="0" xfId="906" applyFont="1" applyFill="1" applyAlignment="1" applyProtection="1">
      <alignment horizontal="center" vertical="center"/>
      <protection hidden="1"/>
    </xf>
    <xf numFmtId="0" fontId="64" fillId="22" borderId="0" xfId="906" applyFont="1" applyFill="1" applyAlignment="1" applyProtection="1">
      <alignment horizontal="center" vertical="center"/>
      <protection hidden="1"/>
    </xf>
    <xf numFmtId="0" fontId="21" fillId="22" borderId="0" xfId="906" applyFill="1" applyAlignment="1" applyProtection="1">
      <alignment horizontal="center" vertical="center"/>
      <protection hidden="1"/>
    </xf>
    <xf numFmtId="0" fontId="64" fillId="22" borderId="0" xfId="906" applyFont="1" applyFill="1" applyBorder="1" applyAlignment="1" applyProtection="1">
      <alignment horizontal="center" vertical="center"/>
      <protection hidden="1"/>
    </xf>
    <xf numFmtId="41" fontId="53" fillId="22" borderId="19" xfId="906" applyNumberFormat="1" applyFont="1" applyFill="1" applyBorder="1" applyAlignment="1" applyProtection="1">
      <alignment horizontal="right" vertical="center"/>
      <protection hidden="1"/>
    </xf>
    <xf numFmtId="41" fontId="53" fillId="22" borderId="0" xfId="906" applyNumberFormat="1" applyFont="1" applyFill="1" applyBorder="1" applyAlignment="1" applyProtection="1">
      <alignment horizontal="right" vertical="center"/>
      <protection locked="0" hidden="1"/>
    </xf>
    <xf numFmtId="0" fontId="61" fillId="22" borderId="0" xfId="906" applyNumberFormat="1" applyFont="1" applyFill="1" applyBorder="1" applyAlignment="1" applyProtection="1">
      <alignment horizontal="left"/>
      <protection locked="0" hidden="1"/>
    </xf>
    <xf numFmtId="0" fontId="61" fillId="22" borderId="0" xfId="906" applyNumberFormat="1" applyFont="1" applyFill="1" applyBorder="1" applyAlignment="1" applyProtection="1">
      <alignment horizontal="right"/>
      <protection locked="0" hidden="1"/>
    </xf>
    <xf numFmtId="0" fontId="61" fillId="22" borderId="33" xfId="906" applyNumberFormat="1" applyFont="1" applyFill="1" applyBorder="1" applyAlignment="1" applyProtection="1">
      <alignment horizontal="right"/>
      <protection locked="0" hidden="1"/>
    </xf>
    <xf numFmtId="0" fontId="61" fillId="22" borderId="33" xfId="906" applyNumberFormat="1" applyFont="1" applyFill="1" applyBorder="1" applyAlignment="1" applyProtection="1">
      <alignment horizontal="left"/>
      <protection locked="0" hidden="1"/>
    </xf>
    <xf numFmtId="0" fontId="61" fillId="22" borderId="0" xfId="906" applyNumberFormat="1" applyFont="1" applyFill="1" applyAlignment="1" applyProtection="1">
      <alignment horizontal="left"/>
      <protection locked="0" hidden="1"/>
    </xf>
    <xf numFmtId="0" fontId="61" fillId="22" borderId="0" xfId="906" applyNumberFormat="1" applyFont="1" applyFill="1" applyAlignment="1" applyProtection="1">
      <alignment horizontal="center"/>
      <protection locked="0" hidden="1"/>
    </xf>
    <xf numFmtId="0" fontId="61" fillId="22" borderId="0" xfId="906" applyNumberFormat="1" applyFont="1" applyFill="1" applyBorder="1" applyAlignment="1" applyProtection="1">
      <alignment horizontal="center"/>
      <protection locked="0" hidden="1"/>
    </xf>
    <xf numFmtId="184" fontId="61" fillId="22" borderId="33" xfId="0" applyNumberFormat="1" applyFont="1" applyFill="1" applyBorder="1" applyAlignment="1" applyProtection="1">
      <alignment horizontal="left"/>
      <protection locked="0" hidden="1"/>
    </xf>
    <xf numFmtId="3" fontId="61" fillId="22" borderId="33" xfId="0" applyNumberFormat="1" applyFont="1" applyFill="1" applyBorder="1" applyAlignment="1" applyProtection="1">
      <alignment horizontal="left"/>
      <protection locked="0" hidden="1"/>
    </xf>
    <xf numFmtId="41" fontId="61" fillId="22" borderId="33" xfId="0" applyNumberFormat="1" applyFont="1" applyFill="1" applyBorder="1" applyAlignment="1" applyProtection="1">
      <alignment horizontal="right"/>
      <protection locked="0" hidden="1"/>
    </xf>
    <xf numFmtId="184" fontId="61" fillId="22" borderId="0" xfId="0" applyNumberFormat="1" applyFont="1" applyFill="1" applyBorder="1" applyAlignment="1" applyProtection="1">
      <alignment horizontal="left"/>
      <protection locked="0" hidden="1"/>
    </xf>
    <xf numFmtId="184" fontId="61" fillId="22" borderId="0" xfId="0" applyNumberFormat="1" applyFont="1" applyFill="1" applyBorder="1" applyAlignment="1" applyProtection="1">
      <alignment horizontal="center"/>
      <protection locked="0" hidden="1"/>
    </xf>
    <xf numFmtId="3" fontId="61" fillId="22" borderId="0" xfId="0" applyNumberFormat="1" applyFont="1" applyFill="1" applyAlignment="1" applyProtection="1">
      <alignment horizontal="center"/>
      <protection locked="0" hidden="1"/>
    </xf>
    <xf numFmtId="0" fontId="78" fillId="22" borderId="0" xfId="0" applyFont="1" applyFill="1" applyBorder="1" applyAlignment="1" applyProtection="1">
      <alignment horizontal="center" vertical="center"/>
      <protection hidden="1"/>
    </xf>
    <xf numFmtId="41" fontId="62" fillId="22" borderId="17" xfId="0" applyNumberFormat="1" applyFont="1" applyFill="1" applyBorder="1" applyAlignment="1" applyProtection="1">
      <alignment vertical="center"/>
      <protection hidden="1"/>
    </xf>
    <xf numFmtId="41" fontId="62" fillId="22" borderId="0" xfId="0" applyNumberFormat="1" applyFont="1" applyFill="1" applyBorder="1" applyAlignment="1" applyProtection="1">
      <alignment vertical="center"/>
      <protection hidden="1"/>
    </xf>
    <xf numFmtId="41" fontId="53" fillId="22" borderId="17" xfId="717" applyNumberFormat="1" applyFont="1" applyFill="1" applyBorder="1" applyAlignment="1" applyProtection="1">
      <alignment vertical="center"/>
      <protection hidden="1"/>
    </xf>
    <xf numFmtId="3" fontId="21" fillId="22" borderId="0" xfId="0" applyNumberFormat="1" applyFont="1" applyFill="1" applyAlignment="1" applyProtection="1">
      <alignment horizontal="center" vertical="center"/>
      <protection hidden="1"/>
    </xf>
    <xf numFmtId="0" fontId="21" fillId="22" borderId="0" xfId="0" applyFont="1" applyFill="1" applyAlignment="1" applyProtection="1">
      <alignment horizontal="center" vertical="center"/>
      <protection hidden="1"/>
    </xf>
    <xf numFmtId="0" fontId="21" fillId="22" borderId="0" xfId="0" applyFont="1" applyFill="1" applyBorder="1" applyAlignment="1" applyProtection="1">
      <alignment horizontal="center" vertical="center"/>
      <protection hidden="1"/>
    </xf>
    <xf numFmtId="3" fontId="21" fillId="22" borderId="0" xfId="0" applyNumberFormat="1" applyFont="1" applyFill="1" applyBorder="1" applyAlignment="1" applyProtection="1">
      <alignment horizontal="center" vertical="center"/>
      <protection hidden="1"/>
    </xf>
    <xf numFmtId="41" fontId="53" fillId="22" borderId="0" xfId="0" applyNumberFormat="1" applyFont="1" applyFill="1" applyBorder="1" applyAlignment="1" applyProtection="1">
      <alignment vertical="center"/>
      <protection locked="0" hidden="1"/>
    </xf>
    <xf numFmtId="41" fontId="53" fillId="22" borderId="0" xfId="0" quotePrefix="1" applyNumberFormat="1" applyFont="1" applyFill="1" applyBorder="1" applyAlignment="1" applyProtection="1">
      <alignment vertical="center"/>
      <protection locked="0" hidden="1"/>
    </xf>
    <xf numFmtId="3" fontId="61" fillId="22" borderId="33" xfId="0" applyNumberFormat="1" applyFont="1" applyFill="1" applyBorder="1" applyAlignment="1" applyProtection="1">
      <alignment horizontal="right"/>
      <protection locked="0" hidden="1"/>
    </xf>
    <xf numFmtId="177" fontId="61" fillId="22" borderId="33" xfId="719" applyFont="1" applyFill="1" applyBorder="1" applyAlignment="1" applyProtection="1">
      <alignment horizontal="left"/>
      <protection locked="0" hidden="1"/>
    </xf>
    <xf numFmtId="184" fontId="61" fillId="22" borderId="33" xfId="0" applyNumberFormat="1" applyFont="1" applyFill="1" applyBorder="1" applyAlignment="1" applyProtection="1">
      <protection locked="0" hidden="1"/>
    </xf>
    <xf numFmtId="3" fontId="61" fillId="22" borderId="0" xfId="0" applyNumberFormat="1" applyFont="1" applyFill="1" applyBorder="1" applyAlignment="1" applyProtection="1">
      <alignment horizontal="left"/>
      <protection locked="0" hidden="1"/>
    </xf>
    <xf numFmtId="177" fontId="61" fillId="22" borderId="0" xfId="719" applyFont="1" applyFill="1" applyBorder="1" applyAlignment="1" applyProtection="1">
      <alignment horizontal="left"/>
      <protection locked="0" hidden="1"/>
    </xf>
    <xf numFmtId="3" fontId="61" fillId="22" borderId="0" xfId="0" applyNumberFormat="1" applyFont="1" applyFill="1" applyBorder="1" applyAlignment="1" applyProtection="1">
      <alignment horizontal="center" vertical="center"/>
      <protection locked="0" hidden="1"/>
    </xf>
    <xf numFmtId="0" fontId="53" fillId="22" borderId="0" xfId="0" applyFont="1" applyFill="1" applyBorder="1" applyAlignment="1" applyProtection="1">
      <alignment horizontal="center" vertical="center"/>
      <protection locked="0" hidden="1"/>
    </xf>
    <xf numFmtId="3" fontId="53" fillId="22" borderId="0" xfId="0" applyNumberFormat="1" applyFont="1" applyFill="1" applyBorder="1" applyAlignment="1" applyProtection="1">
      <alignment horizontal="center" vertical="center"/>
      <protection locked="0" hidden="1"/>
    </xf>
    <xf numFmtId="41" fontId="53" fillId="22" borderId="0" xfId="0" applyNumberFormat="1" applyFont="1" applyFill="1" applyBorder="1" applyAlignment="1" applyProtection="1">
      <alignment horizontal="center" vertical="center"/>
      <protection locked="0" hidden="1"/>
    </xf>
    <xf numFmtId="0" fontId="61" fillId="22" borderId="0" xfId="0" applyNumberFormat="1" applyFont="1" applyFill="1" applyBorder="1" applyAlignment="1" applyProtection="1">
      <protection locked="0" hidden="1"/>
    </xf>
    <xf numFmtId="0" fontId="61" fillId="22" borderId="0" xfId="0" applyFont="1" applyFill="1" applyBorder="1" applyAlignment="1" applyProtection="1">
      <protection locked="0" hidden="1"/>
    </xf>
    <xf numFmtId="0" fontId="61" fillId="22" borderId="0" xfId="0" applyFont="1" applyFill="1" applyAlignment="1" applyProtection="1">
      <protection locked="0" hidden="1"/>
    </xf>
    <xf numFmtId="0" fontId="62" fillId="22" borderId="0" xfId="0" applyFont="1" applyFill="1" applyBorder="1" applyAlignment="1" applyProtection="1">
      <alignment horizontal="right" vertical="center"/>
      <protection hidden="1"/>
    </xf>
    <xf numFmtId="0" fontId="53" fillId="22" borderId="0" xfId="0" applyNumberFormat="1" applyFont="1" applyFill="1" applyBorder="1" applyAlignment="1" applyProtection="1">
      <alignment horizontal="center" vertical="center"/>
      <protection locked="0" hidden="1"/>
    </xf>
    <xf numFmtId="0" fontId="53" fillId="22" borderId="10" xfId="0" applyFont="1" applyFill="1" applyBorder="1" applyAlignment="1" applyProtection="1">
      <alignment horizontal="center" vertical="center"/>
      <protection locked="0" hidden="1"/>
    </xf>
    <xf numFmtId="0" fontId="53" fillId="22" borderId="0" xfId="0" applyFont="1" applyFill="1" applyAlignment="1" applyProtection="1">
      <alignment horizontal="left" vertical="center"/>
      <protection locked="0" hidden="1"/>
    </xf>
    <xf numFmtId="41" fontId="53" fillId="22" borderId="0" xfId="563" applyNumberFormat="1" applyFont="1" applyFill="1" applyBorder="1" applyAlignment="1" applyProtection="1">
      <alignment vertical="center"/>
      <protection locked="0" hidden="1"/>
    </xf>
    <xf numFmtId="41" fontId="53" fillId="22" borderId="10" xfId="563" applyNumberFormat="1" applyFont="1" applyFill="1" applyBorder="1" applyAlignment="1" applyProtection="1">
      <alignment vertical="center"/>
      <protection locked="0" hidden="1"/>
    </xf>
    <xf numFmtId="0" fontId="61" fillId="22" borderId="0" xfId="920" applyFont="1" applyFill="1" applyAlignment="1" applyProtection="1">
      <alignment horizontal="left"/>
      <protection locked="0" hidden="1"/>
    </xf>
    <xf numFmtId="180" fontId="61" fillId="22" borderId="0" xfId="920" applyNumberFormat="1" applyFont="1" applyFill="1" applyAlignment="1" applyProtection="1">
      <alignment horizontal="right"/>
      <protection locked="0" hidden="1"/>
    </xf>
    <xf numFmtId="0" fontId="61" fillId="22" borderId="0" xfId="0" applyFont="1" applyFill="1" applyAlignment="1" applyProtection="1">
      <alignment horizontal="center"/>
      <protection locked="0" hidden="1"/>
    </xf>
    <xf numFmtId="41" fontId="53" fillId="22" borderId="20" xfId="563" applyNumberFormat="1" applyFont="1" applyFill="1" applyBorder="1" applyAlignment="1" applyProtection="1">
      <alignment vertical="center"/>
      <protection locked="0" hidden="1"/>
    </xf>
    <xf numFmtId="41" fontId="53" fillId="22" borderId="17" xfId="563" applyNumberFormat="1" applyFont="1" applyFill="1" applyBorder="1" applyAlignment="1" applyProtection="1">
      <alignment vertical="center"/>
      <protection hidden="1"/>
    </xf>
    <xf numFmtId="49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41" fontId="104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104" fillId="22" borderId="0" xfId="0" applyNumberFormat="1" applyFont="1" applyFill="1" applyBorder="1" applyAlignment="1" applyProtection="1">
      <alignment vertical="center"/>
      <protection locked="0" hidden="1"/>
    </xf>
    <xf numFmtId="41" fontId="104" fillId="22" borderId="10" xfId="0" applyNumberFormat="1" applyFont="1" applyFill="1" applyBorder="1" applyAlignment="1" applyProtection="1">
      <alignment horizontal="right" vertical="center"/>
      <protection locked="0" hidden="1"/>
    </xf>
    <xf numFmtId="41" fontId="104" fillId="22" borderId="10" xfId="0" applyNumberFormat="1" applyFont="1" applyFill="1" applyBorder="1" applyAlignment="1" applyProtection="1">
      <alignment vertical="center"/>
      <protection locked="0" hidden="1"/>
    </xf>
    <xf numFmtId="188" fontId="71" fillId="22" borderId="0" xfId="0" applyNumberFormat="1" applyFont="1" applyFill="1" applyBorder="1" applyAlignment="1" applyProtection="1">
      <alignment horizontal="right"/>
      <protection locked="0" hidden="1"/>
    </xf>
    <xf numFmtId="182" fontId="61" fillId="22" borderId="0" xfId="917" applyNumberFormat="1" applyFont="1" applyFill="1" applyBorder="1" applyAlignment="1" applyProtection="1">
      <alignment horizontal="left"/>
      <protection locked="0" hidden="1"/>
    </xf>
    <xf numFmtId="0" fontId="61" fillId="22" borderId="0" xfId="917" applyFont="1" applyFill="1" applyBorder="1" applyAlignment="1" applyProtection="1">
      <alignment horizontal="left"/>
      <protection locked="0" hidden="1"/>
    </xf>
    <xf numFmtId="0" fontId="61" fillId="22" borderId="0" xfId="917" applyFont="1" applyFill="1" applyBorder="1" applyAlignment="1" applyProtection="1">
      <alignment horizontal="center"/>
      <protection locked="0" hidden="1"/>
    </xf>
    <xf numFmtId="0" fontId="53" fillId="22" borderId="0" xfId="917" applyFont="1" applyFill="1" applyAlignment="1" applyProtection="1">
      <alignment horizontal="left" vertical="center" indent="1"/>
      <protection locked="0" hidden="1"/>
    </xf>
    <xf numFmtId="0" fontId="53" fillId="22" borderId="0" xfId="917" applyFont="1" applyFill="1" applyBorder="1" applyAlignment="1" applyProtection="1">
      <alignment horizontal="left" vertical="center" indent="1"/>
      <protection locked="0" hidden="1"/>
    </xf>
    <xf numFmtId="3" fontId="53" fillId="22" borderId="0" xfId="916" applyNumberFormat="1" applyFont="1" applyFill="1" applyAlignment="1" applyProtection="1">
      <alignment horizontal="left" vertical="center"/>
      <protection hidden="1"/>
    </xf>
    <xf numFmtId="0" fontId="64" fillId="22" borderId="0" xfId="918" applyFont="1" applyFill="1" applyAlignment="1" applyProtection="1">
      <alignment horizontal="left" vertical="center"/>
      <protection hidden="1"/>
    </xf>
    <xf numFmtId="0" fontId="20" fillId="22" borderId="0" xfId="918" applyFill="1" applyAlignment="1" applyProtection="1">
      <alignment horizontal="center" vertical="center"/>
      <protection hidden="1"/>
    </xf>
    <xf numFmtId="0" fontId="20" fillId="22" borderId="0" xfId="918" applyFill="1" applyBorder="1" applyAlignment="1" applyProtection="1">
      <alignment horizontal="center" vertical="center"/>
      <protection hidden="1"/>
    </xf>
    <xf numFmtId="3" fontId="53" fillId="22" borderId="0" xfId="916" applyNumberFormat="1" applyFont="1" applyFill="1" applyAlignment="1" applyProtection="1">
      <alignment horizontal="right" vertical="center"/>
      <protection hidden="1"/>
    </xf>
    <xf numFmtId="3" fontId="53" fillId="22" borderId="0" xfId="916" applyNumberFormat="1" applyFont="1" applyFill="1" applyAlignment="1" applyProtection="1">
      <alignment horizontal="center" vertical="center"/>
      <protection hidden="1"/>
    </xf>
    <xf numFmtId="0" fontId="57" fillId="22" borderId="0" xfId="918" applyFont="1" applyFill="1" applyBorder="1" applyAlignment="1" applyProtection="1">
      <alignment horizontal="center" vertical="center"/>
      <protection hidden="1"/>
    </xf>
    <xf numFmtId="0" fontId="58" fillId="22" borderId="0" xfId="918" applyFont="1" applyFill="1" applyBorder="1" applyAlignment="1" applyProtection="1">
      <alignment horizontal="center" vertical="center"/>
      <protection hidden="1"/>
    </xf>
    <xf numFmtId="0" fontId="53" fillId="22" borderId="0" xfId="918" applyFont="1" applyFill="1" applyBorder="1" applyAlignment="1" applyProtection="1">
      <alignment horizontal="left" vertical="center"/>
      <protection hidden="1"/>
    </xf>
    <xf numFmtId="0" fontId="53" fillId="22" borderId="0" xfId="918" applyFont="1" applyFill="1" applyBorder="1" applyAlignment="1" applyProtection="1">
      <alignment horizontal="center" vertical="center"/>
      <protection hidden="1"/>
    </xf>
    <xf numFmtId="0" fontId="53" fillId="22" borderId="0" xfId="918" applyFont="1" applyFill="1" applyBorder="1" applyAlignment="1" applyProtection="1">
      <alignment horizontal="right" vertical="center"/>
      <protection hidden="1"/>
    </xf>
    <xf numFmtId="0" fontId="53" fillId="22" borderId="26" xfId="918" applyFont="1" applyFill="1" applyBorder="1" applyAlignment="1" applyProtection="1">
      <alignment vertical="center" wrapText="1"/>
      <protection hidden="1"/>
    </xf>
    <xf numFmtId="0" fontId="53" fillId="22" borderId="28" xfId="918" applyFont="1" applyFill="1" applyBorder="1" applyAlignment="1" applyProtection="1">
      <alignment vertical="center" wrapText="1"/>
      <protection hidden="1"/>
    </xf>
    <xf numFmtId="177" fontId="53" fillId="22" borderId="0" xfId="630" applyFont="1" applyFill="1" applyAlignment="1" applyProtection="1">
      <alignment horizontal="right" vertical="center"/>
      <protection hidden="1"/>
    </xf>
    <xf numFmtId="0" fontId="62" fillId="22" borderId="0" xfId="918" applyFont="1" applyFill="1" applyBorder="1" applyAlignment="1" applyProtection="1">
      <alignment horizontal="center" vertical="center"/>
      <protection hidden="1"/>
    </xf>
    <xf numFmtId="182" fontId="53" fillId="22" borderId="0" xfId="918" applyNumberFormat="1" applyFont="1" applyFill="1" applyBorder="1" applyAlignment="1" applyProtection="1">
      <alignment horizontal="center" vertical="center"/>
      <protection hidden="1"/>
    </xf>
    <xf numFmtId="182" fontId="53" fillId="22" borderId="16" xfId="918" applyNumberFormat="1" applyFont="1" applyFill="1" applyBorder="1" applyAlignment="1" applyProtection="1">
      <alignment horizontal="left" vertical="center"/>
      <protection hidden="1"/>
    </xf>
    <xf numFmtId="0" fontId="53" fillId="22" borderId="16" xfId="918" applyFont="1" applyFill="1" applyBorder="1" applyAlignment="1" applyProtection="1">
      <alignment horizontal="left" vertical="center"/>
      <protection hidden="1"/>
    </xf>
    <xf numFmtId="0" fontId="61" fillId="22" borderId="0" xfId="918" applyFont="1" applyFill="1" applyBorder="1" applyAlignment="1" applyProtection="1">
      <alignment horizontal="right"/>
      <protection hidden="1"/>
    </xf>
    <xf numFmtId="0" fontId="61" fillId="22" borderId="0" xfId="918" applyFont="1" applyFill="1" applyBorder="1" applyAlignment="1" applyProtection="1">
      <alignment horizontal="left"/>
      <protection hidden="1"/>
    </xf>
    <xf numFmtId="0" fontId="53" fillId="22" borderId="0" xfId="918" applyFont="1" applyFill="1" applyAlignment="1" applyProtection="1">
      <alignment horizontal="center" vertical="center"/>
      <protection hidden="1"/>
    </xf>
    <xf numFmtId="0" fontId="53" fillId="22" borderId="0" xfId="918" applyFont="1" applyFill="1" applyAlignment="1" applyProtection="1">
      <alignment horizontal="left" vertical="center"/>
      <protection hidden="1"/>
    </xf>
    <xf numFmtId="0" fontId="64" fillId="22" borderId="0" xfId="918" applyFont="1" applyFill="1" applyAlignment="1" applyProtection="1">
      <alignment horizontal="center" vertical="center"/>
      <protection hidden="1"/>
    </xf>
    <xf numFmtId="0" fontId="61" fillId="22" borderId="33" xfId="918" applyFont="1" applyFill="1" applyBorder="1" applyAlignment="1" applyProtection="1">
      <alignment horizontal="left"/>
      <protection locked="0" hidden="1"/>
    </xf>
    <xf numFmtId="186" fontId="61" fillId="22" borderId="33" xfId="916" applyNumberFormat="1" applyFont="1" applyFill="1" applyBorder="1" applyAlignment="1" applyProtection="1">
      <alignment horizontal="center"/>
      <protection locked="0" hidden="1"/>
    </xf>
    <xf numFmtId="186" fontId="61" fillId="22" borderId="33" xfId="916" applyNumberFormat="1" applyFont="1" applyFill="1" applyBorder="1" applyAlignment="1" applyProtection="1">
      <alignment horizontal="right"/>
      <protection locked="0" hidden="1"/>
    </xf>
    <xf numFmtId="0" fontId="61" fillId="22" borderId="33" xfId="918" applyFont="1" applyFill="1" applyBorder="1" applyAlignment="1" applyProtection="1">
      <alignment horizontal="left" vertical="center"/>
      <protection locked="0" hidden="1"/>
    </xf>
    <xf numFmtId="0" fontId="55" fillId="22" borderId="0" xfId="916" applyFont="1" applyFill="1" applyAlignment="1" applyProtection="1">
      <alignment horizontal="center" vertical="center"/>
      <protection hidden="1"/>
    </xf>
    <xf numFmtId="182" fontId="55" fillId="22" borderId="0" xfId="916" applyNumberFormat="1" applyFont="1" applyFill="1" applyAlignment="1" applyProtection="1">
      <alignment horizontal="center" vertical="center"/>
      <protection hidden="1"/>
    </xf>
    <xf numFmtId="0" fontId="58" fillId="22" borderId="0" xfId="916" applyFont="1" applyFill="1" applyBorder="1" applyAlignment="1" applyProtection="1">
      <alignment horizontal="center" vertical="center"/>
      <protection hidden="1"/>
    </xf>
    <xf numFmtId="0" fontId="53" fillId="22" borderId="0" xfId="916" applyFont="1" applyFill="1" applyBorder="1" applyAlignment="1" applyProtection="1">
      <alignment horizontal="left" vertical="center"/>
      <protection hidden="1"/>
    </xf>
    <xf numFmtId="0" fontId="53" fillId="22" borderId="10" xfId="916" applyFont="1" applyFill="1" applyBorder="1" applyAlignment="1" applyProtection="1">
      <alignment horizontal="right" vertical="center"/>
      <protection hidden="1"/>
    </xf>
    <xf numFmtId="0" fontId="61" fillId="22" borderId="0" xfId="916" applyFont="1" applyFill="1" applyBorder="1" applyAlignment="1" applyProtection="1">
      <alignment horizontal="center" vertical="center"/>
      <protection hidden="1"/>
    </xf>
    <xf numFmtId="0" fontId="61" fillId="22" borderId="16" xfId="916" applyFont="1" applyFill="1" applyBorder="1" applyAlignment="1" applyProtection="1">
      <alignment horizontal="center" vertical="center"/>
      <protection hidden="1"/>
    </xf>
    <xf numFmtId="182" fontId="61" fillId="22" borderId="0" xfId="916" applyNumberFormat="1" applyFont="1" applyFill="1" applyBorder="1" applyAlignment="1" applyProtection="1">
      <alignment horizontal="center" vertical="center"/>
      <protection hidden="1"/>
    </xf>
    <xf numFmtId="0" fontId="61" fillId="22" borderId="16" xfId="916" applyFont="1" applyFill="1" applyBorder="1" applyAlignment="1" applyProtection="1">
      <alignment vertical="center"/>
      <protection hidden="1"/>
    </xf>
    <xf numFmtId="182" fontId="61" fillId="22" borderId="10" xfId="916" applyNumberFormat="1" applyFont="1" applyFill="1" applyBorder="1" applyAlignment="1" applyProtection="1">
      <alignment horizontal="center" vertical="center"/>
      <protection hidden="1"/>
    </xf>
    <xf numFmtId="0" fontId="61" fillId="22" borderId="20" xfId="916" applyFont="1" applyFill="1" applyBorder="1" applyAlignment="1" applyProtection="1">
      <alignment vertical="center"/>
      <protection hidden="1"/>
    </xf>
    <xf numFmtId="0" fontId="27" fillId="22" borderId="0" xfId="0" applyFont="1" applyFill="1" applyAlignment="1" applyProtection="1">
      <protection hidden="1"/>
    </xf>
    <xf numFmtId="182" fontId="61" fillId="22" borderId="16" xfId="916" applyNumberFormat="1" applyFont="1" applyFill="1" applyBorder="1" applyAlignment="1" applyProtection="1">
      <alignment horizontal="left" vertical="center"/>
      <protection locked="0" hidden="1"/>
    </xf>
    <xf numFmtId="0" fontId="27" fillId="22" borderId="0" xfId="916" applyFont="1" applyFill="1" applyAlignment="1" applyProtection="1">
      <protection locked="0" hidden="1"/>
    </xf>
    <xf numFmtId="182" fontId="61" fillId="22" borderId="16" xfId="916" applyNumberFormat="1" applyFont="1" applyFill="1" applyBorder="1" applyAlignment="1" applyProtection="1">
      <alignment horizontal="left"/>
      <protection locked="0" hidden="1"/>
    </xf>
    <xf numFmtId="0" fontId="27" fillId="22" borderId="0" xfId="916" applyFont="1" applyFill="1" applyBorder="1" applyAlignment="1" applyProtection="1">
      <protection locked="0" hidden="1"/>
    </xf>
    <xf numFmtId="0" fontId="27" fillId="22" borderId="0" xfId="0" applyFont="1" applyFill="1" applyAlignment="1" applyProtection="1">
      <protection locked="0" hidden="1"/>
    </xf>
    <xf numFmtId="0" fontId="27" fillId="22" borderId="0" xfId="0" applyFont="1" applyFill="1" applyBorder="1" applyAlignment="1" applyProtection="1">
      <protection locked="0" hidden="1"/>
    </xf>
    <xf numFmtId="0" fontId="0" fillId="22" borderId="0" xfId="0" applyFill="1" applyProtection="1">
      <protection locked="0" hidden="1"/>
    </xf>
    <xf numFmtId="41" fontId="62" fillId="22" borderId="0" xfId="0" applyNumberFormat="1" applyFont="1" applyFill="1" applyAlignment="1" applyProtection="1">
      <alignment horizontal="right" vertical="center"/>
      <protection locked="0" hidden="1"/>
    </xf>
    <xf numFmtId="41" fontId="53" fillId="22" borderId="19" xfId="0" applyNumberFormat="1" applyFont="1" applyFill="1" applyBorder="1" applyAlignment="1" applyProtection="1">
      <alignment horizontal="right" vertical="center"/>
      <protection locked="0" hidden="1"/>
    </xf>
    <xf numFmtId="182" fontId="61" fillId="22" borderId="0" xfId="0" applyNumberFormat="1" applyFont="1" applyFill="1" applyBorder="1" applyAlignment="1" applyProtection="1">
      <alignment horizontal="left"/>
      <protection locked="0" hidden="1"/>
    </xf>
    <xf numFmtId="182" fontId="61" fillId="22" borderId="0" xfId="0" applyNumberFormat="1" applyFont="1" applyFill="1" applyAlignment="1" applyProtection="1">
      <alignment horizontal="left"/>
      <protection locked="0" hidden="1"/>
    </xf>
    <xf numFmtId="0" fontId="61" fillId="22" borderId="0" xfId="0" applyFont="1" applyFill="1" applyBorder="1" applyAlignment="1" applyProtection="1">
      <alignment horizontal="right"/>
      <protection locked="0" hidden="1"/>
    </xf>
    <xf numFmtId="0" fontId="73" fillId="22" borderId="0" xfId="0" applyFont="1" applyFill="1" applyAlignment="1" applyProtection="1">
      <protection locked="0" hidden="1"/>
    </xf>
    <xf numFmtId="41" fontId="62" fillId="22" borderId="17" xfId="907" applyNumberFormat="1" applyFont="1" applyFill="1" applyBorder="1" applyAlignment="1" applyProtection="1">
      <alignment horizontal="right" vertical="center"/>
      <protection locked="0" hidden="1"/>
    </xf>
    <xf numFmtId="41" fontId="62" fillId="22" borderId="0" xfId="907" applyNumberFormat="1" applyFont="1" applyFill="1" applyBorder="1" applyAlignment="1" applyProtection="1">
      <alignment horizontal="right" vertical="center"/>
      <protection locked="0" hidden="1"/>
    </xf>
    <xf numFmtId="41" fontId="53" fillId="22" borderId="17" xfId="907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907" applyNumberFormat="1" applyFont="1" applyFill="1" applyBorder="1" applyAlignment="1" applyProtection="1">
      <alignment horizontal="right" vertical="center"/>
      <protection locked="0" hidden="1"/>
    </xf>
    <xf numFmtId="41" fontId="53" fillId="22" borderId="19" xfId="907" applyNumberFormat="1" applyFont="1" applyFill="1" applyBorder="1" applyAlignment="1" applyProtection="1">
      <alignment horizontal="right" vertical="center"/>
      <protection locked="0" hidden="1"/>
    </xf>
    <xf numFmtId="41" fontId="53" fillId="22" borderId="10" xfId="907" applyNumberFormat="1" applyFont="1" applyFill="1" applyBorder="1" applyAlignment="1" applyProtection="1">
      <alignment horizontal="right" vertical="center"/>
      <protection locked="0" hidden="1"/>
    </xf>
    <xf numFmtId="0" fontId="61" fillId="22" borderId="0" xfId="907" applyFont="1" applyFill="1" applyBorder="1" applyAlignment="1" applyProtection="1">
      <alignment horizontal="left"/>
      <protection locked="0" hidden="1"/>
    </xf>
    <xf numFmtId="0" fontId="61" fillId="22" borderId="0" xfId="907" applyFont="1" applyFill="1" applyBorder="1" applyAlignment="1" applyProtection="1">
      <alignment horizontal="right"/>
      <protection locked="0" hidden="1"/>
    </xf>
    <xf numFmtId="0" fontId="52" fillId="22" borderId="26" xfId="0" applyFont="1" applyFill="1" applyBorder="1" applyAlignment="1" applyProtection="1">
      <alignment vertical="center"/>
      <protection hidden="1"/>
    </xf>
    <xf numFmtId="0" fontId="52" fillId="22" borderId="28" xfId="0" applyFont="1" applyFill="1" applyBorder="1" applyAlignment="1" applyProtection="1">
      <alignment vertical="center"/>
      <protection hidden="1"/>
    </xf>
    <xf numFmtId="41" fontId="62" fillId="22" borderId="0" xfId="0" quotePrefix="1" applyNumberFormat="1" applyFont="1" applyFill="1" applyBorder="1" applyAlignment="1" applyProtection="1">
      <alignment horizontal="right" vertical="center"/>
      <protection hidden="1"/>
    </xf>
    <xf numFmtId="41" fontId="53" fillId="0" borderId="0" xfId="0" quotePrefix="1" applyNumberFormat="1" applyFont="1" applyFill="1" applyBorder="1" applyAlignment="1" applyProtection="1">
      <alignment horizontal="right" vertical="center"/>
      <protection locked="0" hidden="1"/>
    </xf>
    <xf numFmtId="0" fontId="61" fillId="22" borderId="0" xfId="0" applyFont="1" applyFill="1" applyBorder="1" applyAlignment="1" applyProtection="1">
      <alignment horizontal="left" vertical="center"/>
      <protection locked="0" hidden="1"/>
    </xf>
    <xf numFmtId="182" fontId="61" fillId="22" borderId="0" xfId="0" applyNumberFormat="1" applyFont="1" applyFill="1" applyAlignment="1" applyProtection="1">
      <alignment horizontal="left" vertical="center"/>
      <protection locked="0" hidden="1"/>
    </xf>
    <xf numFmtId="0" fontId="61" fillId="22" borderId="0" xfId="0" applyFont="1" applyFill="1" applyAlignment="1" applyProtection="1">
      <alignment horizontal="right"/>
      <protection locked="0" hidden="1"/>
    </xf>
    <xf numFmtId="177" fontId="62" fillId="22" borderId="0" xfId="563" applyFont="1" applyFill="1" applyAlignment="1" applyProtection="1">
      <alignment horizontal="right" vertical="center"/>
      <protection hidden="1"/>
    </xf>
    <xf numFmtId="177" fontId="53" fillId="22" borderId="0" xfId="563" applyFont="1" applyFill="1" applyAlignment="1" applyProtection="1">
      <alignment horizontal="right" vertical="center"/>
      <protection locked="0" hidden="1"/>
    </xf>
    <xf numFmtId="41" fontId="53" fillId="22" borderId="17" xfId="0" applyNumberFormat="1" applyFont="1" applyFill="1" applyBorder="1" applyAlignment="1" applyProtection="1">
      <alignment horizontal="right" vertical="center"/>
      <protection locked="0" hidden="1"/>
    </xf>
    <xf numFmtId="200" fontId="53" fillId="22" borderId="0" xfId="0" applyNumberFormat="1" applyFont="1" applyFill="1" applyBorder="1" applyAlignment="1" applyProtection="1">
      <alignment horizontal="right" vertical="center"/>
      <protection locked="0" hidden="1"/>
    </xf>
    <xf numFmtId="0" fontId="61" fillId="22" borderId="33" xfId="0" applyFont="1" applyFill="1" applyBorder="1" applyAlignment="1" applyProtection="1">
      <protection locked="0" hidden="1"/>
    </xf>
    <xf numFmtId="200" fontId="61" fillId="22" borderId="33" xfId="0" applyNumberFormat="1" applyFont="1" applyFill="1" applyBorder="1" applyAlignment="1" applyProtection="1">
      <protection locked="0" hidden="1"/>
    </xf>
    <xf numFmtId="200" fontId="61" fillId="22" borderId="33" xfId="0" applyNumberFormat="1" applyFont="1" applyFill="1" applyBorder="1" applyAlignment="1" applyProtection="1">
      <alignment horizontal="left"/>
      <protection locked="0" hidden="1"/>
    </xf>
    <xf numFmtId="200" fontId="61" fillId="22" borderId="33" xfId="0" applyNumberFormat="1" applyFont="1" applyFill="1" applyBorder="1" applyAlignment="1" applyProtection="1">
      <alignment horizontal="right"/>
      <protection locked="0" hidden="1"/>
    </xf>
    <xf numFmtId="0" fontId="61" fillId="22" borderId="0" xfId="914" applyFont="1" applyFill="1" applyBorder="1" applyAlignment="1" applyProtection="1">
      <alignment horizontal="left" vertical="center"/>
      <protection locked="0" hidden="1"/>
    </xf>
    <xf numFmtId="182" fontId="61" fillId="22" borderId="0" xfId="0" applyNumberFormat="1" applyFont="1" applyFill="1" applyBorder="1" applyAlignment="1" applyProtection="1">
      <alignment horizontal="center" vertical="center"/>
      <protection locked="0" hidden="1"/>
    </xf>
    <xf numFmtId="200" fontId="61" fillId="22" borderId="0" xfId="0" applyNumberFormat="1" applyFont="1" applyFill="1" applyBorder="1" applyAlignment="1" applyProtection="1">
      <alignment horizontal="center" vertical="center"/>
      <protection locked="0" hidden="1"/>
    </xf>
    <xf numFmtId="200" fontId="61" fillId="22" borderId="0" xfId="0" applyNumberFormat="1" applyFont="1" applyFill="1" applyAlignment="1" applyProtection="1">
      <alignment horizontal="center" vertical="center"/>
      <protection locked="0" hidden="1"/>
    </xf>
    <xf numFmtId="182" fontId="61" fillId="22" borderId="0" xfId="0" applyNumberFormat="1" applyFont="1" applyFill="1" applyAlignment="1" applyProtection="1">
      <alignment horizontal="center" vertical="center"/>
      <protection locked="0" hidden="1"/>
    </xf>
    <xf numFmtId="0" fontId="61" fillId="22" borderId="33" xfId="0" applyFont="1" applyFill="1" applyBorder="1" applyAlignment="1" applyProtection="1">
      <alignment horizontal="left" vertical="center"/>
      <protection locked="0" hidden="1"/>
    </xf>
    <xf numFmtId="41" fontId="61" fillId="22" borderId="33" xfId="0" applyNumberFormat="1" applyFont="1" applyFill="1" applyBorder="1" applyAlignment="1" applyProtection="1">
      <alignment horizontal="right" vertical="center"/>
      <protection locked="0" hidden="1"/>
    </xf>
    <xf numFmtId="41" fontId="61" fillId="22" borderId="33" xfId="0" quotePrefix="1" applyNumberFormat="1" applyFont="1" applyFill="1" applyBorder="1" applyAlignment="1" applyProtection="1">
      <alignment horizontal="right" vertical="center"/>
      <protection locked="0" hidden="1"/>
    </xf>
    <xf numFmtId="182" fontId="61" fillId="22" borderId="0" xfId="0" applyNumberFormat="1" applyFont="1" applyFill="1" applyBorder="1" applyAlignment="1" applyProtection="1">
      <alignment horizontal="left" vertical="center"/>
      <protection locked="0" hidden="1"/>
    </xf>
    <xf numFmtId="0" fontId="53" fillId="22" borderId="40" xfId="0" applyFont="1" applyFill="1" applyBorder="1" applyAlignment="1" applyProtection="1">
      <alignment vertical="center" wrapText="1"/>
      <protection hidden="1"/>
    </xf>
    <xf numFmtId="0" fontId="53" fillId="22" borderId="24" xfId="0" applyFont="1" applyFill="1" applyBorder="1" applyAlignment="1" applyProtection="1">
      <protection hidden="1"/>
    </xf>
    <xf numFmtId="0" fontId="61" fillId="22" borderId="0" xfId="914" applyFont="1" applyFill="1" applyAlignment="1" applyProtection="1">
      <alignment horizontal="left"/>
      <protection locked="0" hidden="1"/>
    </xf>
    <xf numFmtId="182" fontId="61" fillId="22" borderId="0" xfId="0" applyNumberFormat="1" applyFont="1" applyFill="1" applyAlignment="1" applyProtection="1">
      <alignment horizontal="center"/>
      <protection locked="0" hidden="1"/>
    </xf>
    <xf numFmtId="0" fontId="61" fillId="22" borderId="33" xfId="0" applyFont="1" applyFill="1" applyBorder="1" applyAlignment="1" applyProtection="1">
      <alignment vertical="center"/>
      <protection locked="0" hidden="1"/>
    </xf>
    <xf numFmtId="0" fontId="61" fillId="22" borderId="33" xfId="0" applyFont="1" applyFill="1" applyBorder="1" applyAlignment="1" applyProtection="1">
      <alignment horizontal="right" vertical="center"/>
      <protection locked="0" hidden="1"/>
    </xf>
    <xf numFmtId="0" fontId="61" fillId="22" borderId="0" xfId="914" applyFont="1" applyFill="1" applyAlignment="1" applyProtection="1">
      <alignment horizontal="left" vertical="center"/>
      <protection locked="0" hidden="1"/>
    </xf>
    <xf numFmtId="0" fontId="27" fillId="22" borderId="0" xfId="0" applyFont="1" applyFill="1" applyAlignment="1" applyProtection="1">
      <alignment horizontal="left" vertical="center"/>
      <protection locked="0" hidden="1"/>
    </xf>
    <xf numFmtId="41" fontId="53" fillId="22" borderId="0" xfId="563" applyNumberFormat="1" applyFont="1" applyFill="1" applyAlignment="1" applyProtection="1">
      <alignment vertical="center"/>
      <protection locked="0" hidden="1"/>
    </xf>
    <xf numFmtId="0" fontId="27" fillId="22" borderId="0" xfId="0" applyFont="1" applyFill="1" applyAlignment="1" applyProtection="1">
      <alignment vertical="center"/>
      <protection locked="0" hidden="1"/>
    </xf>
    <xf numFmtId="0" fontId="61" fillId="22" borderId="0" xfId="0" applyFont="1" applyFill="1" applyAlignment="1" applyProtection="1">
      <alignment vertical="center"/>
      <protection locked="0" hidden="1"/>
    </xf>
    <xf numFmtId="0" fontId="27" fillId="22" borderId="0" xfId="0" applyFont="1" applyFill="1" applyBorder="1" applyAlignment="1" applyProtection="1">
      <alignment vertical="center"/>
      <protection locked="0" hidden="1"/>
    </xf>
    <xf numFmtId="0" fontId="61" fillId="22" borderId="0" xfId="0" applyFont="1" applyFill="1" applyAlignment="1" applyProtection="1">
      <alignment horizontal="right" vertical="center"/>
      <protection locked="0" hidden="1"/>
    </xf>
    <xf numFmtId="41" fontId="53" fillId="22" borderId="0" xfId="0" applyNumberFormat="1" applyFont="1" applyFill="1" applyAlignment="1" applyProtection="1">
      <alignment vertical="center"/>
      <protection locked="0" hidden="1"/>
    </xf>
    <xf numFmtId="182" fontId="61" fillId="22" borderId="33" xfId="0" applyNumberFormat="1" applyFont="1" applyFill="1" applyBorder="1" applyAlignment="1" applyProtection="1">
      <alignment horizontal="left"/>
      <protection locked="0" hidden="1"/>
    </xf>
    <xf numFmtId="41" fontId="53" fillId="22" borderId="17" xfId="809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809" applyNumberFormat="1" applyFont="1" applyFill="1" applyBorder="1" applyAlignment="1" applyProtection="1">
      <alignment horizontal="right" vertical="center"/>
      <protection locked="0" hidden="1"/>
    </xf>
    <xf numFmtId="41" fontId="53" fillId="22" borderId="16" xfId="809" applyNumberFormat="1" applyFont="1" applyFill="1" applyBorder="1" applyAlignment="1" applyProtection="1">
      <alignment horizontal="right" vertical="center"/>
      <protection locked="0" hidden="1"/>
    </xf>
    <xf numFmtId="41" fontId="53" fillId="22" borderId="19" xfId="809" applyNumberFormat="1" applyFont="1" applyFill="1" applyBorder="1" applyAlignment="1" applyProtection="1">
      <alignment horizontal="right" vertical="center"/>
      <protection locked="0" hidden="1"/>
    </xf>
    <xf numFmtId="41" fontId="53" fillId="22" borderId="10" xfId="809" applyNumberFormat="1" applyFont="1" applyFill="1" applyBorder="1" applyAlignment="1" applyProtection="1">
      <alignment horizontal="right" vertical="center"/>
      <protection locked="0" hidden="1"/>
    </xf>
    <xf numFmtId="41" fontId="53" fillId="22" borderId="10" xfId="809" applyNumberFormat="1" applyFont="1" applyFill="1" applyBorder="1" applyAlignment="1" applyProtection="1">
      <alignment horizontal="right"/>
      <protection locked="0" hidden="1"/>
    </xf>
    <xf numFmtId="41" fontId="53" fillId="22" borderId="0" xfId="809" applyNumberFormat="1" applyFont="1" applyFill="1" applyAlignment="1" applyProtection="1">
      <alignment horizontal="right" vertical="center"/>
      <protection locked="0" hidden="1"/>
    </xf>
    <xf numFmtId="1" fontId="61" fillId="22" borderId="0" xfId="919" applyNumberFormat="1" applyFont="1" applyFill="1" applyBorder="1" applyAlignment="1" applyProtection="1">
      <alignment horizontal="left" vertical="center"/>
      <protection locked="0" hidden="1"/>
    </xf>
    <xf numFmtId="0" fontId="61" fillId="22" borderId="0" xfId="809" applyFont="1" applyFill="1" applyBorder="1" applyAlignment="1" applyProtection="1">
      <alignment horizontal="left" vertical="center"/>
      <protection locked="0" hidden="1"/>
    </xf>
    <xf numFmtId="1" fontId="61" fillId="22" borderId="0" xfId="919" applyNumberFormat="1" applyFont="1" applyFill="1" applyBorder="1" applyAlignment="1" applyProtection="1">
      <alignment vertical="center"/>
      <protection locked="0" hidden="1"/>
    </xf>
    <xf numFmtId="182" fontId="61" fillId="22" borderId="0" xfId="809" applyNumberFormat="1" applyFont="1" applyFill="1" applyAlignment="1" applyProtection="1">
      <alignment horizontal="left" vertical="center"/>
      <protection locked="0" hidden="1"/>
    </xf>
    <xf numFmtId="1" fontId="132" fillId="22" borderId="0" xfId="919" applyNumberFormat="1" applyFont="1" applyFill="1" applyBorder="1" applyAlignment="1" applyProtection="1">
      <alignment horizontal="right" vertical="center"/>
      <protection locked="0" hidden="1"/>
    </xf>
    <xf numFmtId="1" fontId="61" fillId="22" borderId="0" xfId="919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910" applyNumberFormat="1" applyFont="1" applyFill="1" applyBorder="1" applyAlignment="1" applyProtection="1">
      <alignment horizontal="right" vertical="center"/>
      <protection locked="0" hidden="1"/>
    </xf>
    <xf numFmtId="41" fontId="53" fillId="22" borderId="16" xfId="0" applyNumberFormat="1" applyFont="1" applyFill="1" applyBorder="1" applyAlignment="1" applyProtection="1">
      <alignment horizontal="right" vertical="center"/>
      <protection locked="0" hidden="1"/>
    </xf>
    <xf numFmtId="0" fontId="53" fillId="22" borderId="0" xfId="920" applyFont="1" applyFill="1" applyBorder="1" applyAlignment="1" applyProtection="1">
      <alignment horizontal="center" vertical="center"/>
      <protection locked="0" hidden="1"/>
    </xf>
    <xf numFmtId="0" fontId="61" fillId="22" borderId="0" xfId="920" applyFont="1" applyFill="1" applyBorder="1" applyAlignment="1" applyProtection="1">
      <alignment horizontal="right" vertical="center"/>
      <protection locked="0" hidden="1"/>
    </xf>
    <xf numFmtId="1" fontId="61" fillId="22" borderId="33" xfId="919" applyNumberFormat="1" applyFont="1" applyFill="1" applyBorder="1" applyAlignment="1" applyProtection="1">
      <alignment horizontal="right"/>
      <protection locked="0" hidden="1"/>
    </xf>
    <xf numFmtId="182" fontId="53" fillId="22" borderId="0" xfId="0" applyNumberFormat="1" applyFont="1" applyFill="1" applyAlignment="1" applyProtection="1">
      <alignment horizontal="center" vertical="center"/>
      <protection locked="0" hidden="1"/>
    </xf>
    <xf numFmtId="41" fontId="53" fillId="22" borderId="41" xfId="0" applyNumberFormat="1" applyFont="1" applyFill="1" applyBorder="1" applyAlignment="1" applyProtection="1">
      <alignment vertical="center"/>
      <protection hidden="1"/>
    </xf>
    <xf numFmtId="41" fontId="62" fillId="22" borderId="10" xfId="0" applyNumberFormat="1" applyFont="1" applyFill="1" applyBorder="1" applyAlignment="1" applyProtection="1">
      <alignment horizontal="right" vertical="center"/>
      <protection locked="0" hidden="1"/>
    </xf>
    <xf numFmtId="41" fontId="62" fillId="22" borderId="10" xfId="0" applyNumberFormat="1" applyFont="1" applyFill="1" applyBorder="1" applyAlignment="1" applyProtection="1">
      <alignment vertical="center"/>
      <protection locked="0" hidden="1"/>
    </xf>
    <xf numFmtId="1" fontId="61" fillId="22" borderId="0" xfId="919" applyNumberFormat="1" applyFont="1" applyFill="1" applyAlignment="1" applyProtection="1">
      <alignment horizontal="left" vertical="center"/>
      <protection locked="0" hidden="1"/>
    </xf>
    <xf numFmtId="1" fontId="53" fillId="22" borderId="0" xfId="919" applyNumberFormat="1" applyFont="1" applyFill="1" applyAlignment="1" applyProtection="1">
      <alignment horizontal="center" vertical="center"/>
      <protection locked="0" hidden="1"/>
    </xf>
    <xf numFmtId="0" fontId="62" fillId="22" borderId="19" xfId="766" applyNumberFormat="1" applyFont="1" applyFill="1" applyBorder="1" applyAlignment="1" applyProtection="1">
      <alignment vertical="center"/>
      <protection locked="0" hidden="1"/>
    </xf>
    <xf numFmtId="41" fontId="62" fillId="22" borderId="0" xfId="766" applyNumberFormat="1" applyFont="1" applyFill="1" applyBorder="1" applyAlignment="1" applyProtection="1">
      <alignment vertical="center"/>
      <protection locked="0" hidden="1"/>
    </xf>
    <xf numFmtId="41" fontId="62" fillId="22" borderId="10" xfId="766" applyNumberFormat="1" applyFont="1" applyFill="1" applyBorder="1" applyAlignment="1" applyProtection="1">
      <alignment horizontal="right" vertical="center"/>
      <protection locked="0" hidden="1"/>
    </xf>
    <xf numFmtId="41" fontId="62" fillId="22" borderId="0" xfId="766" applyNumberFormat="1" applyFont="1" applyFill="1" applyBorder="1" applyAlignment="1" applyProtection="1">
      <alignment horizontal="right" vertical="center"/>
      <protection locked="0" hidden="1"/>
    </xf>
    <xf numFmtId="180" fontId="61" fillId="22" borderId="0" xfId="920" applyNumberFormat="1" applyFont="1" applyFill="1" applyAlignment="1" applyProtection="1">
      <alignment horizontal="left"/>
      <protection locked="0" hidden="1"/>
    </xf>
    <xf numFmtId="3" fontId="61" fillId="22" borderId="0" xfId="920" applyNumberFormat="1" applyFont="1" applyFill="1" applyAlignment="1" applyProtection="1">
      <alignment horizontal="left"/>
      <protection locked="0" hidden="1"/>
    </xf>
    <xf numFmtId="180" fontId="61" fillId="22" borderId="0" xfId="920" applyNumberFormat="1" applyFont="1" applyFill="1" applyAlignment="1" applyProtection="1">
      <alignment horizontal="center"/>
      <protection locked="0" hidden="1"/>
    </xf>
    <xf numFmtId="0" fontId="61" fillId="22" borderId="0" xfId="920" applyFont="1" applyFill="1" applyAlignment="1" applyProtection="1">
      <alignment horizontal="center"/>
      <protection locked="0" hidden="1"/>
    </xf>
    <xf numFmtId="3" fontId="61" fillId="22" borderId="0" xfId="920" applyNumberFormat="1" applyFont="1" applyFill="1" applyAlignment="1" applyProtection="1">
      <alignment horizontal="center"/>
      <protection locked="0" hidden="1"/>
    </xf>
    <xf numFmtId="180" fontId="61" fillId="22" borderId="0" xfId="920" applyNumberFormat="1" applyFont="1" applyFill="1" applyAlignment="1" applyProtection="1">
      <alignment horizontal="center" vertical="center"/>
      <protection locked="0" hidden="1"/>
    </xf>
    <xf numFmtId="0" fontId="61" fillId="22" borderId="0" xfId="920" applyFont="1" applyFill="1" applyAlignment="1" applyProtection="1">
      <alignment horizontal="center" vertical="center"/>
      <protection locked="0" hidden="1"/>
    </xf>
    <xf numFmtId="3" fontId="61" fillId="22" borderId="0" xfId="920" applyNumberFormat="1" applyFont="1" applyFill="1" applyAlignment="1" applyProtection="1">
      <alignment horizontal="center" vertical="center"/>
      <protection locked="0" hidden="1"/>
    </xf>
    <xf numFmtId="0" fontId="61" fillId="22" borderId="33" xfId="0" applyFont="1" applyFill="1" applyBorder="1" applyAlignment="1" applyProtection="1">
      <alignment vertical="center" wrapText="1"/>
      <protection locked="0" hidden="1"/>
    </xf>
    <xf numFmtId="0" fontId="61" fillId="22" borderId="33" xfId="0" applyFont="1" applyFill="1" applyBorder="1" applyAlignment="1" applyProtection="1">
      <alignment horizontal="center" vertical="center"/>
      <protection locked="0" hidden="1"/>
    </xf>
    <xf numFmtId="41" fontId="53" fillId="22" borderId="19" xfId="0" quotePrefix="1" applyNumberFormat="1" applyFont="1" applyFill="1" applyBorder="1" applyAlignment="1" applyProtection="1">
      <alignment horizontal="right" vertical="center"/>
      <protection locked="0" hidden="1"/>
    </xf>
    <xf numFmtId="0" fontId="61" fillId="22" borderId="0" xfId="920" applyFont="1" applyFill="1" applyBorder="1" applyAlignment="1" applyProtection="1">
      <alignment horizontal="left"/>
      <protection locked="0" hidden="1"/>
    </xf>
    <xf numFmtId="0" fontId="61" fillId="22" borderId="33" xfId="920" applyFont="1" applyFill="1" applyBorder="1" applyAlignment="1" applyProtection="1">
      <alignment horizontal="left"/>
      <protection locked="0" hidden="1"/>
    </xf>
    <xf numFmtId="0" fontId="61" fillId="22" borderId="0" xfId="0" applyFont="1" applyFill="1" applyBorder="1" applyAlignment="1" applyProtection="1">
      <alignment vertical="center"/>
      <protection locked="0" hidden="1"/>
    </xf>
    <xf numFmtId="41" fontId="61" fillId="22" borderId="0" xfId="0" applyNumberFormat="1" applyFont="1" applyFill="1" applyBorder="1" applyAlignment="1" applyProtection="1">
      <alignment horizontal="right" vertical="center"/>
      <protection locked="0" hidden="1"/>
    </xf>
    <xf numFmtId="1" fontId="70" fillId="22" borderId="0" xfId="919" applyNumberFormat="1" applyFont="1" applyFill="1" applyAlignment="1" applyProtection="1">
      <alignment horizontal="center" vertical="center"/>
      <protection hidden="1"/>
    </xf>
    <xf numFmtId="1" fontId="58" fillId="22" borderId="0" xfId="919" applyNumberFormat="1" applyFont="1" applyFill="1" applyAlignment="1" applyProtection="1">
      <alignment vertical="center"/>
      <protection hidden="1"/>
    </xf>
    <xf numFmtId="1" fontId="58" fillId="22" borderId="0" xfId="919" applyNumberFormat="1" applyFont="1" applyFill="1" applyAlignment="1" applyProtection="1">
      <alignment horizontal="center" vertical="center"/>
      <protection hidden="1"/>
    </xf>
    <xf numFmtId="0" fontId="53" fillId="22" borderId="42" xfId="913" applyFont="1" applyFill="1" applyBorder="1" applyAlignment="1" applyProtection="1">
      <alignment vertical="center" wrapText="1"/>
      <protection hidden="1"/>
    </xf>
    <xf numFmtId="0" fontId="53" fillId="22" borderId="0" xfId="913" applyFont="1" applyFill="1" applyBorder="1" applyAlignment="1" applyProtection="1">
      <alignment horizontal="center" vertical="center"/>
      <protection hidden="1"/>
    </xf>
    <xf numFmtId="0" fontId="53" fillId="22" borderId="16" xfId="913" applyFont="1" applyFill="1" applyBorder="1" applyAlignment="1" applyProtection="1">
      <alignment vertical="center" wrapText="1"/>
      <protection hidden="1"/>
    </xf>
    <xf numFmtId="0" fontId="53" fillId="22" borderId="43" xfId="913" applyFont="1" applyFill="1" applyBorder="1" applyAlignment="1" applyProtection="1">
      <alignment vertical="center" wrapText="1"/>
      <protection hidden="1"/>
    </xf>
    <xf numFmtId="0" fontId="53" fillId="22" borderId="24" xfId="913" applyFont="1" applyFill="1" applyBorder="1" applyAlignment="1" applyProtection="1">
      <alignment horizontal="center" vertical="center" wrapText="1"/>
      <protection hidden="1"/>
    </xf>
    <xf numFmtId="0" fontId="53" fillId="22" borderId="18" xfId="913" applyFont="1" applyFill="1" applyBorder="1" applyAlignment="1" applyProtection="1">
      <alignment horizontal="center" vertical="center" wrapText="1"/>
      <protection hidden="1"/>
    </xf>
    <xf numFmtId="0" fontId="53" fillId="22" borderId="44" xfId="913" applyFont="1" applyFill="1" applyBorder="1" applyAlignment="1" applyProtection="1">
      <alignment horizontal="center" vertical="center" wrapText="1"/>
      <protection hidden="1"/>
    </xf>
    <xf numFmtId="0" fontId="53" fillId="22" borderId="16" xfId="913" applyFont="1" applyFill="1" applyBorder="1" applyAlignment="1" applyProtection="1">
      <alignment horizontal="center" vertical="center"/>
      <protection hidden="1"/>
    </xf>
    <xf numFmtId="0" fontId="53" fillId="22" borderId="16" xfId="913" applyFont="1" applyFill="1" applyBorder="1" applyAlignment="1" applyProtection="1">
      <alignment vertical="center"/>
      <protection hidden="1"/>
    </xf>
    <xf numFmtId="177" fontId="53" fillId="22" borderId="0" xfId="628" applyFont="1" applyFill="1" applyBorder="1" applyAlignment="1" applyProtection="1">
      <alignment horizontal="center" vertical="center"/>
      <protection hidden="1"/>
    </xf>
    <xf numFmtId="0" fontId="53" fillId="22" borderId="17" xfId="913" applyFont="1" applyFill="1" applyBorder="1" applyAlignment="1" applyProtection="1">
      <alignment horizontal="center" vertical="center"/>
      <protection hidden="1"/>
    </xf>
    <xf numFmtId="0" fontId="62" fillId="22" borderId="16" xfId="913" quotePrefix="1" applyFont="1" applyFill="1" applyBorder="1" applyAlignment="1" applyProtection="1">
      <alignment horizontal="center" vertical="center"/>
      <protection hidden="1"/>
    </xf>
    <xf numFmtId="0" fontId="62" fillId="22" borderId="16" xfId="913" applyFont="1" applyFill="1" applyBorder="1" applyAlignment="1" applyProtection="1">
      <alignment vertical="center"/>
      <protection hidden="1"/>
    </xf>
    <xf numFmtId="177" fontId="62" fillId="22" borderId="0" xfId="628" applyFont="1" applyFill="1" applyBorder="1" applyAlignment="1" applyProtection="1">
      <alignment horizontal="center" vertical="center"/>
      <protection hidden="1"/>
    </xf>
    <xf numFmtId="0" fontId="62" fillId="22" borderId="17" xfId="913" quotePrefix="1" applyFont="1" applyFill="1" applyBorder="1" applyAlignment="1" applyProtection="1">
      <alignment horizontal="center" vertical="center"/>
      <protection hidden="1"/>
    </xf>
    <xf numFmtId="0" fontId="62" fillId="22" borderId="0" xfId="913" applyFont="1" applyFill="1" applyBorder="1" applyAlignment="1" applyProtection="1">
      <alignment horizontal="center" vertical="center"/>
      <protection hidden="1"/>
    </xf>
    <xf numFmtId="0" fontId="62" fillId="22" borderId="16" xfId="913" applyFont="1" applyFill="1" applyBorder="1" applyAlignment="1" applyProtection="1">
      <alignment horizontal="center" vertical="center"/>
      <protection hidden="1"/>
    </xf>
    <xf numFmtId="0" fontId="62" fillId="22" borderId="17" xfId="913" applyFont="1" applyFill="1" applyBorder="1" applyAlignment="1" applyProtection="1">
      <alignment horizontal="center" vertical="center"/>
      <protection hidden="1"/>
    </xf>
    <xf numFmtId="0" fontId="53" fillId="22" borderId="16" xfId="909" applyFont="1" applyFill="1" applyBorder="1" applyAlignment="1" applyProtection="1">
      <alignment horizontal="left" vertical="center"/>
      <protection hidden="1"/>
    </xf>
    <xf numFmtId="41" fontId="53" fillId="22" borderId="17" xfId="909" applyNumberFormat="1" applyFont="1" applyFill="1" applyBorder="1" applyAlignment="1" applyProtection="1">
      <alignment horizontal="left" vertical="center"/>
      <protection hidden="1"/>
    </xf>
    <xf numFmtId="0" fontId="65" fillId="22" borderId="16" xfId="913" applyFont="1" applyFill="1" applyBorder="1" applyAlignment="1" applyProtection="1">
      <alignment horizontal="center" vertical="center"/>
      <protection hidden="1"/>
    </xf>
    <xf numFmtId="0" fontId="65" fillId="22" borderId="16" xfId="909" applyFont="1" applyFill="1" applyBorder="1" applyAlignment="1" applyProtection="1">
      <alignment horizontal="left" vertical="center"/>
      <protection hidden="1"/>
    </xf>
    <xf numFmtId="41" fontId="65" fillId="22" borderId="17" xfId="909" applyNumberFormat="1" applyFont="1" applyFill="1" applyBorder="1" applyAlignment="1" applyProtection="1">
      <alignment horizontal="left" vertical="center"/>
      <protection hidden="1"/>
    </xf>
    <xf numFmtId="177" fontId="53" fillId="22" borderId="17" xfId="628" applyFont="1" applyFill="1" applyBorder="1" applyAlignment="1" applyProtection="1">
      <alignment horizontal="center" vertical="center"/>
      <protection hidden="1"/>
    </xf>
    <xf numFmtId="0" fontId="53" fillId="22" borderId="20" xfId="913" applyFont="1" applyFill="1" applyBorder="1" applyAlignment="1" applyProtection="1">
      <alignment horizontal="center" vertical="center"/>
      <protection hidden="1"/>
    </xf>
    <xf numFmtId="0" fontId="53" fillId="22" borderId="20" xfId="909" applyFont="1" applyFill="1" applyBorder="1" applyAlignment="1" applyProtection="1">
      <alignment horizontal="left" vertical="center"/>
      <protection hidden="1"/>
    </xf>
    <xf numFmtId="177" fontId="53" fillId="22" borderId="19" xfId="628" applyFont="1" applyFill="1" applyBorder="1" applyAlignment="1" applyProtection="1">
      <alignment horizontal="center" vertical="center"/>
      <protection hidden="1"/>
    </xf>
    <xf numFmtId="177" fontId="53" fillId="22" borderId="10" xfId="628" applyFont="1" applyFill="1" applyBorder="1" applyAlignment="1" applyProtection="1">
      <alignment horizontal="center" vertical="center"/>
      <protection hidden="1"/>
    </xf>
    <xf numFmtId="41" fontId="53" fillId="22" borderId="19" xfId="909" applyNumberFormat="1" applyFont="1" applyFill="1" applyBorder="1" applyAlignment="1" applyProtection="1">
      <alignment horizontal="left" vertical="center"/>
      <protection hidden="1"/>
    </xf>
    <xf numFmtId="0" fontId="53" fillId="22" borderId="0" xfId="913" applyFont="1" applyFill="1" applyAlignment="1" applyProtection="1">
      <alignment horizontal="center" vertical="center"/>
      <protection hidden="1"/>
    </xf>
    <xf numFmtId="177" fontId="53" fillId="22" borderId="0" xfId="628" applyFont="1" applyFill="1" applyBorder="1" applyAlignment="1" applyProtection="1">
      <alignment horizontal="right" vertical="center"/>
      <protection hidden="1"/>
    </xf>
    <xf numFmtId="177" fontId="53" fillId="22" borderId="0" xfId="628" applyFont="1" applyFill="1" applyBorder="1" applyAlignment="1" applyProtection="1">
      <alignment horizontal="center" vertical="center"/>
      <protection locked="0" hidden="1"/>
    </xf>
    <xf numFmtId="177" fontId="65" fillId="22" borderId="0" xfId="628" applyFont="1" applyFill="1" applyBorder="1" applyAlignment="1" applyProtection="1">
      <alignment horizontal="center" vertical="center"/>
      <protection locked="0" hidden="1"/>
    </xf>
    <xf numFmtId="177" fontId="53" fillId="22" borderId="10" xfId="628" applyFont="1" applyFill="1" applyBorder="1" applyAlignment="1" applyProtection="1">
      <alignment horizontal="center" vertical="center"/>
      <protection locked="0" hidden="1"/>
    </xf>
    <xf numFmtId="0" fontId="61" fillId="22" borderId="0" xfId="0" applyFont="1" applyFill="1" applyBorder="1" applyAlignment="1" applyProtection="1">
      <alignment horizontal="right" vertical="center"/>
      <protection locked="0" hidden="1"/>
    </xf>
    <xf numFmtId="0" fontId="53" fillId="22" borderId="0" xfId="913" applyFont="1" applyFill="1" applyBorder="1" applyAlignment="1" applyProtection="1">
      <alignment horizontal="center" vertical="center"/>
      <protection locked="0" hidden="1"/>
    </xf>
    <xf numFmtId="0" fontId="53" fillId="22" borderId="0" xfId="913" applyFont="1" applyFill="1" applyBorder="1" applyAlignment="1" applyProtection="1">
      <alignment vertical="center"/>
      <protection hidden="1"/>
    </xf>
    <xf numFmtId="0" fontId="62" fillId="22" borderId="0" xfId="913" applyFont="1" applyFill="1" applyBorder="1" applyAlignment="1" applyProtection="1">
      <alignment vertical="center"/>
      <protection hidden="1"/>
    </xf>
    <xf numFmtId="185" fontId="61" fillId="22" borderId="0" xfId="919" applyNumberFormat="1" applyFont="1" applyFill="1" applyBorder="1" applyAlignment="1" applyProtection="1">
      <alignment horizontal="left"/>
      <protection locked="0" hidden="1"/>
    </xf>
    <xf numFmtId="1" fontId="61" fillId="22" borderId="0" xfId="919" applyNumberFormat="1" applyFont="1" applyFill="1" applyBorder="1" applyAlignment="1" applyProtection="1">
      <alignment horizontal="left"/>
      <protection locked="0" hidden="1"/>
    </xf>
    <xf numFmtId="0" fontId="61" fillId="22" borderId="0" xfId="0" applyFont="1" applyFill="1" applyBorder="1" applyAlignment="1" applyProtection="1">
      <alignment wrapText="1"/>
      <protection locked="0" hidden="1"/>
    </xf>
    <xf numFmtId="183" fontId="61" fillId="22" borderId="0" xfId="0" applyNumberFormat="1" applyFont="1" applyFill="1" applyBorder="1" applyAlignment="1" applyProtection="1">
      <alignment horizontal="left"/>
      <protection locked="0" hidden="1"/>
    </xf>
    <xf numFmtId="1" fontId="61" fillId="22" borderId="33" xfId="919" applyNumberFormat="1" applyFont="1" applyFill="1" applyBorder="1" applyAlignment="1" applyProtection="1">
      <alignment horizontal="left"/>
      <protection locked="0" hidden="1"/>
    </xf>
    <xf numFmtId="1" fontId="61" fillId="22" borderId="0" xfId="919" applyNumberFormat="1" applyFont="1" applyFill="1" applyBorder="1" applyAlignment="1" applyProtection="1">
      <alignment horizontal="right"/>
      <protection locked="0" hidden="1"/>
    </xf>
    <xf numFmtId="177" fontId="61" fillId="22" borderId="33" xfId="719" applyFont="1" applyFill="1" applyBorder="1" applyAlignment="1" applyProtection="1">
      <alignment horizontal="right"/>
      <protection locked="0" hidden="1"/>
    </xf>
    <xf numFmtId="183" fontId="61" fillId="22" borderId="0" xfId="919" applyNumberFormat="1" applyFont="1" applyFill="1" applyBorder="1" applyAlignment="1" applyProtection="1">
      <alignment horizontal="left"/>
      <protection locked="0" hidden="1"/>
    </xf>
    <xf numFmtId="182" fontId="61" fillId="22" borderId="0" xfId="919" applyNumberFormat="1" applyFont="1" applyFill="1" applyBorder="1" applyAlignment="1" applyProtection="1">
      <alignment horizontal="left" vertical="center"/>
      <protection locked="0" hidden="1"/>
    </xf>
    <xf numFmtId="186" fontId="61" fillId="22" borderId="0" xfId="0" applyNumberFormat="1" applyFont="1" applyFill="1" applyBorder="1" applyAlignment="1" applyProtection="1">
      <alignment horizontal="left" vertical="center"/>
      <protection locked="0" hidden="1"/>
    </xf>
    <xf numFmtId="0" fontId="53" fillId="22" borderId="26" xfId="0" applyFont="1" applyFill="1" applyBorder="1" applyAlignment="1" applyProtection="1">
      <alignment vertical="center"/>
      <protection hidden="1"/>
    </xf>
    <xf numFmtId="0" fontId="0" fillId="22" borderId="28" xfId="0" applyFill="1" applyBorder="1" applyAlignment="1" applyProtection="1">
      <alignment vertical="center"/>
      <protection hidden="1"/>
    </xf>
    <xf numFmtId="0" fontId="53" fillId="22" borderId="23" xfId="0" applyFont="1" applyFill="1" applyBorder="1" applyAlignment="1" applyProtection="1">
      <alignment vertical="center"/>
      <protection hidden="1"/>
    </xf>
    <xf numFmtId="0" fontId="0" fillId="22" borderId="24" xfId="0" applyFill="1" applyBorder="1" applyAlignment="1" applyProtection="1">
      <alignment vertical="center"/>
      <protection hidden="1"/>
    </xf>
    <xf numFmtId="0" fontId="53" fillId="22" borderId="21" xfId="0" applyFont="1" applyFill="1" applyBorder="1" applyAlignment="1" applyProtection="1">
      <alignment vertical="center"/>
      <protection hidden="1"/>
    </xf>
    <xf numFmtId="0" fontId="0" fillId="22" borderId="22" xfId="0" applyFill="1" applyBorder="1" applyAlignment="1" applyProtection="1">
      <alignment vertical="center"/>
      <protection hidden="1"/>
    </xf>
    <xf numFmtId="186" fontId="61" fillId="22" borderId="0" xfId="0" applyNumberFormat="1" applyFont="1" applyFill="1" applyBorder="1" applyAlignment="1" applyProtection="1">
      <protection locked="0" hidden="1"/>
    </xf>
    <xf numFmtId="0" fontId="61" fillId="22" borderId="0" xfId="717" applyNumberFormat="1" applyFont="1" applyFill="1" applyBorder="1" applyAlignment="1" applyProtection="1">
      <alignment horizontal="right"/>
      <protection locked="0" hidden="1"/>
    </xf>
    <xf numFmtId="0" fontId="61" fillId="22" borderId="33" xfId="920" applyFont="1" applyFill="1" applyBorder="1" applyAlignment="1" applyProtection="1">
      <alignment horizontal="center"/>
      <protection locked="0" hidden="1"/>
    </xf>
    <xf numFmtId="0" fontId="61" fillId="22" borderId="33" xfId="920" applyFont="1" applyFill="1" applyBorder="1" applyAlignment="1" applyProtection="1">
      <alignment horizontal="left" vertical="center"/>
      <protection locked="0" hidden="1"/>
    </xf>
    <xf numFmtId="41" fontId="53" fillId="22" borderId="0" xfId="910" applyNumberFormat="1" applyFont="1" applyFill="1" applyBorder="1" applyAlignment="1" applyProtection="1">
      <alignment horizontal="center" vertical="center"/>
      <protection locked="0" hidden="1"/>
    </xf>
    <xf numFmtId="41" fontId="53" fillId="22" borderId="0" xfId="631" applyNumberFormat="1" applyFont="1" applyFill="1" applyBorder="1" applyAlignment="1" applyProtection="1">
      <alignment vertical="center" wrapText="1"/>
      <protection locked="0" hidden="1"/>
    </xf>
    <xf numFmtId="186" fontId="53" fillId="22" borderId="0" xfId="910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910" applyNumberFormat="1" applyFont="1" applyFill="1" applyAlignment="1" applyProtection="1">
      <alignment horizontal="center" vertical="center"/>
      <protection locked="0" hidden="1"/>
    </xf>
    <xf numFmtId="41" fontId="53" fillId="22" borderId="0" xfId="597" applyFont="1" applyFill="1" applyBorder="1" applyAlignment="1" applyProtection="1">
      <alignment vertical="center"/>
      <protection locked="0" hidden="1"/>
    </xf>
    <xf numFmtId="177" fontId="53" fillId="22" borderId="0" xfId="910" applyNumberFormat="1" applyFont="1" applyFill="1" applyAlignment="1" applyProtection="1">
      <alignment horizontal="center" vertical="center"/>
      <protection locked="0" hidden="1"/>
    </xf>
    <xf numFmtId="0" fontId="61" fillId="22" borderId="33" xfId="910" applyFont="1" applyFill="1" applyBorder="1" applyAlignment="1" applyProtection="1">
      <alignment horizontal="left"/>
      <protection locked="0" hidden="1"/>
    </xf>
    <xf numFmtId="0" fontId="61" fillId="22" borderId="33" xfId="910" applyFont="1" applyFill="1" applyBorder="1" applyAlignment="1" applyProtection="1">
      <alignment horizontal="right"/>
      <protection locked="0" hidden="1"/>
    </xf>
    <xf numFmtId="0" fontId="61" fillId="22" borderId="33" xfId="920" applyFont="1" applyFill="1" applyBorder="1" applyAlignment="1" applyProtection="1">
      <alignment horizontal="right"/>
      <protection locked="0" hidden="1"/>
    </xf>
    <xf numFmtId="41" fontId="53" fillId="22" borderId="33" xfId="910" applyNumberFormat="1" applyFont="1" applyFill="1" applyBorder="1" applyAlignment="1" applyProtection="1">
      <alignment horizontal="center" vertical="center"/>
      <protection locked="0" hidden="1"/>
    </xf>
    <xf numFmtId="177" fontId="53" fillId="22" borderId="0" xfId="603" applyFont="1" applyFill="1" applyAlignment="1" applyProtection="1">
      <alignment horizontal="center" vertical="center"/>
      <protection locked="0" hidden="1"/>
    </xf>
    <xf numFmtId="177" fontId="53" fillId="22" borderId="0" xfId="603" applyFont="1" applyFill="1" applyBorder="1" applyAlignment="1" applyProtection="1">
      <alignment vertical="center" wrapText="1"/>
      <protection locked="0" hidden="1"/>
    </xf>
    <xf numFmtId="177" fontId="53" fillId="22" borderId="0" xfId="603" applyFont="1" applyFill="1" applyBorder="1" applyAlignment="1" applyProtection="1">
      <alignment horizontal="right" vertical="center"/>
      <protection locked="0" hidden="1"/>
    </xf>
    <xf numFmtId="177" fontId="53" fillId="22" borderId="0" xfId="603" applyFont="1" applyFill="1" applyAlignment="1" applyProtection="1">
      <alignment horizontal="right" vertical="center"/>
      <protection locked="0" hidden="1"/>
    </xf>
    <xf numFmtId="177" fontId="53" fillId="22" borderId="0" xfId="563" applyFont="1" applyFill="1" applyAlignment="1" applyProtection="1">
      <alignment horizontal="center" vertical="center"/>
      <protection locked="0" hidden="1"/>
    </xf>
    <xf numFmtId="177" fontId="53" fillId="22" borderId="0" xfId="603" applyFont="1" applyFill="1" applyBorder="1" applyAlignment="1" applyProtection="1">
      <alignment vertical="center"/>
      <protection locked="0" hidden="1"/>
    </xf>
    <xf numFmtId="0" fontId="105" fillId="22" borderId="0" xfId="0" applyFont="1" applyFill="1" applyAlignment="1" applyProtection="1">
      <protection hidden="1"/>
    </xf>
    <xf numFmtId="41" fontId="53" fillId="22" borderId="16" xfId="910" applyNumberFormat="1" applyFont="1" applyFill="1" applyBorder="1" applyAlignment="1" applyProtection="1">
      <alignment horizontal="right" vertical="center"/>
      <protection hidden="1"/>
    </xf>
    <xf numFmtId="41" fontId="62" fillId="22" borderId="0" xfId="910" applyNumberFormat="1" applyFont="1" applyFill="1" applyBorder="1" applyAlignment="1" applyProtection="1">
      <alignment horizontal="right" vertical="center"/>
      <protection hidden="1"/>
    </xf>
    <xf numFmtId="41" fontId="62" fillId="22" borderId="16" xfId="910" applyNumberFormat="1" applyFont="1" applyFill="1" applyBorder="1" applyAlignment="1" applyProtection="1">
      <alignment horizontal="right" vertical="center"/>
      <protection hidden="1"/>
    </xf>
    <xf numFmtId="49" fontId="62" fillId="22" borderId="0" xfId="910" quotePrefix="1" applyNumberFormat="1" applyFont="1" applyFill="1" applyBorder="1" applyAlignment="1" applyProtection="1">
      <alignment horizontal="center" vertical="center"/>
      <protection hidden="1"/>
    </xf>
    <xf numFmtId="41" fontId="62" fillId="22" borderId="0" xfId="910" applyNumberFormat="1" applyFont="1" applyFill="1" applyAlignment="1" applyProtection="1">
      <alignment horizontal="right" vertical="center"/>
      <protection hidden="1"/>
    </xf>
    <xf numFmtId="217" fontId="62" fillId="22" borderId="0" xfId="765" applyNumberFormat="1" applyFont="1" applyFill="1" applyBorder="1" applyAlignment="1" applyProtection="1">
      <alignment horizontal="right" vertical="center" shrinkToFit="1"/>
      <protection hidden="1"/>
    </xf>
    <xf numFmtId="0" fontId="53" fillId="22" borderId="17" xfId="910" applyFont="1" applyFill="1" applyBorder="1" applyAlignment="1" applyProtection="1">
      <alignment horizontal="left" vertical="center"/>
      <protection hidden="1"/>
    </xf>
    <xf numFmtId="0" fontId="53" fillId="22" borderId="17" xfId="912" applyFont="1" applyFill="1" applyBorder="1" applyAlignment="1" applyProtection="1">
      <alignment horizontal="left" vertical="center"/>
      <protection hidden="1"/>
    </xf>
    <xf numFmtId="0" fontId="53" fillId="22" borderId="19" xfId="910" applyFont="1" applyFill="1" applyBorder="1" applyAlignment="1" applyProtection="1">
      <alignment horizontal="left" vertical="center"/>
      <protection hidden="1"/>
    </xf>
    <xf numFmtId="41" fontId="53" fillId="22" borderId="0" xfId="910" quotePrefix="1" applyNumberFormat="1" applyFont="1" applyFill="1" applyAlignment="1" applyProtection="1">
      <alignment horizontal="right" vertical="center"/>
      <protection locked="0" hidden="1"/>
    </xf>
    <xf numFmtId="41" fontId="62" fillId="22" borderId="0" xfId="910" applyNumberFormat="1" applyFont="1" applyFill="1" applyAlignment="1" applyProtection="1">
      <alignment horizontal="right" vertical="center"/>
      <protection locked="0" hidden="1"/>
    </xf>
    <xf numFmtId="41" fontId="53" fillId="22" borderId="0" xfId="631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631" applyNumberFormat="1" applyFont="1" applyFill="1" applyBorder="1" applyAlignment="1" applyProtection="1">
      <alignment vertical="center"/>
      <protection locked="0" hidden="1"/>
    </xf>
    <xf numFmtId="41" fontId="53" fillId="22" borderId="0" xfId="910" applyNumberFormat="1" applyFont="1" applyFill="1" applyBorder="1" applyAlignment="1" applyProtection="1">
      <alignment vertical="center"/>
      <protection locked="0" hidden="1"/>
    </xf>
    <xf numFmtId="41" fontId="53" fillId="22" borderId="0" xfId="910" applyNumberFormat="1" applyFont="1" applyFill="1" applyAlignment="1" applyProtection="1">
      <alignment horizontal="right" vertical="center"/>
      <protection locked="0" hidden="1"/>
    </xf>
    <xf numFmtId="41" fontId="53" fillId="22" borderId="0" xfId="910" quotePrefix="1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785" applyNumberFormat="1" applyFont="1" applyFill="1" applyBorder="1" applyAlignment="1" applyProtection="1">
      <alignment vertical="center"/>
      <protection locked="0" hidden="1"/>
    </xf>
    <xf numFmtId="41" fontId="62" fillId="22" borderId="0" xfId="910" applyNumberFormat="1" applyFont="1" applyFill="1" applyBorder="1" applyAlignment="1" applyProtection="1">
      <alignment horizontal="right" vertical="center"/>
      <protection locked="0" hidden="1"/>
    </xf>
    <xf numFmtId="41" fontId="53" fillId="22" borderId="16" xfId="785" applyNumberFormat="1" applyFont="1" applyFill="1" applyBorder="1" applyAlignment="1" applyProtection="1">
      <alignment vertical="center"/>
      <protection locked="0" hidden="1"/>
    </xf>
    <xf numFmtId="41" fontId="53" fillId="22" borderId="10" xfId="910" quotePrefix="1" applyNumberFormat="1" applyFont="1" applyFill="1" applyBorder="1" applyAlignment="1" applyProtection="1">
      <alignment horizontal="right" vertical="center"/>
      <protection locked="0" hidden="1"/>
    </xf>
    <xf numFmtId="0" fontId="21" fillId="22" borderId="0" xfId="910" applyFill="1" applyBorder="1" applyAlignment="1" applyProtection="1">
      <alignment horizontal="center" vertical="center"/>
      <protection locked="0" hidden="1"/>
    </xf>
    <xf numFmtId="0" fontId="64" fillId="22" borderId="0" xfId="910" applyFont="1" applyFill="1" applyAlignment="1" applyProtection="1">
      <alignment horizontal="center" vertical="center"/>
      <protection locked="0" hidden="1"/>
    </xf>
    <xf numFmtId="0" fontId="53" fillId="22" borderId="0" xfId="910" applyFont="1" applyFill="1" applyBorder="1" applyAlignment="1" applyProtection="1">
      <alignment horizontal="left"/>
      <protection hidden="1"/>
    </xf>
    <xf numFmtId="0" fontId="53" fillId="22" borderId="0" xfId="910" applyFont="1" applyFill="1" applyBorder="1" applyAlignment="1" applyProtection="1">
      <alignment horizontal="right"/>
      <protection hidden="1"/>
    </xf>
    <xf numFmtId="0" fontId="53" fillId="22" borderId="0" xfId="0" applyFont="1" applyFill="1" applyBorder="1" applyAlignment="1" applyProtection="1">
      <alignment horizontal="left"/>
      <protection hidden="1"/>
    </xf>
    <xf numFmtId="0" fontId="61" fillId="22" borderId="33" xfId="920" applyFont="1" applyFill="1" applyBorder="1" applyAlignment="1" applyProtection="1">
      <alignment horizontal="left" vertical="center"/>
      <protection hidden="1"/>
    </xf>
    <xf numFmtId="0" fontId="61" fillId="22" borderId="33" xfId="0" applyFont="1" applyFill="1" applyBorder="1" applyAlignment="1" applyProtection="1">
      <alignment horizontal="right" vertical="center"/>
      <protection hidden="1"/>
    </xf>
    <xf numFmtId="0" fontId="53" fillId="22" borderId="10" xfId="0" applyFont="1" applyFill="1" applyBorder="1" applyAlignment="1" applyProtection="1">
      <alignment horizontal="left"/>
      <protection hidden="1"/>
    </xf>
    <xf numFmtId="0" fontId="0" fillId="22" borderId="10" xfId="0" applyFill="1" applyBorder="1" applyProtection="1">
      <protection hidden="1"/>
    </xf>
    <xf numFmtId="0" fontId="53" fillId="22" borderId="10" xfId="0" applyFont="1" applyFill="1" applyBorder="1" applyAlignment="1" applyProtection="1">
      <alignment horizontal="right"/>
      <protection hidden="1"/>
    </xf>
    <xf numFmtId="0" fontId="61" fillId="22" borderId="0" xfId="920" applyFont="1" applyFill="1" applyBorder="1" applyAlignment="1" applyProtection="1">
      <alignment horizontal="left" vertical="center"/>
      <protection hidden="1"/>
    </xf>
    <xf numFmtId="3" fontId="136" fillId="0" borderId="0" xfId="809" applyNumberFormat="1" applyFont="1">
      <alignment vertical="center"/>
    </xf>
    <xf numFmtId="0" fontId="136" fillId="0" borderId="0" xfId="809" applyFont="1">
      <alignment vertical="center"/>
    </xf>
    <xf numFmtId="0" fontId="136" fillId="0" borderId="45" xfId="809" applyFont="1" applyBorder="1">
      <alignment vertical="center"/>
    </xf>
    <xf numFmtId="3" fontId="136" fillId="0" borderId="45" xfId="809" applyNumberFormat="1" applyFont="1" applyBorder="1">
      <alignment vertical="center"/>
    </xf>
    <xf numFmtId="177" fontId="53" fillId="22" borderId="10" xfId="563" applyFont="1" applyFill="1" applyBorder="1" applyAlignment="1" applyProtection="1">
      <alignment horizontal="right" vertical="center"/>
      <protection locked="0" hidden="1"/>
    </xf>
    <xf numFmtId="41" fontId="65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65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921" quotePrefix="1" applyNumberFormat="1" applyFont="1" applyFill="1" applyAlignment="1" applyProtection="1">
      <alignment horizontal="right" vertical="center"/>
      <protection locked="0" hidden="1"/>
    </xf>
    <xf numFmtId="41" fontId="53" fillId="22" borderId="0" xfId="921" quotePrefix="1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914" quotePrefix="1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914" applyNumberFormat="1" applyFont="1" applyFill="1" applyBorder="1" applyAlignment="1" applyProtection="1">
      <alignment horizontal="right" vertical="center"/>
      <protection locked="0" hidden="1"/>
    </xf>
    <xf numFmtId="41" fontId="65" fillId="22" borderId="0" xfId="0" quotePrefix="1" applyNumberFormat="1" applyFont="1" applyFill="1" applyBorder="1" applyAlignment="1" applyProtection="1">
      <alignment vertical="center"/>
      <protection locked="0" hidden="1"/>
    </xf>
    <xf numFmtId="177" fontId="53" fillId="22" borderId="0" xfId="563" applyFont="1" applyFill="1" applyBorder="1" applyAlignment="1" applyProtection="1">
      <alignment horizontal="center" vertical="center"/>
      <protection locked="0" hidden="1"/>
    </xf>
    <xf numFmtId="41" fontId="53" fillId="22" borderId="17" xfId="563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563" applyNumberFormat="1" applyFont="1" applyFill="1" applyBorder="1" applyAlignment="1" applyProtection="1">
      <alignment horizontal="right" vertical="center"/>
      <protection locked="0" hidden="1"/>
    </xf>
    <xf numFmtId="188" fontId="135" fillId="22" borderId="0" xfId="771" applyNumberFormat="1" applyFont="1" applyFill="1" applyBorder="1" applyAlignment="1" applyProtection="1">
      <alignment horizontal="right" vertical="center"/>
      <protection locked="0" hidden="1"/>
    </xf>
    <xf numFmtId="41" fontId="135" fillId="22" borderId="0" xfId="766" applyNumberFormat="1" applyFont="1" applyFill="1" applyBorder="1" applyAlignment="1" applyProtection="1">
      <alignment horizontal="right" vertical="center"/>
      <protection locked="0" hidden="1"/>
    </xf>
    <xf numFmtId="188" fontId="76" fillId="22" borderId="0" xfId="771" applyNumberFormat="1" applyFont="1" applyFill="1" applyBorder="1" applyAlignment="1" applyProtection="1">
      <alignment horizontal="right" vertical="center"/>
      <protection locked="0" hidden="1"/>
    </xf>
    <xf numFmtId="41" fontId="76" fillId="22" borderId="0" xfId="766" applyNumberFormat="1" applyFont="1" applyFill="1" applyBorder="1" applyAlignment="1" applyProtection="1">
      <alignment horizontal="right" vertical="center"/>
      <protection locked="0" hidden="1"/>
    </xf>
    <xf numFmtId="41" fontId="53" fillId="22" borderId="10" xfId="563" applyNumberFormat="1" applyFont="1" applyFill="1" applyBorder="1" applyAlignment="1" applyProtection="1">
      <alignment vertical="center"/>
      <protection hidden="1"/>
    </xf>
    <xf numFmtId="187" fontId="53" fillId="22" borderId="0" xfId="0" applyNumberFormat="1" applyFont="1" applyFill="1" applyBorder="1" applyAlignment="1" applyProtection="1">
      <alignment horizontal="right" vertical="center"/>
      <protection locked="0" hidden="1"/>
    </xf>
    <xf numFmtId="189" fontId="53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187" fontId="53" fillId="22" borderId="10" xfId="0" applyNumberFormat="1" applyFont="1" applyFill="1" applyBorder="1" applyAlignment="1" applyProtection="1">
      <alignment horizontal="right" vertical="center"/>
      <protection locked="0" hidden="1"/>
    </xf>
    <xf numFmtId="189" fontId="53" fillId="22" borderId="10" xfId="0" quotePrefix="1" applyNumberFormat="1" applyFont="1" applyFill="1" applyBorder="1" applyAlignment="1" applyProtection="1">
      <alignment horizontal="right" vertical="center"/>
      <protection locked="0" hidden="1"/>
    </xf>
    <xf numFmtId="189" fontId="53" fillId="22" borderId="0" xfId="0" quotePrefix="1" applyNumberFormat="1" applyFont="1" applyFill="1" applyAlignment="1" applyProtection="1">
      <alignment horizontal="right" vertical="center"/>
      <protection locked="0" hidden="1"/>
    </xf>
    <xf numFmtId="189" fontId="53" fillId="22" borderId="0" xfId="0" applyNumberFormat="1" applyFont="1" applyFill="1" applyAlignment="1" applyProtection="1">
      <alignment horizontal="right" vertical="center"/>
      <protection locked="0" hidden="1"/>
    </xf>
    <xf numFmtId="0" fontId="53" fillId="58" borderId="0" xfId="910" applyFont="1" applyFill="1" applyBorder="1" applyAlignment="1" applyProtection="1">
      <alignment horizontal="center" vertical="center"/>
      <protection hidden="1"/>
    </xf>
    <xf numFmtId="0" fontId="53" fillId="58" borderId="0" xfId="0" applyFont="1" applyFill="1" applyBorder="1" applyAlignment="1" applyProtection="1">
      <alignment horizontal="center" vertical="center"/>
      <protection hidden="1"/>
    </xf>
    <xf numFmtId="182" fontId="53" fillId="59" borderId="16" xfId="910" applyNumberFormat="1" applyFont="1" applyFill="1" applyBorder="1" applyAlignment="1" applyProtection="1">
      <alignment horizontal="center" vertical="center"/>
      <protection hidden="1"/>
    </xf>
    <xf numFmtId="41" fontId="53" fillId="59" borderId="0" xfId="910" applyNumberFormat="1" applyFont="1" applyFill="1" applyBorder="1" applyAlignment="1" applyProtection="1">
      <alignment horizontal="center" vertical="center"/>
      <protection hidden="1"/>
    </xf>
    <xf numFmtId="41" fontId="53" fillId="59" borderId="0" xfId="910" applyNumberFormat="1" applyFont="1" applyFill="1" applyBorder="1" applyAlignment="1" applyProtection="1">
      <alignment horizontal="center" vertical="center"/>
      <protection locked="0" hidden="1"/>
    </xf>
    <xf numFmtId="41" fontId="53" fillId="59" borderId="0" xfId="910" applyNumberFormat="1" applyFont="1" applyFill="1" applyAlignment="1" applyProtection="1">
      <alignment horizontal="center" vertical="center"/>
      <protection locked="0" hidden="1"/>
    </xf>
    <xf numFmtId="42" fontId="53" fillId="59" borderId="17" xfId="910" applyNumberFormat="1" applyFont="1" applyFill="1" applyBorder="1" applyAlignment="1" applyProtection="1">
      <alignment horizontal="left" vertical="center" shrinkToFit="1"/>
      <protection hidden="1"/>
    </xf>
    <xf numFmtId="0" fontId="53" fillId="59" borderId="0" xfId="910" applyFont="1" applyFill="1" applyBorder="1" applyAlignment="1" applyProtection="1">
      <alignment horizontal="center" vertical="center"/>
      <protection hidden="1"/>
    </xf>
    <xf numFmtId="177" fontId="53" fillId="59" borderId="0" xfId="603" applyFont="1" applyFill="1" applyAlignment="1" applyProtection="1">
      <alignment horizontal="center" vertical="center"/>
      <protection hidden="1"/>
    </xf>
    <xf numFmtId="177" fontId="53" fillId="59" borderId="0" xfId="603" applyFont="1" applyFill="1" applyAlignment="1" applyProtection="1">
      <alignment horizontal="center" vertical="center"/>
      <protection locked="0" hidden="1"/>
    </xf>
    <xf numFmtId="41" fontId="53" fillId="59" borderId="0" xfId="910" applyNumberFormat="1" applyFont="1" applyFill="1" applyAlignment="1" applyProtection="1">
      <alignment horizontal="right" vertical="center"/>
      <protection hidden="1"/>
    </xf>
    <xf numFmtId="41" fontId="53" fillId="59" borderId="0" xfId="910" quotePrefix="1" applyNumberFormat="1" applyFont="1" applyFill="1" applyAlignment="1" applyProtection="1">
      <alignment horizontal="right" vertical="center"/>
      <protection locked="0" hidden="1"/>
    </xf>
    <xf numFmtId="41" fontId="53" fillId="59" borderId="0" xfId="910" quotePrefix="1" applyNumberFormat="1" applyFont="1" applyFill="1" applyBorder="1" applyAlignment="1" applyProtection="1">
      <alignment horizontal="right" vertical="center"/>
      <protection locked="0" hidden="1"/>
    </xf>
    <xf numFmtId="0" fontId="53" fillId="59" borderId="17" xfId="910" applyFont="1" applyFill="1" applyBorder="1" applyAlignment="1" applyProtection="1">
      <alignment horizontal="left" vertic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0" fontId="53" fillId="22" borderId="16" xfId="0" applyFont="1" applyFill="1" applyBorder="1" applyAlignment="1" applyProtection="1">
      <alignment horizontal="center" vertical="center"/>
      <protection hidden="1"/>
    </xf>
    <xf numFmtId="0" fontId="53" fillId="22" borderId="18" xfId="0" applyFont="1" applyFill="1" applyBorder="1" applyAlignment="1" applyProtection="1">
      <alignment horizontal="center" vertical="center" wrapText="1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3" fillId="22" borderId="17" xfId="0" applyFont="1" applyFill="1" applyBorder="1" applyAlignment="1" applyProtection="1">
      <alignment horizontal="left" vertical="center" shrinkToFit="1"/>
      <protection hidden="1"/>
    </xf>
    <xf numFmtId="0" fontId="61" fillId="22" borderId="33" xfId="0" applyFont="1" applyFill="1" applyBorder="1" applyAlignment="1" applyProtection="1">
      <alignment horizontal="right"/>
      <protection locked="0" hidden="1"/>
    </xf>
    <xf numFmtId="0" fontId="53" fillId="22" borderId="0" xfId="0" applyFont="1" applyFill="1" applyBorder="1" applyAlignment="1" applyProtection="1">
      <alignment horizontal="right" vertical="center"/>
      <protection hidden="1"/>
    </xf>
    <xf numFmtId="0" fontId="53" fillId="22" borderId="0" xfId="0" applyFont="1" applyFill="1" applyBorder="1" applyAlignment="1" applyProtection="1">
      <alignment horizontal="center" vertical="center"/>
      <protection hidden="1"/>
    </xf>
    <xf numFmtId="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3" fontId="53" fillId="22" borderId="0" xfId="0" applyNumberFormat="1" applyFont="1" applyFill="1" applyAlignment="1" applyProtection="1">
      <alignment horizontal="right" vertical="center"/>
      <protection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41" fontId="53" fillId="59" borderId="0" xfId="0" applyNumberFormat="1" applyFont="1" applyFill="1" applyAlignment="1" applyProtection="1">
      <alignment horizontal="right" vertical="center"/>
      <protection locked="0" hidden="1"/>
    </xf>
    <xf numFmtId="41" fontId="53" fillId="59" borderId="19" xfId="0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0" quotePrefix="1" applyNumberFormat="1" applyFont="1" applyFill="1" applyBorder="1" applyAlignment="1" applyProtection="1">
      <alignment vertical="center"/>
      <protection locked="0" hidden="1"/>
    </xf>
    <xf numFmtId="41" fontId="53" fillId="59" borderId="0" xfId="0" applyNumberFormat="1" applyFont="1" applyFill="1" applyBorder="1" applyAlignment="1" applyProtection="1">
      <alignment vertical="center"/>
      <protection locked="0" hidden="1"/>
    </xf>
    <xf numFmtId="41" fontId="53" fillId="59" borderId="0" xfId="0" quotePrefix="1" applyNumberFormat="1" applyFont="1" applyFill="1" applyAlignment="1" applyProtection="1">
      <alignment horizontal="right" vertical="center"/>
      <protection locked="0" hidden="1"/>
    </xf>
    <xf numFmtId="41" fontId="53" fillId="59" borderId="17" xfId="0" applyNumberFormat="1" applyFont="1" applyFill="1" applyBorder="1" applyAlignment="1" applyProtection="1">
      <alignment horizontal="left" vertical="center"/>
      <protection hidden="1"/>
    </xf>
    <xf numFmtId="41" fontId="65" fillId="59" borderId="17" xfId="0" applyNumberFormat="1" applyFont="1" applyFill="1" applyBorder="1" applyAlignment="1" applyProtection="1">
      <alignment horizontal="left" vertical="center"/>
      <protection hidden="1"/>
    </xf>
    <xf numFmtId="41" fontId="53" fillId="59" borderId="0" xfId="0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0" quotePrefix="1" applyNumberFormat="1" applyFont="1" applyFill="1" applyBorder="1" applyAlignment="1" applyProtection="1">
      <alignment horizontal="right" vertical="center"/>
      <protection locked="0" hidden="1"/>
    </xf>
    <xf numFmtId="3" fontId="137" fillId="0" borderId="0" xfId="809" applyNumberFormat="1">
      <alignment vertical="center"/>
    </xf>
    <xf numFmtId="41" fontId="62" fillId="59" borderId="0" xfId="917" applyNumberFormat="1" applyFont="1" applyFill="1" applyBorder="1" applyAlignment="1" applyProtection="1">
      <alignment vertical="center"/>
      <protection hidden="1"/>
    </xf>
    <xf numFmtId="0" fontId="53" fillId="22" borderId="0" xfId="917" applyFont="1" applyFill="1" applyAlignment="1" applyProtection="1">
      <alignment horizontal="left" vertical="center"/>
      <protection hidden="1"/>
    </xf>
    <xf numFmtId="200" fontId="62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53" fillId="22" borderId="20" xfId="809" applyNumberFormat="1" applyFont="1" applyFill="1" applyBorder="1" applyAlignment="1" applyProtection="1">
      <alignment horizontal="right" vertical="center"/>
      <protection locked="0" hidden="1"/>
    </xf>
    <xf numFmtId="177" fontId="53" fillId="22" borderId="0" xfId="563" applyFont="1" applyFill="1" applyAlignment="1" applyProtection="1">
      <alignment vertical="center"/>
      <protection locked="0" hidden="1"/>
    </xf>
    <xf numFmtId="177" fontId="53" fillId="22" borderId="0" xfId="563" quotePrefix="1" applyFont="1" applyFill="1" applyBorder="1" applyAlignment="1" applyProtection="1">
      <alignment vertical="center"/>
      <protection locked="0" hidden="1"/>
    </xf>
    <xf numFmtId="177" fontId="76" fillId="22" borderId="0" xfId="563" applyFont="1" applyFill="1" applyBorder="1" applyAlignment="1" applyProtection="1">
      <alignment horizontal="right" vertical="center"/>
      <protection locked="0" hidden="1"/>
    </xf>
    <xf numFmtId="177" fontId="76" fillId="22" borderId="16" xfId="563" applyFont="1" applyFill="1" applyBorder="1" applyAlignment="1" applyProtection="1">
      <alignment horizontal="right" vertical="center"/>
      <protection locked="0" hidden="1"/>
    </xf>
    <xf numFmtId="177" fontId="53" fillId="22" borderId="0" xfId="563" applyFont="1" applyFill="1" applyBorder="1" applyAlignment="1" applyProtection="1">
      <alignment vertical="center"/>
      <protection locked="0" hidden="1"/>
    </xf>
    <xf numFmtId="177" fontId="53" fillId="22" borderId="16" xfId="563" applyFont="1" applyFill="1" applyBorder="1" applyAlignment="1" applyProtection="1">
      <alignment horizontal="right" vertical="center"/>
      <protection locked="0" hidden="1"/>
    </xf>
    <xf numFmtId="177" fontId="133" fillId="22" borderId="0" xfId="563" applyFont="1" applyFill="1" applyBorder="1" applyAlignment="1" applyProtection="1">
      <alignment horizontal="right" vertical="center"/>
      <protection locked="0" hidden="1"/>
    </xf>
    <xf numFmtId="177" fontId="107" fillId="22" borderId="0" xfId="563" applyFont="1" applyFill="1" applyBorder="1" applyAlignment="1" applyProtection="1">
      <alignment horizontal="right" vertical="center"/>
      <protection locked="0" hidden="1"/>
    </xf>
    <xf numFmtId="177" fontId="76" fillId="22" borderId="32" xfId="563" applyFont="1" applyFill="1" applyBorder="1" applyAlignment="1" applyProtection="1">
      <alignment horizontal="right" vertical="center"/>
      <protection locked="0" hidden="1"/>
    </xf>
    <xf numFmtId="177" fontId="53" fillId="22" borderId="20" xfId="563" applyFont="1" applyFill="1" applyBorder="1" applyAlignment="1" applyProtection="1">
      <alignment horizontal="right" vertical="center"/>
      <protection locked="0" hidden="1"/>
    </xf>
    <xf numFmtId="177" fontId="76" fillId="22" borderId="10" xfId="563" applyFont="1" applyFill="1" applyBorder="1" applyAlignment="1" applyProtection="1">
      <alignment horizontal="right" vertical="center"/>
      <protection locked="0" hidden="1"/>
    </xf>
    <xf numFmtId="41" fontId="53" fillId="22" borderId="0" xfId="0" applyNumberFormat="1" applyFont="1" applyFill="1" applyBorder="1" applyAlignment="1" applyProtection="1">
      <alignment horizontal="center" vertical="center"/>
      <protection hidden="1"/>
    </xf>
    <xf numFmtId="41" fontId="53" fillId="22" borderId="91" xfId="809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809" applyNumberFormat="1" applyFont="1" applyFill="1" applyBorder="1" applyAlignment="1" applyProtection="1">
      <alignment horizontal="right" vertical="center"/>
      <protection locked="0" hidden="1"/>
    </xf>
    <xf numFmtId="41" fontId="53" fillId="59" borderId="16" xfId="809" applyNumberFormat="1" applyFont="1" applyFill="1" applyBorder="1" applyAlignment="1" applyProtection="1">
      <alignment horizontal="right" vertical="center"/>
      <protection locked="0" hidden="1"/>
    </xf>
    <xf numFmtId="41" fontId="53" fillId="59" borderId="10" xfId="809" applyNumberFormat="1" applyFont="1" applyFill="1" applyBorder="1" applyAlignment="1" applyProtection="1">
      <alignment horizontal="right"/>
      <protection locked="0" hidden="1"/>
    </xf>
    <xf numFmtId="41" fontId="53" fillId="59" borderId="20" xfId="809" applyNumberFormat="1" applyFont="1" applyFill="1" applyBorder="1" applyAlignment="1" applyProtection="1">
      <alignment horizontal="right"/>
      <protection locked="0" hidden="1"/>
    </xf>
    <xf numFmtId="41" fontId="53" fillId="59" borderId="17" xfId="809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809" applyNumberFormat="1" applyFont="1" applyFill="1" applyAlignment="1" applyProtection="1">
      <alignment horizontal="right" vertical="center"/>
      <protection locked="0" hidden="1"/>
    </xf>
    <xf numFmtId="41" fontId="53" fillId="59" borderId="19" xfId="809" applyNumberFormat="1" applyFont="1" applyFill="1" applyBorder="1" applyAlignment="1" applyProtection="1">
      <alignment horizontal="right"/>
      <protection locked="0" hidden="1"/>
    </xf>
    <xf numFmtId="177" fontId="53" fillId="22" borderId="0" xfId="628" applyFont="1" applyFill="1" applyBorder="1" applyAlignment="1" applyProtection="1">
      <alignment horizontal="right" vertical="center"/>
      <protection locked="0" hidden="1"/>
    </xf>
    <xf numFmtId="177" fontId="65" fillId="22" borderId="0" xfId="628" applyFont="1" applyFill="1" applyBorder="1" applyAlignment="1" applyProtection="1">
      <alignment horizontal="right" vertical="center"/>
      <protection locked="0" hidden="1"/>
    </xf>
    <xf numFmtId="177" fontId="53" fillId="22" borderId="10" xfId="628" applyFont="1" applyFill="1" applyBorder="1" applyAlignment="1" applyProtection="1">
      <alignment horizontal="right" vertical="center"/>
      <protection locked="0" hidden="1"/>
    </xf>
    <xf numFmtId="177" fontId="53" fillId="22" borderId="91" xfId="628" applyFont="1" applyFill="1" applyBorder="1" applyAlignment="1" applyProtection="1">
      <alignment horizontal="center" vertical="center"/>
      <protection hidden="1"/>
    </xf>
    <xf numFmtId="41" fontId="53" fillId="22" borderId="0" xfId="0" applyNumberFormat="1" applyFont="1" applyFill="1" applyAlignment="1" applyProtection="1">
      <alignment horizontal="right" vertical="center"/>
      <protection locked="0"/>
    </xf>
    <xf numFmtId="41" fontId="53" fillId="22" borderId="91" xfId="0" applyNumberFormat="1" applyFont="1" applyFill="1" applyBorder="1" applyAlignment="1" applyProtection="1">
      <alignment horizontal="right" vertical="center"/>
      <protection locked="0" hidden="1"/>
    </xf>
    <xf numFmtId="41" fontId="62" fillId="22" borderId="16" xfId="907" applyNumberFormat="1" applyFont="1" applyFill="1" applyBorder="1" applyAlignment="1" applyProtection="1">
      <alignment horizontal="right" vertical="center"/>
      <protection locked="0" hidden="1"/>
    </xf>
    <xf numFmtId="41" fontId="53" fillId="22" borderId="91" xfId="907" applyNumberFormat="1" applyFont="1" applyFill="1" applyBorder="1" applyAlignment="1" applyProtection="1">
      <alignment horizontal="right" vertical="center"/>
      <protection locked="0" hidden="1"/>
    </xf>
    <xf numFmtId="41" fontId="53" fillId="22" borderId="19" xfId="0" quotePrefix="1" applyNumberFormat="1" applyFont="1" applyFill="1" applyBorder="1" applyAlignment="1" applyProtection="1">
      <alignment horizontal="right" vertical="center"/>
      <protection hidden="1"/>
    </xf>
    <xf numFmtId="41" fontId="53" fillId="59" borderId="0" xfId="907" quotePrefix="1" applyNumberFormat="1" applyFont="1" applyFill="1" applyAlignment="1" applyProtection="1">
      <alignment horizontal="right" vertical="center"/>
      <protection locked="0" hidden="1"/>
    </xf>
    <xf numFmtId="41" fontId="53" fillId="59" borderId="0" xfId="907" quotePrefix="1" applyNumberFormat="1" applyFont="1" applyFill="1" applyBorder="1" applyAlignment="1" applyProtection="1">
      <alignment horizontal="right" vertical="center"/>
      <protection locked="0" hidden="1"/>
    </xf>
    <xf numFmtId="0" fontId="53" fillId="59" borderId="17" xfId="907" applyFont="1" applyFill="1" applyBorder="1" applyAlignment="1" applyProtection="1">
      <alignment horizontal="left" vertical="center"/>
      <protection hidden="1"/>
    </xf>
    <xf numFmtId="41" fontId="53" fillId="59" borderId="0" xfId="785" applyNumberFormat="1" applyFont="1" applyFill="1" applyBorder="1" applyAlignment="1" applyProtection="1">
      <alignment vertical="center"/>
      <protection locked="0" hidden="1"/>
    </xf>
    <xf numFmtId="182" fontId="53" fillId="59" borderId="16" xfId="0" applyNumberFormat="1" applyFont="1" applyFill="1" applyBorder="1" applyAlignment="1" applyProtection="1">
      <alignment horizontal="center" vertical="center"/>
      <protection hidden="1"/>
    </xf>
    <xf numFmtId="41" fontId="53" fillId="59" borderId="0" xfId="0" applyNumberFormat="1" applyFont="1" applyFill="1" applyAlignment="1" applyProtection="1">
      <alignment horizontal="center" vertical="center"/>
      <protection locked="0" hidden="1"/>
    </xf>
    <xf numFmtId="41" fontId="53" fillId="59" borderId="0" xfId="0" applyNumberFormat="1" applyFont="1" applyFill="1" applyBorder="1" applyAlignment="1" applyProtection="1">
      <alignment horizontal="center" vertical="center"/>
      <protection locked="0" hidden="1"/>
    </xf>
    <xf numFmtId="42" fontId="53" fillId="59" borderId="17" xfId="0" applyNumberFormat="1" applyFont="1" applyFill="1" applyBorder="1" applyAlignment="1" applyProtection="1">
      <alignment horizontal="left" vertical="center" shrinkToFit="1"/>
      <protection hidden="1"/>
    </xf>
    <xf numFmtId="0" fontId="53" fillId="59" borderId="17" xfId="0" applyFont="1" applyFill="1" applyBorder="1" applyAlignment="1" applyProtection="1">
      <alignment horizontal="left" vertical="center"/>
      <protection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1" fontId="61" fillId="22" borderId="0" xfId="919" applyNumberFormat="1" applyFont="1" applyFill="1" applyBorder="1" applyAlignment="1" applyProtection="1">
      <alignment horizontal="left" vertical="center"/>
      <protection locked="0" hidden="1"/>
    </xf>
    <xf numFmtId="187" fontId="53" fillId="22" borderId="0" xfId="563" applyNumberFormat="1" applyFont="1" applyFill="1" applyBorder="1" applyAlignment="1" applyProtection="1">
      <alignment vertical="center"/>
      <protection locked="0" hidden="1"/>
    </xf>
    <xf numFmtId="187" fontId="53" fillId="22" borderId="0" xfId="0" applyNumberFormat="1" applyFont="1" applyFill="1" applyBorder="1" applyAlignment="1" applyProtection="1">
      <alignment horizontal="center" vertical="center"/>
      <protection hidden="1"/>
    </xf>
    <xf numFmtId="187" fontId="53" fillId="22" borderId="0" xfId="0" applyNumberFormat="1" applyFont="1" applyFill="1" applyBorder="1" applyAlignment="1" applyProtection="1">
      <alignment horizontal="right" vertical="center" shrinkToFit="1"/>
      <protection hidden="1"/>
    </xf>
    <xf numFmtId="187" fontId="53" fillId="22" borderId="0" xfId="0" applyNumberFormat="1" applyFont="1" applyFill="1" applyAlignment="1" applyProtection="1">
      <alignment vertical="center"/>
      <protection hidden="1"/>
    </xf>
    <xf numFmtId="187" fontId="62" fillId="22" borderId="0" xfId="0" applyNumberFormat="1" applyFont="1" applyFill="1" applyAlignment="1" applyProtection="1">
      <alignment vertical="center"/>
      <protection hidden="1"/>
    </xf>
    <xf numFmtId="187" fontId="62" fillId="22" borderId="0" xfId="563" applyNumberFormat="1" applyFont="1" applyFill="1" applyBorder="1" applyAlignment="1" applyProtection="1">
      <alignment vertical="center"/>
      <protection locked="0" hidden="1"/>
    </xf>
    <xf numFmtId="41" fontId="53" fillId="59" borderId="16" xfId="0" applyNumberFormat="1" applyFont="1" applyFill="1" applyBorder="1" applyAlignment="1" applyProtection="1">
      <alignment horizontal="center" vertical="center"/>
      <protection hidden="1"/>
    </xf>
    <xf numFmtId="0" fontId="53" fillId="59" borderId="0" xfId="0" applyNumberFormat="1" applyFont="1" applyFill="1" applyBorder="1" applyAlignment="1" applyProtection="1">
      <alignment horizontal="center" vertical="center"/>
      <protection hidden="1"/>
    </xf>
    <xf numFmtId="41" fontId="53" fillId="22" borderId="16" xfId="0" applyNumberFormat="1" applyFont="1" applyFill="1" applyBorder="1" applyAlignment="1" applyProtection="1">
      <alignment horizontal="center" vertical="center"/>
      <protection hidden="1"/>
    </xf>
    <xf numFmtId="3" fontId="53" fillId="22" borderId="37" xfId="0" applyNumberFormat="1" applyFont="1" applyFill="1" applyBorder="1" applyAlignment="1" applyProtection="1">
      <alignment horizontal="center" vertical="center" wrapText="1"/>
      <protection hidden="1"/>
    </xf>
    <xf numFmtId="4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0" applyFont="1" applyFill="1" applyBorder="1" applyAlignment="1" applyProtection="1">
      <alignment horizontal="center" vertical="center"/>
      <protection hidden="1"/>
    </xf>
    <xf numFmtId="0" fontId="53" fillId="22" borderId="48" xfId="0" applyFont="1" applyFill="1" applyBorder="1" applyAlignment="1" applyProtection="1">
      <alignment horizontal="center" vertical="center" wrapText="1"/>
      <protection hidden="1"/>
    </xf>
    <xf numFmtId="0" fontId="53" fillId="22" borderId="18" xfId="0" applyFont="1" applyFill="1" applyBorder="1" applyAlignment="1" applyProtection="1">
      <alignment horizontal="center" vertical="center" wrapText="1"/>
      <protection hidden="1"/>
    </xf>
    <xf numFmtId="0" fontId="53" fillId="22" borderId="35" xfId="0" applyFont="1" applyFill="1" applyBorder="1" applyAlignment="1" applyProtection="1">
      <alignment horizontal="center" vertical="center"/>
      <protection hidden="1"/>
    </xf>
    <xf numFmtId="0" fontId="53" fillId="22" borderId="44" xfId="0" applyFont="1" applyFill="1" applyBorder="1" applyAlignment="1" applyProtection="1">
      <alignment horizontal="center" vertical="center" wrapText="1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Alignment="1" applyProtection="1">
      <alignment horizontal="center" vertical="center"/>
      <protection hidden="1"/>
    </xf>
    <xf numFmtId="41" fontId="53" fillId="22" borderId="0" xfId="0" applyNumberFormat="1" applyFont="1" applyFill="1" applyBorder="1" applyAlignment="1" applyProtection="1">
      <alignment horizontal="center" vertical="center"/>
      <protection hidden="1"/>
    </xf>
    <xf numFmtId="0" fontId="53" fillId="22" borderId="17" xfId="0" applyFont="1" applyFill="1" applyBorder="1" applyAlignment="1" applyProtection="1">
      <alignment horizontal="left" vertical="center" shrinkToFit="1"/>
      <protection hidden="1"/>
    </xf>
    <xf numFmtId="41" fontId="53" fillId="22" borderId="17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67" xfId="0" applyFont="1" applyFill="1" applyBorder="1" applyAlignment="1" applyProtection="1">
      <alignment horizontal="center" vertical="center" wrapText="1"/>
      <protection hidden="1"/>
    </xf>
    <xf numFmtId="0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37" xfId="0" applyFont="1" applyFill="1" applyBorder="1" applyAlignment="1" applyProtection="1">
      <alignment horizontal="center" vertical="center"/>
      <protection hidden="1"/>
    </xf>
    <xf numFmtId="3" fontId="58" fillId="22" borderId="0" xfId="0" applyNumberFormat="1" applyFont="1" applyFill="1" applyAlignment="1" applyProtection="1">
      <alignment horizontal="center" vertical="center"/>
      <protection hidden="1"/>
    </xf>
    <xf numFmtId="0" fontId="61" fillId="22" borderId="33" xfId="0" applyFont="1" applyFill="1" applyBorder="1" applyAlignment="1" applyProtection="1">
      <alignment horizontal="right"/>
      <protection locked="0" hidden="1"/>
    </xf>
    <xf numFmtId="0" fontId="53" fillId="22" borderId="0" xfId="0" applyFont="1" applyFill="1" applyBorder="1" applyAlignment="1" applyProtection="1">
      <alignment horizontal="right" vertical="center"/>
      <protection hidden="1"/>
    </xf>
    <xf numFmtId="0" fontId="58" fillId="22" borderId="0" xfId="916" applyFont="1" applyFill="1" applyAlignment="1" applyProtection="1">
      <alignment horizontal="center" vertical="center"/>
      <protection hidden="1"/>
    </xf>
    <xf numFmtId="3" fontId="53" fillId="22" borderId="0" xfId="916" applyNumberFormat="1" applyFont="1" applyFill="1" applyAlignment="1" applyProtection="1">
      <alignment horizontal="right" vertical="center"/>
      <protection hidden="1"/>
    </xf>
    <xf numFmtId="0" fontId="53" fillId="22" borderId="0" xfId="0" applyFont="1" applyFill="1" applyBorder="1" applyAlignment="1" applyProtection="1">
      <alignment horizontal="center" vertical="center"/>
      <protection hidden="1"/>
    </xf>
    <xf numFmtId="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1" fontId="53" fillId="22" borderId="29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30" xfId="919" applyNumberFormat="1" applyFont="1" applyFill="1" applyBorder="1" applyAlignment="1" applyProtection="1">
      <alignment horizontal="center" vertical="center" wrapText="1"/>
      <protection hidden="1"/>
    </xf>
    <xf numFmtId="3" fontId="53" fillId="22" borderId="0" xfId="0" applyNumberFormat="1" applyFont="1" applyFill="1" applyAlignment="1" applyProtection="1">
      <alignment horizontal="right" vertical="center"/>
      <protection hidden="1"/>
    </xf>
    <xf numFmtId="0" fontId="58" fillId="22" borderId="0" xfId="920" applyFont="1" applyFill="1" applyAlignment="1" applyProtection="1">
      <alignment horizontal="center" vertical="center"/>
      <protection hidden="1"/>
    </xf>
    <xf numFmtId="1" fontId="61" fillId="22" borderId="0" xfId="919" applyNumberFormat="1" applyFont="1" applyFill="1" applyBorder="1" applyAlignment="1" applyProtection="1">
      <alignment horizontal="right" vertical="center"/>
      <protection locked="0" hidden="1"/>
    </xf>
    <xf numFmtId="41" fontId="62" fillId="22" borderId="10" xfId="0" applyNumberFormat="1" applyFont="1" applyFill="1" applyBorder="1" applyAlignment="1" applyProtection="1">
      <alignment horizontal="center" vertical="center"/>
      <protection locked="0" hidden="1"/>
    </xf>
    <xf numFmtId="41" fontId="53" fillId="22" borderId="10" xfId="0" applyNumberFormat="1" applyFont="1" applyFill="1" applyBorder="1" applyAlignment="1" applyProtection="1">
      <alignment horizontal="center" vertical="center"/>
      <protection locked="0" hidden="1"/>
    </xf>
    <xf numFmtId="0" fontId="0" fillId="0" borderId="33" xfId="0" applyBorder="1" applyAlignment="1" applyProtection="1">
      <alignment vertical="center"/>
      <protection locked="0" hidden="1"/>
    </xf>
    <xf numFmtId="182" fontId="53" fillId="22" borderId="67" xfId="919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Alignment="1" applyProtection="1">
      <alignment horizontal="center" vertical="center"/>
      <protection hidden="1"/>
    </xf>
    <xf numFmtId="0" fontId="53" fillId="22" borderId="0" xfId="0" applyFont="1" applyFill="1" applyBorder="1" applyAlignment="1" applyProtection="1">
      <alignment horizontal="center" vertical="center"/>
      <protection hidden="1"/>
    </xf>
    <xf numFmtId="221" fontId="53" fillId="22" borderId="17" xfId="0" applyNumberFormat="1" applyFont="1" applyFill="1" applyBorder="1" applyAlignment="1" applyProtection="1">
      <alignment horizontal="left" vertical="center"/>
      <protection hidden="1"/>
    </xf>
    <xf numFmtId="221" fontId="53" fillId="59" borderId="17" xfId="0" applyNumberFormat="1" applyFont="1" applyFill="1" applyBorder="1" applyAlignment="1" applyProtection="1">
      <alignment horizontal="left" vertical="center"/>
      <protection hidden="1"/>
    </xf>
    <xf numFmtId="41" fontId="65" fillId="22" borderId="17" xfId="921" applyNumberFormat="1" applyFont="1" applyFill="1" applyBorder="1" applyAlignment="1" applyProtection="1">
      <alignment horizontal="left" vertical="center"/>
      <protection hidden="1"/>
    </xf>
    <xf numFmtId="41" fontId="53" fillId="22" borderId="91" xfId="906" applyNumberFormat="1" applyFont="1" applyFill="1" applyBorder="1" applyAlignment="1" applyProtection="1">
      <alignment horizontal="right" vertical="center"/>
      <protection locked="0" hidden="1"/>
    </xf>
    <xf numFmtId="0" fontId="58" fillId="22" borderId="0" xfId="0" applyFont="1" applyFill="1" applyAlignment="1" applyProtection="1">
      <alignment horizontal="left" vertical="center"/>
      <protection hidden="1"/>
    </xf>
    <xf numFmtId="3" fontId="58" fillId="22" borderId="0" xfId="0" applyNumberFormat="1" applyFont="1" applyFill="1" applyAlignment="1" applyProtection="1">
      <alignment horizontal="left" vertical="center"/>
      <protection hidden="1"/>
    </xf>
    <xf numFmtId="0" fontId="52" fillId="22" borderId="17" xfId="0" applyFont="1" applyFill="1" applyBorder="1" applyAlignment="1" applyProtection="1">
      <alignment vertical="center" wrapText="1"/>
      <protection hidden="1"/>
    </xf>
    <xf numFmtId="0" fontId="52" fillId="22" borderId="73" xfId="0" applyFont="1" applyFill="1" applyBorder="1" applyAlignment="1" applyProtection="1">
      <alignment vertical="center" wrapText="1"/>
      <protection hidden="1"/>
    </xf>
    <xf numFmtId="41" fontId="53" fillId="59" borderId="19" xfId="0" applyNumberFormat="1" applyFont="1" applyFill="1" applyBorder="1" applyAlignment="1" applyProtection="1">
      <alignment horizontal="left" vertical="center"/>
      <protection hidden="1"/>
    </xf>
    <xf numFmtId="3" fontId="58" fillId="22" borderId="0" xfId="0" applyNumberFormat="1" applyFont="1" applyFill="1" applyAlignment="1" applyProtection="1">
      <alignment vertical="center"/>
      <protection hidden="1"/>
    </xf>
    <xf numFmtId="0" fontId="62" fillId="22" borderId="17" xfId="0" applyFont="1" applyFill="1" applyBorder="1" applyAlignment="1" applyProtection="1">
      <alignment horizontal="center" vertical="center"/>
      <protection hidden="1"/>
    </xf>
    <xf numFmtId="41" fontId="53" fillId="22" borderId="92" xfId="0" quotePrefix="1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left" vertical="center"/>
      <protection hidden="1"/>
    </xf>
    <xf numFmtId="0" fontId="136" fillId="0" borderId="0" xfId="809" applyFont="1" applyBorder="1">
      <alignment vertical="center"/>
    </xf>
    <xf numFmtId="49" fontId="62" fillId="22" borderId="0" xfId="0" applyNumberFormat="1" applyFont="1" applyFill="1" applyBorder="1" applyAlignment="1" applyProtection="1">
      <alignment horizontal="center" vertical="center"/>
      <protection hidden="1"/>
    </xf>
    <xf numFmtId="182" fontId="53" fillId="22" borderId="10" xfId="0" applyNumberFormat="1" applyFont="1" applyFill="1" applyBorder="1" applyAlignment="1" applyProtection="1">
      <alignment horizontal="center" vertical="center"/>
      <protection hidden="1"/>
    </xf>
    <xf numFmtId="49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21" xfId="0" applyFont="1" applyFill="1" applyBorder="1" applyAlignment="1" applyProtection="1">
      <alignment vertical="center" wrapText="1"/>
      <protection hidden="1"/>
    </xf>
    <xf numFmtId="0" fontId="53" fillId="22" borderId="22" xfId="0" applyFont="1" applyFill="1" applyBorder="1" applyAlignment="1" applyProtection="1">
      <alignment vertical="center" wrapText="1"/>
      <protection hidden="1"/>
    </xf>
    <xf numFmtId="41" fontId="53" fillId="59" borderId="0" xfId="0" applyNumberFormat="1" applyFont="1" applyFill="1" applyBorder="1" applyAlignment="1" applyProtection="1">
      <alignment horizontal="right" vertical="center"/>
      <protection hidden="1"/>
    </xf>
    <xf numFmtId="41" fontId="53" fillId="59" borderId="10" xfId="0" applyNumberFormat="1" applyFont="1" applyFill="1" applyBorder="1" applyAlignment="1" applyProtection="1">
      <alignment horizontal="right" vertical="center"/>
      <protection hidden="1"/>
    </xf>
    <xf numFmtId="41" fontId="53" fillId="22" borderId="16" xfId="563" applyNumberFormat="1" applyFont="1" applyFill="1" applyBorder="1" applyAlignment="1" applyProtection="1">
      <alignment vertical="center"/>
      <protection hidden="1"/>
    </xf>
    <xf numFmtId="0" fontId="53" fillId="22" borderId="20" xfId="0" applyFont="1" applyFill="1" applyBorder="1" applyAlignment="1" applyProtection="1">
      <alignment horizontal="left" vertical="center"/>
      <protection hidden="1"/>
    </xf>
    <xf numFmtId="222" fontId="53" fillId="22" borderId="0" xfId="0" applyNumberFormat="1" applyFont="1" applyFill="1" applyAlignment="1" applyProtection="1">
      <alignment horizontal="right" vertical="center"/>
      <protection hidden="1"/>
    </xf>
    <xf numFmtId="222" fontId="62" fillId="22" borderId="0" xfId="0" applyNumberFormat="1" applyFont="1" applyFill="1" applyAlignment="1" applyProtection="1">
      <alignment horizontal="right" vertical="center"/>
      <protection hidden="1"/>
    </xf>
    <xf numFmtId="222" fontId="53" fillId="22" borderId="0" xfId="563" applyNumberFormat="1" applyFont="1" applyFill="1" applyBorder="1" applyAlignment="1" applyProtection="1">
      <alignment vertical="center"/>
      <protection hidden="1"/>
    </xf>
    <xf numFmtId="222" fontId="53" fillId="22" borderId="0" xfId="563" applyNumberFormat="1" applyFont="1" applyFill="1" applyBorder="1" applyAlignment="1" applyProtection="1">
      <alignment vertical="center"/>
      <protection locked="0" hidden="1"/>
    </xf>
    <xf numFmtId="222" fontId="53" fillId="22" borderId="10" xfId="563" applyNumberFormat="1" applyFont="1" applyFill="1" applyBorder="1" applyAlignment="1" applyProtection="1">
      <alignment vertical="center"/>
      <protection hidden="1"/>
    </xf>
    <xf numFmtId="222" fontId="53" fillId="22" borderId="10" xfId="563" applyNumberFormat="1" applyFont="1" applyFill="1" applyBorder="1" applyAlignment="1" applyProtection="1">
      <alignment vertical="center"/>
      <protection locked="0" hidden="1"/>
    </xf>
    <xf numFmtId="223" fontId="102" fillId="22" borderId="0" xfId="0" applyNumberFormat="1" applyFont="1" applyFill="1" applyAlignment="1" applyProtection="1">
      <alignment horizontal="right" vertical="center" shrinkToFit="1"/>
      <protection hidden="1"/>
    </xf>
    <xf numFmtId="223" fontId="103" fillId="22" borderId="0" xfId="563" applyNumberFormat="1" applyFont="1" applyFill="1" applyAlignment="1" applyProtection="1">
      <alignment vertical="center" shrinkToFit="1"/>
      <protection hidden="1"/>
    </xf>
    <xf numFmtId="223" fontId="103" fillId="59" borderId="0" xfId="563" applyNumberFormat="1" applyFont="1" applyFill="1" applyAlignment="1" applyProtection="1">
      <alignment vertical="center" shrinkToFit="1"/>
      <protection hidden="1"/>
    </xf>
    <xf numFmtId="223" fontId="102" fillId="22" borderId="0" xfId="563" applyNumberFormat="1" applyFont="1" applyFill="1" applyAlignment="1" applyProtection="1">
      <alignment horizontal="right" vertical="center" shrinkToFit="1"/>
      <protection hidden="1"/>
    </xf>
    <xf numFmtId="223" fontId="102" fillId="59" borderId="0" xfId="563" applyNumberFormat="1" applyFont="1" applyFill="1" applyAlignment="1" applyProtection="1">
      <alignment horizontal="right" vertical="center" shrinkToFit="1"/>
      <protection hidden="1"/>
    </xf>
    <xf numFmtId="223" fontId="102" fillId="22" borderId="0" xfId="0" applyNumberFormat="1" applyFont="1" applyFill="1" applyBorder="1" applyAlignment="1" applyProtection="1">
      <alignment horizontal="right" vertical="center" shrinkToFit="1"/>
      <protection locked="0" hidden="1"/>
    </xf>
    <xf numFmtId="223" fontId="102" fillId="22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61" fillId="22" borderId="0" xfId="918" applyFont="1" applyFill="1" applyBorder="1" applyAlignment="1" applyProtection="1">
      <alignment horizontal="left" vertical="center"/>
      <protection locked="0" hidden="1"/>
    </xf>
    <xf numFmtId="3" fontId="53" fillId="22" borderId="0" xfId="630" applyNumberFormat="1" applyFont="1" applyFill="1" applyAlignment="1" applyProtection="1">
      <alignment horizontal="right" vertical="center"/>
      <protection hidden="1"/>
    </xf>
    <xf numFmtId="3" fontId="62" fillId="22" borderId="0" xfId="630" applyNumberFormat="1" applyFont="1" applyFill="1" applyAlignment="1" applyProtection="1">
      <alignment horizontal="right" vertical="center"/>
      <protection hidden="1"/>
    </xf>
    <xf numFmtId="177" fontId="53" fillId="22" borderId="0" xfId="630" applyFont="1" applyFill="1" applyAlignment="1" applyProtection="1">
      <alignment vertical="center"/>
      <protection hidden="1"/>
    </xf>
    <xf numFmtId="177" fontId="62" fillId="22" borderId="0" xfId="630" applyFont="1" applyFill="1" applyAlignment="1" applyProtection="1">
      <alignment vertical="center"/>
      <protection hidden="1"/>
    </xf>
    <xf numFmtId="177" fontId="53" fillId="22" borderId="0" xfId="630" applyFont="1" applyFill="1" applyAlignment="1" applyProtection="1">
      <protection hidden="1"/>
    </xf>
    <xf numFmtId="177" fontId="53" fillId="22" borderId="0" xfId="630" applyFont="1" applyFill="1" applyAlignment="1" applyProtection="1">
      <alignment vertical="center"/>
      <protection locked="0" hidden="1"/>
    </xf>
    <xf numFmtId="177" fontId="53" fillId="22" borderId="0" xfId="630" applyFont="1" applyFill="1" applyBorder="1" applyAlignment="1" applyProtection="1">
      <alignment vertical="center"/>
      <protection locked="0" hidden="1"/>
    </xf>
    <xf numFmtId="177" fontId="53" fillId="22" borderId="10" xfId="630" applyFont="1" applyFill="1" applyBorder="1" applyAlignment="1" applyProtection="1">
      <alignment vertical="center"/>
      <protection locked="0" hidden="1"/>
    </xf>
    <xf numFmtId="0" fontId="62" fillId="22" borderId="17" xfId="717" quotePrefix="1" applyNumberFormat="1" applyFont="1" applyFill="1" applyBorder="1" applyAlignment="1" applyProtection="1">
      <alignment horizontal="center" vertical="center"/>
      <protection hidden="1"/>
    </xf>
    <xf numFmtId="177" fontId="53" fillId="22" borderId="16" xfId="630" applyFont="1" applyFill="1" applyBorder="1" applyAlignment="1" applyProtection="1">
      <protection hidden="1"/>
    </xf>
    <xf numFmtId="0" fontId="53" fillId="22" borderId="17" xfId="916" applyFont="1" applyFill="1" applyBorder="1" applyAlignment="1" applyProtection="1">
      <alignment horizontal="center" vertical="center"/>
      <protection hidden="1"/>
    </xf>
    <xf numFmtId="182" fontId="53" fillId="22" borderId="16" xfId="916" applyNumberFormat="1" applyFont="1" applyFill="1" applyBorder="1" applyAlignment="1" applyProtection="1">
      <alignment horizontal="center" vertical="center"/>
      <protection hidden="1"/>
    </xf>
    <xf numFmtId="0" fontId="53" fillId="22" borderId="17" xfId="916" applyFont="1" applyFill="1" applyBorder="1" applyAlignment="1" applyProtection="1">
      <alignment horizontal="left" vertical="center"/>
      <protection hidden="1"/>
    </xf>
    <xf numFmtId="182" fontId="53" fillId="22" borderId="20" xfId="916" applyNumberFormat="1" applyFont="1" applyFill="1" applyBorder="1" applyAlignment="1" applyProtection="1">
      <alignment horizontal="center" vertical="center"/>
      <protection hidden="1"/>
    </xf>
    <xf numFmtId="0" fontId="53" fillId="22" borderId="19" xfId="916" applyFont="1" applyFill="1" applyBorder="1" applyAlignment="1" applyProtection="1">
      <alignment horizontal="left" vertical="center"/>
      <protection hidden="1"/>
    </xf>
    <xf numFmtId="222" fontId="53" fillId="22" borderId="0" xfId="916" applyNumberFormat="1" applyFont="1" applyFill="1" applyBorder="1" applyAlignment="1" applyProtection="1">
      <alignment horizontal="right" vertical="center"/>
      <protection hidden="1"/>
    </xf>
    <xf numFmtId="222" fontId="53" fillId="22" borderId="0" xfId="630" applyNumberFormat="1" applyFont="1" applyFill="1" applyBorder="1" applyAlignment="1" applyProtection="1">
      <alignment vertical="center"/>
      <protection hidden="1"/>
    </xf>
    <xf numFmtId="222" fontId="53" fillId="22" borderId="0" xfId="916" applyNumberFormat="1" applyFont="1" applyFill="1" applyAlignment="1" applyProtection="1">
      <alignment horizontal="right"/>
      <protection hidden="1"/>
    </xf>
    <xf numFmtId="222" fontId="53" fillId="22" borderId="0" xfId="630" applyNumberFormat="1" applyFont="1" applyFill="1" applyAlignment="1" applyProtection="1">
      <protection hidden="1"/>
    </xf>
    <xf numFmtId="222" fontId="62" fillId="22" borderId="0" xfId="630" applyNumberFormat="1" applyFont="1" applyFill="1" applyAlignment="1" applyProtection="1">
      <alignment vertical="center"/>
      <protection hidden="1"/>
    </xf>
    <xf numFmtId="222" fontId="53" fillId="22" borderId="0" xfId="630" applyNumberFormat="1" applyFont="1" applyFill="1" applyBorder="1" applyAlignment="1" applyProtection="1">
      <protection hidden="1"/>
    </xf>
    <xf numFmtId="222" fontId="53" fillId="22" borderId="0" xfId="630" applyNumberFormat="1" applyFont="1" applyFill="1" applyBorder="1" applyAlignment="1" applyProtection="1">
      <alignment vertical="center"/>
      <protection locked="0" hidden="1"/>
    </xf>
    <xf numFmtId="222" fontId="53" fillId="22" borderId="0" xfId="630" applyNumberFormat="1" applyFont="1" applyFill="1" applyAlignment="1" applyProtection="1">
      <alignment vertical="center"/>
      <protection locked="0" hidden="1"/>
    </xf>
    <xf numFmtId="222" fontId="53" fillId="22" borderId="10" xfId="630" applyNumberFormat="1" applyFont="1" applyFill="1" applyBorder="1" applyAlignment="1" applyProtection="1">
      <alignment vertical="center"/>
      <protection locked="0" hidden="1"/>
    </xf>
    <xf numFmtId="222" fontId="53" fillId="22" borderId="0" xfId="630" applyNumberFormat="1" applyFont="1" applyFill="1" applyAlignment="1" applyProtection="1">
      <alignment horizontal="right" vertical="center"/>
      <protection hidden="1"/>
    </xf>
    <xf numFmtId="222" fontId="53" fillId="22" borderId="0" xfId="630" applyNumberFormat="1" applyFont="1" applyFill="1" applyAlignment="1" applyProtection="1">
      <alignment vertical="center"/>
      <protection hidden="1"/>
    </xf>
    <xf numFmtId="0" fontId="61" fillId="22" borderId="0" xfId="916" applyFont="1" applyFill="1" applyAlignment="1" applyProtection="1">
      <alignment horizontal="right"/>
      <protection locked="0" hidden="1"/>
    </xf>
    <xf numFmtId="222" fontId="62" fillId="22" borderId="0" xfId="563" applyNumberFormat="1" applyFont="1" applyFill="1" applyAlignment="1" applyProtection="1">
      <alignment horizontal="right" vertical="center"/>
      <protection hidden="1"/>
    </xf>
    <xf numFmtId="222" fontId="53" fillId="22" borderId="0" xfId="0" applyNumberFormat="1" applyFont="1" applyFill="1" applyAlignment="1" applyProtection="1">
      <alignment horizontal="right" vertical="center"/>
      <protection locked="0" hidden="1"/>
    </xf>
    <xf numFmtId="222" fontId="53" fillId="22" borderId="0" xfId="563" applyNumberFormat="1" applyFont="1" applyFill="1" applyAlignment="1" applyProtection="1">
      <alignment horizontal="right" vertical="center"/>
      <protection locked="0" hidden="1"/>
    </xf>
    <xf numFmtId="222" fontId="53" fillId="22" borderId="0" xfId="0" applyNumberFormat="1" applyFont="1" applyFill="1" applyBorder="1" applyAlignment="1" applyProtection="1">
      <alignment horizontal="right" vertical="center"/>
      <protection locked="0" hidden="1"/>
    </xf>
    <xf numFmtId="222" fontId="53" fillId="22" borderId="0" xfId="563" applyNumberFormat="1" applyFont="1" applyFill="1" applyBorder="1" applyAlignment="1" applyProtection="1">
      <alignment horizontal="right" vertical="center"/>
      <protection locked="0" hidden="1"/>
    </xf>
    <xf numFmtId="223" fontId="53" fillId="22" borderId="0" xfId="0" applyNumberFormat="1" applyFont="1" applyFill="1" applyAlignment="1" applyProtection="1">
      <alignment horizontal="right" vertical="center"/>
      <protection hidden="1"/>
    </xf>
    <xf numFmtId="223" fontId="53" fillId="22" borderId="0" xfId="0" applyNumberFormat="1" applyFont="1" applyFill="1" applyBorder="1" applyAlignment="1" applyProtection="1">
      <alignment horizontal="right" vertical="center"/>
      <protection hidden="1"/>
    </xf>
    <xf numFmtId="223" fontId="62" fillId="22" borderId="0" xfId="0" applyNumberFormat="1" applyFont="1" applyFill="1" applyAlignment="1" applyProtection="1">
      <alignment horizontal="right" vertical="center"/>
      <protection hidden="1"/>
    </xf>
    <xf numFmtId="223" fontId="53" fillId="22" borderId="0" xfId="0" applyNumberFormat="1" applyFont="1" applyFill="1" applyBorder="1" applyAlignment="1" applyProtection="1">
      <alignment horizontal="right" vertical="center"/>
      <protection locked="0" hidden="1"/>
    </xf>
    <xf numFmtId="223" fontId="53" fillId="22" borderId="0" xfId="0" applyNumberFormat="1" applyFont="1" applyFill="1" applyAlignment="1" applyProtection="1">
      <alignment horizontal="right" vertical="center"/>
      <protection locked="0" hidden="1"/>
    </xf>
    <xf numFmtId="0" fontId="53" fillId="22" borderId="22" xfId="0" applyFont="1" applyFill="1" applyBorder="1" applyAlignment="1" applyProtection="1">
      <protection hidden="1"/>
    </xf>
    <xf numFmtId="222" fontId="53" fillId="22" borderId="0" xfId="0" applyNumberFormat="1" applyFont="1" applyFill="1" applyBorder="1" applyAlignment="1" applyProtection="1">
      <alignment horizontal="right" vertical="center"/>
      <protection hidden="1"/>
    </xf>
    <xf numFmtId="222" fontId="53" fillId="22" borderId="0" xfId="563" applyNumberFormat="1" applyFont="1" applyFill="1" applyAlignment="1" applyProtection="1">
      <alignment vertical="center"/>
      <protection hidden="1"/>
    </xf>
    <xf numFmtId="222" fontId="53" fillId="22" borderId="16" xfId="0" applyNumberFormat="1" applyFont="1" applyFill="1" applyBorder="1" applyAlignment="1" applyProtection="1">
      <alignment horizontal="right" vertical="center"/>
      <protection hidden="1"/>
    </xf>
    <xf numFmtId="222" fontId="62" fillId="22" borderId="0" xfId="563" applyNumberFormat="1" applyFont="1" applyFill="1" applyAlignment="1" applyProtection="1">
      <alignment vertical="center"/>
      <protection hidden="1"/>
    </xf>
    <xf numFmtId="222" fontId="62" fillId="22" borderId="0" xfId="563" applyNumberFormat="1" applyFont="1" applyFill="1" applyBorder="1" applyAlignment="1" applyProtection="1">
      <alignment vertical="center"/>
      <protection hidden="1"/>
    </xf>
    <xf numFmtId="222" fontId="53" fillId="22" borderId="0" xfId="563" applyNumberFormat="1" applyFont="1" applyFill="1" applyProtection="1">
      <protection hidden="1"/>
    </xf>
    <xf numFmtId="222" fontId="53" fillId="22" borderId="0" xfId="563" applyNumberFormat="1" applyFont="1" applyFill="1" applyBorder="1" applyProtection="1">
      <protection hidden="1"/>
    </xf>
    <xf numFmtId="222" fontId="53" fillId="22" borderId="0" xfId="563" applyNumberFormat="1" applyFont="1" applyFill="1" applyAlignment="1" applyProtection="1">
      <alignment vertical="center"/>
      <protection locked="0" hidden="1"/>
    </xf>
    <xf numFmtId="222" fontId="53" fillId="22" borderId="19" xfId="563" applyNumberFormat="1" applyFont="1" applyFill="1" applyBorder="1" applyAlignment="1" applyProtection="1">
      <alignment vertical="center"/>
      <protection locked="0" hidden="1"/>
    </xf>
    <xf numFmtId="222" fontId="53" fillId="22" borderId="91" xfId="563" applyNumberFormat="1" applyFont="1" applyFill="1" applyBorder="1" applyAlignment="1" applyProtection="1">
      <alignment vertical="center"/>
      <protection locked="0" hidden="1"/>
    </xf>
    <xf numFmtId="222" fontId="53" fillId="22" borderId="20" xfId="563" applyNumberFormat="1" applyFont="1" applyFill="1" applyBorder="1" applyAlignment="1" applyProtection="1">
      <alignment vertical="center"/>
      <protection locked="0" hidden="1"/>
    </xf>
    <xf numFmtId="224" fontId="53" fillId="22" borderId="0" xfId="0" applyNumberFormat="1" applyFont="1" applyFill="1" applyAlignment="1" applyProtection="1">
      <alignment horizontal="right" vertical="center"/>
      <protection hidden="1"/>
    </xf>
    <xf numFmtId="224" fontId="62" fillId="22" borderId="0" xfId="0" applyNumberFormat="1" applyFont="1" applyFill="1" applyAlignment="1" applyProtection="1">
      <alignment horizontal="right" vertical="center"/>
      <protection hidden="1"/>
    </xf>
    <xf numFmtId="224" fontId="53" fillId="22" borderId="0" xfId="0" applyNumberFormat="1" applyFont="1" applyFill="1" applyAlignment="1" applyProtection="1">
      <alignment horizontal="right" vertical="center"/>
      <protection locked="0" hidden="1"/>
    </xf>
    <xf numFmtId="224" fontId="53" fillId="22" borderId="0" xfId="0" quotePrefix="1" applyNumberFormat="1" applyFont="1" applyFill="1" applyAlignment="1" applyProtection="1">
      <alignment horizontal="right" vertical="center"/>
      <protection hidden="1"/>
    </xf>
    <xf numFmtId="224" fontId="53" fillId="22" borderId="0" xfId="0" quotePrefix="1" applyNumberFormat="1" applyFont="1" applyFill="1" applyAlignment="1" applyProtection="1">
      <alignment horizontal="right" vertical="center"/>
      <protection locked="0" hidden="1"/>
    </xf>
    <xf numFmtId="224" fontId="53" fillId="59" borderId="0" xfId="0" applyNumberFormat="1" applyFont="1" applyFill="1" applyAlignment="1" applyProtection="1">
      <alignment horizontal="right" vertical="center"/>
      <protection locked="0" hidden="1"/>
    </xf>
    <xf numFmtId="224" fontId="53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225" fontId="53" fillId="22" borderId="17" xfId="0" applyNumberFormat="1" applyFont="1" applyFill="1" applyBorder="1" applyAlignment="1" applyProtection="1">
      <alignment horizontal="left" vertical="center"/>
      <protection hidden="1"/>
    </xf>
    <xf numFmtId="225" fontId="53" fillId="22" borderId="19" xfId="0" applyNumberFormat="1" applyFont="1" applyFill="1" applyBorder="1" applyAlignment="1" applyProtection="1">
      <alignment horizontal="left" vertical="center"/>
      <protection hidden="1"/>
    </xf>
    <xf numFmtId="1" fontId="61" fillId="22" borderId="23" xfId="919" applyNumberFormat="1" applyFont="1" applyFill="1" applyBorder="1" applyAlignment="1" applyProtection="1">
      <alignment vertical="center"/>
      <protection hidden="1"/>
    </xf>
    <xf numFmtId="1" fontId="61" fillId="22" borderId="23" xfId="919" applyNumberFormat="1" applyFont="1" applyFill="1" applyBorder="1" applyAlignment="1" applyProtection="1">
      <alignment vertical="center" wrapText="1"/>
      <protection hidden="1"/>
    </xf>
    <xf numFmtId="1" fontId="61" fillId="22" borderId="24" xfId="919" applyNumberFormat="1" applyFont="1" applyFill="1" applyBorder="1" applyAlignment="1" applyProtection="1">
      <alignment vertical="center"/>
      <protection hidden="1"/>
    </xf>
    <xf numFmtId="1" fontId="61" fillId="22" borderId="24" xfId="919" applyNumberFormat="1" applyFont="1" applyFill="1" applyBorder="1" applyAlignment="1" applyProtection="1">
      <alignment vertical="center" wrapText="1"/>
      <protection hidden="1"/>
    </xf>
    <xf numFmtId="1" fontId="61" fillId="22" borderId="36" xfId="563" applyNumberFormat="1" applyFont="1" applyFill="1" applyBorder="1" applyAlignment="1" applyProtection="1">
      <alignment horizontal="center" vertical="center"/>
      <protection hidden="1"/>
    </xf>
    <xf numFmtId="1" fontId="61" fillId="22" borderId="33" xfId="919" applyNumberFormat="1" applyFont="1" applyFill="1" applyBorder="1" applyAlignment="1" applyProtection="1">
      <alignment horizontal="right" vertical="center"/>
      <protection locked="0" hidden="1"/>
    </xf>
    <xf numFmtId="226" fontId="53" fillId="22" borderId="17" xfId="0" applyNumberFormat="1" applyFont="1" applyFill="1" applyBorder="1" applyAlignment="1" applyProtection="1">
      <alignment horizontal="left" vertical="center"/>
      <protection hidden="1"/>
    </xf>
    <xf numFmtId="226" fontId="53" fillId="22" borderId="19" xfId="0" applyNumberFormat="1" applyFont="1" applyFill="1" applyBorder="1" applyAlignment="1" applyProtection="1">
      <alignment horizontal="left" vertical="center"/>
      <protection hidden="1"/>
    </xf>
    <xf numFmtId="222" fontId="61" fillId="22" borderId="0" xfId="563" applyNumberFormat="1" applyFont="1" applyFill="1" applyBorder="1" applyAlignment="1" applyProtection="1">
      <alignment horizontal="center" vertical="center"/>
      <protection hidden="1"/>
    </xf>
    <xf numFmtId="222" fontId="61" fillId="22" borderId="0" xfId="563" applyNumberFormat="1" applyFont="1" applyFill="1" applyAlignment="1" applyProtection="1">
      <alignment horizontal="right" vertical="center"/>
      <protection hidden="1"/>
    </xf>
    <xf numFmtId="222" fontId="61" fillId="22" borderId="0" xfId="0" applyNumberFormat="1" applyFont="1" applyFill="1" applyAlignment="1" applyProtection="1">
      <alignment horizontal="right" vertical="center"/>
      <protection hidden="1"/>
    </xf>
    <xf numFmtId="222" fontId="61" fillId="22" borderId="0" xfId="0" applyNumberFormat="1" applyFont="1" applyFill="1" applyBorder="1" applyAlignment="1" applyProtection="1">
      <alignment horizontal="right" vertical="center"/>
      <protection hidden="1"/>
    </xf>
    <xf numFmtId="222" fontId="61" fillId="22" borderId="0" xfId="563" applyNumberFormat="1" applyFont="1" applyFill="1" applyBorder="1" applyAlignment="1" applyProtection="1">
      <alignment horizontal="right" vertical="center"/>
      <protection hidden="1"/>
    </xf>
    <xf numFmtId="222" fontId="69" fillId="22" borderId="0" xfId="563" applyNumberFormat="1" applyFont="1" applyFill="1" applyAlignment="1" applyProtection="1">
      <alignment horizontal="right" vertical="center"/>
      <protection hidden="1"/>
    </xf>
    <xf numFmtId="222" fontId="69" fillId="22" borderId="0" xfId="563" applyNumberFormat="1" applyFont="1" applyFill="1" applyBorder="1" applyAlignment="1" applyProtection="1">
      <alignment horizontal="right" vertical="center"/>
      <protection hidden="1"/>
    </xf>
    <xf numFmtId="222" fontId="61" fillId="59" borderId="0" xfId="563" quotePrefix="1" applyNumberFormat="1" applyFont="1" applyFill="1" applyBorder="1" applyAlignment="1" applyProtection="1">
      <alignment horizontal="right" vertical="center"/>
      <protection locked="0" hidden="1"/>
    </xf>
    <xf numFmtId="222" fontId="61" fillId="22" borderId="0" xfId="563" quotePrefix="1" applyNumberFormat="1" applyFont="1" applyFill="1" applyAlignment="1" applyProtection="1">
      <alignment horizontal="right" vertical="center"/>
      <protection locked="0" hidden="1"/>
    </xf>
    <xf numFmtId="222" fontId="61" fillId="22" borderId="0" xfId="563" quotePrefix="1" applyNumberFormat="1" applyFont="1" applyFill="1" applyBorder="1" applyAlignment="1" applyProtection="1">
      <alignment horizontal="right" vertical="center"/>
      <protection locked="0" hidden="1"/>
    </xf>
    <xf numFmtId="222" fontId="61" fillId="0" borderId="0" xfId="563" quotePrefix="1" applyNumberFormat="1" applyFont="1" applyFill="1" applyBorder="1" applyAlignment="1" applyProtection="1">
      <alignment horizontal="right" vertical="center"/>
      <protection locked="0" hidden="1"/>
    </xf>
    <xf numFmtId="222" fontId="61" fillId="22" borderId="10" xfId="563" quotePrefix="1" applyNumberFormat="1" applyFont="1" applyFill="1" applyBorder="1" applyAlignment="1" applyProtection="1">
      <alignment horizontal="right" vertical="center"/>
      <protection locked="0" hidden="1"/>
    </xf>
    <xf numFmtId="227" fontId="53" fillId="22" borderId="17" xfId="0" applyNumberFormat="1" applyFont="1" applyFill="1" applyBorder="1" applyAlignment="1" applyProtection="1">
      <alignment horizontal="left" vertical="center"/>
      <protection hidden="1"/>
    </xf>
    <xf numFmtId="227" fontId="53" fillId="22" borderId="19" xfId="0" applyNumberFormat="1" applyFont="1" applyFill="1" applyBorder="1" applyAlignment="1" applyProtection="1">
      <alignment horizontal="left" vertical="center"/>
      <protection hidden="1"/>
    </xf>
    <xf numFmtId="0" fontId="77" fillId="22" borderId="0" xfId="0" applyFont="1" applyFill="1" applyAlignment="1" applyProtection="1">
      <alignment horizontal="left" vertical="center"/>
      <protection hidden="1"/>
    </xf>
    <xf numFmtId="1" fontId="58" fillId="22" borderId="0" xfId="919" applyNumberFormat="1" applyFont="1" applyFill="1" applyBorder="1" applyAlignment="1" applyProtection="1">
      <alignment horizontal="left" vertical="center"/>
      <protection hidden="1"/>
    </xf>
    <xf numFmtId="182" fontId="53" fillId="22" borderId="37" xfId="0" applyNumberFormat="1" applyFont="1" applyFill="1" applyBorder="1" applyAlignment="1" applyProtection="1">
      <alignment horizontal="center" vertical="center" wrapText="1"/>
      <protection hidden="1"/>
    </xf>
    <xf numFmtId="223" fontId="53" fillId="22" borderId="0" xfId="563" applyNumberFormat="1" applyFont="1" applyFill="1" applyBorder="1" applyAlignment="1" applyProtection="1">
      <alignment vertical="center"/>
      <protection hidden="1"/>
    </xf>
    <xf numFmtId="223" fontId="53" fillId="22" borderId="0" xfId="563" applyNumberFormat="1" applyFont="1" applyFill="1" applyBorder="1" applyAlignment="1" applyProtection="1">
      <alignment vertical="center" wrapText="1"/>
      <protection hidden="1"/>
    </xf>
    <xf numFmtId="223" fontId="62" fillId="22" borderId="19" xfId="563" applyNumberFormat="1" applyFont="1" applyFill="1" applyBorder="1" applyAlignment="1" applyProtection="1">
      <alignment vertical="center"/>
      <protection hidden="1"/>
    </xf>
    <xf numFmtId="223" fontId="62" fillId="22" borderId="10" xfId="563" applyNumberFormat="1" applyFont="1" applyFill="1" applyBorder="1" applyAlignment="1" applyProtection="1">
      <alignment vertical="center"/>
      <protection locked="0" hidden="1"/>
    </xf>
    <xf numFmtId="223" fontId="62" fillId="22" borderId="10" xfId="563" applyNumberFormat="1" applyFont="1" applyFill="1" applyBorder="1" applyAlignment="1" applyProtection="1">
      <alignment vertical="center" wrapText="1"/>
      <protection locked="0" hidden="1"/>
    </xf>
    <xf numFmtId="223" fontId="62" fillId="22" borderId="10" xfId="563" applyNumberFormat="1" applyFont="1" applyFill="1" applyBorder="1" applyAlignment="1" applyProtection="1">
      <alignment vertical="center"/>
      <protection hidden="1"/>
    </xf>
    <xf numFmtId="223" fontId="53" fillId="22" borderId="41" xfId="563" applyNumberFormat="1" applyFont="1" applyFill="1" applyBorder="1" applyAlignment="1" applyProtection="1">
      <alignment vertical="center" wrapText="1"/>
      <protection hidden="1"/>
    </xf>
    <xf numFmtId="223" fontId="62" fillId="22" borderId="0" xfId="563" applyNumberFormat="1" applyFont="1" applyFill="1" applyBorder="1" applyAlignment="1" applyProtection="1">
      <alignment vertical="center" wrapText="1"/>
      <protection hidden="1"/>
    </xf>
    <xf numFmtId="223" fontId="62" fillId="22" borderId="10" xfId="563" applyNumberFormat="1" applyFont="1" applyFill="1" applyBorder="1" applyAlignment="1" applyProtection="1">
      <alignment vertical="center" wrapText="1"/>
      <protection hidden="1"/>
    </xf>
    <xf numFmtId="223" fontId="53" fillId="22" borderId="17" xfId="563" applyNumberFormat="1" applyFont="1" applyFill="1" applyBorder="1" applyAlignment="1" applyProtection="1">
      <alignment vertical="center"/>
      <protection hidden="1"/>
    </xf>
    <xf numFmtId="223" fontId="53" fillId="22" borderId="17" xfId="0" applyNumberFormat="1" applyFont="1" applyFill="1" applyBorder="1" applyAlignment="1" applyProtection="1">
      <alignment horizontal="center" vertical="center"/>
      <protection hidden="1"/>
    </xf>
    <xf numFmtId="49" fontId="62" fillId="22" borderId="19" xfId="0" applyNumberFormat="1" applyFont="1" applyFill="1" applyBorder="1" applyAlignment="1" applyProtection="1">
      <alignment horizontal="center" vertical="center"/>
      <protection hidden="1"/>
    </xf>
    <xf numFmtId="41" fontId="53" fillId="22" borderId="16" xfId="0" applyNumberFormat="1" applyFont="1" applyFill="1" applyBorder="1" applyAlignment="1" applyProtection="1">
      <alignment horizontal="center" vertical="center"/>
      <protection hidden="1"/>
    </xf>
    <xf numFmtId="4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4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0" fontId="61" fillId="22" borderId="33" xfId="0" applyFont="1" applyFill="1" applyBorder="1" applyAlignment="1" applyProtection="1">
      <alignment horizontal="right"/>
      <protection locked="0" hidden="1"/>
    </xf>
    <xf numFmtId="0" fontId="53" fillId="22" borderId="0" xfId="0" applyFont="1" applyFill="1" applyBorder="1" applyAlignment="1" applyProtection="1">
      <alignment horizontal="right" vertical="center"/>
      <protection hidden="1"/>
    </xf>
    <xf numFmtId="0" fontId="53" fillId="22" borderId="0" xfId="0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0" fontId="53" fillId="22" borderId="21" xfId="910" applyFont="1" applyFill="1" applyBorder="1" applyAlignment="1" applyProtection="1">
      <alignment horizontal="center" vertical="center"/>
      <protection hidden="1"/>
    </xf>
    <xf numFmtId="0" fontId="53" fillId="22" borderId="45" xfId="910" applyFont="1" applyFill="1" applyBorder="1" applyAlignment="1" applyProtection="1">
      <alignment horizontal="center" vertical="center"/>
      <protection hidden="1"/>
    </xf>
    <xf numFmtId="223" fontId="55" fillId="22" borderId="0" xfId="0" applyNumberFormat="1" applyFont="1" applyFill="1" applyBorder="1" applyAlignment="1" applyProtection="1">
      <alignment horizontal="right" vertical="center"/>
      <protection hidden="1"/>
    </xf>
    <xf numFmtId="224" fontId="55" fillId="22" borderId="0" xfId="0" applyNumberFormat="1" applyFont="1" applyFill="1" applyAlignment="1" applyProtection="1">
      <alignment horizontal="right" vertical="center"/>
      <protection hidden="1"/>
    </xf>
    <xf numFmtId="0" fontId="53" fillId="22" borderId="24" xfId="913" applyFont="1" applyFill="1" applyBorder="1" applyAlignment="1" applyProtection="1">
      <alignment horizontal="center" vertical="center" wrapText="1"/>
      <protection hidden="1"/>
    </xf>
    <xf numFmtId="0" fontId="53" fillId="22" borderId="17" xfId="0" applyNumberFormat="1" applyFont="1" applyFill="1" applyBorder="1" applyAlignment="1" applyProtection="1">
      <alignment horizontal="left" vertical="center" shrinkToFit="1"/>
      <protection hidden="1"/>
    </xf>
    <xf numFmtId="0" fontId="53" fillId="22" borderId="19" xfId="0" applyNumberFormat="1" applyFont="1" applyFill="1" applyBorder="1" applyAlignment="1" applyProtection="1">
      <alignment horizontal="left" vertical="center" shrinkToFit="1"/>
      <protection hidden="1"/>
    </xf>
    <xf numFmtId="177" fontId="53" fillId="22" borderId="67" xfId="719" applyFont="1" applyFill="1" applyBorder="1" applyAlignment="1" applyProtection="1">
      <alignment horizontal="center" vertical="center" wrapText="1"/>
      <protection hidden="1"/>
    </xf>
    <xf numFmtId="41" fontId="53" fillId="22" borderId="94" xfId="0" applyNumberFormat="1" applyFont="1" applyFill="1" applyBorder="1" applyAlignment="1" applyProtection="1">
      <alignment horizontal="right" vertical="center"/>
      <protection locked="0" hidden="1"/>
    </xf>
    <xf numFmtId="41" fontId="53" fillId="22" borderId="0" xfId="0" applyNumberFormat="1" applyFont="1" applyFill="1" applyBorder="1" applyAlignment="1" applyProtection="1">
      <alignment horizontal="center" vertical="center"/>
      <protection hidden="1"/>
    </xf>
    <xf numFmtId="41" fontId="62" fillId="59" borderId="0" xfId="0" applyNumberFormat="1" applyFont="1" applyFill="1" applyAlignment="1" applyProtection="1">
      <alignment horizontal="right" vertical="center"/>
      <protection locked="0" hidden="1"/>
    </xf>
    <xf numFmtId="41" fontId="62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75" fillId="22" borderId="0" xfId="0" quotePrefix="1" applyNumberFormat="1" applyFont="1" applyFill="1" applyAlignment="1" applyProtection="1">
      <alignment horizontal="right" vertical="center"/>
      <protection locked="0" hidden="1"/>
    </xf>
    <xf numFmtId="3" fontId="53" fillId="22" borderId="39" xfId="563" applyNumberFormat="1" applyFont="1" applyFill="1" applyBorder="1" applyProtection="1">
      <protection hidden="1"/>
    </xf>
    <xf numFmtId="3" fontId="53" fillId="22" borderId="0" xfId="563" applyNumberFormat="1" applyFont="1" applyFill="1" applyBorder="1" applyProtection="1">
      <protection locked="0" hidden="1"/>
    </xf>
    <xf numFmtId="3" fontId="53" fillId="22" borderId="0" xfId="563" applyNumberFormat="1" applyFont="1" applyFill="1" applyBorder="1" applyAlignment="1" applyProtection="1">
      <alignment vertical="center"/>
      <protection locked="0" hidden="1"/>
    </xf>
    <xf numFmtId="3" fontId="53" fillId="22" borderId="0" xfId="911" applyNumberFormat="1" applyFont="1" applyFill="1" applyBorder="1" applyProtection="1">
      <alignment vertical="center"/>
      <protection locked="0" hidden="1"/>
    </xf>
    <xf numFmtId="3" fontId="53" fillId="22" borderId="0" xfId="630" applyNumberFormat="1" applyFont="1" applyFill="1" applyAlignment="1" applyProtection="1">
      <alignment horizontal="right" vertical="center"/>
      <protection locked="0" hidden="1"/>
    </xf>
    <xf numFmtId="3" fontId="53" fillId="22" borderId="0" xfId="630" quotePrefix="1" applyNumberFormat="1" applyFont="1" applyFill="1" applyAlignment="1" applyProtection="1">
      <alignment horizontal="right" vertical="center"/>
      <protection locked="0" hidden="1"/>
    </xf>
    <xf numFmtId="3" fontId="53" fillId="22" borderId="0" xfId="630" applyNumberFormat="1" applyFont="1" applyFill="1" applyBorder="1" applyAlignment="1" applyProtection="1">
      <alignment horizontal="right" vertical="center"/>
      <protection locked="0" hidden="1"/>
    </xf>
    <xf numFmtId="3" fontId="53" fillId="22" borderId="0" xfId="630" quotePrefix="1" applyNumberFormat="1" applyFont="1" applyFill="1" applyBorder="1" applyAlignment="1" applyProtection="1">
      <alignment horizontal="right" vertical="center"/>
      <protection locked="0" hidden="1"/>
    </xf>
    <xf numFmtId="223" fontId="53" fillId="22" borderId="0" xfId="563" applyNumberFormat="1" applyFont="1" applyFill="1" applyBorder="1" applyAlignment="1" applyProtection="1">
      <alignment horizontal="right" vertical="center"/>
      <protection hidden="1"/>
    </xf>
    <xf numFmtId="223" fontId="53" fillId="22" borderId="0" xfId="563" applyNumberFormat="1" applyFont="1" applyFill="1" applyBorder="1" applyAlignment="1" applyProtection="1">
      <alignment horizontal="right" vertical="center" wrapText="1"/>
      <protection hidden="1"/>
    </xf>
    <xf numFmtId="223" fontId="53" fillId="22" borderId="0" xfId="563" applyNumberFormat="1" applyFont="1" applyFill="1" applyBorder="1" applyAlignment="1" applyProtection="1">
      <alignment horizontal="center" vertical="center" wrapText="1"/>
      <protection hidden="1"/>
    </xf>
    <xf numFmtId="223" fontId="62" fillId="22" borderId="10" xfId="563" applyNumberFormat="1" applyFont="1" applyFill="1" applyBorder="1" applyAlignment="1" applyProtection="1">
      <alignment horizontal="center" vertical="center" wrapText="1"/>
      <protection locked="0" hidden="1"/>
    </xf>
    <xf numFmtId="177" fontId="62" fillId="22" borderId="0" xfId="563" applyFont="1" applyFill="1" applyBorder="1" applyAlignment="1" applyProtection="1">
      <alignment horizontal="right" vertical="center"/>
      <protection hidden="1"/>
    </xf>
    <xf numFmtId="0" fontId="62" fillId="22" borderId="16" xfId="0" quotePrefix="1" applyFont="1" applyFill="1" applyBorder="1" applyAlignment="1" applyProtection="1">
      <alignment horizontal="center" vertical="center"/>
      <protection hidden="1"/>
    </xf>
    <xf numFmtId="1" fontId="53" fillId="22" borderId="95" xfId="919" applyNumberFormat="1" applyFont="1" applyFill="1" applyBorder="1" applyAlignment="1" applyProtection="1">
      <alignment horizontal="center" vertical="center"/>
      <protection hidden="1"/>
    </xf>
    <xf numFmtId="1" fontId="53" fillId="22" borderId="16" xfId="919" applyNumberFormat="1" applyFont="1" applyFill="1" applyBorder="1" applyAlignment="1" applyProtection="1">
      <alignment horizontal="center" vertical="center"/>
      <protection hidden="1"/>
    </xf>
    <xf numFmtId="49" fontId="62" fillId="22" borderId="0" xfId="0" quotePrefix="1" applyNumberFormat="1" applyFont="1" applyFill="1" applyBorder="1" applyAlignment="1" applyProtection="1">
      <alignment horizontal="center" vertical="center"/>
      <protection hidden="1"/>
    </xf>
    <xf numFmtId="49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177" fontId="53" fillId="59" borderId="0" xfId="563" applyFont="1" applyFill="1" applyBorder="1" applyAlignment="1" applyProtection="1">
      <alignment horizontal="right" vertical="center"/>
      <protection locked="0" hidden="1"/>
    </xf>
    <xf numFmtId="41" fontId="53" fillId="59" borderId="0" xfId="0" applyNumberFormat="1" applyFont="1" applyFill="1" applyAlignment="1" applyProtection="1">
      <alignment horizontal="right" vertical="center"/>
      <protection hidden="1"/>
    </xf>
    <xf numFmtId="41" fontId="53" fillId="59" borderId="0" xfId="0" quotePrefix="1" applyNumberFormat="1" applyFont="1" applyFill="1" applyBorder="1" applyAlignment="1" applyProtection="1">
      <alignment horizontal="right" vertical="center"/>
      <protection hidden="1"/>
    </xf>
    <xf numFmtId="41" fontId="53" fillId="59" borderId="10" xfId="0" applyNumberFormat="1" applyFont="1" applyFill="1" applyBorder="1" applyAlignment="1" applyProtection="1">
      <alignment horizontal="right" vertical="center"/>
      <protection locked="0" hidden="1"/>
    </xf>
    <xf numFmtId="41" fontId="53" fillId="59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921" quotePrefix="1" applyNumberFormat="1" applyFont="1" applyFill="1" applyAlignment="1" applyProtection="1">
      <alignment horizontal="right" vertical="center"/>
      <protection locked="0" hidden="1"/>
    </xf>
    <xf numFmtId="41" fontId="53" fillId="59" borderId="0" xfId="921" applyNumberFormat="1" applyFont="1" applyFill="1" applyBorder="1" applyAlignment="1" applyProtection="1">
      <alignment horizontal="right" vertical="center"/>
      <protection hidden="1"/>
    </xf>
    <xf numFmtId="41" fontId="53" fillId="59" borderId="0" xfId="921" applyNumberFormat="1" applyFont="1" applyFill="1" applyAlignment="1" applyProtection="1">
      <alignment horizontal="right" vertical="center"/>
      <protection hidden="1"/>
    </xf>
    <xf numFmtId="41" fontId="53" fillId="59" borderId="0" xfId="921" applyNumberFormat="1" applyFont="1" applyFill="1" applyAlignment="1" applyProtection="1">
      <alignment horizontal="right" vertical="center"/>
      <protection locked="0" hidden="1"/>
    </xf>
    <xf numFmtId="41" fontId="53" fillId="59" borderId="0" xfId="921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921" quotePrefix="1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921" quotePrefix="1" applyNumberFormat="1" applyFont="1" applyFill="1" applyBorder="1" applyAlignment="1" applyProtection="1">
      <alignment horizontal="right" vertical="center"/>
      <protection hidden="1"/>
    </xf>
    <xf numFmtId="41" fontId="53" fillId="59" borderId="0" xfId="914" quotePrefix="1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914" applyNumberFormat="1" applyFont="1" applyFill="1" applyAlignment="1" applyProtection="1">
      <alignment horizontal="right" vertical="center"/>
      <protection hidden="1"/>
    </xf>
    <xf numFmtId="41" fontId="53" fillId="59" borderId="0" xfId="915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908" applyNumberFormat="1" applyFont="1" applyFill="1" applyBorder="1" applyAlignment="1" applyProtection="1">
      <alignment horizontal="right" vertical="center"/>
      <protection locked="0"/>
    </xf>
    <xf numFmtId="41" fontId="53" fillId="59" borderId="16" xfId="915" applyNumberFormat="1" applyFont="1" applyFill="1" applyBorder="1" applyAlignment="1" applyProtection="1">
      <alignment horizontal="right" vertical="center"/>
      <protection locked="0" hidden="1"/>
    </xf>
    <xf numFmtId="41" fontId="53" fillId="59" borderId="91" xfId="915" applyNumberFormat="1" applyFont="1" applyFill="1" applyBorder="1" applyAlignment="1" applyProtection="1">
      <alignment horizontal="right" vertical="center"/>
      <protection locked="0" hidden="1"/>
    </xf>
    <xf numFmtId="41" fontId="53" fillId="59" borderId="20" xfId="915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906" applyNumberFormat="1" applyFont="1" applyFill="1" applyBorder="1" applyAlignment="1" applyProtection="1">
      <alignment horizontal="right" vertical="center"/>
      <protection hidden="1"/>
    </xf>
    <xf numFmtId="0" fontId="53" fillId="59" borderId="0" xfId="906" applyFont="1" applyFill="1" applyBorder="1" applyAlignment="1" applyProtection="1">
      <alignment horizontal="center" vertical="center"/>
      <protection hidden="1"/>
    </xf>
    <xf numFmtId="41" fontId="53" fillId="59" borderId="10" xfId="915" applyNumberFormat="1" applyFont="1" applyFill="1" applyBorder="1" applyAlignment="1" applyProtection="1">
      <alignment horizontal="right" vertical="center"/>
      <protection locked="0" hidden="1"/>
    </xf>
    <xf numFmtId="41" fontId="62" fillId="59" borderId="0" xfId="0" applyNumberFormat="1" applyFont="1" applyFill="1" applyBorder="1" applyAlignment="1" applyProtection="1">
      <alignment horizontal="right" vertical="center"/>
      <protection hidden="1"/>
    </xf>
    <xf numFmtId="41" fontId="53" fillId="59" borderId="17" xfId="0" applyNumberFormat="1" applyFont="1" applyFill="1" applyBorder="1" applyAlignment="1" applyProtection="1">
      <alignment horizontal="right" vertical="center"/>
      <protection hidden="1"/>
    </xf>
    <xf numFmtId="41" fontId="53" fillId="59" borderId="17" xfId="0" applyNumberFormat="1" applyFont="1" applyFill="1" applyBorder="1" applyAlignment="1" applyProtection="1">
      <alignment vertical="center"/>
      <protection locked="0" hidden="1"/>
    </xf>
    <xf numFmtId="41" fontId="53" fillId="59" borderId="16" xfId="0" quotePrefix="1" applyNumberFormat="1" applyFont="1" applyFill="1" applyBorder="1" applyAlignment="1" applyProtection="1">
      <alignment horizontal="right" vertical="center"/>
      <protection locked="0" hidden="1"/>
    </xf>
    <xf numFmtId="41" fontId="53" fillId="59" borderId="10" xfId="0" quotePrefix="1" applyNumberFormat="1" applyFont="1" applyFill="1" applyBorder="1" applyAlignment="1" applyProtection="1">
      <alignment horizontal="right" vertical="center"/>
      <protection hidden="1"/>
    </xf>
    <xf numFmtId="41" fontId="53" fillId="59" borderId="20" xfId="0" quotePrefix="1" applyNumberFormat="1" applyFont="1" applyFill="1" applyBorder="1" applyAlignment="1" applyProtection="1">
      <alignment horizontal="right" vertical="center"/>
      <protection locked="0" hidden="1"/>
    </xf>
    <xf numFmtId="41" fontId="62" fillId="59" borderId="0" xfId="0" applyNumberFormat="1" applyFont="1" applyFill="1" applyAlignment="1" applyProtection="1">
      <alignment horizontal="right" vertical="center"/>
      <protection hidden="1"/>
    </xf>
    <xf numFmtId="41" fontId="53" fillId="59" borderId="16" xfId="0" applyNumberFormat="1" applyFont="1" applyFill="1" applyBorder="1" applyAlignment="1" applyProtection="1">
      <alignment horizontal="right" vertical="center"/>
      <protection hidden="1"/>
    </xf>
    <xf numFmtId="41" fontId="53" fillId="59" borderId="0" xfId="563" applyNumberFormat="1" applyFont="1" applyFill="1" applyBorder="1" applyAlignment="1" applyProtection="1">
      <alignment horizontal="right" vertical="center"/>
      <protection locked="0" hidden="1"/>
    </xf>
    <xf numFmtId="41" fontId="53" fillId="59" borderId="0" xfId="0" applyNumberFormat="1" applyFont="1" applyFill="1" applyAlignment="1" applyProtection="1">
      <alignment horizontal="right" vertical="center"/>
      <protection locked="0"/>
    </xf>
    <xf numFmtId="41" fontId="53" fillId="59" borderId="91" xfId="0" applyNumberFormat="1" applyFont="1" applyFill="1" applyBorder="1" applyAlignment="1" applyProtection="1">
      <alignment horizontal="right" vertical="center"/>
      <protection locked="0" hidden="1"/>
    </xf>
    <xf numFmtId="222" fontId="53" fillId="59" borderId="0" xfId="563" applyNumberFormat="1" applyFont="1" applyFill="1" applyAlignment="1" applyProtection="1">
      <alignment vertical="center"/>
      <protection locked="0" hidden="1"/>
    </xf>
    <xf numFmtId="41" fontId="53" fillId="59" borderId="0" xfId="0" applyNumberFormat="1" applyFont="1" applyFill="1" applyAlignment="1" applyProtection="1">
      <alignment vertical="center"/>
      <protection locked="0" hidden="1"/>
    </xf>
    <xf numFmtId="41" fontId="53" fillId="59" borderId="0" xfId="563" applyNumberFormat="1" applyFont="1" applyFill="1" applyAlignment="1" applyProtection="1">
      <alignment vertical="center"/>
      <protection locked="0" hidden="1"/>
    </xf>
    <xf numFmtId="41" fontId="53" fillId="59" borderId="0" xfId="563" applyNumberFormat="1" applyFont="1" applyFill="1" applyBorder="1" applyAlignment="1" applyProtection="1">
      <alignment vertical="center"/>
      <protection locked="0" hidden="1"/>
    </xf>
    <xf numFmtId="41" fontId="53" fillId="59" borderId="0" xfId="563" applyNumberFormat="1" applyFont="1" applyFill="1" applyBorder="1" applyAlignment="1" applyProtection="1">
      <alignment vertical="center"/>
      <protection hidden="1"/>
    </xf>
    <xf numFmtId="41" fontId="53" fillId="59" borderId="0" xfId="629" applyNumberFormat="1" applyFont="1" applyFill="1" applyBorder="1" applyAlignment="1" applyProtection="1">
      <alignment vertical="center"/>
      <protection locked="0" hidden="1"/>
    </xf>
    <xf numFmtId="41" fontId="53" fillId="59" borderId="19" xfId="0" applyNumberFormat="1" applyFont="1" applyFill="1" applyBorder="1" applyAlignment="1" applyProtection="1">
      <alignment vertical="center"/>
      <protection locked="0" hidden="1"/>
    </xf>
    <xf numFmtId="41" fontId="53" fillId="59" borderId="10" xfId="563" applyNumberFormat="1" applyFont="1" applyFill="1" applyBorder="1" applyAlignment="1" applyProtection="1">
      <alignment vertical="center"/>
      <protection locked="0" hidden="1"/>
    </xf>
    <xf numFmtId="41" fontId="53" fillId="59" borderId="10" xfId="0" applyNumberFormat="1" applyFont="1" applyFill="1" applyBorder="1" applyAlignment="1" applyProtection="1">
      <alignment vertical="center"/>
      <protection locked="0" hidden="1"/>
    </xf>
    <xf numFmtId="224" fontId="53" fillId="59" borderId="0" xfId="0" quotePrefix="1" applyNumberFormat="1" applyFont="1" applyFill="1" applyAlignment="1" applyProtection="1">
      <alignment horizontal="right" vertical="center"/>
      <protection locked="0" hidden="1"/>
    </xf>
    <xf numFmtId="224" fontId="53" fillId="59" borderId="0" xfId="0" quotePrefix="1" applyNumberFormat="1" applyFont="1" applyFill="1" applyAlignment="1" applyProtection="1">
      <alignment horizontal="right" vertical="center"/>
      <protection hidden="1"/>
    </xf>
    <xf numFmtId="177" fontId="76" fillId="59" borderId="0" xfId="563" applyFont="1" applyFill="1" applyBorder="1" applyAlignment="1" applyProtection="1">
      <alignment horizontal="right" vertical="center"/>
      <protection locked="0" hidden="1"/>
    </xf>
    <xf numFmtId="177" fontId="76" fillId="59" borderId="10" xfId="563" applyFont="1" applyFill="1" applyBorder="1" applyAlignment="1" applyProtection="1">
      <alignment horizontal="right" vertical="center"/>
      <protection locked="0" hidden="1"/>
    </xf>
    <xf numFmtId="177" fontId="53" fillId="59" borderId="10" xfId="563" applyFont="1" applyFill="1" applyBorder="1" applyAlignment="1" applyProtection="1">
      <alignment horizontal="right" vertical="center"/>
      <protection locked="0" hidden="1"/>
    </xf>
    <xf numFmtId="189" fontId="53" fillId="59" borderId="0" xfId="0" quotePrefix="1" applyNumberFormat="1" applyFont="1" applyFill="1" applyAlignment="1" applyProtection="1">
      <alignment horizontal="right" vertical="center"/>
      <protection locked="0" hidden="1"/>
    </xf>
    <xf numFmtId="224" fontId="62" fillId="59" borderId="0" xfId="0" applyNumberFormat="1" applyFont="1" applyFill="1" applyAlignment="1" applyProtection="1">
      <alignment horizontal="right" vertical="center"/>
      <protection hidden="1"/>
    </xf>
    <xf numFmtId="224" fontId="62" fillId="59" borderId="20" xfId="0" applyNumberFormat="1" applyFont="1" applyFill="1" applyBorder="1" applyAlignment="1" applyProtection="1">
      <alignment horizontal="right" vertical="center"/>
      <protection hidden="1"/>
    </xf>
    <xf numFmtId="49" fontId="62" fillId="59" borderId="19" xfId="0" quotePrefix="1" applyNumberFormat="1" applyFont="1" applyFill="1" applyBorder="1" applyAlignment="1" applyProtection="1">
      <alignment horizontal="center" vertical="center"/>
      <protection hidden="1"/>
    </xf>
    <xf numFmtId="41" fontId="53" fillId="22" borderId="0" xfId="0" applyNumberFormat="1" applyFont="1" applyFill="1" applyBorder="1" applyAlignment="1" applyProtection="1">
      <alignment horizontal="center" vertical="center"/>
      <protection hidden="1"/>
    </xf>
    <xf numFmtId="223" fontId="157" fillId="22" borderId="0" xfId="0" applyNumberFormat="1" applyFont="1" applyFill="1" applyAlignment="1" applyProtection="1">
      <alignment horizontal="right" vertical="center"/>
      <protection hidden="1"/>
    </xf>
    <xf numFmtId="223" fontId="157" fillId="22" borderId="0" xfId="0" applyNumberFormat="1" applyFont="1" applyFill="1" applyBorder="1" applyAlignment="1" applyProtection="1">
      <alignment horizontal="right" vertical="center"/>
      <protection hidden="1"/>
    </xf>
    <xf numFmtId="223" fontId="158" fillId="22" borderId="0" xfId="0" applyNumberFormat="1" applyFont="1" applyFill="1" applyBorder="1" applyAlignment="1" applyProtection="1">
      <alignment horizontal="right" vertical="center"/>
      <protection hidden="1"/>
    </xf>
    <xf numFmtId="223" fontId="159" fillId="22" borderId="0" xfId="0" applyNumberFormat="1" applyFont="1" applyFill="1" applyAlignment="1" applyProtection="1">
      <alignment horizontal="right" vertical="center"/>
      <protection hidden="1"/>
    </xf>
    <xf numFmtId="223" fontId="159" fillId="22" borderId="0" xfId="0" applyNumberFormat="1" applyFont="1" applyFill="1" applyBorder="1" applyAlignment="1" applyProtection="1">
      <alignment horizontal="right" vertical="center"/>
      <protection hidden="1"/>
    </xf>
    <xf numFmtId="223" fontId="158" fillId="22" borderId="0" xfId="0" applyNumberFormat="1" applyFont="1" applyFill="1" applyBorder="1" applyProtection="1">
      <protection hidden="1"/>
    </xf>
    <xf numFmtId="223" fontId="157" fillId="22" borderId="0" xfId="0" applyNumberFormat="1" applyFont="1" applyFill="1" applyAlignment="1" applyProtection="1">
      <alignment horizontal="right" vertical="center"/>
      <protection locked="0" hidden="1"/>
    </xf>
    <xf numFmtId="223" fontId="157" fillId="22" borderId="0" xfId="0" applyNumberFormat="1" applyFont="1" applyFill="1" applyBorder="1" applyAlignment="1" applyProtection="1">
      <alignment horizontal="right" vertical="center"/>
      <protection locked="0" hidden="1"/>
    </xf>
    <xf numFmtId="223" fontId="157" fillId="22" borderId="0" xfId="563" applyNumberFormat="1" applyFont="1" applyFill="1" applyBorder="1" applyAlignment="1" applyProtection="1">
      <alignment horizontal="right" vertical="center"/>
      <protection locked="0" hidden="1"/>
    </xf>
    <xf numFmtId="223" fontId="157" fillId="22" borderId="0" xfId="563" applyNumberFormat="1" applyFont="1" applyFill="1" applyBorder="1" applyAlignment="1" applyProtection="1">
      <alignment vertical="center"/>
      <protection locked="0" hidden="1"/>
    </xf>
    <xf numFmtId="223" fontId="157" fillId="22" borderId="0" xfId="765" applyNumberFormat="1" applyFont="1" applyFill="1" applyBorder="1" applyAlignment="1">
      <alignment horizontal="right" vertical="center"/>
    </xf>
    <xf numFmtId="223" fontId="157" fillId="59" borderId="0" xfId="0" applyNumberFormat="1" applyFont="1" applyFill="1" applyAlignment="1" applyProtection="1">
      <alignment horizontal="right" vertical="center"/>
      <protection locked="0" hidden="1"/>
    </xf>
    <xf numFmtId="223" fontId="157" fillId="59" borderId="0" xfId="0" applyNumberFormat="1" applyFont="1" applyFill="1" applyAlignment="1" applyProtection="1">
      <alignment horizontal="right" vertical="center"/>
      <protection hidden="1"/>
    </xf>
    <xf numFmtId="223" fontId="157" fillId="59" borderId="0" xfId="0" applyNumberFormat="1" applyFont="1" applyFill="1" applyBorder="1" applyAlignment="1" applyProtection="1">
      <alignment horizontal="right" vertical="center"/>
      <protection hidden="1"/>
    </xf>
    <xf numFmtId="223" fontId="157" fillId="59" borderId="0" xfId="0" applyNumberFormat="1" applyFont="1" applyFill="1" applyBorder="1" applyAlignment="1" applyProtection="1">
      <alignment horizontal="right" vertical="center"/>
      <protection locked="0" hidden="1"/>
    </xf>
    <xf numFmtId="223" fontId="157" fillId="22" borderId="91" xfId="0" applyNumberFormat="1" applyFont="1" applyFill="1" applyBorder="1" applyAlignment="1" applyProtection="1">
      <alignment horizontal="right" vertical="center"/>
      <protection hidden="1"/>
    </xf>
    <xf numFmtId="223" fontId="157" fillId="22" borderId="91" xfId="0" applyNumberFormat="1" applyFont="1" applyFill="1" applyBorder="1" applyAlignment="1" applyProtection="1">
      <alignment horizontal="right" vertical="center"/>
      <protection locked="0" hidden="1"/>
    </xf>
    <xf numFmtId="49" fontId="61" fillId="22" borderId="16" xfId="910" applyNumberFormat="1" applyFont="1" applyFill="1" applyBorder="1" applyAlignment="1" applyProtection="1">
      <alignment horizontal="left" vertical="center" shrinkToFit="1"/>
      <protection hidden="1"/>
    </xf>
    <xf numFmtId="49" fontId="61" fillId="22" borderId="16" xfId="912" applyNumberFormat="1" applyFont="1" applyFill="1" applyBorder="1" applyAlignment="1" applyProtection="1">
      <alignment horizontal="left" vertical="center" shrinkToFit="1"/>
      <protection hidden="1"/>
    </xf>
    <xf numFmtId="49" fontId="61" fillId="59" borderId="16" xfId="910" applyNumberFormat="1" applyFont="1" applyFill="1" applyBorder="1" applyAlignment="1" applyProtection="1">
      <alignment horizontal="left" vertical="center" shrinkToFit="1"/>
      <protection hidden="1"/>
    </xf>
    <xf numFmtId="49" fontId="61" fillId="22" borderId="16" xfId="907" applyNumberFormat="1" applyFont="1" applyFill="1" applyBorder="1" applyAlignment="1" applyProtection="1">
      <alignment horizontal="left" vertical="center" shrinkToFit="1"/>
      <protection hidden="1"/>
    </xf>
    <xf numFmtId="49" fontId="61" fillId="59" borderId="16" xfId="907" applyNumberFormat="1" applyFont="1" applyFill="1" applyBorder="1" applyAlignment="1" applyProtection="1">
      <alignment horizontal="left" vertical="center" shrinkToFit="1"/>
      <protection hidden="1"/>
    </xf>
    <xf numFmtId="49" fontId="61" fillId="59" borderId="16" xfId="0" applyNumberFormat="1" applyFont="1" applyFill="1" applyBorder="1" applyAlignment="1" applyProtection="1">
      <alignment horizontal="left" vertical="center" shrinkToFit="1"/>
      <protection hidden="1"/>
    </xf>
    <xf numFmtId="49" fontId="61" fillId="22" borderId="94" xfId="910" applyNumberFormat="1" applyFont="1" applyFill="1" applyBorder="1" applyAlignment="1" applyProtection="1">
      <alignment horizontal="left" vertical="center" shrinkToFit="1"/>
      <protection hidden="1"/>
    </xf>
    <xf numFmtId="223" fontId="69" fillId="22" borderId="0" xfId="0" applyNumberFormat="1" applyFont="1" applyFill="1" applyAlignment="1" applyProtection="1">
      <alignment horizontal="right" vertical="center"/>
      <protection hidden="1"/>
    </xf>
    <xf numFmtId="223" fontId="69" fillId="22" borderId="0" xfId="0" applyNumberFormat="1" applyFont="1" applyFill="1" applyBorder="1" applyAlignment="1" applyProtection="1">
      <alignment horizontal="right" vertical="center"/>
      <protection hidden="1"/>
    </xf>
    <xf numFmtId="182" fontId="61" fillId="22" borderId="0" xfId="910" applyNumberFormat="1" applyFont="1" applyFill="1" applyBorder="1" applyAlignment="1" applyProtection="1">
      <alignment horizontal="center" vertical="center"/>
      <protection hidden="1"/>
    </xf>
    <xf numFmtId="182" fontId="61" fillId="22" borderId="0" xfId="0" applyNumberFormat="1" applyFont="1" applyFill="1" applyBorder="1" applyAlignment="1" applyProtection="1">
      <alignment horizontal="center" vertical="center"/>
      <protection hidden="1"/>
    </xf>
    <xf numFmtId="0" fontId="61" fillId="22" borderId="91" xfId="917" applyNumberFormat="1" applyFont="1" applyFill="1" applyBorder="1" applyAlignment="1" applyProtection="1">
      <alignment horizontal="center" vertical="center" wrapText="1"/>
      <protection hidden="1"/>
    </xf>
    <xf numFmtId="223" fontId="27" fillId="22" borderId="0" xfId="0" applyNumberFormat="1" applyFont="1" applyFill="1" applyBorder="1" applyProtection="1">
      <protection hidden="1"/>
    </xf>
    <xf numFmtId="223" fontId="61" fillId="22" borderId="0" xfId="0" applyNumberFormat="1" applyFont="1" applyFill="1" applyAlignment="1" applyProtection="1">
      <alignment horizontal="right" vertical="center"/>
      <protection hidden="1"/>
    </xf>
    <xf numFmtId="223" fontId="61" fillId="22" borderId="0" xfId="0" applyNumberFormat="1" applyFont="1" applyFill="1" applyAlignment="1" applyProtection="1">
      <alignment horizontal="right" vertical="center"/>
      <protection locked="0" hidden="1"/>
    </xf>
    <xf numFmtId="223" fontId="61" fillId="22" borderId="0" xfId="563" applyNumberFormat="1" applyFont="1" applyFill="1" applyAlignment="1" applyProtection="1">
      <alignment vertical="center"/>
      <protection locked="0" hidden="1"/>
    </xf>
    <xf numFmtId="223" fontId="61" fillId="22" borderId="0" xfId="0" applyNumberFormat="1" applyFont="1" applyFill="1" applyBorder="1" applyAlignment="1" applyProtection="1">
      <alignment horizontal="right" vertical="center"/>
      <protection hidden="1"/>
    </xf>
    <xf numFmtId="223" fontId="61" fillId="22" borderId="0" xfId="563" applyNumberFormat="1" applyFont="1" applyFill="1" applyBorder="1" applyAlignment="1" applyProtection="1">
      <alignment vertical="center"/>
      <protection locked="0" hidden="1"/>
    </xf>
    <xf numFmtId="223" fontId="61" fillId="22" borderId="0" xfId="563" applyNumberFormat="1" applyFont="1" applyFill="1" applyBorder="1" applyAlignment="1" applyProtection="1">
      <alignment vertical="center"/>
      <protection hidden="1"/>
    </xf>
    <xf numFmtId="223" fontId="61" fillId="22" borderId="0" xfId="563" applyNumberFormat="1" applyFont="1" applyFill="1" applyBorder="1" applyAlignment="1">
      <alignment vertical="center"/>
    </xf>
    <xf numFmtId="223" fontId="61" fillId="59" borderId="0" xfId="563" applyNumberFormat="1" applyFont="1" applyFill="1" applyAlignment="1" applyProtection="1">
      <alignment vertical="center"/>
      <protection locked="0" hidden="1"/>
    </xf>
    <xf numFmtId="223" fontId="61" fillId="59" borderId="0" xfId="0" applyNumberFormat="1" applyFont="1" applyFill="1" applyAlignment="1" applyProtection="1">
      <alignment horizontal="right" vertical="center"/>
      <protection hidden="1"/>
    </xf>
    <xf numFmtId="223" fontId="61" fillId="59" borderId="0" xfId="0" applyNumberFormat="1" applyFont="1" applyFill="1" applyBorder="1" applyAlignment="1" applyProtection="1">
      <alignment horizontal="right" vertical="center"/>
      <protection hidden="1"/>
    </xf>
    <xf numFmtId="223" fontId="61" fillId="59" borderId="0" xfId="563" applyNumberFormat="1" applyFont="1" applyFill="1" applyBorder="1" applyAlignment="1" applyProtection="1">
      <alignment vertical="center"/>
      <protection locked="0" hidden="1"/>
    </xf>
    <xf numFmtId="223" fontId="61" fillId="22" borderId="0" xfId="0" applyNumberFormat="1" applyFont="1" applyFill="1" applyBorder="1" applyAlignment="1" applyProtection="1">
      <alignment vertical="center"/>
      <protection locked="0" hidden="1"/>
    </xf>
    <xf numFmtId="223" fontId="61" fillId="22" borderId="10" xfId="0" applyNumberFormat="1" applyFont="1" applyFill="1" applyBorder="1" applyAlignment="1" applyProtection="1">
      <alignment horizontal="right" vertical="center"/>
      <protection hidden="1"/>
    </xf>
    <xf numFmtId="223" fontId="61" fillId="22" borderId="10" xfId="563" applyNumberFormat="1" applyFont="1" applyFill="1" applyBorder="1" applyAlignment="1" applyProtection="1">
      <alignment vertical="center"/>
      <protection locked="0" hidden="1"/>
    </xf>
    <xf numFmtId="0" fontId="53" fillId="22" borderId="21" xfId="910" applyFont="1" applyFill="1" applyBorder="1" applyAlignment="1" applyProtection="1">
      <alignment horizontal="center" vertical="center" wrapText="1"/>
      <protection hidden="1"/>
    </xf>
    <xf numFmtId="187" fontId="53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187" fontId="53" fillId="22" borderId="10" xfId="0" quotePrefix="1" applyNumberFormat="1" applyFont="1" applyFill="1" applyBorder="1" applyAlignment="1" applyProtection="1">
      <alignment horizontal="right" vertical="center"/>
      <protection locked="0" hidden="1"/>
    </xf>
    <xf numFmtId="187" fontId="53" fillId="22" borderId="0" xfId="0" applyNumberFormat="1" applyFont="1" applyFill="1" applyAlignment="1" applyProtection="1">
      <alignment horizontal="right" vertical="center"/>
      <protection locked="0" hidden="1"/>
    </xf>
    <xf numFmtId="187" fontId="53" fillId="22" borderId="0" xfId="0" quotePrefix="1" applyNumberFormat="1" applyFont="1" applyFill="1" applyAlignment="1" applyProtection="1">
      <alignment horizontal="right" vertical="center"/>
      <protection locked="0" hidden="1"/>
    </xf>
    <xf numFmtId="3" fontId="53" fillId="22" borderId="37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61" xfId="0" applyNumberFormat="1" applyFont="1" applyFill="1" applyBorder="1" applyAlignment="1" applyProtection="1">
      <alignment horizontal="center" vertical="center"/>
      <protection hidden="1"/>
    </xf>
    <xf numFmtId="3" fontId="53" fillId="22" borderId="46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18" xfId="0" applyNumberFormat="1" applyFont="1" applyFill="1" applyBorder="1" applyAlignment="1" applyProtection="1">
      <alignment horizontal="center" vertical="center"/>
      <protection hidden="1"/>
    </xf>
    <xf numFmtId="41" fontId="53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3" fontId="53" fillId="22" borderId="49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44" xfId="0" applyNumberFormat="1" applyFont="1" applyFill="1" applyBorder="1" applyAlignment="1" applyProtection="1">
      <alignment horizontal="center" vertical="center"/>
      <protection hidden="1"/>
    </xf>
    <xf numFmtId="41" fontId="53" fillId="22" borderId="16" xfId="0" applyNumberFormat="1" applyFont="1" applyFill="1" applyBorder="1" applyAlignment="1" applyProtection="1">
      <alignment horizontal="center" vertical="center"/>
      <protection hidden="1"/>
    </xf>
    <xf numFmtId="177" fontId="53" fillId="22" borderId="33" xfId="718" applyFont="1" applyFill="1" applyBorder="1" applyAlignment="1" applyProtection="1">
      <alignment horizontal="center" vertical="center" wrapText="1"/>
      <protection hidden="1"/>
    </xf>
    <xf numFmtId="0" fontId="53" fillId="22" borderId="42" xfId="0" applyFont="1" applyFill="1" applyBorder="1" applyAlignment="1" applyProtection="1">
      <alignment horizontal="center" vertical="center"/>
      <protection hidden="1"/>
    </xf>
    <xf numFmtId="177" fontId="53" fillId="22" borderId="0" xfId="718" applyFont="1" applyFill="1" applyBorder="1" applyAlignment="1" applyProtection="1">
      <alignment horizontal="center" vertical="center"/>
      <protection hidden="1"/>
    </xf>
    <xf numFmtId="0" fontId="53" fillId="22" borderId="16" xfId="0" applyFont="1" applyFill="1" applyBorder="1" applyAlignment="1" applyProtection="1">
      <alignment horizontal="center" vertical="center"/>
      <protection hidden="1"/>
    </xf>
    <xf numFmtId="177" fontId="53" fillId="22" borderId="45" xfId="718" applyFont="1" applyFill="1" applyBorder="1" applyAlignment="1" applyProtection="1">
      <alignment horizontal="center" vertical="center"/>
      <protection hidden="1"/>
    </xf>
    <xf numFmtId="0" fontId="53" fillId="22" borderId="43" xfId="0" applyFont="1" applyFill="1" applyBorder="1" applyAlignment="1" applyProtection="1">
      <alignment horizontal="center" vertical="center"/>
      <protection hidden="1"/>
    </xf>
    <xf numFmtId="3" fontId="53" fillId="22" borderId="36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47" xfId="0" applyNumberFormat="1" applyFont="1" applyFill="1" applyBorder="1" applyAlignment="1" applyProtection="1">
      <alignment horizontal="center" vertical="center"/>
      <protection hidden="1"/>
    </xf>
    <xf numFmtId="3" fontId="53" fillId="22" borderId="35" xfId="0" applyNumberFormat="1" applyFont="1" applyFill="1" applyBorder="1" applyAlignment="1" applyProtection="1">
      <alignment horizontal="center" vertical="center"/>
      <protection hidden="1"/>
    </xf>
    <xf numFmtId="3" fontId="53" fillId="22" borderId="46" xfId="0" applyNumberFormat="1" applyFont="1" applyFill="1" applyBorder="1" applyAlignment="1" applyProtection="1">
      <alignment horizontal="center" vertical="center"/>
      <protection hidden="1"/>
    </xf>
    <xf numFmtId="3" fontId="53" fillId="22" borderId="47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48" xfId="0" applyNumberFormat="1" applyFont="1" applyFill="1" applyBorder="1" applyAlignment="1" applyProtection="1">
      <alignment horizontal="center" vertical="center"/>
      <protection hidden="1"/>
    </xf>
    <xf numFmtId="3" fontId="53" fillId="22" borderId="49" xfId="0" applyNumberFormat="1" applyFont="1" applyFill="1" applyBorder="1" applyAlignment="1" applyProtection="1">
      <alignment horizontal="center" vertical="center"/>
      <protection hidden="1"/>
    </xf>
    <xf numFmtId="3" fontId="53" fillId="22" borderId="50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51" xfId="0" applyNumberFormat="1" applyFont="1" applyFill="1" applyBorder="1" applyAlignment="1" applyProtection="1">
      <alignment horizontal="center" vertical="center"/>
      <protection hidden="1"/>
    </xf>
    <xf numFmtId="3" fontId="53" fillId="22" borderId="30" xfId="0" applyNumberFormat="1" applyFont="1" applyFill="1" applyBorder="1" applyAlignment="1" applyProtection="1">
      <alignment horizontal="center" vertical="center"/>
      <protection hidden="1"/>
    </xf>
    <xf numFmtId="3" fontId="53" fillId="22" borderId="52" xfId="0" applyNumberFormat="1" applyFont="1" applyFill="1" applyBorder="1" applyAlignment="1" applyProtection="1">
      <alignment horizontal="center" vertical="center"/>
      <protection hidden="1"/>
    </xf>
    <xf numFmtId="0" fontId="53" fillId="22" borderId="47" xfId="0" applyFont="1" applyFill="1" applyBorder="1" applyAlignment="1" applyProtection="1">
      <alignment horizontal="center" vertical="center" wrapText="1"/>
      <protection hidden="1"/>
    </xf>
    <xf numFmtId="0" fontId="53" fillId="22" borderId="47" xfId="0" applyFont="1" applyFill="1" applyBorder="1" applyAlignment="1" applyProtection="1">
      <alignment horizontal="center" vertical="center"/>
      <protection hidden="1"/>
    </xf>
    <xf numFmtId="0" fontId="53" fillId="22" borderId="46" xfId="0" applyFont="1" applyFill="1" applyBorder="1" applyAlignment="1" applyProtection="1">
      <alignment horizontal="center" vertical="center"/>
      <protection hidden="1"/>
    </xf>
    <xf numFmtId="0" fontId="53" fillId="22" borderId="50" xfId="0" applyFont="1" applyFill="1" applyBorder="1" applyAlignment="1" applyProtection="1">
      <alignment horizontal="center" wrapText="1"/>
      <protection hidden="1"/>
    </xf>
    <xf numFmtId="0" fontId="53" fillId="22" borderId="33" xfId="0" applyFont="1" applyFill="1" applyBorder="1" applyAlignment="1" applyProtection="1">
      <alignment horizontal="center"/>
      <protection hidden="1"/>
    </xf>
    <xf numFmtId="0" fontId="53" fillId="22" borderId="30" xfId="0" applyFont="1" applyFill="1" applyBorder="1" applyAlignment="1" applyProtection="1">
      <alignment horizontal="center"/>
      <protection hidden="1"/>
    </xf>
    <xf numFmtId="0" fontId="53" fillId="22" borderId="32" xfId="0" applyFont="1" applyFill="1" applyBorder="1" applyAlignment="1" applyProtection="1">
      <alignment horizont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177" fontId="57" fillId="22" borderId="0" xfId="719" applyFont="1" applyFill="1" applyBorder="1" applyAlignment="1" applyProtection="1">
      <alignment horizontal="center" vertical="center"/>
      <protection hidden="1"/>
    </xf>
    <xf numFmtId="177" fontId="58" fillId="22" borderId="0" xfId="719" applyFont="1" applyFill="1" applyBorder="1" applyAlignment="1" applyProtection="1">
      <alignment horizontal="center" vertical="center"/>
      <protection hidden="1"/>
    </xf>
    <xf numFmtId="3" fontId="53" fillId="22" borderId="53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23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24" xfId="0" applyNumberFormat="1" applyFont="1" applyFill="1" applyBorder="1" applyAlignment="1" applyProtection="1">
      <alignment horizontal="center" vertical="center" wrapText="1"/>
      <protection hidden="1"/>
    </xf>
    <xf numFmtId="177" fontId="53" fillId="22" borderId="54" xfId="719" applyFont="1" applyFill="1" applyBorder="1" applyAlignment="1" applyProtection="1">
      <alignment horizontal="center" vertical="center" wrapText="1"/>
      <protection hidden="1"/>
    </xf>
    <xf numFmtId="177" fontId="53" fillId="22" borderId="38" xfId="719" applyFont="1" applyFill="1" applyBorder="1" applyAlignment="1" applyProtection="1">
      <alignment horizontal="center" vertical="center"/>
      <protection hidden="1"/>
    </xf>
    <xf numFmtId="177" fontId="53" fillId="22" borderId="55" xfId="719" applyFont="1" applyFill="1" applyBorder="1" applyAlignment="1" applyProtection="1">
      <alignment horizontal="center" vertical="center"/>
      <protection hidden="1"/>
    </xf>
    <xf numFmtId="3" fontId="53" fillId="22" borderId="34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56" xfId="0" applyNumberFormat="1" applyFont="1" applyFill="1" applyBorder="1" applyAlignment="1" applyProtection="1">
      <alignment horizontal="center" vertical="center"/>
      <protection hidden="1"/>
    </xf>
    <xf numFmtId="3" fontId="53" fillId="22" borderId="57" xfId="0" applyNumberFormat="1" applyFont="1" applyFill="1" applyBorder="1" applyAlignment="1" applyProtection="1">
      <alignment horizontal="center" vertical="center"/>
      <protection hidden="1"/>
    </xf>
    <xf numFmtId="3" fontId="53" fillId="22" borderId="58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59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60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33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32" xfId="0" applyNumberFormat="1" applyFont="1" applyFill="1" applyBorder="1" applyAlignment="1" applyProtection="1">
      <alignment horizontal="center" vertical="center"/>
      <protection hidden="1"/>
    </xf>
    <xf numFmtId="0" fontId="53" fillId="22" borderId="33" xfId="0" applyFont="1" applyFill="1" applyBorder="1" applyAlignment="1" applyProtection="1">
      <alignment horizontal="center" vertical="center" wrapText="1"/>
      <protection hidden="1"/>
    </xf>
    <xf numFmtId="0" fontId="53" fillId="22" borderId="51" xfId="0" applyFont="1" applyFill="1" applyBorder="1" applyAlignment="1" applyProtection="1">
      <alignment horizontal="center" vertical="center"/>
      <protection hidden="1"/>
    </xf>
    <xf numFmtId="0" fontId="53" fillId="22" borderId="32" xfId="0" applyFont="1" applyFill="1" applyBorder="1" applyAlignment="1" applyProtection="1">
      <alignment horizontal="center" vertical="center"/>
      <protection hidden="1"/>
    </xf>
    <xf numFmtId="0" fontId="53" fillId="22" borderId="52" xfId="0" applyFont="1" applyFill="1" applyBorder="1" applyAlignment="1" applyProtection="1">
      <alignment horizontal="center" vertical="center"/>
      <protection hidden="1"/>
    </xf>
    <xf numFmtId="0" fontId="53" fillId="22" borderId="50" xfId="0" applyFont="1" applyFill="1" applyBorder="1" applyAlignment="1" applyProtection="1">
      <alignment horizontal="center" vertical="center" wrapText="1"/>
      <protection hidden="1"/>
    </xf>
    <xf numFmtId="0" fontId="53" fillId="22" borderId="30" xfId="0" applyFont="1" applyFill="1" applyBorder="1" applyAlignment="1" applyProtection="1">
      <alignment horizontal="center" vertical="center"/>
      <protection hidden="1"/>
    </xf>
    <xf numFmtId="41" fontId="62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6" xfId="0" applyNumberFormat="1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Alignment="1" applyProtection="1">
      <alignment horizontal="center" vertical="center"/>
      <protection hidden="1"/>
    </xf>
    <xf numFmtId="0" fontId="53" fillId="22" borderId="18" xfId="0" applyFont="1" applyFill="1" applyBorder="1" applyAlignment="1" applyProtection="1">
      <alignment horizontal="center" vertical="center"/>
      <protection hidden="1"/>
    </xf>
    <xf numFmtId="3" fontId="57" fillId="22" borderId="0" xfId="0" applyNumberFormat="1" applyFont="1" applyFill="1" applyAlignment="1" applyProtection="1">
      <alignment horizontal="center" vertical="center"/>
      <protection hidden="1"/>
    </xf>
    <xf numFmtId="0" fontId="53" fillId="22" borderId="48" xfId="0" applyFont="1" applyFill="1" applyBorder="1" applyAlignment="1" applyProtection="1">
      <alignment horizontal="center" vertical="center" wrapText="1"/>
      <protection hidden="1"/>
    </xf>
    <xf numFmtId="0" fontId="53" fillId="22" borderId="49" xfId="0" applyFont="1" applyFill="1" applyBorder="1" applyAlignment="1" applyProtection="1">
      <alignment horizontal="center" vertical="center"/>
      <protection hidden="1"/>
    </xf>
    <xf numFmtId="0" fontId="53" fillId="22" borderId="44" xfId="0" applyFont="1" applyFill="1" applyBorder="1" applyAlignment="1" applyProtection="1">
      <alignment horizontal="center" vertical="center"/>
      <protection hidden="1"/>
    </xf>
    <xf numFmtId="3" fontId="53" fillId="22" borderId="35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62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63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51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62" xfId="0" applyNumberFormat="1" applyFont="1" applyFill="1" applyBorder="1" applyAlignment="1" applyProtection="1">
      <alignment horizontal="center" vertical="center"/>
      <protection hidden="1"/>
    </xf>
    <xf numFmtId="177" fontId="53" fillId="22" borderId="34" xfId="719" applyFont="1" applyFill="1" applyBorder="1" applyAlignment="1" applyProtection="1">
      <alignment horizontal="center" vertical="center" wrapText="1"/>
      <protection hidden="1"/>
    </xf>
    <xf numFmtId="177" fontId="53" fillId="22" borderId="56" xfId="719" applyFont="1" applyFill="1" applyBorder="1" applyAlignment="1" applyProtection="1">
      <alignment horizontal="center" vertical="center"/>
      <protection hidden="1"/>
    </xf>
    <xf numFmtId="177" fontId="53" fillId="22" borderId="57" xfId="719" applyFont="1" applyFill="1" applyBorder="1" applyAlignment="1" applyProtection="1">
      <alignment horizontal="center" vertical="center"/>
      <protection hidden="1"/>
    </xf>
    <xf numFmtId="0" fontId="53" fillId="22" borderId="54" xfId="0" applyFont="1" applyFill="1" applyBorder="1" applyAlignment="1" applyProtection="1">
      <alignment horizontal="center" vertical="center" wrapText="1"/>
      <protection hidden="1"/>
    </xf>
    <xf numFmtId="0" fontId="53" fillId="22" borderId="38" xfId="0" applyFont="1" applyFill="1" applyBorder="1" applyAlignment="1" applyProtection="1">
      <alignment horizontal="center" vertical="center"/>
      <protection hidden="1"/>
    </xf>
    <xf numFmtId="0" fontId="53" fillId="22" borderId="55" xfId="0" applyFont="1" applyFill="1" applyBorder="1" applyAlignment="1" applyProtection="1">
      <alignment horizontal="center" vertical="center"/>
      <protection hidden="1"/>
    </xf>
    <xf numFmtId="0" fontId="53" fillId="22" borderId="34" xfId="0" applyFont="1" applyFill="1" applyBorder="1" applyAlignment="1" applyProtection="1">
      <alignment horizontal="center" vertical="center"/>
      <protection hidden="1"/>
    </xf>
    <xf numFmtId="0" fontId="53" fillId="22" borderId="67" xfId="0" applyFont="1" applyFill="1" applyBorder="1" applyAlignment="1" applyProtection="1">
      <alignment horizontal="center" vertical="center"/>
      <protection hidden="1"/>
    </xf>
    <xf numFmtId="0" fontId="53" fillId="22" borderId="15" xfId="0" applyFont="1" applyFill="1" applyBorder="1" applyAlignment="1" applyProtection="1">
      <alignment horizontal="center" vertical="center" wrapText="1"/>
      <protection hidden="1"/>
    </xf>
    <xf numFmtId="0" fontId="53" fillId="22" borderId="15" xfId="0" applyFont="1" applyFill="1" applyBorder="1" applyAlignment="1" applyProtection="1">
      <alignment horizontal="center" vertical="center"/>
      <protection hidden="1"/>
    </xf>
    <xf numFmtId="0" fontId="53" fillId="22" borderId="69" xfId="0" applyFont="1" applyFill="1" applyBorder="1" applyAlignment="1" applyProtection="1">
      <alignment horizontal="center" vertical="center"/>
      <protection hidden="1"/>
    </xf>
    <xf numFmtId="0" fontId="53" fillId="22" borderId="46" xfId="0" applyFont="1" applyFill="1" applyBorder="1" applyAlignment="1" applyProtection="1">
      <alignment horizontal="center" vertical="center" wrapText="1"/>
      <protection hidden="1"/>
    </xf>
    <xf numFmtId="0" fontId="53" fillId="22" borderId="18" xfId="0" applyFont="1" applyFill="1" applyBorder="1" applyAlignment="1" applyProtection="1">
      <alignment horizontal="center" vertical="center" wrapText="1"/>
      <protection hidden="1"/>
    </xf>
    <xf numFmtId="0" fontId="53" fillId="22" borderId="33" xfId="0" applyFont="1" applyFill="1" applyBorder="1" applyAlignment="1" applyProtection="1">
      <alignment horizontal="center" vertical="center"/>
      <protection hidden="1"/>
    </xf>
    <xf numFmtId="0" fontId="53" fillId="22" borderId="64" xfId="0" applyFont="1" applyFill="1" applyBorder="1" applyAlignment="1" applyProtection="1">
      <alignment horizontal="center" vertical="center" wrapText="1"/>
      <protection hidden="1"/>
    </xf>
    <xf numFmtId="0" fontId="53" fillId="22" borderId="64" xfId="0" applyFont="1" applyFill="1" applyBorder="1" applyAlignment="1" applyProtection="1">
      <alignment horizontal="center" vertical="center"/>
      <protection hidden="1"/>
    </xf>
    <xf numFmtId="0" fontId="53" fillId="22" borderId="65" xfId="0" applyFont="1" applyFill="1" applyBorder="1" applyAlignment="1" applyProtection="1">
      <alignment horizontal="center" vertical="center"/>
      <protection hidden="1"/>
    </xf>
    <xf numFmtId="3" fontId="53" fillId="22" borderId="52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50" xfId="0" applyNumberFormat="1" applyFont="1" applyFill="1" applyBorder="1" applyAlignment="1" applyProtection="1">
      <alignment horizontal="center" vertical="center"/>
      <protection hidden="1"/>
    </xf>
    <xf numFmtId="3" fontId="53" fillId="22" borderId="67" xfId="0" applyNumberFormat="1" applyFont="1" applyFill="1" applyBorder="1" applyAlignment="1" applyProtection="1">
      <alignment horizontal="center" vertical="center"/>
      <protection hidden="1"/>
    </xf>
    <xf numFmtId="0" fontId="53" fillId="22" borderId="54" xfId="0" applyFont="1" applyFill="1" applyBorder="1" applyAlignment="1" applyProtection="1">
      <alignment horizontal="center" vertical="center"/>
      <protection hidden="1"/>
    </xf>
    <xf numFmtId="177" fontId="53" fillId="22" borderId="35" xfId="719" applyFont="1" applyFill="1" applyBorder="1" applyAlignment="1" applyProtection="1">
      <alignment horizontal="center" vertical="center" wrapText="1"/>
      <protection hidden="1"/>
    </xf>
    <xf numFmtId="177" fontId="53" fillId="22" borderId="35" xfId="719" applyFont="1" applyFill="1" applyBorder="1" applyAlignment="1" applyProtection="1">
      <alignment horizontal="center" vertical="center"/>
      <protection hidden="1"/>
    </xf>
    <xf numFmtId="177" fontId="53" fillId="22" borderId="62" xfId="719" applyFont="1" applyFill="1" applyBorder="1" applyAlignment="1" applyProtection="1">
      <alignment horizontal="center" vertical="center"/>
      <protection hidden="1"/>
    </xf>
    <xf numFmtId="3" fontId="53" fillId="22" borderId="68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23" xfId="0" applyNumberFormat="1" applyFont="1" applyFill="1" applyBorder="1" applyAlignment="1" applyProtection="1">
      <alignment horizontal="center" vertical="center"/>
      <protection hidden="1"/>
    </xf>
    <xf numFmtId="3" fontId="53" fillId="22" borderId="24" xfId="0" applyNumberFormat="1" applyFont="1" applyFill="1" applyBorder="1" applyAlignment="1" applyProtection="1">
      <alignment horizontal="center" vertical="center"/>
      <protection hidden="1"/>
    </xf>
    <xf numFmtId="0" fontId="53" fillId="22" borderId="65" xfId="0" applyFont="1" applyFill="1" applyBorder="1" applyAlignment="1" applyProtection="1">
      <alignment horizontal="center" vertical="center" wrapText="1"/>
      <protection hidden="1"/>
    </xf>
    <xf numFmtId="3" fontId="53" fillId="22" borderId="66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49" xfId="0" applyFont="1" applyFill="1" applyBorder="1" applyAlignment="1" applyProtection="1">
      <alignment horizontal="center" vertical="center" wrapText="1"/>
      <protection hidden="1"/>
    </xf>
    <xf numFmtId="0" fontId="53" fillId="22" borderId="44" xfId="0" applyFont="1" applyFill="1" applyBorder="1" applyAlignment="1" applyProtection="1">
      <alignment horizontal="center" vertical="center" wrapText="1"/>
      <protection hidden="1"/>
    </xf>
    <xf numFmtId="3" fontId="53" fillId="22" borderId="18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35" xfId="0" applyFont="1" applyFill="1" applyBorder="1" applyAlignment="1" applyProtection="1">
      <alignment horizontal="center" vertical="center" wrapText="1"/>
      <protection hidden="1"/>
    </xf>
    <xf numFmtId="0" fontId="53" fillId="22" borderId="35" xfId="0" applyFont="1" applyFill="1" applyBorder="1" applyAlignment="1" applyProtection="1">
      <alignment horizontal="center" vertical="center"/>
      <protection hidden="1"/>
    </xf>
    <xf numFmtId="0" fontId="53" fillId="22" borderId="62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 shrinkToFit="1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3" fontId="53" fillId="22" borderId="34" xfId="0" applyNumberFormat="1" applyFont="1" applyFill="1" applyBorder="1" applyAlignment="1" applyProtection="1">
      <alignment horizontal="center" vertical="center"/>
      <protection hidden="1"/>
    </xf>
    <xf numFmtId="0" fontId="53" fillId="22" borderId="36" xfId="0" applyFont="1" applyFill="1" applyBorder="1" applyAlignment="1" applyProtection="1">
      <alignment horizontal="center" vertical="center"/>
      <protection hidden="1"/>
    </xf>
    <xf numFmtId="0" fontId="60" fillId="22" borderId="58" xfId="0" applyFont="1" applyFill="1" applyBorder="1" applyAlignment="1" applyProtection="1">
      <alignment horizontal="center" vertical="center" wrapText="1"/>
      <protection hidden="1"/>
    </xf>
    <xf numFmtId="0" fontId="60" fillId="22" borderId="70" xfId="0" applyFont="1" applyFill="1" applyBorder="1" applyAlignment="1" applyProtection="1">
      <alignment horizontal="center" vertical="center"/>
      <protection hidden="1"/>
    </xf>
    <xf numFmtId="0" fontId="53" fillId="22" borderId="68" xfId="0" applyFont="1" applyFill="1" applyBorder="1" applyAlignment="1" applyProtection="1">
      <alignment horizontal="center" vertical="center"/>
      <protection hidden="1"/>
    </xf>
    <xf numFmtId="3" fontId="53" fillId="22" borderId="71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31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40" xfId="0" applyNumberFormat="1" applyFont="1" applyFill="1" applyBorder="1" applyAlignment="1" applyProtection="1">
      <alignment horizontal="center" vertical="center" wrapText="1"/>
      <protection hidden="1"/>
    </xf>
    <xf numFmtId="0" fontId="60" fillId="22" borderId="59" xfId="0" applyFont="1" applyFill="1" applyBorder="1" applyAlignment="1" applyProtection="1">
      <alignment horizontal="center" vertical="center" wrapText="1"/>
      <protection hidden="1"/>
    </xf>
    <xf numFmtId="0" fontId="60" fillId="22" borderId="59" xfId="0" applyFont="1" applyFill="1" applyBorder="1" applyAlignment="1" applyProtection="1">
      <alignment horizontal="center" vertical="center"/>
      <protection hidden="1"/>
    </xf>
    <xf numFmtId="0" fontId="60" fillId="22" borderId="60" xfId="0" applyFont="1" applyFill="1" applyBorder="1" applyAlignment="1" applyProtection="1">
      <alignment horizontal="center" vertical="center"/>
      <protection hidden="1"/>
    </xf>
    <xf numFmtId="3" fontId="53" fillId="22" borderId="29" xfId="0" applyNumberFormat="1" applyFont="1" applyFill="1" applyBorder="1" applyAlignment="1" applyProtection="1">
      <alignment horizontal="center" vertical="center"/>
      <protection hidden="1"/>
    </xf>
    <xf numFmtId="3" fontId="53" fillId="22" borderId="31" xfId="0" applyNumberFormat="1" applyFont="1" applyFill="1" applyBorder="1" applyAlignment="1" applyProtection="1">
      <alignment horizontal="center" vertical="center"/>
      <protection hidden="1"/>
    </xf>
    <xf numFmtId="3" fontId="53" fillId="22" borderId="37" xfId="0" applyNumberFormat="1" applyFont="1" applyFill="1" applyBorder="1" applyAlignment="1" applyProtection="1">
      <alignment horizontal="center" vertical="center"/>
      <protection hidden="1"/>
    </xf>
    <xf numFmtId="0" fontId="53" fillId="22" borderId="66" xfId="0" applyFont="1" applyFill="1" applyBorder="1" applyAlignment="1" applyProtection="1">
      <alignment horizontal="center" vertical="center" wrapText="1"/>
      <protection hidden="1"/>
    </xf>
    <xf numFmtId="0" fontId="53" fillId="22" borderId="37" xfId="0" applyFont="1" applyFill="1" applyBorder="1" applyAlignment="1" applyProtection="1">
      <alignment horizontal="center" vertical="center" wrapText="1"/>
      <protection hidden="1"/>
    </xf>
    <xf numFmtId="0" fontId="53" fillId="22" borderId="37" xfId="0" applyFont="1" applyFill="1" applyBorder="1" applyAlignment="1" applyProtection="1">
      <alignment horizontal="center" vertical="center"/>
      <protection hidden="1"/>
    </xf>
    <xf numFmtId="0" fontId="53" fillId="22" borderId="61" xfId="0" applyFont="1" applyFill="1" applyBorder="1" applyAlignment="1" applyProtection="1">
      <alignment horizontal="center" vertical="center"/>
      <protection hidden="1"/>
    </xf>
    <xf numFmtId="0" fontId="57" fillId="22" borderId="0" xfId="921" applyFont="1" applyFill="1" applyAlignment="1" applyProtection="1">
      <alignment horizontal="center" vertical="center"/>
      <protection hidden="1"/>
    </xf>
    <xf numFmtId="0" fontId="57" fillId="22" borderId="0" xfId="921" applyFont="1" applyFill="1" applyBorder="1" applyAlignment="1" applyProtection="1">
      <alignment horizontal="center" vertical="center"/>
      <protection hidden="1"/>
    </xf>
    <xf numFmtId="0" fontId="58" fillId="22" borderId="0" xfId="921" applyFont="1" applyFill="1" applyAlignment="1" applyProtection="1">
      <alignment horizontal="center" vertical="center"/>
      <protection hidden="1"/>
    </xf>
    <xf numFmtId="0" fontId="53" fillId="22" borderId="67" xfId="921" applyFont="1" applyFill="1" applyBorder="1" applyAlignment="1" applyProtection="1">
      <alignment horizontal="center" vertical="center" wrapText="1"/>
      <protection hidden="1"/>
    </xf>
    <xf numFmtId="0" fontId="53" fillId="22" borderId="36" xfId="921" applyFont="1" applyFill="1" applyBorder="1" applyAlignment="1" applyProtection="1">
      <alignment horizontal="center" vertical="center" wrapText="1"/>
      <protection hidden="1"/>
    </xf>
    <xf numFmtId="0" fontId="53" fillId="22" borderId="50" xfId="921" applyFont="1" applyFill="1" applyBorder="1" applyAlignment="1" applyProtection="1">
      <alignment horizontal="center" vertical="center" wrapText="1"/>
      <protection hidden="1"/>
    </xf>
    <xf numFmtId="0" fontId="53" fillId="22" borderId="67" xfId="921" applyFont="1" applyFill="1" applyBorder="1" applyAlignment="1" applyProtection="1">
      <alignment horizontal="center" vertical="center"/>
      <protection hidden="1"/>
    </xf>
    <xf numFmtId="0" fontId="53" fillId="22" borderId="54" xfId="921" applyFont="1" applyFill="1" applyBorder="1" applyAlignment="1" applyProtection="1">
      <alignment horizontal="center" vertical="center"/>
      <protection hidden="1"/>
    </xf>
    <xf numFmtId="177" fontId="53" fillId="22" borderId="42" xfId="719" applyFont="1" applyFill="1" applyBorder="1" applyAlignment="1" applyProtection="1">
      <alignment horizontal="center" vertical="center" wrapText="1"/>
      <protection hidden="1"/>
    </xf>
    <xf numFmtId="0" fontId="53" fillId="22" borderId="16" xfId="921" applyFont="1" applyFill="1" applyBorder="1" applyAlignment="1" applyProtection="1">
      <alignment horizontal="center" vertical="center" wrapText="1"/>
      <protection hidden="1"/>
    </xf>
    <xf numFmtId="0" fontId="53" fillId="22" borderId="43" xfId="921" applyFont="1" applyFill="1" applyBorder="1" applyAlignment="1" applyProtection="1">
      <alignment horizontal="center" vertical="center" wrapText="1"/>
      <protection hidden="1"/>
    </xf>
    <xf numFmtId="0" fontId="53" fillId="22" borderId="63" xfId="921" applyFont="1" applyFill="1" applyBorder="1" applyAlignment="1" applyProtection="1">
      <alignment horizontal="center" vertical="center" wrapText="1"/>
      <protection hidden="1"/>
    </xf>
    <xf numFmtId="0" fontId="53" fillId="22" borderId="33" xfId="921" applyFont="1" applyFill="1" applyBorder="1" applyAlignment="1" applyProtection="1">
      <alignment horizontal="center" vertical="center" wrapText="1"/>
      <protection hidden="1"/>
    </xf>
    <xf numFmtId="0" fontId="53" fillId="22" borderId="17" xfId="921" applyFont="1" applyFill="1" applyBorder="1" applyAlignment="1" applyProtection="1">
      <alignment horizontal="center" vertical="center" wrapText="1"/>
      <protection hidden="1"/>
    </xf>
    <xf numFmtId="0" fontId="53" fillId="22" borderId="73" xfId="921" applyFont="1" applyFill="1" applyBorder="1" applyAlignment="1" applyProtection="1">
      <alignment horizontal="center" vertical="center" wrapText="1"/>
      <protection hidden="1"/>
    </xf>
    <xf numFmtId="0" fontId="53" fillId="22" borderId="26" xfId="921" applyFont="1" applyFill="1" applyBorder="1" applyAlignment="1" applyProtection="1">
      <alignment horizontal="center" vertical="center" wrapText="1"/>
      <protection hidden="1"/>
    </xf>
    <xf numFmtId="0" fontId="53" fillId="22" borderId="26" xfId="921" applyFont="1" applyFill="1" applyBorder="1" applyAlignment="1" applyProtection="1">
      <alignment horizontal="center" vertical="center"/>
      <protection hidden="1"/>
    </xf>
    <xf numFmtId="0" fontId="53" fillId="22" borderId="28" xfId="921" applyFont="1" applyFill="1" applyBorder="1" applyAlignment="1" applyProtection="1">
      <alignment horizontal="center" vertical="center"/>
      <protection hidden="1"/>
    </xf>
    <xf numFmtId="0" fontId="53" fillId="22" borderId="68" xfId="921" applyFont="1" applyFill="1" applyBorder="1" applyAlignment="1" applyProtection="1">
      <alignment horizontal="center" vertical="center" wrapText="1"/>
      <protection hidden="1"/>
    </xf>
    <xf numFmtId="0" fontId="53" fillId="22" borderId="23" xfId="921" applyFont="1" applyFill="1" applyBorder="1" applyAlignment="1" applyProtection="1">
      <alignment horizontal="center" vertical="center"/>
      <protection hidden="1"/>
    </xf>
    <xf numFmtId="0" fontId="53" fillId="22" borderId="24" xfId="921" applyFont="1" applyFill="1" applyBorder="1" applyAlignment="1" applyProtection="1">
      <alignment horizontal="center" vertical="center"/>
      <protection hidden="1"/>
    </xf>
    <xf numFmtId="0" fontId="61" fillId="22" borderId="68" xfId="921" applyFont="1" applyFill="1" applyBorder="1" applyAlignment="1" applyProtection="1">
      <alignment horizontal="center" vertical="center" wrapText="1"/>
      <protection hidden="1"/>
    </xf>
    <xf numFmtId="0" fontId="61" fillId="22" borderId="23" xfId="921" applyFont="1" applyFill="1" applyBorder="1" applyAlignment="1" applyProtection="1">
      <alignment horizontal="center" vertical="center"/>
      <protection hidden="1"/>
    </xf>
    <xf numFmtId="0" fontId="61" fillId="22" borderId="24" xfId="921" applyFont="1" applyFill="1" applyBorder="1" applyAlignment="1" applyProtection="1">
      <alignment horizontal="center" vertical="center"/>
      <protection hidden="1"/>
    </xf>
    <xf numFmtId="0" fontId="61" fillId="22" borderId="29" xfId="921" applyFont="1" applyFill="1" applyBorder="1" applyAlignment="1" applyProtection="1">
      <alignment horizontal="center" vertical="center" wrapText="1"/>
      <protection hidden="1"/>
    </xf>
    <xf numFmtId="0" fontId="61" fillId="22" borderId="25" xfId="921" applyFont="1" applyFill="1" applyBorder="1" applyAlignment="1" applyProtection="1">
      <alignment horizontal="center" vertical="center"/>
      <protection hidden="1"/>
    </xf>
    <xf numFmtId="0" fontId="61" fillId="22" borderId="27" xfId="921" applyFont="1" applyFill="1" applyBorder="1" applyAlignment="1" applyProtection="1">
      <alignment horizontal="center" vertical="center"/>
      <protection hidden="1"/>
    </xf>
    <xf numFmtId="0" fontId="53" fillId="22" borderId="72" xfId="921" applyFont="1" applyFill="1" applyBorder="1" applyAlignment="1" applyProtection="1">
      <alignment horizontal="center" vertical="center" wrapText="1"/>
      <protection hidden="1"/>
    </xf>
    <xf numFmtId="0" fontId="53" fillId="22" borderId="59" xfId="921" applyFont="1" applyFill="1" applyBorder="1" applyAlignment="1" applyProtection="1">
      <alignment horizontal="center" vertical="center"/>
      <protection hidden="1"/>
    </xf>
    <xf numFmtId="0" fontId="53" fillId="22" borderId="60" xfId="921" applyFont="1" applyFill="1" applyBorder="1" applyAlignment="1" applyProtection="1">
      <alignment horizontal="center" vertical="center"/>
      <protection hidden="1"/>
    </xf>
    <xf numFmtId="0" fontId="53" fillId="22" borderId="40" xfId="921" applyFont="1" applyFill="1" applyBorder="1" applyAlignment="1" applyProtection="1">
      <alignment horizontal="center" vertical="center" wrapText="1"/>
      <protection hidden="1"/>
    </xf>
    <xf numFmtId="0" fontId="53" fillId="22" borderId="21" xfId="921" applyFont="1" applyFill="1" applyBorder="1" applyAlignment="1" applyProtection="1">
      <alignment horizontal="center" vertical="center"/>
      <protection hidden="1"/>
    </xf>
    <xf numFmtId="0" fontId="53" fillId="22" borderId="22" xfId="921" applyFont="1" applyFill="1" applyBorder="1" applyAlignment="1" applyProtection="1">
      <alignment horizontal="center" vertical="center"/>
      <protection hidden="1"/>
    </xf>
    <xf numFmtId="0" fontId="53" fillId="22" borderId="23" xfId="921" applyFont="1" applyFill="1" applyBorder="1" applyAlignment="1" applyProtection="1">
      <alignment horizontal="center" vertical="center" wrapText="1"/>
      <protection hidden="1"/>
    </xf>
    <xf numFmtId="0" fontId="58" fillId="22" borderId="0" xfId="921" applyFont="1" applyFill="1" applyBorder="1" applyAlignment="1" applyProtection="1">
      <alignment horizontal="center" vertical="center"/>
      <protection hidden="1"/>
    </xf>
    <xf numFmtId="0" fontId="53" fillId="22" borderId="29" xfId="921" applyFont="1" applyFill="1" applyBorder="1" applyAlignment="1" applyProtection="1">
      <alignment horizontal="center" vertical="center" wrapText="1"/>
      <protection hidden="1"/>
    </xf>
    <xf numFmtId="0" fontId="53" fillId="22" borderId="25" xfId="921" applyFont="1" applyFill="1" applyBorder="1" applyAlignment="1" applyProtection="1">
      <alignment horizontal="center" vertical="center"/>
      <protection hidden="1"/>
    </xf>
    <xf numFmtId="0" fontId="53" fillId="22" borderId="27" xfId="921" applyFont="1" applyFill="1" applyBorder="1" applyAlignment="1" applyProtection="1">
      <alignment horizontal="center" vertical="center"/>
      <protection hidden="1"/>
    </xf>
    <xf numFmtId="0" fontId="53" fillId="22" borderId="24" xfId="921" applyFont="1" applyFill="1" applyBorder="1" applyAlignment="1" applyProtection="1">
      <alignment horizontal="center" vertical="center" wrapText="1"/>
      <protection hidden="1"/>
    </xf>
    <xf numFmtId="0" fontId="58" fillId="22" borderId="0" xfId="0" applyFont="1" applyFill="1" applyAlignment="1" applyProtection="1">
      <alignment horizontal="center" vertical="center"/>
      <protection hidden="1"/>
    </xf>
    <xf numFmtId="3" fontId="53" fillId="22" borderId="74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15" xfId="0" applyNumberFormat="1" applyFont="1" applyFill="1" applyBorder="1" applyAlignment="1" applyProtection="1">
      <alignment horizontal="center" vertical="center"/>
      <protection hidden="1"/>
    </xf>
    <xf numFmtId="3" fontId="53" fillId="22" borderId="69" xfId="0" applyNumberFormat="1" applyFont="1" applyFill="1" applyBorder="1" applyAlignment="1" applyProtection="1">
      <alignment horizontal="center" vertical="center"/>
      <protection hidden="1"/>
    </xf>
    <xf numFmtId="0" fontId="60" fillId="22" borderId="46" xfId="0" applyFont="1" applyFill="1" applyBorder="1" applyAlignment="1" applyProtection="1">
      <alignment horizontal="center" vertical="center"/>
      <protection hidden="1"/>
    </xf>
    <xf numFmtId="0" fontId="60" fillId="22" borderId="18" xfId="0" applyFont="1" applyFill="1" applyBorder="1" applyAlignment="1" applyProtection="1">
      <alignment horizontal="center" vertical="center"/>
      <protection hidden="1"/>
    </xf>
    <xf numFmtId="3" fontId="53" fillId="22" borderId="75" xfId="0" applyNumberFormat="1" applyFont="1" applyFill="1" applyBorder="1" applyAlignment="1" applyProtection="1">
      <alignment horizontal="center" vertical="center"/>
      <protection hidden="1"/>
    </xf>
    <xf numFmtId="0" fontId="52" fillId="22" borderId="46" xfId="0" applyFont="1" applyFill="1" applyBorder="1" applyAlignment="1" applyProtection="1">
      <alignment horizontal="center" vertical="center"/>
      <protection hidden="1"/>
    </xf>
    <xf numFmtId="0" fontId="52" fillId="22" borderId="18" xfId="0" applyFont="1" applyFill="1" applyBorder="1" applyAlignment="1" applyProtection="1">
      <alignment horizontal="center" vertical="center"/>
      <protection hidden="1"/>
    </xf>
    <xf numFmtId="177" fontId="53" fillId="22" borderId="46" xfId="719" applyFont="1" applyFill="1" applyBorder="1" applyAlignment="1" applyProtection="1">
      <alignment horizontal="center" vertical="center" wrapText="1"/>
      <protection hidden="1"/>
    </xf>
    <xf numFmtId="0" fontId="52" fillId="22" borderId="49" xfId="0" applyFont="1" applyFill="1" applyBorder="1" applyAlignment="1" applyProtection="1">
      <alignment horizontal="center" vertical="center"/>
      <protection hidden="1"/>
    </xf>
    <xf numFmtId="0" fontId="52" fillId="22" borderId="44" xfId="0" applyFont="1" applyFill="1" applyBorder="1" applyAlignment="1" applyProtection="1">
      <alignment horizontal="center" vertical="center"/>
      <protection hidden="1"/>
    </xf>
    <xf numFmtId="3" fontId="53" fillId="22" borderId="29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25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27" xfId="0" applyNumberFormat="1" applyFont="1" applyFill="1" applyBorder="1" applyAlignment="1" applyProtection="1">
      <alignment horizontal="center" vertical="center" wrapText="1"/>
      <protection hidden="1"/>
    </xf>
    <xf numFmtId="177" fontId="53" fillId="22" borderId="64" xfId="719" applyFont="1" applyFill="1" applyBorder="1" applyAlignment="1" applyProtection="1">
      <alignment horizontal="center" vertical="center" wrapText="1"/>
      <protection hidden="1"/>
    </xf>
    <xf numFmtId="0" fontId="52" fillId="22" borderId="64" xfId="0" applyFont="1" applyFill="1" applyBorder="1" applyAlignment="1" applyProtection="1">
      <alignment horizontal="center" vertical="center"/>
      <protection hidden="1"/>
    </xf>
    <xf numFmtId="0" fontId="52" fillId="22" borderId="65" xfId="0" applyFont="1" applyFill="1" applyBorder="1" applyAlignment="1" applyProtection="1">
      <alignment horizontal="center" vertical="center"/>
      <protection hidden="1"/>
    </xf>
    <xf numFmtId="3" fontId="53" fillId="22" borderId="67" xfId="0" applyNumberFormat="1" applyFont="1" applyFill="1" applyBorder="1" applyAlignment="1" applyProtection="1">
      <alignment horizontal="left" vertical="center"/>
      <protection hidden="1"/>
    </xf>
    <xf numFmtId="3" fontId="53" fillId="22" borderId="54" xfId="0" applyNumberFormat="1" applyFont="1" applyFill="1" applyBorder="1" applyAlignment="1" applyProtection="1">
      <alignment horizontal="left" vertical="center"/>
      <protection hidden="1"/>
    </xf>
    <xf numFmtId="177" fontId="53" fillId="22" borderId="49" xfId="719" applyFont="1" applyFill="1" applyBorder="1" applyAlignment="1" applyProtection="1">
      <alignment horizontal="center" vertical="center" wrapText="1"/>
      <protection hidden="1"/>
    </xf>
    <xf numFmtId="3" fontId="53" fillId="22" borderId="33" xfId="0" applyNumberFormat="1" applyFont="1" applyFill="1" applyBorder="1" applyAlignment="1" applyProtection="1">
      <alignment horizontal="center" vertical="center"/>
      <protection hidden="1"/>
    </xf>
    <xf numFmtId="177" fontId="53" fillId="22" borderId="68" xfId="719" applyFont="1" applyFill="1" applyBorder="1" applyAlignment="1" applyProtection="1">
      <alignment horizontal="center" vertical="center" wrapText="1"/>
      <protection hidden="1"/>
    </xf>
    <xf numFmtId="177" fontId="53" fillId="22" borderId="23" xfId="719" applyFont="1" applyFill="1" applyBorder="1" applyAlignment="1" applyProtection="1">
      <alignment horizontal="center" vertical="center" wrapText="1"/>
      <protection hidden="1"/>
    </xf>
    <xf numFmtId="177" fontId="53" fillId="22" borderId="24" xfId="719" applyFont="1" applyFill="1" applyBorder="1" applyAlignment="1" applyProtection="1">
      <alignment horizontal="center" vertical="center" wrapText="1"/>
      <protection hidden="1"/>
    </xf>
    <xf numFmtId="0" fontId="57" fillId="22" borderId="0" xfId="906" applyFont="1" applyFill="1" applyAlignment="1" applyProtection="1">
      <alignment horizontal="center" vertical="center" wrapText="1"/>
      <protection hidden="1"/>
    </xf>
    <xf numFmtId="0" fontId="53" fillId="22" borderId="68" xfId="906" applyFont="1" applyFill="1" applyBorder="1" applyAlignment="1" applyProtection="1">
      <alignment horizontal="center" vertical="center" wrapText="1"/>
      <protection hidden="1"/>
    </xf>
    <xf numFmtId="0" fontId="53" fillId="22" borderId="23" xfId="906" applyFont="1" applyFill="1" applyBorder="1" applyAlignment="1" applyProtection="1">
      <alignment horizontal="center" vertical="center" wrapText="1"/>
      <protection hidden="1"/>
    </xf>
    <xf numFmtId="0" fontId="53" fillId="22" borderId="24" xfId="906" applyFont="1" applyFill="1" applyBorder="1" applyAlignment="1" applyProtection="1">
      <alignment horizontal="center" vertical="center" wrapText="1"/>
      <protection hidden="1"/>
    </xf>
    <xf numFmtId="0" fontId="53" fillId="22" borderId="46" xfId="906" applyFont="1" applyFill="1" applyBorder="1" applyAlignment="1" applyProtection="1">
      <alignment horizontal="center" vertical="center" wrapText="1"/>
      <protection hidden="1"/>
    </xf>
    <xf numFmtId="0" fontId="52" fillId="22" borderId="18" xfId="906" applyFont="1" applyFill="1" applyBorder="1" applyAlignment="1" applyProtection="1">
      <alignment horizontal="center" vertical="center"/>
      <protection hidden="1"/>
    </xf>
    <xf numFmtId="0" fontId="53" fillId="22" borderId="36" xfId="906" applyFont="1" applyFill="1" applyBorder="1" applyAlignment="1" applyProtection="1">
      <alignment horizontal="center" vertical="center" wrapText="1"/>
      <protection hidden="1"/>
    </xf>
    <xf numFmtId="0" fontId="53" fillId="22" borderId="35" xfId="906" applyFont="1" applyFill="1" applyBorder="1" applyAlignment="1" applyProtection="1">
      <alignment horizontal="center" vertical="center"/>
      <protection hidden="1"/>
    </xf>
    <xf numFmtId="0" fontId="53" fillId="22" borderId="62" xfId="906" applyFont="1" applyFill="1" applyBorder="1" applyAlignment="1" applyProtection="1">
      <alignment horizontal="center" vertical="center"/>
      <protection hidden="1"/>
    </xf>
    <xf numFmtId="0" fontId="53" fillId="22" borderId="66" xfId="906" applyFont="1" applyFill="1" applyBorder="1" applyAlignment="1" applyProtection="1">
      <alignment horizontal="center" vertical="center" wrapText="1"/>
      <protection hidden="1"/>
    </xf>
    <xf numFmtId="0" fontId="53" fillId="22" borderId="46" xfId="906" applyFont="1" applyFill="1" applyBorder="1" applyAlignment="1" applyProtection="1">
      <alignment horizontal="center" vertical="center"/>
      <protection hidden="1"/>
    </xf>
    <xf numFmtId="0" fontId="53" fillId="22" borderId="18" xfId="906" applyFont="1" applyFill="1" applyBorder="1" applyAlignment="1" applyProtection="1">
      <alignment horizontal="center" vertical="center"/>
      <protection hidden="1"/>
    </xf>
    <xf numFmtId="177" fontId="53" fillId="22" borderId="16" xfId="719" applyFont="1" applyFill="1" applyBorder="1" applyAlignment="1" applyProtection="1">
      <alignment horizontal="center" vertical="center" wrapText="1"/>
      <protection hidden="1"/>
    </xf>
    <xf numFmtId="177" fontId="53" fillId="22" borderId="43" xfId="719" applyFont="1" applyFill="1" applyBorder="1" applyAlignment="1" applyProtection="1">
      <alignment horizontal="center" vertical="center" wrapText="1"/>
      <protection hidden="1"/>
    </xf>
    <xf numFmtId="0" fontId="53" fillId="22" borderId="31" xfId="906" applyFont="1" applyFill="1" applyBorder="1" applyAlignment="1" applyProtection="1">
      <alignment horizontal="center" vertical="center" wrapText="1"/>
      <protection hidden="1"/>
    </xf>
    <xf numFmtId="0" fontId="53" fillId="22" borderId="0" xfId="906" applyFont="1" applyFill="1" applyBorder="1" applyAlignment="1" applyProtection="1">
      <alignment horizontal="center" vertical="center" wrapText="1"/>
      <protection hidden="1"/>
    </xf>
    <xf numFmtId="0" fontId="53" fillId="22" borderId="45" xfId="906" applyFont="1" applyFill="1" applyBorder="1" applyAlignment="1" applyProtection="1">
      <alignment horizontal="center" vertical="center" wrapText="1"/>
      <protection hidden="1"/>
    </xf>
    <xf numFmtId="0" fontId="53" fillId="22" borderId="47" xfId="906" applyFont="1" applyFill="1" applyBorder="1" applyAlignment="1" applyProtection="1">
      <alignment horizontal="center" vertical="center" wrapText="1"/>
      <protection hidden="1"/>
    </xf>
    <xf numFmtId="0" fontId="53" fillId="22" borderId="48" xfId="906" applyFont="1" applyFill="1" applyBorder="1" applyAlignment="1" applyProtection="1">
      <alignment horizontal="center" vertical="center" wrapText="1"/>
      <protection hidden="1"/>
    </xf>
    <xf numFmtId="0" fontId="53" fillId="22" borderId="49" xfId="906" applyFont="1" applyFill="1" applyBorder="1" applyAlignment="1" applyProtection="1">
      <alignment horizontal="center" vertical="center" wrapText="1"/>
      <protection hidden="1"/>
    </xf>
    <xf numFmtId="0" fontId="67" fillId="22" borderId="0" xfId="906" applyFont="1" applyFill="1" applyAlignment="1" applyProtection="1">
      <alignment horizontal="center" vertical="center"/>
      <protection hidden="1"/>
    </xf>
    <xf numFmtId="0" fontId="53" fillId="22" borderId="49" xfId="906" applyFont="1" applyFill="1" applyBorder="1" applyAlignment="1" applyProtection="1">
      <alignment horizontal="center" vertical="center"/>
      <protection hidden="1"/>
    </xf>
    <xf numFmtId="0" fontId="53" fillId="22" borderId="44" xfId="906" applyFont="1" applyFill="1" applyBorder="1" applyAlignment="1" applyProtection="1">
      <alignment horizontal="center" vertical="center"/>
      <protection hidden="1"/>
    </xf>
    <xf numFmtId="0" fontId="58" fillId="22" borderId="0" xfId="906" applyFont="1" applyFill="1" applyBorder="1" applyAlignment="1" applyProtection="1">
      <alignment horizontal="center" vertical="center" wrapText="1"/>
      <protection hidden="1"/>
    </xf>
    <xf numFmtId="0" fontId="53" fillId="22" borderId="33" xfId="906" applyFont="1" applyFill="1" applyBorder="1" applyAlignment="1" applyProtection="1">
      <alignment horizontal="center" vertical="center" wrapText="1"/>
      <protection hidden="1"/>
    </xf>
    <xf numFmtId="0" fontId="53" fillId="22" borderId="32" xfId="906" applyFont="1" applyFill="1" applyBorder="1" applyAlignment="1" applyProtection="1">
      <alignment horizontal="center" vertical="center" wrapText="1"/>
      <protection hidden="1"/>
    </xf>
    <xf numFmtId="0" fontId="58" fillId="22" borderId="0" xfId="906" applyFont="1" applyFill="1" applyAlignment="1" applyProtection="1">
      <alignment horizontal="center" vertical="center"/>
      <protection hidden="1"/>
    </xf>
    <xf numFmtId="177" fontId="53" fillId="22" borderId="56" xfId="719" applyFont="1" applyFill="1" applyBorder="1" applyAlignment="1" applyProtection="1">
      <alignment horizontal="center" vertical="center" wrapText="1"/>
      <protection hidden="1"/>
    </xf>
    <xf numFmtId="177" fontId="53" fillId="22" borderId="57" xfId="719" applyFont="1" applyFill="1" applyBorder="1" applyAlignment="1" applyProtection="1">
      <alignment horizontal="center" vertical="center" wrapText="1"/>
      <protection hidden="1"/>
    </xf>
    <xf numFmtId="0" fontId="58" fillId="22" borderId="0" xfId="906" applyFont="1" applyFill="1" applyBorder="1" applyAlignment="1" applyProtection="1">
      <alignment horizontal="center" vertical="center"/>
      <protection hidden="1"/>
    </xf>
    <xf numFmtId="0" fontId="53" fillId="22" borderId="52" xfId="906" applyFont="1" applyFill="1" applyBorder="1" applyAlignment="1" applyProtection="1">
      <alignment horizontal="center" vertical="center" wrapText="1"/>
      <protection hidden="1"/>
    </xf>
    <xf numFmtId="0" fontId="61" fillId="22" borderId="66" xfId="906" applyFont="1" applyFill="1" applyBorder="1" applyAlignment="1" applyProtection="1">
      <alignment horizontal="center" vertical="center" wrapText="1"/>
      <protection hidden="1"/>
    </xf>
    <xf numFmtId="0" fontId="61" fillId="22" borderId="46" xfId="906" applyFont="1" applyFill="1" applyBorder="1" applyAlignment="1" applyProtection="1">
      <alignment horizontal="center" vertical="center" wrapText="1"/>
      <protection hidden="1"/>
    </xf>
    <xf numFmtId="0" fontId="61" fillId="22" borderId="18" xfId="906" applyFont="1" applyFill="1" applyBorder="1" applyAlignment="1" applyProtection="1">
      <alignment horizontal="center" vertical="center" wrapText="1"/>
      <protection hidden="1"/>
    </xf>
    <xf numFmtId="0" fontId="53" fillId="22" borderId="35" xfId="906" applyFont="1" applyFill="1" applyBorder="1" applyAlignment="1" applyProtection="1">
      <alignment horizontal="center" vertical="center" wrapText="1"/>
      <protection hidden="1"/>
    </xf>
    <xf numFmtId="0" fontId="53" fillId="22" borderId="51" xfId="906" applyFont="1" applyFill="1" applyBorder="1" applyAlignment="1" applyProtection="1">
      <alignment horizontal="center" vertical="center" wrapText="1"/>
      <protection hidden="1"/>
    </xf>
    <xf numFmtId="0" fontId="53" fillId="22" borderId="50" xfId="906" applyFont="1" applyFill="1" applyBorder="1" applyAlignment="1" applyProtection="1">
      <alignment horizontal="center" vertical="center" wrapText="1"/>
      <protection hidden="1"/>
    </xf>
    <xf numFmtId="0" fontId="61" fillId="22" borderId="33" xfId="906" applyFont="1" applyFill="1" applyBorder="1" applyAlignment="1" applyProtection="1">
      <alignment horizontal="center" vertical="center" wrapText="1"/>
      <protection hidden="1"/>
    </xf>
    <xf numFmtId="0" fontId="61" fillId="22" borderId="42" xfId="906" applyFont="1" applyFill="1" applyBorder="1" applyAlignment="1" applyProtection="1">
      <alignment horizontal="center" vertical="center" wrapText="1"/>
      <protection hidden="1"/>
    </xf>
    <xf numFmtId="0" fontId="61" fillId="22" borderId="25" xfId="906" applyFont="1" applyFill="1" applyBorder="1" applyAlignment="1" applyProtection="1">
      <alignment horizontal="center" vertical="center" wrapText="1"/>
      <protection hidden="1"/>
    </xf>
    <xf numFmtId="0" fontId="61" fillId="22" borderId="32" xfId="906" applyFont="1" applyFill="1" applyBorder="1" applyAlignment="1" applyProtection="1">
      <alignment horizontal="center" vertical="center" wrapText="1"/>
      <protection hidden="1"/>
    </xf>
    <xf numFmtId="0" fontId="61" fillId="22" borderId="76" xfId="906" applyFont="1" applyFill="1" applyBorder="1" applyAlignment="1" applyProtection="1">
      <alignment horizontal="center" vertical="center" wrapText="1"/>
      <protection hidden="1"/>
    </xf>
    <xf numFmtId="0" fontId="53" fillId="22" borderId="68" xfId="0" applyFont="1" applyFill="1" applyBorder="1" applyAlignment="1" applyProtection="1">
      <alignment horizontal="center" vertical="center" wrapText="1"/>
      <protection hidden="1"/>
    </xf>
    <xf numFmtId="0" fontId="53" fillId="22" borderId="67" xfId="0" applyFont="1" applyFill="1" applyBorder="1" applyAlignment="1" applyProtection="1">
      <alignment horizontal="center" vertical="center" wrapText="1"/>
      <protection hidden="1"/>
    </xf>
    <xf numFmtId="0" fontId="53" fillId="22" borderId="23" xfId="0" applyFont="1" applyFill="1" applyBorder="1" applyAlignment="1" applyProtection="1">
      <alignment horizontal="center" vertical="center" wrapText="1"/>
      <protection hidden="1"/>
    </xf>
    <xf numFmtId="177" fontId="53" fillId="22" borderId="33" xfId="719" applyFont="1" applyFill="1" applyBorder="1" applyAlignment="1" applyProtection="1">
      <alignment horizontal="center" vertical="center" wrapText="1"/>
      <protection hidden="1"/>
    </xf>
    <xf numFmtId="177" fontId="53" fillId="22" borderId="0" xfId="719" applyFont="1" applyFill="1" applyBorder="1" applyAlignment="1" applyProtection="1">
      <alignment horizontal="center" vertical="center" wrapText="1"/>
      <protection hidden="1"/>
    </xf>
    <xf numFmtId="177" fontId="53" fillId="22" borderId="45" xfId="719" applyFont="1" applyFill="1" applyBorder="1" applyAlignment="1" applyProtection="1">
      <alignment horizontal="center" vertical="center" wrapText="1"/>
      <protection hidden="1"/>
    </xf>
    <xf numFmtId="0" fontId="53" fillId="22" borderId="77" xfId="0" applyFont="1" applyFill="1" applyBorder="1" applyAlignment="1" applyProtection="1">
      <alignment horizontal="center" vertical="center" wrapText="1"/>
      <protection hidden="1"/>
    </xf>
    <xf numFmtId="0" fontId="53" fillId="22" borderId="78" xfId="0" applyFont="1" applyFill="1" applyBorder="1" applyAlignment="1" applyProtection="1">
      <alignment horizontal="center" vertical="center" wrapText="1"/>
      <protection hidden="1"/>
    </xf>
    <xf numFmtId="0" fontId="53" fillId="22" borderId="69" xfId="0" applyFont="1" applyFill="1" applyBorder="1" applyAlignment="1" applyProtection="1">
      <alignment horizontal="center" vertical="center" wrapText="1"/>
      <protection hidden="1"/>
    </xf>
    <xf numFmtId="177" fontId="53" fillId="22" borderId="63" xfId="719" applyFont="1" applyFill="1" applyBorder="1" applyAlignment="1" applyProtection="1">
      <alignment horizontal="center" vertical="center" wrapText="1"/>
      <protection hidden="1"/>
    </xf>
    <xf numFmtId="177" fontId="53" fillId="22" borderId="17" xfId="719" applyFont="1" applyFill="1" applyBorder="1" applyAlignment="1" applyProtection="1">
      <alignment horizontal="center" vertical="center" wrapText="1"/>
      <protection hidden="1"/>
    </xf>
    <xf numFmtId="177" fontId="53" fillId="22" borderId="73" xfId="719" applyFont="1" applyFill="1" applyBorder="1" applyAlignment="1" applyProtection="1">
      <alignment horizontal="center" vertical="center" wrapText="1"/>
      <protection hidden="1"/>
    </xf>
    <xf numFmtId="0" fontId="53" fillId="22" borderId="29" xfId="0" applyFont="1" applyFill="1" applyBorder="1" applyAlignment="1" applyProtection="1">
      <alignment horizontal="center" vertical="center" wrapText="1"/>
      <protection hidden="1"/>
    </xf>
    <xf numFmtId="0" fontId="53" fillId="22" borderId="40" xfId="0" applyFont="1" applyFill="1" applyBorder="1" applyAlignment="1" applyProtection="1">
      <alignment horizontal="center" vertical="center" wrapText="1"/>
      <protection hidden="1"/>
    </xf>
    <xf numFmtId="0" fontId="53" fillId="22" borderId="62" xfId="0" applyFont="1" applyFill="1" applyBorder="1" applyAlignment="1" applyProtection="1">
      <alignment horizontal="center" vertical="center" wrapText="1"/>
      <protection hidden="1"/>
    </xf>
    <xf numFmtId="0" fontId="53" fillId="22" borderId="24" xfId="0" applyFont="1" applyFill="1" applyBorder="1" applyAlignment="1" applyProtection="1">
      <alignment horizontal="center" vertical="center" wrapText="1"/>
      <protection hidden="1"/>
    </xf>
    <xf numFmtId="0" fontId="53" fillId="22" borderId="36" xfId="0" applyFont="1" applyFill="1" applyBorder="1" applyAlignment="1" applyProtection="1">
      <alignment horizontal="center" vertical="center" wrapText="1"/>
      <protection hidden="1"/>
    </xf>
    <xf numFmtId="0" fontId="53" fillId="22" borderId="27" xfId="0" applyFont="1" applyFill="1" applyBorder="1" applyAlignment="1" applyProtection="1">
      <alignment horizontal="center" vertical="center" wrapText="1"/>
      <protection hidden="1"/>
    </xf>
    <xf numFmtId="0" fontId="53" fillId="22" borderId="22" xfId="0" applyFont="1" applyFill="1" applyBorder="1" applyAlignment="1" applyProtection="1">
      <alignment horizontal="center" vertical="center" wrapText="1"/>
      <protection hidden="1"/>
    </xf>
    <xf numFmtId="41" fontId="53" fillId="22" borderId="17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17" xfId="0" applyFont="1" applyFill="1" applyBorder="1" applyAlignment="1" applyProtection="1">
      <alignment horizontal="left" vertical="center" shrinkToFit="1"/>
      <protection hidden="1"/>
    </xf>
    <xf numFmtId="0" fontId="53" fillId="22" borderId="0" xfId="0" applyFont="1" applyFill="1" applyBorder="1" applyAlignment="1" applyProtection="1">
      <alignment horizontal="left" vertical="center" shrinkToFit="1"/>
      <protection hidden="1"/>
    </xf>
    <xf numFmtId="4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41" fontId="53" fillId="22" borderId="0" xfId="0" applyNumberFormat="1" applyFont="1" applyFill="1" applyBorder="1" applyAlignment="1" applyProtection="1">
      <alignment horizontal="center" vertical="center"/>
      <protection hidden="1"/>
    </xf>
    <xf numFmtId="0" fontId="53" fillId="22" borderId="19" xfId="0" applyFont="1" applyFill="1" applyBorder="1" applyAlignment="1" applyProtection="1">
      <alignment horizontal="left" vertical="center" shrinkToFit="1"/>
      <protection hidden="1"/>
    </xf>
    <xf numFmtId="0" fontId="53" fillId="22" borderId="10" xfId="0" applyFont="1" applyFill="1" applyBorder="1" applyAlignment="1" applyProtection="1">
      <alignment horizontal="left" vertical="center" shrinkToFit="1"/>
      <protection hidden="1"/>
    </xf>
    <xf numFmtId="184" fontId="57" fillId="22" borderId="0" xfId="0" applyNumberFormat="1" applyFont="1" applyFill="1" applyAlignment="1" applyProtection="1">
      <alignment horizontal="center" vertical="center"/>
      <protection hidden="1"/>
    </xf>
    <xf numFmtId="0" fontId="53" fillId="22" borderId="48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49" xfId="0" applyNumberFormat="1" applyFont="1" applyFill="1" applyBorder="1" applyAlignment="1" applyProtection="1">
      <alignment horizontal="center" vertical="center"/>
      <protection hidden="1"/>
    </xf>
    <xf numFmtId="0" fontId="53" fillId="22" borderId="44" xfId="0" applyNumberFormat="1" applyFont="1" applyFill="1" applyBorder="1" applyAlignment="1" applyProtection="1">
      <alignment horizontal="center" vertical="center"/>
      <protection hidden="1"/>
    </xf>
    <xf numFmtId="0" fontId="53" fillId="22" borderId="47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46" xfId="0" applyNumberFormat="1" applyFont="1" applyFill="1" applyBorder="1" applyAlignment="1" applyProtection="1">
      <alignment horizontal="center" vertical="center"/>
      <protection hidden="1"/>
    </xf>
    <xf numFmtId="0" fontId="53" fillId="22" borderId="18" xfId="0" applyNumberFormat="1" applyFont="1" applyFill="1" applyBorder="1" applyAlignment="1" applyProtection="1">
      <alignment horizontal="center" vertical="center"/>
      <protection hidden="1"/>
    </xf>
    <xf numFmtId="184" fontId="53" fillId="22" borderId="33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42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0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16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45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43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36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35" xfId="0" applyNumberFormat="1" applyFont="1" applyFill="1" applyBorder="1" applyAlignment="1" applyProtection="1">
      <alignment horizontal="center" vertical="center"/>
      <protection hidden="1"/>
    </xf>
    <xf numFmtId="0" fontId="53" fillId="22" borderId="62" xfId="0" applyNumberFormat="1" applyFont="1" applyFill="1" applyBorder="1" applyAlignment="1" applyProtection="1">
      <alignment horizontal="center" vertical="center"/>
      <protection hidden="1"/>
    </xf>
    <xf numFmtId="49" fontId="53" fillId="22" borderId="47" xfId="0" applyNumberFormat="1" applyFont="1" applyFill="1" applyBorder="1" applyAlignment="1" applyProtection="1">
      <alignment horizontal="center" vertical="center" wrapText="1"/>
      <protection hidden="1"/>
    </xf>
    <xf numFmtId="49" fontId="53" fillId="22" borderId="46" xfId="0" applyNumberFormat="1" applyFont="1" applyFill="1" applyBorder="1" applyAlignment="1" applyProtection="1">
      <alignment horizontal="center" vertical="center"/>
      <protection hidden="1"/>
    </xf>
    <xf numFmtId="49" fontId="53" fillId="22" borderId="18" xfId="0" applyNumberFormat="1" applyFont="1" applyFill="1" applyBorder="1" applyAlignment="1" applyProtection="1">
      <alignment horizontal="center" vertical="center"/>
      <protection hidden="1"/>
    </xf>
    <xf numFmtId="184" fontId="53" fillId="22" borderId="63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17" xfId="719" applyNumberFormat="1" applyFont="1" applyFill="1" applyBorder="1" applyAlignment="1" applyProtection="1">
      <alignment horizontal="center" vertical="center" wrapText="1"/>
      <protection hidden="1"/>
    </xf>
    <xf numFmtId="184" fontId="53" fillId="22" borderId="73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17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0" xfId="0" quotePrefix="1" applyNumberFormat="1" applyFont="1" applyFill="1" applyBorder="1" applyAlignment="1" applyProtection="1">
      <alignment horizontal="center" vertical="center"/>
      <protection hidden="1"/>
    </xf>
    <xf numFmtId="0" fontId="62" fillId="22" borderId="17" xfId="0" quotePrefix="1" applyNumberFormat="1" applyFont="1" applyFill="1" applyBorder="1" applyAlignment="1" applyProtection="1">
      <alignment horizontal="center" vertical="center"/>
      <protection hidden="1"/>
    </xf>
    <xf numFmtId="0" fontId="62" fillId="22" borderId="0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0" applyFont="1" applyFill="1" applyBorder="1" applyProtection="1">
      <protection hidden="1"/>
    </xf>
    <xf numFmtId="0" fontId="61" fillId="22" borderId="50" xfId="0" applyFont="1" applyFill="1" applyBorder="1" applyAlignment="1" applyProtection="1">
      <alignment horizontal="center" vertical="center" wrapText="1"/>
      <protection hidden="1"/>
    </xf>
    <xf numFmtId="0" fontId="61" fillId="22" borderId="42" xfId="0" applyFont="1" applyFill="1" applyBorder="1" applyAlignment="1" applyProtection="1">
      <alignment horizontal="center" vertical="center" wrapText="1"/>
      <protection hidden="1"/>
    </xf>
    <xf numFmtId="0" fontId="61" fillId="22" borderId="25" xfId="0" applyFont="1" applyFill="1" applyBorder="1" applyAlignment="1" applyProtection="1">
      <alignment horizontal="center" vertical="center" wrapText="1"/>
      <protection hidden="1"/>
    </xf>
    <xf numFmtId="0" fontId="61" fillId="22" borderId="16" xfId="0" applyFont="1" applyFill="1" applyBorder="1" applyAlignment="1" applyProtection="1">
      <alignment horizontal="center" vertical="center" wrapText="1"/>
      <protection hidden="1"/>
    </xf>
    <xf numFmtId="0" fontId="61" fillId="22" borderId="30" xfId="0" applyFont="1" applyFill="1" applyBorder="1" applyAlignment="1" applyProtection="1">
      <alignment horizontal="center" vertical="center" wrapText="1"/>
      <protection hidden="1"/>
    </xf>
    <xf numFmtId="0" fontId="61" fillId="22" borderId="76" xfId="0" applyFont="1" applyFill="1" applyBorder="1" applyAlignment="1" applyProtection="1">
      <alignment horizontal="center" vertical="center" wrapText="1"/>
      <protection hidden="1"/>
    </xf>
    <xf numFmtId="0" fontId="53" fillId="22" borderId="80" xfId="0" applyFont="1" applyFill="1" applyBorder="1" applyAlignment="1" applyProtection="1">
      <alignment horizontal="center" vertical="center" wrapText="1"/>
      <protection hidden="1"/>
    </xf>
    <xf numFmtId="0" fontId="53" fillId="22" borderId="25" xfId="0" applyFont="1" applyFill="1" applyBorder="1" applyAlignment="1" applyProtection="1">
      <alignment horizontal="center" vertical="center" wrapText="1"/>
      <protection hidden="1"/>
    </xf>
    <xf numFmtId="0" fontId="53" fillId="22" borderId="16" xfId="0" applyFont="1" applyFill="1" applyBorder="1" applyAlignment="1" applyProtection="1">
      <alignment horizontal="center" vertical="center" wrapText="1"/>
      <protection hidden="1"/>
    </xf>
    <xf numFmtId="0" fontId="53" fillId="22" borderId="30" xfId="0" applyFont="1" applyFill="1" applyBorder="1" applyAlignment="1" applyProtection="1">
      <alignment horizontal="center" vertical="center" wrapText="1"/>
      <protection hidden="1"/>
    </xf>
    <xf numFmtId="0" fontId="53" fillId="22" borderId="76" xfId="0" applyFont="1" applyFill="1" applyBorder="1" applyAlignment="1" applyProtection="1">
      <alignment horizontal="center" vertical="center" wrapText="1"/>
      <protection hidden="1"/>
    </xf>
    <xf numFmtId="0" fontId="53" fillId="22" borderId="71" xfId="0" applyFont="1" applyFill="1" applyBorder="1" applyAlignment="1" applyProtection="1">
      <alignment horizontal="center" vertical="center" wrapText="1"/>
      <protection hidden="1"/>
    </xf>
    <xf numFmtId="0" fontId="53" fillId="22" borderId="17" xfId="0" applyFont="1" applyFill="1" applyBorder="1" applyAlignment="1" applyProtection="1">
      <alignment horizontal="center" vertical="center" wrapText="1"/>
      <protection hidden="1"/>
    </xf>
    <xf numFmtId="0" fontId="53" fillId="22" borderId="21" xfId="0" applyFont="1" applyFill="1" applyBorder="1" applyAlignment="1" applyProtection="1">
      <alignment horizontal="center" vertical="center" wrapText="1"/>
      <protection hidden="1"/>
    </xf>
    <xf numFmtId="0" fontId="53" fillId="22" borderId="79" xfId="0" applyFont="1" applyFill="1" applyBorder="1" applyAlignment="1" applyProtection="1">
      <alignment horizontal="center" vertical="center" wrapText="1"/>
      <protection hidden="1"/>
    </xf>
    <xf numFmtId="0" fontId="53" fillId="22" borderId="52" xfId="0" applyFont="1" applyFill="1" applyBorder="1" applyAlignment="1" applyProtection="1">
      <alignment horizontal="center" vertical="center" wrapText="1"/>
      <protection hidden="1"/>
    </xf>
    <xf numFmtId="3" fontId="53" fillId="22" borderId="21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30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32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31" xfId="0" applyFont="1" applyFill="1" applyBorder="1" applyAlignment="1" applyProtection="1">
      <alignment horizontal="center" vertical="center" wrapText="1"/>
      <protection hidden="1"/>
    </xf>
    <xf numFmtId="0" fontId="53" fillId="22" borderId="0" xfId="0" applyFont="1" applyFill="1" applyBorder="1" applyAlignment="1" applyProtection="1">
      <alignment horizontal="center" vertical="center" wrapText="1"/>
      <protection hidden="1"/>
    </xf>
    <xf numFmtId="0" fontId="53" fillId="22" borderId="32" xfId="0" applyFont="1" applyFill="1" applyBorder="1" applyAlignment="1" applyProtection="1">
      <alignment horizontal="center" vertical="center" wrapText="1"/>
      <protection hidden="1"/>
    </xf>
    <xf numFmtId="177" fontId="53" fillId="22" borderId="29" xfId="719" applyFont="1" applyFill="1" applyBorder="1" applyAlignment="1" applyProtection="1">
      <alignment horizontal="center" vertical="center" wrapText="1"/>
      <protection hidden="1"/>
    </xf>
    <xf numFmtId="177" fontId="53" fillId="22" borderId="80" xfId="719" applyFont="1" applyFill="1" applyBorder="1" applyAlignment="1" applyProtection="1">
      <alignment horizontal="center" vertical="center" wrapText="1"/>
      <protection hidden="1"/>
    </xf>
    <xf numFmtId="177" fontId="53" fillId="22" borderId="25" xfId="719" applyFont="1" applyFill="1" applyBorder="1" applyAlignment="1" applyProtection="1">
      <alignment horizontal="center" vertical="center" wrapText="1"/>
      <protection hidden="1"/>
    </xf>
    <xf numFmtId="177" fontId="53" fillId="22" borderId="30" xfId="719" applyFont="1" applyFill="1" applyBorder="1" applyAlignment="1" applyProtection="1">
      <alignment horizontal="center" vertical="center" wrapText="1"/>
      <protection hidden="1"/>
    </xf>
    <xf numFmtId="177" fontId="53" fillId="22" borderId="76" xfId="719" applyFont="1" applyFill="1" applyBorder="1" applyAlignment="1" applyProtection="1">
      <alignment horizontal="center" vertical="center" wrapText="1"/>
      <protection hidden="1"/>
    </xf>
    <xf numFmtId="3" fontId="53" fillId="22" borderId="44" xfId="0" applyNumberFormat="1" applyFont="1" applyFill="1" applyBorder="1" applyAlignment="1" applyProtection="1">
      <alignment horizontal="center" vertical="center" wrapText="1"/>
      <protection hidden="1"/>
    </xf>
    <xf numFmtId="41" fontId="65" fillId="22" borderId="0" xfId="0" applyNumberFormat="1" applyFont="1" applyFill="1" applyBorder="1" applyAlignment="1" applyProtection="1">
      <alignment horizontal="center" vertical="center"/>
      <protection hidden="1"/>
    </xf>
    <xf numFmtId="41" fontId="65" fillId="22" borderId="16" xfId="0" applyNumberFormat="1" applyFont="1" applyFill="1" applyBorder="1" applyAlignment="1" applyProtection="1">
      <alignment horizontal="center" vertical="center"/>
      <protection hidden="1"/>
    </xf>
    <xf numFmtId="3" fontId="53" fillId="22" borderId="79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56" xfId="0" applyFont="1" applyFill="1" applyBorder="1" applyAlignment="1" applyProtection="1">
      <alignment horizontal="center" vertical="center" wrapText="1"/>
      <protection hidden="1"/>
    </xf>
    <xf numFmtId="3" fontId="53" fillId="22" borderId="15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69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48" xfId="0" applyFont="1" applyFill="1" applyBorder="1" applyAlignment="1" applyProtection="1">
      <alignment horizontal="center" vertical="center"/>
      <protection hidden="1"/>
    </xf>
    <xf numFmtId="0" fontId="74" fillId="22" borderId="0" xfId="0" applyFont="1" applyFill="1" applyBorder="1" applyAlignment="1" applyProtection="1">
      <alignment horizontal="center" vertical="center"/>
      <protection hidden="1"/>
    </xf>
    <xf numFmtId="49" fontId="61" fillId="22" borderId="0" xfId="0" applyNumberFormat="1" applyFont="1" applyFill="1" applyBorder="1" applyAlignment="1" applyProtection="1">
      <alignment horizontal="left"/>
      <protection locked="0" hidden="1"/>
    </xf>
    <xf numFmtId="3" fontId="53" fillId="22" borderId="54" xfId="0" applyNumberFormat="1" applyFont="1" applyFill="1" applyBorder="1" applyAlignment="1" applyProtection="1">
      <alignment horizontal="center" vertical="center"/>
      <protection hidden="1"/>
    </xf>
    <xf numFmtId="3" fontId="53" fillId="22" borderId="38" xfId="0" applyNumberFormat="1" applyFont="1" applyFill="1" applyBorder="1" applyAlignment="1" applyProtection="1">
      <alignment horizontal="center" vertical="center" wrapText="1"/>
      <protection hidden="1"/>
    </xf>
    <xf numFmtId="3" fontId="53" fillId="22" borderId="55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42" xfId="0" applyFont="1" applyFill="1" applyBorder="1" applyAlignment="1" applyProtection="1">
      <alignment horizontal="center" vertical="center" wrapText="1"/>
      <protection hidden="1"/>
    </xf>
    <xf numFmtId="0" fontId="53" fillId="22" borderId="43" xfId="0" applyFont="1" applyFill="1" applyBorder="1" applyAlignment="1" applyProtection="1">
      <alignment horizontal="center" vertical="center" wrapText="1"/>
      <protection hidden="1"/>
    </xf>
    <xf numFmtId="0" fontId="53" fillId="22" borderId="63" xfId="0" applyFont="1" applyFill="1" applyBorder="1" applyAlignment="1" applyProtection="1">
      <alignment horizontal="center" vertical="center" wrapText="1"/>
      <protection hidden="1"/>
    </xf>
    <xf numFmtId="0" fontId="53" fillId="22" borderId="73" xfId="0" applyFont="1" applyFill="1" applyBorder="1" applyAlignment="1" applyProtection="1">
      <alignment horizontal="center" vertical="center" wrapText="1"/>
      <protection hidden="1"/>
    </xf>
    <xf numFmtId="0" fontId="53" fillId="22" borderId="23" xfId="0" applyFont="1" applyFill="1" applyBorder="1" applyAlignment="1" applyProtection="1">
      <alignment horizontal="center" vertical="top" wrapText="1"/>
      <protection hidden="1"/>
    </xf>
    <xf numFmtId="0" fontId="53" fillId="22" borderId="24" xfId="0" applyFont="1" applyFill="1" applyBorder="1" applyAlignment="1" applyProtection="1">
      <alignment horizontal="center" vertical="top" wrapText="1"/>
      <protection hidden="1"/>
    </xf>
    <xf numFmtId="0" fontId="53" fillId="22" borderId="66" xfId="0" applyFont="1" applyFill="1" applyBorder="1" applyAlignment="1" applyProtection="1">
      <alignment horizontal="center" vertical="center"/>
      <protection hidden="1"/>
    </xf>
    <xf numFmtId="0" fontId="53" fillId="22" borderId="70" xfId="0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Alignment="1" applyProtection="1">
      <alignment horizontal="center" vertical="top"/>
      <protection hidden="1"/>
    </xf>
    <xf numFmtId="0" fontId="53" fillId="22" borderId="75" xfId="0" applyFont="1" applyFill="1" applyBorder="1" applyAlignment="1" applyProtection="1">
      <alignment horizontal="center" vertical="center" wrapText="1"/>
      <protection hidden="1"/>
    </xf>
    <xf numFmtId="0" fontId="53" fillId="22" borderId="26" xfId="0" applyFont="1" applyFill="1" applyBorder="1" applyAlignment="1" applyProtection="1">
      <alignment horizontal="center" vertical="center" wrapText="1"/>
      <protection hidden="1"/>
    </xf>
    <xf numFmtId="0" fontId="53" fillId="22" borderId="28" xfId="0" applyFont="1" applyFill="1" applyBorder="1" applyAlignment="1" applyProtection="1">
      <alignment horizontal="center" vertical="center" wrapText="1"/>
      <protection hidden="1"/>
    </xf>
    <xf numFmtId="0" fontId="53" fillId="22" borderId="23" xfId="0" applyFont="1" applyFill="1" applyBorder="1" applyAlignment="1" applyProtection="1">
      <alignment horizontal="center" vertical="center"/>
      <protection hidden="1"/>
    </xf>
    <xf numFmtId="0" fontId="53" fillId="22" borderId="24" xfId="0" applyFont="1" applyFill="1" applyBorder="1" applyAlignment="1" applyProtection="1">
      <alignment horizontal="center" vertical="center"/>
      <protection hidden="1"/>
    </xf>
    <xf numFmtId="0" fontId="53" fillId="59" borderId="68" xfId="0" applyFont="1" applyFill="1" applyBorder="1" applyAlignment="1" applyProtection="1">
      <alignment horizontal="center" vertical="center" wrapText="1"/>
      <protection hidden="1"/>
    </xf>
    <xf numFmtId="0" fontId="0" fillId="59" borderId="23" xfId="0" applyFill="1" applyBorder="1"/>
    <xf numFmtId="0" fontId="0" fillId="59" borderId="24" xfId="0" applyFill="1" applyBorder="1"/>
    <xf numFmtId="0" fontId="53" fillId="59" borderId="29" xfId="0" applyFont="1" applyFill="1" applyBorder="1" applyAlignment="1" applyProtection="1">
      <alignment horizontal="center" vertical="center" wrapText="1"/>
      <protection hidden="1"/>
    </xf>
    <xf numFmtId="0" fontId="0" fillId="59" borderId="25" xfId="0" applyFill="1" applyBorder="1"/>
    <xf numFmtId="0" fontId="0" fillId="59" borderId="27" xfId="0" applyFill="1" applyBorder="1"/>
    <xf numFmtId="0" fontId="53" fillId="59" borderId="25" xfId="0" applyFont="1" applyFill="1" applyBorder="1" applyAlignment="1" applyProtection="1">
      <alignment horizontal="center" vertical="center" wrapText="1"/>
      <protection hidden="1"/>
    </xf>
    <xf numFmtId="0" fontId="53" fillId="59" borderId="27" xfId="0" applyFont="1" applyFill="1" applyBorder="1" applyAlignment="1" applyProtection="1">
      <alignment horizontal="center" vertical="center" wrapText="1"/>
      <protection hidden="1"/>
    </xf>
    <xf numFmtId="0" fontId="53" fillId="59" borderId="49" xfId="0" applyFont="1" applyFill="1" applyBorder="1" applyAlignment="1" applyProtection="1">
      <alignment horizontal="center" vertical="center" wrapText="1"/>
      <protection hidden="1"/>
    </xf>
    <xf numFmtId="0" fontId="53" fillId="59" borderId="37" xfId="0" applyFont="1" applyFill="1" applyBorder="1" applyAlignment="1" applyProtection="1">
      <alignment horizontal="center" vertical="center" wrapText="1"/>
      <protection hidden="1"/>
    </xf>
    <xf numFmtId="0" fontId="52" fillId="22" borderId="24" xfId="0" applyFont="1" applyFill="1" applyBorder="1" applyAlignment="1" applyProtection="1">
      <alignment horizontal="center" vertical="center" wrapText="1"/>
      <protection hidden="1"/>
    </xf>
    <xf numFmtId="3" fontId="53" fillId="22" borderId="17" xfId="0" applyNumberFormat="1" applyFont="1" applyFill="1" applyBorder="1" applyAlignment="1" applyProtection="1">
      <alignment horizontal="center" vertical="center" wrapText="1"/>
      <protection hidden="1"/>
    </xf>
    <xf numFmtId="0" fontId="52" fillId="22" borderId="23" xfId="0" applyFont="1" applyFill="1" applyBorder="1" applyAlignment="1" applyProtection="1">
      <alignment horizontal="center" vertical="center" wrapText="1"/>
      <protection hidden="1"/>
    </xf>
    <xf numFmtId="0" fontId="52" fillId="22" borderId="25" xfId="0" applyFont="1" applyFill="1" applyBorder="1" applyAlignment="1" applyProtection="1">
      <alignment horizontal="center" vertical="center"/>
      <protection hidden="1"/>
    </xf>
    <xf numFmtId="0" fontId="52" fillId="22" borderId="27" xfId="0" applyFont="1" applyFill="1" applyBorder="1" applyAlignment="1" applyProtection="1">
      <alignment horizontal="center" vertical="center"/>
      <protection hidden="1"/>
    </xf>
    <xf numFmtId="0" fontId="53" fillId="22" borderId="25" xfId="0" applyFont="1" applyFill="1" applyBorder="1" applyAlignment="1" applyProtection="1">
      <alignment horizontal="center" vertical="center"/>
      <protection hidden="1"/>
    </xf>
    <xf numFmtId="0" fontId="53" fillId="22" borderId="27" xfId="0" applyFont="1" applyFill="1" applyBorder="1" applyAlignment="1" applyProtection="1">
      <alignment horizontal="center" vertical="center"/>
      <protection hidden="1"/>
    </xf>
    <xf numFmtId="0" fontId="52" fillId="22" borderId="21" xfId="0" applyFont="1" applyFill="1" applyBorder="1" applyAlignment="1" applyProtection="1">
      <alignment horizontal="center" vertical="center"/>
      <protection hidden="1"/>
    </xf>
    <xf numFmtId="0" fontId="52" fillId="22" borderId="22" xfId="0" applyFont="1" applyFill="1" applyBorder="1" applyAlignment="1" applyProtection="1">
      <alignment horizontal="center" vertical="center"/>
      <protection hidden="1"/>
    </xf>
    <xf numFmtId="0" fontId="52" fillId="22" borderId="27" xfId="0" applyFont="1" applyFill="1" applyBorder="1" applyAlignment="1" applyProtection="1">
      <alignment horizontal="center" vertical="center" wrapText="1"/>
      <protection hidden="1"/>
    </xf>
    <xf numFmtId="0" fontId="53" fillId="22" borderId="72" xfId="0" applyFont="1" applyFill="1" applyBorder="1" applyAlignment="1" applyProtection="1">
      <alignment horizontal="center" vertical="center" wrapText="1"/>
      <protection hidden="1"/>
    </xf>
    <xf numFmtId="0" fontId="53" fillId="22" borderId="59" xfId="0" applyFont="1" applyFill="1" applyBorder="1" applyAlignment="1" applyProtection="1">
      <alignment horizontal="center" vertical="center" wrapText="1"/>
      <protection hidden="1"/>
    </xf>
    <xf numFmtId="0" fontId="53" fillId="22" borderId="60" xfId="0" applyFont="1" applyFill="1" applyBorder="1" applyAlignment="1" applyProtection="1">
      <alignment horizontal="center" vertical="center" wrapText="1"/>
      <protection hidden="1"/>
    </xf>
    <xf numFmtId="3" fontId="58" fillId="22" borderId="0" xfId="0" applyNumberFormat="1" applyFont="1" applyFill="1" applyAlignment="1" applyProtection="1">
      <alignment horizontal="center" vertical="center"/>
      <protection hidden="1"/>
    </xf>
    <xf numFmtId="0" fontId="53" fillId="22" borderId="34" xfId="0" applyFont="1" applyFill="1" applyBorder="1" applyAlignment="1" applyProtection="1">
      <alignment horizontal="center" vertical="center" wrapText="1"/>
      <protection hidden="1"/>
    </xf>
    <xf numFmtId="0" fontId="52" fillId="22" borderId="25" xfId="0" applyFont="1" applyFill="1" applyBorder="1" applyAlignment="1" applyProtection="1">
      <alignment horizontal="center" vertical="center" wrapText="1"/>
      <protection hidden="1"/>
    </xf>
    <xf numFmtId="0" fontId="53" fillId="22" borderId="29" xfId="0" applyFont="1" applyFill="1" applyBorder="1" applyAlignment="1" applyProtection="1">
      <alignment horizontal="left" vertical="center" wrapText="1"/>
      <protection hidden="1"/>
    </xf>
    <xf numFmtId="0" fontId="53" fillId="22" borderId="31" xfId="0" applyFont="1" applyFill="1" applyBorder="1" applyAlignment="1" applyProtection="1">
      <alignment horizontal="left" vertical="center" wrapText="1"/>
      <protection hidden="1"/>
    </xf>
    <xf numFmtId="0" fontId="53" fillId="22" borderId="80" xfId="0" applyFont="1" applyFill="1" applyBorder="1" applyAlignment="1" applyProtection="1">
      <alignment horizontal="left" vertical="center" wrapText="1"/>
      <protection hidden="1"/>
    </xf>
    <xf numFmtId="3" fontId="53" fillId="22" borderId="22" xfId="0" applyNumberFormat="1" applyFont="1" applyFill="1" applyBorder="1" applyAlignment="1" applyProtection="1">
      <alignment horizontal="center" vertical="center" wrapText="1"/>
      <protection hidden="1"/>
    </xf>
    <xf numFmtId="0" fontId="53" fillId="22" borderId="49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44" xfId="719" applyNumberFormat="1" applyFont="1" applyFill="1" applyBorder="1" applyAlignment="1" applyProtection="1">
      <alignment horizontal="center" vertical="center" wrapText="1"/>
      <protection hidden="1"/>
    </xf>
    <xf numFmtId="177" fontId="53" fillId="22" borderId="47" xfId="719" applyFont="1" applyFill="1" applyBorder="1" applyAlignment="1" applyProtection="1">
      <alignment horizontal="center" vertical="center" wrapText="1"/>
      <protection hidden="1"/>
    </xf>
    <xf numFmtId="177" fontId="53" fillId="22" borderId="48" xfId="719" applyFont="1" applyFill="1" applyBorder="1" applyAlignment="1" applyProtection="1">
      <alignment horizontal="center" vertical="center" wrapText="1"/>
      <protection hidden="1"/>
    </xf>
    <xf numFmtId="0" fontId="53" fillId="22" borderId="40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22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46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18" xfId="719" applyNumberFormat="1" applyFont="1" applyFill="1" applyBorder="1" applyAlignment="1" applyProtection="1">
      <alignment horizontal="center" vertical="center" wrapText="1"/>
      <protection hidden="1"/>
    </xf>
    <xf numFmtId="177" fontId="53" fillId="22" borderId="77" xfId="719" applyFont="1" applyFill="1" applyBorder="1" applyAlignment="1" applyProtection="1">
      <alignment horizontal="center" vertical="center" wrapText="1"/>
      <protection hidden="1"/>
    </xf>
    <xf numFmtId="177" fontId="53" fillId="22" borderId="15" xfId="719" applyFont="1" applyFill="1" applyBorder="1" applyAlignment="1" applyProtection="1">
      <alignment horizontal="center" vertical="center" wrapText="1"/>
      <protection hidden="1"/>
    </xf>
    <xf numFmtId="0" fontId="53" fillId="22" borderId="15" xfId="719" applyNumberFormat="1" applyFont="1" applyFill="1" applyBorder="1" applyAlignment="1" applyProtection="1">
      <alignment horizontal="center" vertical="center" wrapText="1"/>
      <protection hidden="1"/>
    </xf>
    <xf numFmtId="0" fontId="53" fillId="22" borderId="69" xfId="719" applyNumberFormat="1" applyFont="1" applyFill="1" applyBorder="1" applyAlignment="1" applyProtection="1">
      <alignment horizontal="center" vertical="center" wrapText="1"/>
      <protection hidden="1"/>
    </xf>
    <xf numFmtId="177" fontId="53" fillId="22" borderId="36" xfId="719" applyFont="1" applyFill="1" applyBorder="1" applyAlignment="1" applyProtection="1">
      <alignment horizontal="center" vertical="center" wrapText="1"/>
      <protection hidden="1"/>
    </xf>
    <xf numFmtId="0" fontId="53" fillId="22" borderId="63" xfId="0" applyFont="1" applyFill="1" applyBorder="1" applyAlignment="1" applyProtection="1">
      <alignment horizontal="center" vertical="center"/>
      <protection hidden="1"/>
    </xf>
    <xf numFmtId="0" fontId="53" fillId="22" borderId="17" xfId="0" applyFont="1" applyFill="1" applyBorder="1" applyAlignment="1" applyProtection="1">
      <alignment horizontal="center" vertical="center"/>
      <protection hidden="1"/>
    </xf>
    <xf numFmtId="0" fontId="53" fillId="22" borderId="73" xfId="0" applyFont="1" applyFill="1" applyBorder="1" applyAlignment="1" applyProtection="1">
      <alignment horizontal="center" vertical="center"/>
      <protection hidden="1"/>
    </xf>
    <xf numFmtId="0" fontId="61" fillId="22" borderId="33" xfId="0" applyFont="1" applyFill="1" applyBorder="1" applyAlignment="1" applyProtection="1">
      <alignment horizontal="right"/>
      <protection locked="0" hidden="1"/>
    </xf>
    <xf numFmtId="0" fontId="53" fillId="22" borderId="45" xfId="0" applyFont="1" applyFill="1" applyBorder="1" applyAlignment="1" applyProtection="1">
      <alignment horizontal="center" vertical="center" wrapText="1"/>
      <protection hidden="1"/>
    </xf>
    <xf numFmtId="0" fontId="53" fillId="22" borderId="38" xfId="0" applyFont="1" applyFill="1" applyBorder="1" applyAlignment="1" applyProtection="1">
      <alignment horizontal="center" vertical="center" wrapText="1"/>
      <protection hidden="1"/>
    </xf>
    <xf numFmtId="0" fontId="53" fillId="22" borderId="29" xfId="0" applyFont="1" applyFill="1" applyBorder="1" applyAlignment="1" applyProtection="1">
      <alignment horizontal="center" vertical="center"/>
      <protection hidden="1"/>
    </xf>
    <xf numFmtId="0" fontId="53" fillId="22" borderId="31" xfId="0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center" vertical="top"/>
      <protection hidden="1"/>
    </xf>
    <xf numFmtId="0" fontId="53" fillId="22" borderId="51" xfId="0" applyFont="1" applyFill="1" applyBorder="1" applyAlignment="1" applyProtection="1">
      <alignment horizontal="center" vertical="center" wrapText="1"/>
      <protection hidden="1"/>
    </xf>
    <xf numFmtId="49" fontId="62" fillId="22" borderId="0" xfId="0" quotePrefix="1" applyNumberFormat="1" applyFont="1" applyFill="1" applyBorder="1" applyAlignment="1" applyProtection="1">
      <alignment horizontal="center" vertical="center"/>
      <protection hidden="1"/>
    </xf>
    <xf numFmtId="49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49" fontId="53" fillId="22" borderId="41" xfId="0" quotePrefix="1" applyNumberFormat="1" applyFont="1" applyFill="1" applyBorder="1" applyAlignment="1" applyProtection="1">
      <alignment horizontal="center" vertical="center"/>
      <protection hidden="1"/>
    </xf>
    <xf numFmtId="49" fontId="53" fillId="22" borderId="93" xfId="0" quotePrefix="1" applyNumberFormat="1" applyFont="1" applyFill="1" applyBorder="1" applyAlignment="1" applyProtection="1">
      <alignment horizontal="center" vertical="center"/>
      <protection hidden="1"/>
    </xf>
    <xf numFmtId="49" fontId="53" fillId="22" borderId="0" xfId="0" quotePrefix="1" applyNumberFormat="1" applyFont="1" applyFill="1" applyBorder="1" applyAlignment="1" applyProtection="1">
      <alignment horizontal="center" vertical="center"/>
      <protection hidden="1"/>
    </xf>
    <xf numFmtId="49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Alignment="1" applyProtection="1">
      <alignment horizontal="left"/>
      <protection locked="0" hidden="1"/>
    </xf>
    <xf numFmtId="0" fontId="53" fillId="22" borderId="0" xfId="0" applyFont="1" applyFill="1" applyBorder="1" applyAlignment="1" applyProtection="1">
      <alignment horizontal="right" vertical="center"/>
      <protection hidden="1"/>
    </xf>
    <xf numFmtId="0" fontId="53" fillId="22" borderId="68" xfId="917" applyFont="1" applyFill="1" applyBorder="1" applyAlignment="1" applyProtection="1">
      <alignment horizontal="center" vertical="center" wrapText="1"/>
      <protection hidden="1"/>
    </xf>
    <xf numFmtId="0" fontId="53" fillId="22" borderId="24" xfId="917" applyFont="1" applyFill="1" applyBorder="1" applyAlignment="1" applyProtection="1">
      <alignment horizontal="center" vertical="center" wrapText="1"/>
      <protection hidden="1"/>
    </xf>
    <xf numFmtId="0" fontId="53" fillId="22" borderId="29" xfId="917" applyFont="1" applyFill="1" applyBorder="1" applyAlignment="1" applyProtection="1">
      <alignment horizontal="center" vertical="center" wrapText="1"/>
      <protection hidden="1"/>
    </xf>
    <xf numFmtId="0" fontId="53" fillId="22" borderId="27" xfId="917" applyFont="1" applyFill="1" applyBorder="1" applyAlignment="1" applyProtection="1">
      <alignment horizontal="center" vertical="center" wrapText="1"/>
      <protection hidden="1"/>
    </xf>
    <xf numFmtId="0" fontId="57" fillId="22" borderId="0" xfId="917" applyFont="1" applyFill="1" applyBorder="1" applyAlignment="1" applyProtection="1">
      <alignment horizontal="center" vertical="center"/>
      <protection hidden="1"/>
    </xf>
    <xf numFmtId="0" fontId="58" fillId="22" borderId="0" xfId="917" applyFont="1" applyFill="1" applyBorder="1" applyAlignment="1" applyProtection="1">
      <alignment horizontal="center" vertical="center"/>
      <protection hidden="1"/>
    </xf>
    <xf numFmtId="0" fontId="53" fillId="22" borderId="51" xfId="917" applyFont="1" applyFill="1" applyBorder="1" applyAlignment="1" applyProtection="1">
      <alignment horizontal="center" vertical="center" wrapText="1"/>
      <protection hidden="1"/>
    </xf>
    <xf numFmtId="0" fontId="53" fillId="22" borderId="21" xfId="917" applyFont="1" applyFill="1" applyBorder="1" applyAlignment="1" applyProtection="1">
      <alignment horizontal="center" vertical="center" wrapText="1"/>
      <protection hidden="1"/>
    </xf>
    <xf numFmtId="0" fontId="53" fillId="22" borderId="22" xfId="917" applyFont="1" applyFill="1" applyBorder="1" applyAlignment="1" applyProtection="1">
      <alignment horizontal="center" vertical="center" wrapText="1"/>
      <protection hidden="1"/>
    </xf>
    <xf numFmtId="0" fontId="53" fillId="22" borderId="50" xfId="917" applyFont="1" applyFill="1" applyBorder="1" applyAlignment="1" applyProtection="1">
      <alignment horizontal="center" vertical="center" wrapText="1"/>
      <protection hidden="1"/>
    </xf>
    <xf numFmtId="0" fontId="53" fillId="22" borderId="30" xfId="917" applyFont="1" applyFill="1" applyBorder="1" applyAlignment="1" applyProtection="1">
      <alignment horizontal="center" vertical="center" wrapText="1"/>
      <protection hidden="1"/>
    </xf>
    <xf numFmtId="0" fontId="53" fillId="22" borderId="52" xfId="917" applyFont="1" applyFill="1" applyBorder="1" applyAlignment="1" applyProtection="1">
      <alignment horizontal="center" vertical="center" wrapText="1"/>
      <protection hidden="1"/>
    </xf>
    <xf numFmtId="0" fontId="53" fillId="22" borderId="33" xfId="917" applyFont="1" applyFill="1" applyBorder="1" applyAlignment="1" applyProtection="1">
      <alignment horizontal="center" vertical="center" wrapText="1"/>
      <protection hidden="1"/>
    </xf>
    <xf numFmtId="0" fontId="53" fillId="22" borderId="25" xfId="917" applyFont="1" applyFill="1" applyBorder="1" applyAlignment="1" applyProtection="1">
      <alignment horizontal="center" vertical="center" wrapText="1"/>
      <protection hidden="1"/>
    </xf>
    <xf numFmtId="0" fontId="53" fillId="22" borderId="32" xfId="917" applyFont="1" applyFill="1" applyBorder="1" applyAlignment="1" applyProtection="1">
      <alignment horizontal="center" vertical="center" wrapText="1"/>
      <protection hidden="1"/>
    </xf>
    <xf numFmtId="0" fontId="53" fillId="22" borderId="23" xfId="917" applyFont="1" applyFill="1" applyBorder="1" applyAlignment="1" applyProtection="1">
      <alignment horizontal="center" vertical="center" wrapText="1"/>
      <protection hidden="1"/>
    </xf>
    <xf numFmtId="0" fontId="57" fillId="22" borderId="0" xfId="918" applyFont="1" applyFill="1" applyAlignment="1" applyProtection="1">
      <alignment horizontal="center" vertical="center"/>
      <protection hidden="1"/>
    </xf>
    <xf numFmtId="0" fontId="58" fillId="22" borderId="0" xfId="918" applyFont="1" applyFill="1" applyAlignment="1" applyProtection="1">
      <alignment horizontal="center" vertical="center"/>
      <protection hidden="1"/>
    </xf>
    <xf numFmtId="0" fontId="53" fillId="22" borderId="47" xfId="918" applyFont="1" applyFill="1" applyBorder="1" applyAlignment="1" applyProtection="1">
      <alignment horizontal="center" vertical="center" wrapText="1"/>
      <protection hidden="1"/>
    </xf>
    <xf numFmtId="0" fontId="53" fillId="22" borderId="46" xfId="918" applyFont="1" applyFill="1" applyBorder="1" applyAlignment="1" applyProtection="1">
      <alignment horizontal="center" vertical="center" wrapText="1"/>
      <protection hidden="1"/>
    </xf>
    <xf numFmtId="0" fontId="53" fillId="22" borderId="18" xfId="918" applyFont="1" applyFill="1" applyBorder="1" applyAlignment="1" applyProtection="1">
      <alignment horizontal="center" vertical="center" wrapText="1"/>
      <protection hidden="1"/>
    </xf>
    <xf numFmtId="0" fontId="53" fillId="22" borderId="63" xfId="918" applyFont="1" applyFill="1" applyBorder="1" applyAlignment="1" applyProtection="1">
      <alignment horizontal="center" vertical="center" wrapText="1"/>
      <protection hidden="1"/>
    </xf>
    <xf numFmtId="0" fontId="53" fillId="22" borderId="33" xfId="918" applyFont="1" applyFill="1" applyBorder="1" applyAlignment="1" applyProtection="1">
      <alignment horizontal="center" vertical="center" wrapText="1"/>
      <protection hidden="1"/>
    </xf>
    <xf numFmtId="0" fontId="53" fillId="22" borderId="51" xfId="918" applyFont="1" applyFill="1" applyBorder="1" applyAlignment="1" applyProtection="1">
      <alignment horizontal="center" vertical="center" wrapText="1"/>
      <protection hidden="1"/>
    </xf>
    <xf numFmtId="0" fontId="53" fillId="22" borderId="17" xfId="918" applyFont="1" applyFill="1" applyBorder="1" applyAlignment="1" applyProtection="1">
      <alignment horizontal="center" vertical="center" wrapText="1"/>
      <protection hidden="1"/>
    </xf>
    <xf numFmtId="0" fontId="53" fillId="22" borderId="0" xfId="918" applyFont="1" applyFill="1" applyBorder="1" applyAlignment="1" applyProtection="1">
      <alignment horizontal="center" vertical="center" wrapText="1"/>
      <protection hidden="1"/>
    </xf>
    <xf numFmtId="0" fontId="53" fillId="22" borderId="21" xfId="918" applyFont="1" applyFill="1" applyBorder="1" applyAlignment="1" applyProtection="1">
      <alignment horizontal="center" vertical="center" wrapText="1"/>
      <protection hidden="1"/>
    </xf>
    <xf numFmtId="0" fontId="53" fillId="22" borderId="68" xfId="918" applyFont="1" applyFill="1" applyBorder="1" applyAlignment="1" applyProtection="1">
      <alignment horizontal="center" vertical="center" wrapText="1"/>
      <protection hidden="1"/>
    </xf>
    <xf numFmtId="0" fontId="53" fillId="22" borderId="24" xfId="918" applyFont="1" applyFill="1" applyBorder="1" applyAlignment="1" applyProtection="1">
      <alignment horizontal="center" vertical="center" wrapText="1"/>
      <protection hidden="1"/>
    </xf>
    <xf numFmtId="0" fontId="53" fillId="22" borderId="48" xfId="918" applyFont="1" applyFill="1" applyBorder="1" applyAlignment="1" applyProtection="1">
      <alignment horizontal="center" vertical="center" wrapText="1"/>
      <protection hidden="1"/>
    </xf>
    <xf numFmtId="0" fontId="53" fillId="22" borderId="49" xfId="918" applyFont="1" applyFill="1" applyBorder="1" applyAlignment="1" applyProtection="1">
      <alignment horizontal="center" vertical="center" wrapText="1"/>
      <protection hidden="1"/>
    </xf>
    <xf numFmtId="0" fontId="53" fillId="22" borderId="44" xfId="918" applyFont="1" applyFill="1" applyBorder="1" applyAlignment="1" applyProtection="1">
      <alignment horizontal="center" vertical="center" wrapText="1"/>
      <protection hidden="1"/>
    </xf>
    <xf numFmtId="0" fontId="53" fillId="22" borderId="18" xfId="918" applyFont="1" applyFill="1" applyBorder="1" applyAlignment="1" applyProtection="1">
      <alignment horizontal="center" vertical="center"/>
      <protection hidden="1"/>
    </xf>
    <xf numFmtId="0" fontId="53" fillId="22" borderId="0" xfId="918" quotePrefix="1" applyNumberFormat="1" applyFont="1" applyFill="1" applyBorder="1" applyAlignment="1" applyProtection="1">
      <alignment horizontal="center" vertical="center"/>
      <protection hidden="1"/>
    </xf>
    <xf numFmtId="0" fontId="53" fillId="22" borderId="16" xfId="918" quotePrefix="1" applyNumberFormat="1" applyFont="1" applyFill="1" applyBorder="1" applyAlignment="1" applyProtection="1">
      <alignment horizontal="center" vertical="center"/>
      <protection hidden="1"/>
    </xf>
    <xf numFmtId="0" fontId="62" fillId="22" borderId="0" xfId="918" quotePrefix="1" applyNumberFormat="1" applyFont="1" applyFill="1" applyBorder="1" applyAlignment="1" applyProtection="1">
      <alignment horizontal="center" vertical="center"/>
      <protection hidden="1"/>
    </xf>
    <xf numFmtId="0" fontId="62" fillId="22" borderId="16" xfId="918" quotePrefix="1" applyNumberFormat="1" applyFont="1" applyFill="1" applyBorder="1" applyAlignment="1" applyProtection="1">
      <alignment horizontal="center" vertical="center"/>
      <protection hidden="1"/>
    </xf>
    <xf numFmtId="0" fontId="53" fillId="22" borderId="49" xfId="916" applyFont="1" applyFill="1" applyBorder="1" applyAlignment="1" applyProtection="1">
      <alignment horizontal="center" vertical="center" wrapText="1"/>
      <protection hidden="1"/>
    </xf>
    <xf numFmtId="0" fontId="53" fillId="22" borderId="49" xfId="916" applyFont="1" applyFill="1" applyBorder="1" applyAlignment="1" applyProtection="1">
      <alignment horizontal="center" vertical="center"/>
      <protection hidden="1"/>
    </xf>
    <xf numFmtId="0" fontId="53" fillId="22" borderId="44" xfId="916" applyFont="1" applyFill="1" applyBorder="1" applyAlignment="1" applyProtection="1">
      <alignment horizontal="center" vertical="center"/>
      <protection hidden="1"/>
    </xf>
    <xf numFmtId="0" fontId="53" fillId="22" borderId="35" xfId="916" applyFont="1" applyFill="1" applyBorder="1" applyAlignment="1" applyProtection="1">
      <alignment horizontal="center" vertical="center" wrapText="1"/>
      <protection hidden="1"/>
    </xf>
    <xf numFmtId="0" fontId="53" fillId="22" borderId="62" xfId="916" applyFont="1" applyFill="1" applyBorder="1" applyAlignment="1" applyProtection="1">
      <alignment horizontal="center" vertical="center" wrapText="1"/>
      <protection hidden="1"/>
    </xf>
    <xf numFmtId="0" fontId="53" fillId="22" borderId="37" xfId="916" applyFont="1" applyFill="1" applyBorder="1" applyAlignment="1" applyProtection="1">
      <alignment horizontal="center" vertical="center" wrapText="1"/>
      <protection hidden="1"/>
    </xf>
    <xf numFmtId="0" fontId="53" fillId="22" borderId="37" xfId="916" applyFont="1" applyFill="1" applyBorder="1" applyAlignment="1" applyProtection="1">
      <alignment horizontal="center" vertical="center"/>
      <protection hidden="1"/>
    </xf>
    <xf numFmtId="0" fontId="53" fillId="22" borderId="61" xfId="916" applyFont="1" applyFill="1" applyBorder="1" applyAlignment="1" applyProtection="1">
      <alignment horizontal="center" vertical="center"/>
      <protection hidden="1"/>
    </xf>
    <xf numFmtId="3" fontId="53" fillId="22" borderId="0" xfId="916" applyNumberFormat="1" applyFont="1" applyFill="1" applyAlignment="1" applyProtection="1">
      <alignment horizontal="center" vertical="center"/>
      <protection hidden="1"/>
    </xf>
    <xf numFmtId="186" fontId="61" fillId="22" borderId="33" xfId="916" applyNumberFormat="1" applyFont="1" applyFill="1" applyBorder="1" applyAlignment="1" applyProtection="1">
      <alignment horizontal="right"/>
      <protection locked="0" hidden="1"/>
    </xf>
    <xf numFmtId="0" fontId="53" fillId="22" borderId="46" xfId="916" applyFont="1" applyFill="1" applyBorder="1" applyAlignment="1" applyProtection="1">
      <alignment horizontal="center" vertical="center" wrapText="1"/>
      <protection hidden="1"/>
    </xf>
    <xf numFmtId="0" fontId="53" fillId="22" borderId="46" xfId="916" applyFont="1" applyFill="1" applyBorder="1" applyAlignment="1" applyProtection="1">
      <alignment horizontal="center" vertical="center"/>
      <protection hidden="1"/>
    </xf>
    <xf numFmtId="0" fontId="53" fillId="22" borderId="18" xfId="916" applyFont="1" applyFill="1" applyBorder="1" applyAlignment="1" applyProtection="1">
      <alignment horizontal="center" vertical="center"/>
      <protection hidden="1"/>
    </xf>
    <xf numFmtId="0" fontId="53" fillId="22" borderId="18" xfId="916" applyFont="1" applyFill="1" applyBorder="1" applyAlignment="1" applyProtection="1">
      <alignment horizontal="center" vertical="center" wrapText="1"/>
      <protection hidden="1"/>
    </xf>
    <xf numFmtId="0" fontId="53" fillId="22" borderId="47" xfId="916" applyFont="1" applyFill="1" applyBorder="1" applyAlignment="1" applyProtection="1">
      <alignment horizontal="center" vertical="center"/>
      <protection hidden="1"/>
    </xf>
    <xf numFmtId="0" fontId="53" fillId="22" borderId="81" xfId="916" applyFont="1" applyFill="1" applyBorder="1" applyAlignment="1" applyProtection="1">
      <alignment horizontal="center" vertical="center"/>
      <protection hidden="1"/>
    </xf>
    <xf numFmtId="0" fontId="53" fillId="22" borderId="35" xfId="916" applyFont="1" applyFill="1" applyBorder="1" applyAlignment="1" applyProtection="1">
      <alignment horizontal="center" vertical="center"/>
      <protection hidden="1"/>
    </xf>
    <xf numFmtId="1" fontId="69" fillId="22" borderId="0" xfId="916" quotePrefix="1" applyNumberFormat="1" applyFont="1" applyFill="1" applyBorder="1" applyAlignment="1" applyProtection="1">
      <alignment horizontal="center" vertical="center"/>
      <protection hidden="1"/>
    </xf>
    <xf numFmtId="1" fontId="69" fillId="22" borderId="16" xfId="916" quotePrefix="1" applyNumberFormat="1" applyFont="1" applyFill="1" applyBorder="1" applyAlignment="1" applyProtection="1">
      <alignment horizontal="center" vertical="center"/>
      <protection hidden="1"/>
    </xf>
    <xf numFmtId="0" fontId="53" fillId="22" borderId="36" xfId="916" applyFont="1" applyFill="1" applyBorder="1" applyAlignment="1" applyProtection="1">
      <alignment horizontal="center" vertical="center" wrapText="1"/>
      <protection hidden="1"/>
    </xf>
    <xf numFmtId="1" fontId="61" fillId="22" borderId="0" xfId="916" quotePrefix="1" applyNumberFormat="1" applyFont="1" applyFill="1" applyBorder="1" applyAlignment="1" applyProtection="1">
      <alignment horizontal="center" vertical="center"/>
      <protection hidden="1"/>
    </xf>
    <xf numFmtId="1" fontId="61" fillId="22" borderId="16" xfId="916" quotePrefix="1" applyNumberFormat="1" applyFont="1" applyFill="1" applyBorder="1" applyAlignment="1" applyProtection="1">
      <alignment horizontal="center" vertical="center"/>
      <protection hidden="1"/>
    </xf>
    <xf numFmtId="0" fontId="53" fillId="22" borderId="42" xfId="916" applyFont="1" applyFill="1" applyBorder="1" applyAlignment="1" applyProtection="1">
      <alignment horizontal="center" vertical="center" wrapText="1"/>
      <protection hidden="1"/>
    </xf>
    <xf numFmtId="0" fontId="53" fillId="22" borderId="16" xfId="916" applyFont="1" applyFill="1" applyBorder="1" applyAlignment="1" applyProtection="1">
      <alignment horizontal="center" vertical="center" wrapText="1"/>
      <protection hidden="1"/>
    </xf>
    <xf numFmtId="0" fontId="53" fillId="22" borderId="43" xfId="916" applyFont="1" applyFill="1" applyBorder="1" applyAlignment="1" applyProtection="1">
      <alignment horizontal="center" vertical="center" wrapText="1"/>
      <protection hidden="1"/>
    </xf>
    <xf numFmtId="0" fontId="53" fillId="22" borderId="49" xfId="916" applyNumberFormat="1" applyFont="1" applyFill="1" applyBorder="1" applyAlignment="1" applyProtection="1">
      <alignment horizontal="center" vertical="center"/>
      <protection hidden="1"/>
    </xf>
    <xf numFmtId="0" fontId="53" fillId="22" borderId="37" xfId="916" applyNumberFormat="1" applyFont="1" applyFill="1" applyBorder="1" applyAlignment="1" applyProtection="1">
      <alignment horizontal="center" vertical="center"/>
      <protection hidden="1"/>
    </xf>
    <xf numFmtId="0" fontId="53" fillId="22" borderId="56" xfId="916" applyNumberFormat="1" applyFont="1" applyFill="1" applyBorder="1" applyAlignment="1" applyProtection="1">
      <alignment horizontal="center" vertical="center"/>
      <protection hidden="1"/>
    </xf>
    <xf numFmtId="0" fontId="53" fillId="22" borderId="35" xfId="916" applyNumberFormat="1" applyFont="1" applyFill="1" applyBorder="1" applyAlignment="1" applyProtection="1">
      <alignment horizontal="center" vertical="center"/>
      <protection hidden="1"/>
    </xf>
    <xf numFmtId="0" fontId="53" fillId="22" borderId="67" xfId="916" applyNumberFormat="1" applyFont="1" applyFill="1" applyBorder="1" applyAlignment="1" applyProtection="1">
      <alignment horizontal="center" vertical="center"/>
      <protection hidden="1"/>
    </xf>
    <xf numFmtId="0" fontId="53" fillId="22" borderId="36" xfId="916" applyNumberFormat="1" applyFont="1" applyFill="1" applyBorder="1" applyAlignment="1" applyProtection="1">
      <alignment horizontal="center" vertical="center"/>
      <protection hidden="1"/>
    </xf>
    <xf numFmtId="0" fontId="53" fillId="22" borderId="34" xfId="916" applyNumberFormat="1" applyFont="1" applyFill="1" applyBorder="1" applyAlignment="1" applyProtection="1">
      <alignment horizontal="center" vertical="center"/>
      <protection hidden="1"/>
    </xf>
    <xf numFmtId="0" fontId="57" fillId="22" borderId="0" xfId="916" applyFont="1" applyFill="1" applyAlignment="1" applyProtection="1">
      <alignment horizontal="center" vertical="center"/>
      <protection hidden="1"/>
    </xf>
    <xf numFmtId="0" fontId="58" fillId="22" borderId="0" xfId="916" applyFont="1" applyFill="1" applyAlignment="1" applyProtection="1">
      <alignment horizontal="center" vertical="center"/>
      <protection hidden="1"/>
    </xf>
    <xf numFmtId="0" fontId="53" fillId="22" borderId="48" xfId="916" applyNumberFormat="1" applyFont="1" applyFill="1" applyBorder="1" applyAlignment="1" applyProtection="1">
      <alignment horizontal="center" vertical="center"/>
      <protection hidden="1"/>
    </xf>
    <xf numFmtId="0" fontId="53" fillId="22" borderId="0" xfId="0" applyFont="1" applyFill="1" applyBorder="1" applyAlignment="1" applyProtection="1">
      <alignment horizontal="center" vertical="center"/>
      <protection hidden="1"/>
    </xf>
    <xf numFmtId="0" fontId="61" fillId="22" borderId="49" xfId="0" applyFont="1" applyFill="1" applyBorder="1" applyAlignment="1" applyProtection="1">
      <alignment horizontal="center" vertical="center" wrapText="1"/>
      <protection hidden="1"/>
    </xf>
    <xf numFmtId="0" fontId="61" fillId="22" borderId="44" xfId="0" applyFont="1" applyFill="1" applyBorder="1" applyAlignment="1" applyProtection="1">
      <alignment horizontal="center" vertical="center" wrapText="1"/>
      <protection hidden="1"/>
    </xf>
    <xf numFmtId="0" fontId="61" fillId="22" borderId="40" xfId="0" applyFont="1" applyFill="1" applyBorder="1" applyAlignment="1" applyProtection="1">
      <alignment horizontal="center" vertical="center" wrapText="1"/>
      <protection hidden="1"/>
    </xf>
    <xf numFmtId="0" fontId="52" fillId="0" borderId="21" xfId="0" applyFont="1" applyBorder="1" applyProtection="1">
      <protection hidden="1"/>
    </xf>
    <xf numFmtId="0" fontId="52" fillId="0" borderId="22" xfId="0" applyFont="1" applyBorder="1" applyProtection="1">
      <protection hidden="1"/>
    </xf>
    <xf numFmtId="0" fontId="61" fillId="22" borderId="21" xfId="0" applyFont="1" applyFill="1" applyBorder="1" applyAlignment="1" applyProtection="1">
      <alignment horizontal="center" vertical="center" wrapText="1"/>
      <protection hidden="1"/>
    </xf>
    <xf numFmtId="0" fontId="61" fillId="22" borderId="22" xfId="0" applyFont="1" applyFill="1" applyBorder="1" applyAlignment="1" applyProtection="1">
      <alignment horizontal="center" vertical="center" wrapText="1"/>
      <protection hidden="1"/>
    </xf>
    <xf numFmtId="0" fontId="61" fillId="22" borderId="68" xfId="0" applyFont="1" applyFill="1" applyBorder="1" applyAlignment="1" applyProtection="1">
      <alignment horizontal="center" vertical="center" wrapText="1"/>
      <protection hidden="1"/>
    </xf>
    <xf numFmtId="0" fontId="52" fillId="0" borderId="23" xfId="0" applyFont="1" applyBorder="1" applyProtection="1">
      <protection hidden="1"/>
    </xf>
    <xf numFmtId="0" fontId="52" fillId="0" borderId="24" xfId="0" applyFont="1" applyBorder="1" applyProtection="1">
      <protection hidden="1"/>
    </xf>
    <xf numFmtId="0" fontId="61" fillId="22" borderId="46" xfId="0" applyFont="1" applyFill="1" applyBorder="1" applyAlignment="1" applyProtection="1">
      <alignment horizontal="center" vertical="center" wrapText="1"/>
      <protection hidden="1"/>
    </xf>
    <xf numFmtId="0" fontId="61" fillId="22" borderId="18" xfId="0" applyFont="1" applyFill="1" applyBorder="1" applyAlignment="1" applyProtection="1">
      <alignment horizontal="center" vertical="center" wrapText="1"/>
      <protection hidden="1"/>
    </xf>
    <xf numFmtId="0" fontId="61" fillId="22" borderId="72" xfId="0" applyFont="1" applyFill="1" applyBorder="1" applyAlignment="1" applyProtection="1">
      <alignment horizontal="center" vertical="center" wrapText="1"/>
      <protection hidden="1"/>
    </xf>
    <xf numFmtId="0" fontId="52" fillId="0" borderId="59" xfId="0" applyFont="1" applyBorder="1" applyProtection="1">
      <protection hidden="1"/>
    </xf>
    <xf numFmtId="0" fontId="52" fillId="0" borderId="60" xfId="0" applyFont="1" applyBorder="1" applyProtection="1">
      <protection hidden="1"/>
    </xf>
    <xf numFmtId="0" fontId="61" fillId="22" borderId="46" xfId="0" applyFont="1" applyFill="1" applyBorder="1" applyAlignment="1" applyProtection="1">
      <alignment horizontal="center" vertical="center"/>
      <protection hidden="1"/>
    </xf>
    <xf numFmtId="0" fontId="61" fillId="22" borderId="18" xfId="0" applyFont="1" applyFill="1" applyBorder="1" applyAlignment="1" applyProtection="1">
      <alignment horizontal="center" vertical="center"/>
      <protection hidden="1"/>
    </xf>
    <xf numFmtId="0" fontId="61" fillId="22" borderId="24" xfId="0" applyFont="1" applyFill="1" applyBorder="1" applyAlignment="1" applyProtection="1">
      <alignment horizontal="center" vertical="center" wrapText="1"/>
      <protection hidden="1"/>
    </xf>
    <xf numFmtId="0" fontId="61" fillId="22" borderId="71" xfId="0" applyFont="1" applyFill="1" applyBorder="1" applyAlignment="1" applyProtection="1">
      <alignment horizontal="center" vertical="center" wrapText="1"/>
      <protection hidden="1"/>
    </xf>
    <xf numFmtId="0" fontId="61" fillId="22" borderId="31" xfId="0" applyFont="1" applyFill="1" applyBorder="1" applyAlignment="1" applyProtection="1">
      <alignment horizontal="center" vertical="center" wrapText="1"/>
      <protection hidden="1"/>
    </xf>
    <xf numFmtId="0" fontId="61" fillId="22" borderId="17" xfId="0" applyFont="1" applyFill="1" applyBorder="1" applyAlignment="1" applyProtection="1">
      <alignment horizontal="center" vertical="center" wrapText="1"/>
      <protection hidden="1"/>
    </xf>
    <xf numFmtId="0" fontId="61" fillId="22" borderId="0" xfId="0" applyFont="1" applyFill="1" applyBorder="1" applyAlignment="1" applyProtection="1">
      <alignment horizontal="center" vertical="center" wrapText="1"/>
      <protection hidden="1"/>
    </xf>
    <xf numFmtId="0" fontId="61" fillId="22" borderId="79" xfId="0" applyFont="1" applyFill="1" applyBorder="1" applyAlignment="1" applyProtection="1">
      <alignment horizontal="center" vertical="center" wrapText="1"/>
      <protection hidden="1"/>
    </xf>
    <xf numFmtId="0" fontId="61" fillId="22" borderId="32" xfId="0" applyFont="1" applyFill="1" applyBorder="1" applyAlignment="1" applyProtection="1">
      <alignment horizontal="center" vertical="center" wrapText="1"/>
      <protection hidden="1"/>
    </xf>
    <xf numFmtId="0" fontId="61" fillId="22" borderId="49" xfId="0" applyFont="1" applyFill="1" applyBorder="1" applyAlignment="1" applyProtection="1">
      <alignment horizontal="center" vertical="center"/>
      <protection hidden="1"/>
    </xf>
    <xf numFmtId="0" fontId="61" fillId="22" borderId="44" xfId="0" applyFont="1" applyFill="1" applyBorder="1" applyAlignment="1" applyProtection="1">
      <alignment horizontal="center" vertical="center"/>
      <protection hidden="1"/>
    </xf>
    <xf numFmtId="0" fontId="61" fillId="22" borderId="78" xfId="0" applyFont="1" applyFill="1" applyBorder="1" applyAlignment="1" applyProtection="1">
      <alignment horizontal="center" vertical="center" wrapText="1"/>
      <protection hidden="1"/>
    </xf>
    <xf numFmtId="0" fontId="61" fillId="22" borderId="28" xfId="0" applyFont="1" applyFill="1" applyBorder="1" applyAlignment="1" applyProtection="1">
      <alignment horizontal="center" vertical="center"/>
      <protection hidden="1"/>
    </xf>
    <xf numFmtId="0" fontId="61" fillId="22" borderId="35" xfId="0" applyFont="1" applyFill="1" applyBorder="1" applyAlignment="1" applyProtection="1">
      <alignment horizontal="center" vertical="center" wrapText="1"/>
      <protection hidden="1"/>
    </xf>
    <xf numFmtId="0" fontId="61" fillId="22" borderId="35" xfId="0" applyFont="1" applyFill="1" applyBorder="1" applyAlignment="1" applyProtection="1">
      <alignment horizontal="center" vertical="center"/>
      <protection hidden="1"/>
    </xf>
    <xf numFmtId="0" fontId="61" fillId="22" borderId="62" xfId="0" applyFont="1" applyFill="1" applyBorder="1" applyAlignment="1" applyProtection="1">
      <alignment horizontal="center" vertical="center"/>
      <protection hidden="1"/>
    </xf>
    <xf numFmtId="0" fontId="61" fillId="22" borderId="24" xfId="0" applyFont="1" applyFill="1" applyBorder="1" applyAlignment="1" applyProtection="1">
      <alignment horizontal="center" vertical="center"/>
      <protection hidden="1"/>
    </xf>
    <xf numFmtId="0" fontId="53" fillId="22" borderId="46" xfId="907" applyFont="1" applyFill="1" applyBorder="1" applyAlignment="1" applyProtection="1">
      <alignment horizontal="center" vertical="center" wrapText="1"/>
      <protection hidden="1"/>
    </xf>
    <xf numFmtId="0" fontId="53" fillId="22" borderId="18" xfId="907" applyFont="1" applyFill="1" applyBorder="1" applyAlignment="1" applyProtection="1">
      <alignment horizontal="center" vertical="center"/>
      <protection hidden="1"/>
    </xf>
    <xf numFmtId="0" fontId="53" fillId="22" borderId="49" xfId="907" applyFont="1" applyFill="1" applyBorder="1" applyAlignment="1" applyProtection="1">
      <alignment horizontal="center" vertical="center" wrapText="1"/>
      <protection hidden="1"/>
    </xf>
    <xf numFmtId="0" fontId="53" fillId="22" borderId="44" xfId="907" applyFont="1" applyFill="1" applyBorder="1" applyAlignment="1" applyProtection="1">
      <alignment horizontal="center" vertical="center"/>
      <protection hidden="1"/>
    </xf>
    <xf numFmtId="0" fontId="53" fillId="22" borderId="66" xfId="907" applyFont="1" applyFill="1" applyBorder="1" applyAlignment="1" applyProtection="1">
      <alignment horizontal="center" vertical="center" wrapText="1"/>
      <protection hidden="1"/>
    </xf>
    <xf numFmtId="0" fontId="53" fillId="22" borderId="72" xfId="907" applyFont="1" applyFill="1" applyBorder="1" applyAlignment="1" applyProtection="1">
      <alignment horizontal="center" vertical="center" wrapText="1"/>
      <protection hidden="1"/>
    </xf>
    <xf numFmtId="0" fontId="53" fillId="22" borderId="60" xfId="907" applyFont="1" applyFill="1" applyBorder="1" applyAlignment="1" applyProtection="1">
      <alignment horizontal="center" vertical="center"/>
      <protection hidden="1"/>
    </xf>
    <xf numFmtId="0" fontId="57" fillId="22" borderId="0" xfId="907" applyFont="1" applyFill="1" applyAlignment="1" applyProtection="1">
      <alignment horizontal="center" vertical="center"/>
      <protection hidden="1"/>
    </xf>
    <xf numFmtId="0" fontId="74" fillId="22" borderId="0" xfId="907" applyFont="1" applyFill="1" applyBorder="1" applyAlignment="1" applyProtection="1">
      <alignment horizontal="center" vertical="center"/>
      <protection hidden="1"/>
    </xf>
    <xf numFmtId="0" fontId="53" fillId="22" borderId="36" xfId="907" applyFont="1" applyFill="1" applyBorder="1" applyAlignment="1" applyProtection="1">
      <alignment horizontal="center" vertical="center" wrapText="1"/>
      <protection hidden="1"/>
    </xf>
    <xf numFmtId="0" fontId="53" fillId="22" borderId="47" xfId="907" applyFont="1" applyFill="1" applyBorder="1" applyAlignment="1" applyProtection="1">
      <alignment horizontal="center" vertical="center"/>
      <protection hidden="1"/>
    </xf>
    <xf numFmtId="0" fontId="53" fillId="22" borderId="40" xfId="907" applyFont="1" applyFill="1" applyBorder="1" applyAlignment="1" applyProtection="1">
      <alignment horizontal="center" vertical="center"/>
      <protection hidden="1"/>
    </xf>
    <xf numFmtId="0" fontId="53" fillId="22" borderId="46" xfId="907" applyFont="1" applyFill="1" applyBorder="1" applyAlignment="1" applyProtection="1">
      <alignment horizontal="center" vertical="center"/>
      <protection hidden="1"/>
    </xf>
    <xf numFmtId="0" fontId="53" fillId="22" borderId="47" xfId="907" applyFont="1" applyFill="1" applyBorder="1" applyAlignment="1" applyProtection="1">
      <alignment horizontal="center" vertical="center" wrapText="1"/>
      <protection hidden="1"/>
    </xf>
    <xf numFmtId="0" fontId="53" fillId="22" borderId="48" xfId="907" applyFont="1" applyFill="1" applyBorder="1" applyAlignment="1" applyProtection="1">
      <alignment horizontal="center" vertical="center"/>
      <protection hidden="1"/>
    </xf>
    <xf numFmtId="0" fontId="53" fillId="22" borderId="68" xfId="907" applyFont="1" applyFill="1" applyBorder="1" applyAlignment="1" applyProtection="1">
      <alignment horizontal="center" vertical="center"/>
      <protection hidden="1"/>
    </xf>
    <xf numFmtId="0" fontId="53" fillId="22" borderId="49" xfId="907" applyFont="1" applyFill="1" applyBorder="1" applyAlignment="1" applyProtection="1">
      <alignment horizontal="center" vertical="center"/>
      <protection hidden="1"/>
    </xf>
    <xf numFmtId="0" fontId="53" fillId="22" borderId="81" xfId="907" applyFont="1" applyFill="1" applyBorder="1" applyAlignment="1" applyProtection="1">
      <alignment horizontal="center" vertical="center"/>
      <protection hidden="1"/>
    </xf>
    <xf numFmtId="0" fontId="53" fillId="22" borderId="64" xfId="907" applyFont="1" applyFill="1" applyBorder="1" applyAlignment="1" applyProtection="1">
      <alignment horizontal="center" vertical="center"/>
      <protection hidden="1"/>
    </xf>
    <xf numFmtId="0" fontId="53" fillId="22" borderId="34" xfId="907" applyFont="1" applyFill="1" applyBorder="1" applyAlignment="1" applyProtection="1">
      <alignment horizontal="center" vertical="center" wrapText="1"/>
      <protection hidden="1"/>
    </xf>
    <xf numFmtId="0" fontId="53" fillId="22" borderId="56" xfId="907" applyFont="1" applyFill="1" applyBorder="1" applyAlignment="1" applyProtection="1">
      <alignment horizontal="center" vertical="center"/>
      <protection hidden="1"/>
    </xf>
    <xf numFmtId="0" fontId="53" fillId="22" borderId="57" xfId="907" applyFont="1" applyFill="1" applyBorder="1" applyAlignment="1" applyProtection="1">
      <alignment horizontal="center" vertical="center"/>
      <protection hidden="1"/>
    </xf>
    <xf numFmtId="0" fontId="53" fillId="22" borderId="52" xfId="907" applyFont="1" applyFill="1" applyBorder="1" applyAlignment="1" applyProtection="1">
      <alignment horizontal="center" vertical="center" wrapText="1"/>
      <protection hidden="1"/>
    </xf>
    <xf numFmtId="0" fontId="53" fillId="22" borderId="62" xfId="907" applyFont="1" applyFill="1" applyBorder="1" applyAlignment="1" applyProtection="1">
      <alignment horizontal="center" vertical="center"/>
      <protection hidden="1"/>
    </xf>
    <xf numFmtId="0" fontId="52" fillId="22" borderId="35" xfId="0" applyFont="1" applyFill="1" applyBorder="1" applyAlignment="1" applyProtection="1">
      <alignment horizontal="center" vertical="center"/>
      <protection hidden="1"/>
    </xf>
    <xf numFmtId="0" fontId="52" fillId="22" borderId="62" xfId="0" applyFont="1" applyFill="1" applyBorder="1" applyAlignment="1" applyProtection="1">
      <alignment horizontal="center" vertical="center"/>
      <protection hidden="1"/>
    </xf>
    <xf numFmtId="0" fontId="53" fillId="22" borderId="53" xfId="0" applyFont="1" applyFill="1" applyBorder="1" applyAlignment="1" applyProtection="1">
      <alignment horizontal="center" vertical="center"/>
      <protection hidden="1"/>
    </xf>
    <xf numFmtId="0" fontId="53" fillId="22" borderId="56" xfId="0" applyFont="1" applyFill="1" applyBorder="1" applyAlignment="1" applyProtection="1">
      <alignment horizontal="center" vertical="center"/>
      <protection hidden="1"/>
    </xf>
    <xf numFmtId="0" fontId="53" fillId="22" borderId="57" xfId="0" applyFont="1" applyFill="1" applyBorder="1" applyAlignment="1" applyProtection="1">
      <alignment horizontal="center" vertical="center"/>
      <protection hidden="1"/>
    </xf>
    <xf numFmtId="0" fontId="53" fillId="22" borderId="81" xfId="0" applyFont="1" applyFill="1" applyBorder="1" applyAlignment="1" applyProtection="1">
      <alignment horizontal="center" vertical="center"/>
      <protection hidden="1"/>
    </xf>
    <xf numFmtId="0" fontId="65" fillId="0" borderId="75" xfId="0" applyFont="1" applyBorder="1" applyAlignment="1" applyProtection="1">
      <alignment horizontal="center" vertical="center" wrapText="1"/>
      <protection hidden="1"/>
    </xf>
    <xf numFmtId="0" fontId="65" fillId="0" borderId="26" xfId="0" applyFont="1" applyBorder="1" applyAlignment="1" applyProtection="1">
      <alignment horizontal="center" vertical="center" wrapText="1"/>
      <protection hidden="1"/>
    </xf>
    <xf numFmtId="0" fontId="65" fillId="0" borderId="28" xfId="0" applyFont="1" applyBorder="1" applyAlignment="1" applyProtection="1">
      <alignment horizontal="center" vertical="center" wrapText="1"/>
      <protection hidden="1"/>
    </xf>
    <xf numFmtId="0" fontId="65" fillId="0" borderId="53" xfId="0" applyFont="1" applyBorder="1" applyAlignment="1" applyProtection="1">
      <alignment horizontal="center" vertical="center" wrapText="1"/>
      <protection hidden="1"/>
    </xf>
    <xf numFmtId="0" fontId="65" fillId="0" borderId="23" xfId="0" applyFont="1" applyBorder="1" applyAlignment="1" applyProtection="1">
      <alignment horizontal="center" vertical="center" wrapText="1"/>
      <protection hidden="1"/>
    </xf>
    <xf numFmtId="0" fontId="65" fillId="0" borderId="24" xfId="0" applyFont="1" applyBorder="1" applyAlignment="1" applyProtection="1">
      <alignment horizontal="center" vertical="center" wrapText="1"/>
      <protection hidden="1"/>
    </xf>
    <xf numFmtId="0" fontId="65" fillId="0" borderId="50" xfId="0" applyFont="1" applyBorder="1" applyAlignment="1" applyProtection="1">
      <alignment horizontal="center" vertical="center" wrapText="1"/>
      <protection hidden="1"/>
    </xf>
    <xf numFmtId="0" fontId="65" fillId="0" borderId="25" xfId="0" applyFont="1" applyBorder="1" applyAlignment="1" applyProtection="1">
      <alignment horizontal="center" vertical="center" wrapText="1"/>
      <protection hidden="1"/>
    </xf>
    <xf numFmtId="0" fontId="65" fillId="0" borderId="27" xfId="0" applyFont="1" applyBorder="1" applyAlignment="1" applyProtection="1">
      <alignment horizontal="center" vertical="center" wrapText="1"/>
      <protection hidden="1"/>
    </xf>
    <xf numFmtId="0" fontId="67" fillId="22" borderId="0" xfId="0" applyFont="1" applyFill="1" applyAlignment="1" applyProtection="1">
      <alignment horizontal="center" vertical="center"/>
      <protection hidden="1"/>
    </xf>
    <xf numFmtId="1" fontId="62" fillId="22" borderId="16" xfId="0" quotePrefix="1" applyNumberFormat="1" applyFont="1" applyFill="1" applyBorder="1" applyAlignment="1" applyProtection="1">
      <alignment horizontal="center" vertical="center"/>
      <protection hidden="1"/>
    </xf>
    <xf numFmtId="1" fontId="53" fillId="22" borderId="16" xfId="0" quotePrefix="1" applyNumberFormat="1" applyFont="1" applyFill="1" applyBorder="1" applyAlignment="1" applyProtection="1">
      <alignment horizontal="center" vertical="center"/>
      <protection hidden="1"/>
    </xf>
    <xf numFmtId="1" fontId="53" fillId="22" borderId="0" xfId="0" quotePrefix="1" applyNumberFormat="1" applyFont="1" applyFill="1" applyBorder="1" applyAlignment="1" applyProtection="1">
      <alignment horizontal="center" vertical="center"/>
      <protection hidden="1"/>
    </xf>
    <xf numFmtId="200" fontId="65" fillId="22" borderId="49" xfId="0" applyNumberFormat="1" applyFont="1" applyFill="1" applyBorder="1" applyAlignment="1" applyProtection="1">
      <alignment horizontal="center" vertical="center" wrapText="1"/>
      <protection hidden="1"/>
    </xf>
    <xf numFmtId="200" fontId="65" fillId="22" borderId="44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46" xfId="0" applyFont="1" applyFill="1" applyBorder="1" applyAlignment="1" applyProtection="1">
      <alignment horizontal="center" vertical="center" wrapText="1"/>
      <protection hidden="1"/>
    </xf>
    <xf numFmtId="1" fontId="62" fillId="22" borderId="0" xfId="0" quotePrefix="1" applyNumberFormat="1" applyFont="1" applyFill="1" applyBorder="1" applyAlignment="1" applyProtection="1">
      <alignment horizontal="center" vertical="center"/>
      <protection hidden="1"/>
    </xf>
    <xf numFmtId="0" fontId="65" fillId="22" borderId="15" xfId="0" applyFont="1" applyFill="1" applyBorder="1" applyAlignment="1" applyProtection="1">
      <alignment horizontal="center" vertical="center" wrapText="1"/>
      <protection hidden="1"/>
    </xf>
    <xf numFmtId="0" fontId="65" fillId="22" borderId="69" xfId="0" applyFont="1" applyFill="1" applyBorder="1" applyAlignment="1" applyProtection="1">
      <alignment horizontal="center" vertical="center" wrapText="1"/>
      <protection hidden="1"/>
    </xf>
    <xf numFmtId="0" fontId="65" fillId="22" borderId="18" xfId="0" applyFont="1" applyFill="1" applyBorder="1" applyAlignment="1" applyProtection="1">
      <alignment horizontal="center" vertical="center" wrapText="1"/>
      <protection hidden="1"/>
    </xf>
    <xf numFmtId="0" fontId="65" fillId="22" borderId="35" xfId="0" applyFont="1" applyFill="1" applyBorder="1" applyAlignment="1" applyProtection="1">
      <alignment horizontal="center" vertical="center" wrapText="1"/>
      <protection hidden="1"/>
    </xf>
    <xf numFmtId="0" fontId="65" fillId="22" borderId="62" xfId="0" applyFont="1" applyFill="1" applyBorder="1" applyAlignment="1" applyProtection="1">
      <alignment horizontal="center" vertical="center" wrapText="1"/>
      <protection hidden="1"/>
    </xf>
    <xf numFmtId="200" fontId="65" fillId="22" borderId="46" xfId="0" applyNumberFormat="1" applyFont="1" applyFill="1" applyBorder="1" applyAlignment="1" applyProtection="1">
      <alignment horizontal="center" vertical="center" wrapText="1"/>
      <protection hidden="1"/>
    </xf>
    <xf numFmtId="200" fontId="65" fillId="22" borderId="18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49" xfId="0" applyFont="1" applyFill="1" applyBorder="1" applyAlignment="1" applyProtection="1">
      <alignment horizontal="center" vertical="center" wrapText="1"/>
      <protection hidden="1"/>
    </xf>
    <xf numFmtId="177" fontId="53" fillId="22" borderId="81" xfId="719" applyFont="1" applyFill="1" applyBorder="1" applyAlignment="1" applyProtection="1">
      <alignment horizontal="center" vertical="center" wrapText="1"/>
      <protection hidden="1"/>
    </xf>
    <xf numFmtId="177" fontId="53" fillId="22" borderId="62" xfId="719" applyFont="1" applyFill="1" applyBorder="1" applyAlignment="1" applyProtection="1">
      <alignment horizontal="center" vertical="center" wrapText="1"/>
      <protection hidden="1"/>
    </xf>
    <xf numFmtId="177" fontId="53" fillId="22" borderId="65" xfId="719" applyFont="1" applyFill="1" applyBorder="1" applyAlignment="1" applyProtection="1">
      <alignment horizontal="center" vertical="center" wrapText="1"/>
      <protection hidden="1"/>
    </xf>
    <xf numFmtId="0" fontId="53" fillId="22" borderId="74" xfId="0" applyFont="1" applyFill="1" applyBorder="1" applyAlignment="1" applyProtection="1">
      <alignment horizontal="center" vertical="center" wrapText="1"/>
      <protection hidden="1"/>
    </xf>
    <xf numFmtId="0" fontId="62" fillId="22" borderId="16" xfId="0" applyFont="1" applyFill="1" applyBorder="1" applyAlignment="1" applyProtection="1">
      <alignment horizontal="center" vertical="center"/>
      <protection hidden="1"/>
    </xf>
    <xf numFmtId="0" fontId="65" fillId="22" borderId="33" xfId="0" applyFont="1" applyFill="1" applyBorder="1" applyAlignment="1" applyProtection="1">
      <alignment horizontal="center" vertical="center" wrapText="1"/>
      <protection hidden="1"/>
    </xf>
    <xf numFmtId="0" fontId="65" fillId="22" borderId="42" xfId="0" applyFont="1" applyFill="1" applyBorder="1" applyAlignment="1" applyProtection="1">
      <alignment horizontal="center" vertical="center" wrapText="1"/>
      <protection hidden="1"/>
    </xf>
    <xf numFmtId="0" fontId="65" fillId="22" borderId="32" xfId="0" applyFont="1" applyFill="1" applyBorder="1" applyAlignment="1" applyProtection="1">
      <alignment horizontal="center" vertical="center" wrapText="1"/>
      <protection hidden="1"/>
    </xf>
    <xf numFmtId="0" fontId="65" fillId="22" borderId="76" xfId="0" applyFont="1" applyFill="1" applyBorder="1" applyAlignment="1" applyProtection="1">
      <alignment horizontal="center" vertical="center" wrapText="1"/>
      <protection hidden="1"/>
    </xf>
    <xf numFmtId="0" fontId="53" fillId="22" borderId="15" xfId="0" applyFont="1" applyFill="1" applyBorder="1" applyProtection="1">
      <protection hidden="1"/>
    </xf>
    <xf numFmtId="0" fontId="53" fillId="22" borderId="69" xfId="0" applyFont="1" applyFill="1" applyBorder="1" applyProtection="1">
      <protection hidden="1"/>
    </xf>
    <xf numFmtId="0" fontId="53" fillId="22" borderId="35" xfId="0" applyFont="1" applyFill="1" applyBorder="1" applyProtection="1">
      <protection hidden="1"/>
    </xf>
    <xf numFmtId="0" fontId="53" fillId="22" borderId="62" xfId="0" applyFont="1" applyFill="1" applyBorder="1" applyProtection="1">
      <protection hidden="1"/>
    </xf>
    <xf numFmtId="177" fontId="53" fillId="22" borderId="38" xfId="719" applyFont="1" applyFill="1" applyBorder="1" applyAlignment="1" applyProtection="1">
      <alignment horizontal="center" vertical="center" wrapText="1"/>
      <protection hidden="1"/>
    </xf>
    <xf numFmtId="177" fontId="53" fillId="22" borderId="55" xfId="719" applyFont="1" applyFill="1" applyBorder="1" applyAlignment="1" applyProtection="1">
      <alignment horizontal="center" vertical="center" wrapText="1"/>
      <protection hidden="1"/>
    </xf>
    <xf numFmtId="0" fontId="65" fillId="22" borderId="63" xfId="0" applyFont="1" applyFill="1" applyBorder="1" applyAlignment="1" applyProtection="1">
      <alignment horizontal="center" vertical="center" wrapText="1"/>
      <protection hidden="1"/>
    </xf>
    <xf numFmtId="0" fontId="65" fillId="22" borderId="79" xfId="0" applyFont="1" applyFill="1" applyBorder="1" applyAlignment="1" applyProtection="1">
      <alignment horizontal="center" vertical="center" wrapText="1"/>
      <protection hidden="1"/>
    </xf>
    <xf numFmtId="0" fontId="61" fillId="22" borderId="0" xfId="0" applyFont="1" applyFill="1" applyAlignment="1" applyProtection="1">
      <alignment horizontal="left" vertical="center"/>
      <protection locked="0" hidden="1"/>
    </xf>
    <xf numFmtId="0" fontId="27" fillId="22" borderId="0" xfId="0" applyFont="1" applyFill="1" applyAlignment="1" applyProtection="1">
      <alignment horizontal="left" vertical="center"/>
      <protection locked="0" hidden="1"/>
    </xf>
    <xf numFmtId="0" fontId="53" fillId="22" borderId="46" xfId="0" applyFont="1" applyFill="1" applyBorder="1" applyProtection="1">
      <protection hidden="1"/>
    </xf>
    <xf numFmtId="0" fontId="53" fillId="22" borderId="18" xfId="0" applyFont="1" applyFill="1" applyBorder="1" applyProtection="1">
      <protection hidden="1"/>
    </xf>
    <xf numFmtId="0" fontId="65" fillId="22" borderId="50" xfId="0" applyFont="1" applyFill="1" applyBorder="1" applyAlignment="1" applyProtection="1">
      <alignment horizontal="center" vertical="center" wrapText="1"/>
      <protection hidden="1"/>
    </xf>
    <xf numFmtId="0" fontId="65" fillId="22" borderId="30" xfId="0" applyFont="1" applyFill="1" applyBorder="1" applyAlignment="1" applyProtection="1">
      <alignment horizontal="center" vertical="center" wrapText="1"/>
      <protection hidden="1"/>
    </xf>
    <xf numFmtId="0" fontId="65" fillId="22" borderId="50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33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30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32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51" xfId="0" applyNumberFormat="1" applyFont="1" applyFill="1" applyBorder="1" applyAlignment="1" applyProtection="1">
      <alignment horizontal="center" vertical="center" wrapText="1"/>
      <protection hidden="1"/>
    </xf>
    <xf numFmtId="0" fontId="65" fillId="22" borderId="52" xfId="0" applyNumberFormat="1" applyFont="1" applyFill="1" applyBorder="1" applyAlignment="1" applyProtection="1">
      <alignment horizontal="center" vertical="center" wrapText="1"/>
      <protection hidden="1"/>
    </xf>
    <xf numFmtId="0" fontId="53" fillId="0" borderId="17" xfId="0" applyFont="1" applyBorder="1" applyProtection="1">
      <protection hidden="1"/>
    </xf>
    <xf numFmtId="0" fontId="53" fillId="0" borderId="73" xfId="0" applyFont="1" applyBorder="1" applyProtection="1">
      <protection hidden="1"/>
    </xf>
    <xf numFmtId="1" fontId="57" fillId="22" borderId="0" xfId="919" applyNumberFormat="1" applyFont="1" applyFill="1" applyAlignment="1" applyProtection="1">
      <alignment horizontal="center" vertical="center"/>
      <protection hidden="1"/>
    </xf>
    <xf numFmtId="1" fontId="53" fillId="22" borderId="50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33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30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32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63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79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9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31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40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52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68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3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4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5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7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1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2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71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80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76" xfId="919" applyNumberFormat="1" applyFont="1" applyFill="1" applyBorder="1" applyAlignment="1" applyProtection="1">
      <alignment horizontal="center" vertical="center" wrapText="1"/>
      <protection hidden="1"/>
    </xf>
    <xf numFmtId="1" fontId="58" fillId="22" borderId="0" xfId="919" applyNumberFormat="1" applyFont="1" applyFill="1" applyAlignment="1" applyProtection="1">
      <alignment horizontal="center" vertical="center"/>
      <protection hidden="1"/>
    </xf>
    <xf numFmtId="1" fontId="53" fillId="22" borderId="72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59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60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78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6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28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42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51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0" xfId="919" applyNumberFormat="1" applyFont="1" applyFill="1" applyBorder="1" applyAlignment="1" applyProtection="1">
      <alignment horizontal="left" vertical="center"/>
      <protection locked="0" hidden="1"/>
    </xf>
    <xf numFmtId="1" fontId="61" fillId="22" borderId="0" xfId="919" applyNumberFormat="1" applyFont="1" applyFill="1" applyBorder="1" applyAlignment="1" applyProtection="1">
      <alignment horizontal="right" vertical="center"/>
      <protection locked="0" hidden="1"/>
    </xf>
    <xf numFmtId="177" fontId="53" fillId="22" borderId="34" xfId="563" applyFont="1" applyFill="1" applyBorder="1" applyAlignment="1" applyProtection="1">
      <alignment horizontal="center" vertical="center" wrapText="1"/>
      <protection hidden="1"/>
    </xf>
    <xf numFmtId="177" fontId="53" fillId="22" borderId="56" xfId="563" applyFont="1" applyFill="1" applyBorder="1" applyAlignment="1" applyProtection="1">
      <alignment horizontal="center" vertical="center" wrapText="1"/>
      <protection hidden="1"/>
    </xf>
    <xf numFmtId="177" fontId="53" fillId="22" borderId="57" xfId="563" applyFont="1" applyFill="1" applyBorder="1" applyAlignment="1" applyProtection="1">
      <alignment horizontal="center" vertical="center" wrapText="1"/>
      <protection hidden="1"/>
    </xf>
    <xf numFmtId="0" fontId="53" fillId="22" borderId="26" xfId="0" applyFont="1" applyFill="1" applyBorder="1" applyAlignment="1" applyProtection="1">
      <alignment horizontal="center" vertical="center"/>
      <protection hidden="1"/>
    </xf>
    <xf numFmtId="0" fontId="53" fillId="22" borderId="28" xfId="0" applyFont="1" applyFill="1" applyBorder="1" applyAlignment="1" applyProtection="1">
      <alignment horizontal="center" vertical="center"/>
      <protection hidden="1"/>
    </xf>
    <xf numFmtId="0" fontId="53" fillId="22" borderId="29" xfId="920" applyFont="1" applyFill="1" applyBorder="1" applyAlignment="1" applyProtection="1">
      <alignment horizontal="center" vertical="center" wrapText="1"/>
      <protection hidden="1"/>
    </xf>
    <xf numFmtId="0" fontId="53" fillId="22" borderId="25" xfId="920" applyFont="1" applyFill="1" applyBorder="1" applyAlignment="1" applyProtection="1">
      <alignment horizontal="center" vertical="center" wrapText="1"/>
      <protection hidden="1"/>
    </xf>
    <xf numFmtId="0" fontId="53" fillId="22" borderId="27" xfId="920" applyFont="1" applyFill="1" applyBorder="1" applyAlignment="1" applyProtection="1">
      <alignment horizontal="center" vertical="center" wrapText="1"/>
      <protection hidden="1"/>
    </xf>
    <xf numFmtId="177" fontId="53" fillId="22" borderId="54" xfId="563" applyFont="1" applyFill="1" applyBorder="1" applyAlignment="1" applyProtection="1">
      <alignment horizontal="center" vertical="center" wrapText="1"/>
      <protection hidden="1"/>
    </xf>
    <xf numFmtId="177" fontId="53" fillId="22" borderId="38" xfId="563" applyFont="1" applyFill="1" applyBorder="1" applyAlignment="1" applyProtection="1">
      <alignment horizontal="center" vertical="center" wrapText="1"/>
      <protection hidden="1"/>
    </xf>
    <xf numFmtId="177" fontId="53" fillId="22" borderId="55" xfId="563" applyFont="1" applyFill="1" applyBorder="1" applyAlignment="1" applyProtection="1">
      <alignment horizontal="center" vertical="center" wrapText="1"/>
      <protection hidden="1"/>
    </xf>
    <xf numFmtId="0" fontId="53" fillId="22" borderId="33" xfId="920" applyFont="1" applyFill="1" applyBorder="1" applyAlignment="1" applyProtection="1">
      <alignment horizontal="center" vertical="center" wrapText="1"/>
      <protection hidden="1"/>
    </xf>
    <xf numFmtId="0" fontId="53" fillId="22" borderId="0" xfId="920" applyFont="1" applyFill="1" applyBorder="1" applyAlignment="1" applyProtection="1">
      <alignment horizontal="center" vertical="center" wrapText="1"/>
      <protection hidden="1"/>
    </xf>
    <xf numFmtId="0" fontId="53" fillId="22" borderId="32" xfId="920" applyFont="1" applyFill="1" applyBorder="1" applyAlignment="1" applyProtection="1">
      <alignment horizontal="center" vertical="center" wrapText="1"/>
      <protection hidden="1"/>
    </xf>
    <xf numFmtId="0" fontId="53" fillId="22" borderId="21" xfId="920" applyFont="1" applyFill="1" applyBorder="1" applyAlignment="1" applyProtection="1">
      <alignment horizontal="center" vertical="center" wrapText="1"/>
      <protection hidden="1"/>
    </xf>
    <xf numFmtId="0" fontId="53" fillId="22" borderId="22" xfId="920" applyFont="1" applyFill="1" applyBorder="1" applyAlignment="1" applyProtection="1">
      <alignment horizontal="center" vertical="center" wrapText="1"/>
      <protection hidden="1"/>
    </xf>
    <xf numFmtId="3" fontId="53" fillId="22" borderId="0" xfId="0" applyNumberFormat="1" applyFont="1" applyFill="1" applyAlignment="1" applyProtection="1">
      <alignment horizontal="right" vertical="center"/>
      <protection hidden="1"/>
    </xf>
    <xf numFmtId="0" fontId="57" fillId="22" borderId="0" xfId="920" applyFont="1" applyFill="1" applyAlignment="1" applyProtection="1">
      <alignment horizontal="center" vertical="center"/>
      <protection hidden="1"/>
    </xf>
    <xf numFmtId="0" fontId="53" fillId="22" borderId="68" xfId="920" applyFont="1" applyFill="1" applyBorder="1" applyAlignment="1" applyProtection="1">
      <alignment horizontal="center" vertical="center" wrapText="1"/>
      <protection hidden="1"/>
    </xf>
    <xf numFmtId="0" fontId="53" fillId="22" borderId="23" xfId="920" applyFont="1" applyFill="1" applyBorder="1" applyAlignment="1" applyProtection="1">
      <alignment horizontal="center" vertical="center" wrapText="1"/>
      <protection hidden="1"/>
    </xf>
    <xf numFmtId="0" fontId="53" fillId="22" borderId="24" xfId="920" applyFont="1" applyFill="1" applyBorder="1" applyAlignment="1" applyProtection="1">
      <alignment horizontal="center" vertical="center" wrapText="1"/>
      <protection hidden="1"/>
    </xf>
    <xf numFmtId="0" fontId="53" fillId="22" borderId="3" xfId="0" applyNumberFormat="1" applyFont="1" applyFill="1" applyBorder="1" applyAlignment="1" applyProtection="1">
      <alignment horizontal="center" vertical="center"/>
      <protection hidden="1"/>
    </xf>
    <xf numFmtId="1" fontId="53" fillId="22" borderId="54" xfId="563" applyNumberFormat="1" applyFont="1" applyFill="1" applyBorder="1" applyAlignment="1" applyProtection="1">
      <alignment horizontal="center" vertical="center" wrapText="1"/>
      <protection hidden="1"/>
    </xf>
    <xf numFmtId="1" fontId="53" fillId="22" borderId="38" xfId="563" applyNumberFormat="1" applyFont="1" applyFill="1" applyBorder="1" applyAlignment="1" applyProtection="1">
      <alignment horizontal="center" vertical="center"/>
      <protection hidden="1"/>
    </xf>
    <xf numFmtId="1" fontId="53" fillId="22" borderId="55" xfId="563" applyNumberFormat="1" applyFont="1" applyFill="1" applyBorder="1" applyAlignment="1" applyProtection="1">
      <alignment horizontal="center" vertical="center"/>
      <protection hidden="1"/>
    </xf>
    <xf numFmtId="1" fontId="61" fillId="22" borderId="46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18" xfId="919" applyNumberFormat="1" applyFont="1" applyFill="1" applyBorder="1" applyAlignment="1" applyProtection="1">
      <alignment horizontal="center" vertical="center" wrapText="1"/>
      <protection hidden="1"/>
    </xf>
    <xf numFmtId="41" fontId="62" fillId="22" borderId="10" xfId="0" applyNumberFormat="1" applyFont="1" applyFill="1" applyBorder="1" applyAlignment="1" applyProtection="1">
      <alignment horizontal="center" vertical="center"/>
      <protection hidden="1"/>
    </xf>
    <xf numFmtId="1" fontId="61" fillId="22" borderId="49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49" xfId="919" applyNumberFormat="1" applyFont="1" applyFill="1" applyBorder="1" applyAlignment="1" applyProtection="1">
      <alignment horizontal="center" vertical="center"/>
      <protection hidden="1"/>
    </xf>
    <xf numFmtId="1" fontId="61" fillId="22" borderId="44" xfId="919" applyNumberFormat="1" applyFont="1" applyFill="1" applyBorder="1" applyAlignment="1" applyProtection="1">
      <alignment horizontal="center" vertical="center"/>
      <protection hidden="1"/>
    </xf>
    <xf numFmtId="41" fontId="62" fillId="22" borderId="10" xfId="0" applyNumberFormat="1" applyFont="1" applyFill="1" applyBorder="1" applyAlignment="1" applyProtection="1">
      <alignment horizontal="center" vertical="center"/>
      <protection locked="0" hidden="1"/>
    </xf>
    <xf numFmtId="41" fontId="53" fillId="22" borderId="41" xfId="0" applyNumberFormat="1" applyFont="1" applyFill="1" applyBorder="1" applyAlignment="1" applyProtection="1">
      <alignment horizontal="center" vertical="center"/>
      <protection hidden="1"/>
    </xf>
    <xf numFmtId="1" fontId="61" fillId="22" borderId="46" xfId="919" applyNumberFormat="1" applyFont="1" applyFill="1" applyBorder="1" applyAlignment="1" applyProtection="1">
      <alignment horizontal="center" vertical="center"/>
      <protection hidden="1"/>
    </xf>
    <xf numFmtId="1" fontId="61" fillId="22" borderId="18" xfId="919" applyNumberFormat="1" applyFont="1" applyFill="1" applyBorder="1" applyAlignment="1" applyProtection="1">
      <alignment horizontal="center" vertical="center"/>
      <protection hidden="1"/>
    </xf>
    <xf numFmtId="1" fontId="61" fillId="22" borderId="44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9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40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5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1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7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2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48" xfId="563" applyNumberFormat="1" applyFont="1" applyFill="1" applyBorder="1" applyAlignment="1" applyProtection="1">
      <alignment horizontal="center" vertical="center" wrapText="1"/>
      <protection hidden="1"/>
    </xf>
    <xf numFmtId="1" fontId="61" fillId="22" borderId="67" xfId="563" applyNumberFormat="1" applyFont="1" applyFill="1" applyBorder="1" applyAlignment="1" applyProtection="1">
      <alignment horizontal="center" vertical="center" wrapText="1"/>
      <protection hidden="1"/>
    </xf>
    <xf numFmtId="1" fontId="61" fillId="22" borderId="67" xfId="563" applyNumberFormat="1" applyFont="1" applyFill="1" applyBorder="1" applyAlignment="1" applyProtection="1">
      <alignment horizontal="center" vertical="center"/>
      <protection hidden="1"/>
    </xf>
    <xf numFmtId="1" fontId="61" fillId="22" borderId="68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3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24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47" xfId="563" applyNumberFormat="1" applyFont="1" applyFill="1" applyBorder="1" applyAlignment="1" applyProtection="1">
      <alignment horizontal="center" vertical="center" wrapText="1"/>
      <protection hidden="1"/>
    </xf>
    <xf numFmtId="1" fontId="61" fillId="22" borderId="47" xfId="563" applyNumberFormat="1" applyFont="1" applyFill="1" applyBorder="1" applyAlignment="1" applyProtection="1">
      <alignment horizontal="center" vertical="center"/>
      <protection hidden="1"/>
    </xf>
    <xf numFmtId="1" fontId="61" fillId="22" borderId="48" xfId="563" applyNumberFormat="1" applyFont="1" applyFill="1" applyBorder="1" applyAlignment="1" applyProtection="1">
      <alignment horizontal="center" vertical="center"/>
      <protection hidden="1"/>
    </xf>
    <xf numFmtId="1" fontId="61" fillId="22" borderId="24" xfId="919" applyNumberFormat="1" applyFont="1" applyFill="1" applyBorder="1" applyAlignment="1" applyProtection="1">
      <alignment horizontal="center" vertical="center"/>
      <protection hidden="1"/>
    </xf>
    <xf numFmtId="1" fontId="61" fillId="22" borderId="34" xfId="563" applyNumberFormat="1" applyFont="1" applyFill="1" applyBorder="1" applyAlignment="1" applyProtection="1">
      <alignment horizontal="center" vertical="center" wrapText="1"/>
      <protection hidden="1"/>
    </xf>
    <xf numFmtId="1" fontId="61" fillId="22" borderId="36" xfId="563" applyNumberFormat="1" applyFont="1" applyFill="1" applyBorder="1" applyAlignment="1" applyProtection="1">
      <alignment horizontal="center" vertical="center" wrapText="1"/>
      <protection hidden="1"/>
    </xf>
    <xf numFmtId="1" fontId="61" fillId="22" borderId="31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35" xfId="919" applyNumberFormat="1" applyFont="1" applyFill="1" applyBorder="1" applyAlignment="1" applyProtection="1">
      <alignment horizontal="center" vertical="center" wrapText="1"/>
      <protection hidden="1"/>
    </xf>
    <xf numFmtId="1" fontId="61" fillId="22" borderId="62" xfId="919" applyNumberFormat="1" applyFont="1" applyFill="1" applyBorder="1" applyAlignment="1" applyProtection="1">
      <alignment horizontal="center" vertical="center" wrapText="1"/>
      <protection hidden="1"/>
    </xf>
    <xf numFmtId="0" fontId="61" fillId="22" borderId="50" xfId="0" applyFont="1" applyFill="1" applyBorder="1" applyAlignment="1" applyProtection="1">
      <alignment horizontal="center" vertical="center"/>
      <protection hidden="1"/>
    </xf>
    <xf numFmtId="0" fontId="61" fillId="22" borderId="33" xfId="0" applyFont="1" applyFill="1" applyBorder="1" applyAlignment="1" applyProtection="1">
      <alignment horizontal="center" vertical="center"/>
      <protection hidden="1"/>
    </xf>
    <xf numFmtId="0" fontId="61" fillId="22" borderId="25" xfId="0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Border="1" applyAlignment="1" applyProtection="1">
      <alignment horizontal="center" vertical="center"/>
      <protection hidden="1"/>
    </xf>
    <xf numFmtId="0" fontId="61" fillId="22" borderId="27" xfId="0" applyFont="1" applyFill="1" applyBorder="1" applyAlignment="1" applyProtection="1">
      <alignment horizontal="center" vertical="center"/>
      <protection hidden="1"/>
    </xf>
    <xf numFmtId="0" fontId="61" fillId="22" borderId="45" xfId="0" applyFont="1" applyFill="1" applyBorder="1" applyAlignment="1" applyProtection="1">
      <alignment horizontal="center" vertical="center"/>
      <protection hidden="1"/>
    </xf>
    <xf numFmtId="1" fontId="61" fillId="22" borderId="33" xfId="563" applyNumberFormat="1" applyFont="1" applyFill="1" applyBorder="1" applyAlignment="1" applyProtection="1">
      <alignment horizontal="center" vertical="center" wrapText="1"/>
      <protection hidden="1"/>
    </xf>
    <xf numFmtId="1" fontId="61" fillId="22" borderId="51" xfId="563" applyNumberFormat="1" applyFont="1" applyFill="1" applyBorder="1" applyAlignment="1" applyProtection="1">
      <alignment horizontal="center" vertical="center" wrapText="1"/>
      <protection hidden="1"/>
    </xf>
    <xf numFmtId="0" fontId="61" fillId="22" borderId="68" xfId="0" applyFont="1" applyFill="1" applyBorder="1" applyAlignment="1" applyProtection="1">
      <alignment horizontal="center" vertical="center"/>
      <protection hidden="1"/>
    </xf>
    <xf numFmtId="0" fontId="61" fillId="22" borderId="23" xfId="0" applyFont="1" applyFill="1" applyBorder="1" applyAlignment="1" applyProtection="1">
      <alignment horizontal="center" vertical="center"/>
      <protection hidden="1"/>
    </xf>
    <xf numFmtId="41" fontId="53" fillId="22" borderId="56" xfId="920" applyNumberFormat="1" applyFont="1" applyFill="1" applyBorder="1" applyAlignment="1" applyProtection="1">
      <alignment horizontal="center" vertical="center"/>
      <protection hidden="1"/>
    </xf>
    <xf numFmtId="41" fontId="53" fillId="22" borderId="37" xfId="920" applyNumberFormat="1" applyFont="1" applyFill="1" applyBorder="1" applyAlignment="1" applyProtection="1">
      <alignment horizontal="center" vertical="center"/>
      <protection hidden="1"/>
    </xf>
    <xf numFmtId="41" fontId="53" fillId="22" borderId="34" xfId="920" applyNumberFormat="1" applyFont="1" applyFill="1" applyBorder="1" applyAlignment="1" applyProtection="1">
      <alignment horizontal="center" vertical="center"/>
      <protection hidden="1"/>
    </xf>
    <xf numFmtId="41" fontId="53" fillId="22" borderId="67" xfId="920" applyNumberFormat="1" applyFont="1" applyFill="1" applyBorder="1" applyAlignment="1" applyProtection="1">
      <alignment horizontal="center" vertical="center"/>
      <protection hidden="1"/>
    </xf>
    <xf numFmtId="41" fontId="53" fillId="22" borderId="50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33" xfId="920" applyNumberFormat="1" applyFont="1" applyFill="1" applyBorder="1" applyAlignment="1" applyProtection="1">
      <alignment horizontal="center" vertical="center"/>
      <protection hidden="1"/>
    </xf>
    <xf numFmtId="41" fontId="53" fillId="22" borderId="25" xfId="920" applyNumberFormat="1" applyFont="1" applyFill="1" applyBorder="1" applyAlignment="1" applyProtection="1">
      <alignment horizontal="center" vertical="center"/>
      <protection hidden="1"/>
    </xf>
    <xf numFmtId="41" fontId="53" fillId="22" borderId="0" xfId="920" applyNumberFormat="1" applyFont="1" applyFill="1" applyBorder="1" applyAlignment="1" applyProtection="1">
      <alignment horizontal="center" vertical="center"/>
      <protection hidden="1"/>
    </xf>
    <xf numFmtId="41" fontId="53" fillId="22" borderId="27" xfId="920" applyNumberFormat="1" applyFont="1" applyFill="1" applyBorder="1" applyAlignment="1" applyProtection="1">
      <alignment horizontal="center" vertical="center"/>
      <protection hidden="1"/>
    </xf>
    <xf numFmtId="41" fontId="53" fillId="22" borderId="45" xfId="920" applyNumberFormat="1" applyFont="1" applyFill="1" applyBorder="1" applyAlignment="1" applyProtection="1">
      <alignment horizontal="center" vertical="center"/>
      <protection hidden="1"/>
    </xf>
    <xf numFmtId="41" fontId="53" fillId="22" borderId="3" xfId="0" applyNumberFormat="1" applyFont="1" applyFill="1" applyBorder="1" applyAlignment="1" applyProtection="1">
      <alignment horizontal="center" vertical="center"/>
      <protection hidden="1"/>
    </xf>
    <xf numFmtId="41" fontId="53" fillId="22" borderId="33" xfId="0" applyNumberFormat="1" applyFont="1" applyFill="1" applyBorder="1" applyAlignment="1" applyProtection="1">
      <alignment horizontal="center" vertical="center"/>
      <protection hidden="1"/>
    </xf>
    <xf numFmtId="41" fontId="53" fillId="22" borderId="54" xfId="563" applyNumberFormat="1" applyFont="1" applyFill="1" applyBorder="1" applyAlignment="1" applyProtection="1">
      <alignment horizontal="center" vertical="center" wrapText="1"/>
      <protection hidden="1"/>
    </xf>
    <xf numFmtId="41" fontId="53" fillId="22" borderId="38" xfId="563" applyNumberFormat="1" applyFont="1" applyFill="1" applyBorder="1" applyAlignment="1" applyProtection="1">
      <alignment horizontal="center" vertical="center"/>
      <protection hidden="1"/>
    </xf>
    <xf numFmtId="41" fontId="53" fillId="22" borderId="55" xfId="563" applyNumberFormat="1" applyFont="1" applyFill="1" applyBorder="1" applyAlignment="1" applyProtection="1">
      <alignment horizontal="center" vertical="center"/>
      <protection hidden="1"/>
    </xf>
    <xf numFmtId="41" fontId="53" fillId="22" borderId="46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46" xfId="920" applyNumberFormat="1" applyFont="1" applyFill="1" applyBorder="1" applyAlignment="1" applyProtection="1">
      <alignment horizontal="center" vertical="center"/>
      <protection hidden="1"/>
    </xf>
    <xf numFmtId="41" fontId="53" fillId="22" borderId="18" xfId="920" applyNumberFormat="1" applyFont="1" applyFill="1" applyBorder="1" applyAlignment="1" applyProtection="1">
      <alignment horizontal="center" vertical="center"/>
      <protection hidden="1"/>
    </xf>
    <xf numFmtId="41" fontId="53" fillId="22" borderId="49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49" xfId="920" applyNumberFormat="1" applyFont="1" applyFill="1" applyBorder="1" applyAlignment="1" applyProtection="1">
      <alignment horizontal="center" vertical="center"/>
      <protection hidden="1"/>
    </xf>
    <xf numFmtId="41" fontId="53" fillId="22" borderId="44" xfId="920" applyNumberFormat="1" applyFont="1" applyFill="1" applyBorder="1" applyAlignment="1" applyProtection="1">
      <alignment horizontal="center" vertical="center"/>
      <protection hidden="1"/>
    </xf>
    <xf numFmtId="41" fontId="53" fillId="22" borderId="44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29" xfId="920" applyNumberFormat="1" applyFont="1" applyFill="1" applyBorder="1" applyAlignment="1" applyProtection="1">
      <alignment horizontal="center" vertical="center" wrapText="1"/>
      <protection hidden="1"/>
    </xf>
    <xf numFmtId="41" fontId="61" fillId="22" borderId="40" xfId="920" applyNumberFormat="1" applyFont="1" applyFill="1" applyBorder="1" applyAlignment="1" applyProtection="1">
      <alignment horizontal="center" vertical="center" wrapText="1"/>
      <protection hidden="1"/>
    </xf>
    <xf numFmtId="0" fontId="61" fillId="0" borderId="30" xfId="0" applyFont="1" applyBorder="1" applyAlignment="1" applyProtection="1">
      <alignment horizontal="center" vertical="center" shrinkToFit="1"/>
      <protection hidden="1"/>
    </xf>
    <xf numFmtId="0" fontId="61" fillId="0" borderId="52" xfId="0" applyFont="1" applyBorder="1" applyAlignment="1" applyProtection="1">
      <alignment horizontal="center" vertical="center" shrinkToFit="1"/>
      <protection hidden="1"/>
    </xf>
    <xf numFmtId="41" fontId="53" fillId="22" borderId="31" xfId="920" applyNumberFormat="1" applyFont="1" applyFill="1" applyBorder="1" applyAlignment="1" applyProtection="1">
      <alignment horizontal="center" vertical="center" wrapText="1"/>
      <protection hidden="1"/>
    </xf>
    <xf numFmtId="41" fontId="61" fillId="22" borderId="30" xfId="920" applyNumberFormat="1" applyFont="1" applyFill="1" applyBorder="1" applyAlignment="1" applyProtection="1">
      <alignment horizontal="center" vertical="center" shrinkToFit="1"/>
      <protection hidden="1"/>
    </xf>
    <xf numFmtId="41" fontId="61" fillId="22" borderId="32" xfId="920" applyNumberFormat="1" applyFont="1" applyFill="1" applyBorder="1" applyAlignment="1" applyProtection="1">
      <alignment horizontal="center" vertical="center" shrinkToFit="1"/>
      <protection hidden="1"/>
    </xf>
    <xf numFmtId="180" fontId="58" fillId="22" borderId="0" xfId="920" applyNumberFormat="1" applyFont="1" applyFill="1" applyAlignment="1" applyProtection="1">
      <alignment horizontal="center" vertical="center"/>
      <protection hidden="1"/>
    </xf>
    <xf numFmtId="180" fontId="53" fillId="22" borderId="75" xfId="563" applyNumberFormat="1" applyFont="1" applyFill="1" applyBorder="1" applyAlignment="1" applyProtection="1">
      <alignment horizontal="center" vertical="center" wrapText="1"/>
      <protection hidden="1"/>
    </xf>
    <xf numFmtId="180" fontId="53" fillId="22" borderId="26" xfId="563" applyNumberFormat="1" applyFont="1" applyFill="1" applyBorder="1" applyAlignment="1" applyProtection="1">
      <alignment horizontal="center" vertical="center" wrapText="1"/>
      <protection hidden="1"/>
    </xf>
    <xf numFmtId="180" fontId="53" fillId="22" borderId="28" xfId="563" applyNumberFormat="1" applyFont="1" applyFill="1" applyBorder="1" applyAlignment="1" applyProtection="1">
      <alignment horizontal="center" vertical="center" wrapText="1"/>
      <protection hidden="1"/>
    </xf>
    <xf numFmtId="0" fontId="53" fillId="22" borderId="40" xfId="920" applyFont="1" applyFill="1" applyBorder="1" applyAlignment="1" applyProtection="1">
      <alignment horizontal="center" vertical="center" wrapText="1"/>
      <protection hidden="1"/>
    </xf>
    <xf numFmtId="0" fontId="53" fillId="22" borderId="46" xfId="920" applyFont="1" applyFill="1" applyBorder="1" applyAlignment="1" applyProtection="1">
      <alignment horizontal="center" vertical="center" wrapText="1"/>
      <protection hidden="1"/>
    </xf>
    <xf numFmtId="0" fontId="53" fillId="22" borderId="46" xfId="920" applyFont="1" applyFill="1" applyBorder="1" applyAlignment="1" applyProtection="1">
      <alignment horizontal="center" vertical="center"/>
      <protection hidden="1"/>
    </xf>
    <xf numFmtId="0" fontId="53" fillId="22" borderId="18" xfId="920" applyFont="1" applyFill="1" applyBorder="1" applyAlignment="1" applyProtection="1">
      <alignment horizontal="center" vertical="center"/>
      <protection hidden="1"/>
    </xf>
    <xf numFmtId="180" fontId="53" fillId="22" borderId="46" xfId="563" applyNumberFormat="1" applyFont="1" applyFill="1" applyBorder="1" applyAlignment="1" applyProtection="1">
      <alignment horizontal="center" vertical="center" wrapText="1"/>
      <protection hidden="1"/>
    </xf>
    <xf numFmtId="180" fontId="53" fillId="22" borderId="46" xfId="563" applyNumberFormat="1" applyFont="1" applyFill="1" applyBorder="1" applyAlignment="1" applyProtection="1">
      <alignment horizontal="center" vertical="center"/>
      <protection hidden="1"/>
    </xf>
    <xf numFmtId="180" fontId="53" fillId="22" borderId="18" xfId="563" applyNumberFormat="1" applyFont="1" applyFill="1" applyBorder="1" applyAlignment="1" applyProtection="1">
      <alignment horizontal="center" vertical="center"/>
      <protection hidden="1"/>
    </xf>
    <xf numFmtId="180" fontId="53" fillId="22" borderId="50" xfId="563" applyNumberFormat="1" applyFont="1" applyFill="1" applyBorder="1" applyAlignment="1" applyProtection="1">
      <alignment horizontal="center" vertical="center"/>
      <protection hidden="1"/>
    </xf>
    <xf numFmtId="180" fontId="53" fillId="22" borderId="33" xfId="563" applyNumberFormat="1" applyFont="1" applyFill="1" applyBorder="1" applyAlignment="1" applyProtection="1">
      <alignment horizontal="center" vertical="center"/>
      <protection hidden="1"/>
    </xf>
    <xf numFmtId="180" fontId="53" fillId="22" borderId="51" xfId="563" applyNumberFormat="1" applyFont="1" applyFill="1" applyBorder="1" applyAlignment="1" applyProtection="1">
      <alignment horizontal="center" vertical="center"/>
      <protection hidden="1"/>
    </xf>
    <xf numFmtId="41" fontId="53" fillId="22" borderId="29" xfId="920" applyNumberFormat="1" applyFont="1" applyFill="1" applyBorder="1" applyAlignment="1" applyProtection="1">
      <alignment horizontal="center" vertical="center"/>
      <protection hidden="1"/>
    </xf>
    <xf numFmtId="41" fontId="53" fillId="22" borderId="31" xfId="920" applyNumberFormat="1" applyFont="1" applyFill="1" applyBorder="1" applyAlignment="1" applyProtection="1">
      <alignment horizontal="center" vertical="center"/>
      <protection hidden="1"/>
    </xf>
    <xf numFmtId="41" fontId="53" fillId="22" borderId="40" xfId="920" applyNumberFormat="1" applyFont="1" applyFill="1" applyBorder="1" applyAlignment="1" applyProtection="1">
      <alignment horizontal="center" vertical="center"/>
      <protection hidden="1"/>
    </xf>
    <xf numFmtId="0" fontId="53" fillId="22" borderId="49" xfId="920" applyFont="1" applyFill="1" applyBorder="1" applyAlignment="1" applyProtection="1">
      <alignment horizontal="center" vertical="center" wrapText="1"/>
      <protection hidden="1"/>
    </xf>
    <xf numFmtId="0" fontId="53" fillId="22" borderId="49" xfId="920" applyFont="1" applyFill="1" applyBorder="1" applyAlignment="1" applyProtection="1">
      <alignment horizontal="center" vertical="center"/>
      <protection hidden="1"/>
    </xf>
    <xf numFmtId="0" fontId="53" fillId="22" borderId="44" xfId="920" applyFont="1" applyFill="1" applyBorder="1" applyAlignment="1" applyProtection="1">
      <alignment horizontal="center" vertical="center"/>
      <protection hidden="1"/>
    </xf>
    <xf numFmtId="41" fontId="53" fillId="22" borderId="35" xfId="563" applyNumberFormat="1" applyFont="1" applyFill="1" applyBorder="1" applyAlignment="1" applyProtection="1">
      <alignment horizontal="center" vertical="center" wrapText="1"/>
      <protection hidden="1"/>
    </xf>
    <xf numFmtId="41" fontId="53" fillId="22" borderId="35" xfId="563" applyNumberFormat="1" applyFont="1" applyFill="1" applyBorder="1" applyAlignment="1" applyProtection="1">
      <alignment horizontal="center" vertical="center"/>
      <protection hidden="1"/>
    </xf>
    <xf numFmtId="41" fontId="53" fillId="22" borderId="62" xfId="563" applyNumberFormat="1" applyFont="1" applyFill="1" applyBorder="1" applyAlignment="1" applyProtection="1">
      <alignment horizontal="center" vertical="center"/>
      <protection hidden="1"/>
    </xf>
    <xf numFmtId="41" fontId="53" fillId="22" borderId="68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23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24" xfId="920" applyNumberFormat="1" applyFont="1" applyFill="1" applyBorder="1" applyAlignment="1" applyProtection="1">
      <alignment horizontal="center" vertical="center" wrapText="1"/>
      <protection hidden="1"/>
    </xf>
    <xf numFmtId="41" fontId="53" fillId="22" borderId="34" xfId="563" applyNumberFormat="1" applyFont="1" applyFill="1" applyBorder="1" applyAlignment="1" applyProtection="1">
      <alignment horizontal="center" vertical="center"/>
      <protection hidden="1"/>
    </xf>
    <xf numFmtId="41" fontId="53" fillId="22" borderId="67" xfId="563" applyNumberFormat="1" applyFont="1" applyFill="1" applyBorder="1" applyAlignment="1" applyProtection="1">
      <alignment horizontal="center" vertical="center"/>
      <protection hidden="1"/>
    </xf>
    <xf numFmtId="41" fontId="53" fillId="22" borderId="48" xfId="920" applyNumberFormat="1" applyFont="1" applyFill="1" applyBorder="1" applyAlignment="1" applyProtection="1">
      <alignment horizontal="center" vertical="center"/>
      <protection hidden="1"/>
    </xf>
    <xf numFmtId="41" fontId="53" fillId="22" borderId="68" xfId="0" applyNumberFormat="1" applyFont="1" applyFill="1" applyBorder="1" applyAlignment="1" applyProtection="1">
      <alignment horizontal="center" vertical="center" wrapText="1"/>
      <protection hidden="1"/>
    </xf>
    <xf numFmtId="41" fontId="53" fillId="22" borderId="24" xfId="0" applyNumberFormat="1" applyFont="1" applyFill="1" applyBorder="1" applyAlignment="1" applyProtection="1">
      <alignment horizontal="center" vertical="center" wrapText="1"/>
      <protection hidden="1"/>
    </xf>
    <xf numFmtId="41" fontId="53" fillId="22" borderId="23" xfId="0" applyNumberFormat="1" applyFont="1" applyFill="1" applyBorder="1" applyAlignment="1" applyProtection="1">
      <alignment horizontal="center" vertical="center" wrapText="1"/>
      <protection hidden="1"/>
    </xf>
    <xf numFmtId="41" fontId="53" fillId="22" borderId="35" xfId="0" applyNumberFormat="1" applyFont="1" applyFill="1" applyBorder="1" applyAlignment="1" applyProtection="1">
      <alignment horizontal="center" vertical="center" wrapText="1"/>
      <protection hidden="1"/>
    </xf>
    <xf numFmtId="41" fontId="53" fillId="22" borderId="62" xfId="0" applyNumberFormat="1" applyFont="1" applyFill="1" applyBorder="1" applyAlignment="1" applyProtection="1">
      <alignment horizontal="center" vertical="center" wrapText="1"/>
      <protection hidden="1"/>
    </xf>
    <xf numFmtId="0" fontId="27" fillId="22" borderId="49" xfId="0" applyFont="1" applyFill="1" applyBorder="1" applyAlignment="1" applyProtection="1">
      <alignment horizontal="center" vertical="center"/>
      <protection hidden="1"/>
    </xf>
    <xf numFmtId="0" fontId="27" fillId="22" borderId="44" xfId="0" applyFont="1" applyFill="1" applyBorder="1" applyAlignment="1" applyProtection="1">
      <alignment horizontal="center" vertical="center"/>
      <protection hidden="1"/>
    </xf>
    <xf numFmtId="0" fontId="61" fillId="22" borderId="23" xfId="0" applyFont="1" applyFill="1" applyBorder="1" applyAlignment="1" applyProtection="1">
      <alignment horizontal="center" vertical="center" wrapText="1"/>
      <protection hidden="1"/>
    </xf>
    <xf numFmtId="0" fontId="61" fillId="22" borderId="29" xfId="0" applyFont="1" applyFill="1" applyBorder="1" applyAlignment="1" applyProtection="1">
      <alignment horizontal="center" vertical="center" wrapText="1"/>
      <protection hidden="1"/>
    </xf>
    <xf numFmtId="0" fontId="61" fillId="22" borderId="27" xfId="0" applyFont="1" applyFill="1" applyBorder="1" applyAlignment="1" applyProtection="1">
      <alignment horizontal="center" vertical="center" wrapText="1"/>
      <protection hidden="1"/>
    </xf>
    <xf numFmtId="0" fontId="27" fillId="22" borderId="46" xfId="0" applyFont="1" applyFill="1" applyBorder="1" applyAlignment="1" applyProtection="1">
      <alignment horizontal="center" vertical="center"/>
      <protection hidden="1"/>
    </xf>
    <xf numFmtId="0" fontId="27" fillId="22" borderId="18" xfId="0" applyFont="1" applyFill="1" applyBorder="1" applyAlignment="1" applyProtection="1">
      <alignment horizontal="center" vertical="center"/>
      <protection hidden="1"/>
    </xf>
    <xf numFmtId="0" fontId="61" fillId="22" borderId="67" xfId="0" applyFont="1" applyFill="1" applyBorder="1" applyAlignment="1" applyProtection="1">
      <alignment horizontal="center" vertical="center"/>
      <protection hidden="1"/>
    </xf>
    <xf numFmtId="0" fontId="61" fillId="22" borderId="36" xfId="0" applyFont="1" applyFill="1" applyBorder="1" applyAlignment="1" applyProtection="1">
      <alignment horizontal="center" vertical="center"/>
      <protection hidden="1"/>
    </xf>
    <xf numFmtId="0" fontId="61" fillId="22" borderId="47" xfId="0" applyFont="1" applyFill="1" applyBorder="1" applyAlignment="1" applyProtection="1">
      <alignment horizontal="center" vertical="center"/>
      <protection hidden="1"/>
    </xf>
    <xf numFmtId="0" fontId="61" fillId="22" borderId="48" xfId="0" applyFont="1" applyFill="1" applyBorder="1" applyAlignment="1" applyProtection="1">
      <alignment horizontal="center" vertical="center"/>
      <protection hidden="1"/>
    </xf>
    <xf numFmtId="0" fontId="61" fillId="22" borderId="63" xfId="0" applyFont="1" applyFill="1" applyBorder="1" applyAlignment="1" applyProtection="1">
      <alignment horizontal="center" vertical="center" wrapText="1"/>
      <protection hidden="1"/>
    </xf>
    <xf numFmtId="0" fontId="61" fillId="22" borderId="67" xfId="0" applyFont="1" applyFill="1" applyBorder="1" applyAlignment="1" applyProtection="1">
      <alignment horizontal="center" vertical="center" wrapText="1"/>
      <protection hidden="1"/>
    </xf>
    <xf numFmtId="0" fontId="61" fillId="22" borderId="36" xfId="0" applyFont="1" applyFill="1" applyBorder="1" applyAlignment="1" applyProtection="1">
      <alignment horizontal="center" vertical="center" wrapText="1"/>
      <protection hidden="1"/>
    </xf>
    <xf numFmtId="0" fontId="61" fillId="22" borderId="26" xfId="0" applyFont="1" applyFill="1" applyBorder="1" applyAlignment="1" applyProtection="1">
      <alignment horizontal="center" vertical="center"/>
      <protection hidden="1"/>
    </xf>
    <xf numFmtId="0" fontId="61" fillId="22" borderId="62" xfId="0" applyFont="1" applyFill="1" applyBorder="1" applyAlignment="1" applyProtection="1">
      <alignment horizontal="center" vertical="center" wrapText="1"/>
      <protection hidden="1"/>
    </xf>
    <xf numFmtId="0" fontId="57" fillId="22" borderId="0" xfId="0" applyFont="1" applyFill="1" applyAlignment="1" applyProtection="1">
      <alignment horizontal="center" vertical="top"/>
      <protection hidden="1"/>
    </xf>
    <xf numFmtId="0" fontId="53" fillId="22" borderId="50" xfId="0" applyFont="1" applyFill="1" applyBorder="1" applyAlignment="1" applyProtection="1">
      <alignment horizontal="center" vertical="center"/>
      <protection hidden="1"/>
    </xf>
    <xf numFmtId="0" fontId="53" fillId="22" borderId="53" xfId="0" applyFont="1" applyFill="1" applyBorder="1" applyAlignment="1" applyProtection="1">
      <alignment horizontal="center" vertical="center" wrapText="1"/>
      <protection hidden="1"/>
    </xf>
    <xf numFmtId="0" fontId="156" fillId="22" borderId="0" xfId="0" applyFont="1" applyFill="1" applyAlignment="1" applyProtection="1">
      <alignment horizontal="center" vertical="center"/>
      <protection hidden="1"/>
    </xf>
    <xf numFmtId="0" fontId="53" fillId="22" borderId="17" xfId="913" applyFont="1" applyFill="1" applyBorder="1" applyAlignment="1" applyProtection="1">
      <alignment horizontal="center" vertical="center" wrapText="1"/>
      <protection hidden="1"/>
    </xf>
    <xf numFmtId="0" fontId="53" fillId="22" borderId="73" xfId="913" applyFont="1" applyFill="1" applyBorder="1" applyAlignment="1" applyProtection="1">
      <alignment horizontal="center" vertical="center" wrapText="1"/>
      <protection hidden="1"/>
    </xf>
    <xf numFmtId="0" fontId="53" fillId="22" borderId="29" xfId="913" applyFont="1" applyFill="1" applyBorder="1" applyAlignment="1" applyProtection="1">
      <alignment horizontal="center" vertical="center" wrapText="1"/>
      <protection hidden="1"/>
    </xf>
    <xf numFmtId="0" fontId="53" fillId="22" borderId="37" xfId="913" applyFont="1" applyFill="1" applyBorder="1" applyAlignment="1" applyProtection="1">
      <alignment horizontal="center" vertical="center" wrapText="1"/>
      <protection hidden="1"/>
    </xf>
    <xf numFmtId="0" fontId="53" fillId="22" borderId="50" xfId="913" applyFont="1" applyFill="1" applyBorder="1" applyAlignment="1" applyProtection="1">
      <alignment horizontal="center" vertical="center" wrapText="1"/>
      <protection hidden="1"/>
    </xf>
    <xf numFmtId="0" fontId="53" fillId="22" borderId="33" xfId="913" applyFont="1" applyFill="1" applyBorder="1" applyAlignment="1" applyProtection="1">
      <alignment horizontal="center" vertical="center" wrapText="1"/>
      <protection hidden="1"/>
    </xf>
    <xf numFmtId="0" fontId="53" fillId="22" borderId="68" xfId="913" applyFont="1" applyFill="1" applyBorder="1" applyAlignment="1" applyProtection="1">
      <alignment horizontal="center" vertical="center" wrapText="1"/>
      <protection hidden="1"/>
    </xf>
    <xf numFmtId="0" fontId="53" fillId="22" borderId="24" xfId="913" applyFont="1" applyFill="1" applyBorder="1" applyAlignment="1" applyProtection="1">
      <alignment horizontal="center" vertical="center" wrapText="1"/>
      <protection hidden="1"/>
    </xf>
    <xf numFmtId="0" fontId="53" fillId="22" borderId="42" xfId="913" applyFont="1" applyFill="1" applyBorder="1" applyAlignment="1" applyProtection="1">
      <alignment horizontal="center" vertical="center" wrapText="1"/>
      <protection hidden="1"/>
    </xf>
    <xf numFmtId="0" fontId="53" fillId="22" borderId="16" xfId="913" applyFont="1" applyFill="1" applyBorder="1" applyAlignment="1" applyProtection="1">
      <alignment horizontal="center" vertical="center" wrapText="1"/>
      <protection hidden="1"/>
    </xf>
    <xf numFmtId="0" fontId="53" fillId="22" borderId="43" xfId="913" applyFont="1" applyFill="1" applyBorder="1" applyAlignment="1" applyProtection="1">
      <alignment horizontal="center" vertical="center" wrapText="1"/>
      <protection hidden="1"/>
    </xf>
    <xf numFmtId="0" fontId="53" fillId="22" borderId="34" xfId="913" applyFont="1" applyFill="1" applyBorder="1" applyAlignment="1" applyProtection="1">
      <alignment horizontal="center" vertical="center" wrapText="1"/>
      <protection hidden="1"/>
    </xf>
    <xf numFmtId="0" fontId="53" fillId="22" borderId="67" xfId="913" applyFont="1" applyFill="1" applyBorder="1" applyAlignment="1" applyProtection="1">
      <alignment horizontal="center" vertical="center" wrapText="1"/>
      <protection hidden="1"/>
    </xf>
    <xf numFmtId="0" fontId="53" fillId="22" borderId="36" xfId="913" applyFont="1" applyFill="1" applyBorder="1" applyAlignment="1" applyProtection="1">
      <alignment horizontal="center" vertical="center" wrapText="1"/>
      <protection hidden="1"/>
    </xf>
    <xf numFmtId="0" fontId="53" fillId="22" borderId="35" xfId="913" applyFont="1" applyFill="1" applyBorder="1" applyAlignment="1" applyProtection="1">
      <alignment horizontal="center" vertical="center" wrapText="1"/>
      <protection hidden="1"/>
    </xf>
    <xf numFmtId="0" fontId="53" fillId="22" borderId="63" xfId="913" applyFont="1" applyFill="1" applyBorder="1" applyAlignment="1" applyProtection="1">
      <alignment horizontal="center" vertical="center" wrapText="1"/>
      <protection hidden="1"/>
    </xf>
    <xf numFmtId="1" fontId="53" fillId="22" borderId="10" xfId="919" applyNumberFormat="1" applyFont="1" applyFill="1" applyBorder="1" applyAlignment="1" applyProtection="1">
      <alignment horizontal="right" vertical="center"/>
      <protection hidden="1"/>
    </xf>
    <xf numFmtId="0" fontId="53" fillId="22" borderId="40" xfId="913" applyFont="1" applyFill="1" applyBorder="1" applyAlignment="1" applyProtection="1">
      <alignment horizontal="center" vertical="center" wrapText="1"/>
      <protection hidden="1"/>
    </xf>
    <xf numFmtId="0" fontId="53" fillId="22" borderId="22" xfId="913" applyFont="1" applyFill="1" applyBorder="1" applyAlignment="1" applyProtection="1">
      <alignment horizontal="center" vertical="center" wrapText="1"/>
      <protection hidden="1"/>
    </xf>
    <xf numFmtId="1" fontId="57" fillId="22" borderId="0" xfId="919" applyNumberFormat="1" applyFont="1" applyFill="1" applyBorder="1" applyAlignment="1" applyProtection="1">
      <alignment horizontal="center" vertical="center"/>
      <protection hidden="1"/>
    </xf>
    <xf numFmtId="1" fontId="58" fillId="22" borderId="0" xfId="919" applyNumberFormat="1" applyFont="1" applyFill="1" applyBorder="1" applyAlignment="1" applyProtection="1">
      <alignment horizontal="center" vertical="center"/>
      <protection hidden="1"/>
    </xf>
    <xf numFmtId="1" fontId="53" fillId="22" borderId="67" xfId="919" applyNumberFormat="1" applyFont="1" applyFill="1" applyBorder="1" applyAlignment="1" applyProtection="1">
      <alignment horizontal="center" vertical="center"/>
      <protection hidden="1"/>
    </xf>
    <xf numFmtId="1" fontId="53" fillId="22" borderId="54" xfId="919" applyNumberFormat="1" applyFont="1" applyFill="1" applyBorder="1" applyAlignment="1" applyProtection="1">
      <alignment horizontal="center" vertical="center"/>
      <protection hidden="1"/>
    </xf>
    <xf numFmtId="1" fontId="53" fillId="22" borderId="48" xfId="919" applyNumberFormat="1" applyFont="1" applyFill="1" applyBorder="1" applyAlignment="1" applyProtection="1">
      <alignment horizontal="center" vertical="center"/>
      <protection hidden="1"/>
    </xf>
    <xf numFmtId="1" fontId="53" fillId="22" borderId="36" xfId="919" applyNumberFormat="1" applyFont="1" applyFill="1" applyBorder="1" applyAlignment="1" applyProtection="1">
      <alignment horizontal="center" vertical="center"/>
      <protection hidden="1"/>
    </xf>
    <xf numFmtId="1" fontId="53" fillId="22" borderId="46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18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49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44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46" xfId="919" applyNumberFormat="1" applyFont="1" applyFill="1" applyBorder="1" applyAlignment="1" applyProtection="1">
      <alignment horizontal="center" vertical="center"/>
      <protection hidden="1"/>
    </xf>
    <xf numFmtId="1" fontId="53" fillId="22" borderId="18" xfId="919" applyNumberFormat="1" applyFont="1" applyFill="1" applyBorder="1" applyAlignment="1" applyProtection="1">
      <alignment horizontal="center" vertical="center"/>
      <protection hidden="1"/>
    </xf>
    <xf numFmtId="182" fontId="53" fillId="22" borderId="46" xfId="0" applyNumberFormat="1" applyFont="1" applyFill="1" applyBorder="1" applyAlignment="1" applyProtection="1">
      <alignment horizontal="center" vertical="center"/>
      <protection hidden="1"/>
    </xf>
    <xf numFmtId="182" fontId="53" fillId="22" borderId="48" xfId="919" applyNumberFormat="1" applyFont="1" applyFill="1" applyBorder="1" applyAlignment="1" applyProtection="1">
      <alignment horizontal="center" vertical="center"/>
      <protection hidden="1"/>
    </xf>
    <xf numFmtId="182" fontId="53" fillId="22" borderId="67" xfId="919" applyNumberFormat="1" applyFont="1" applyFill="1" applyBorder="1" applyAlignment="1" applyProtection="1">
      <alignment horizontal="center" vertical="center"/>
      <protection hidden="1"/>
    </xf>
    <xf numFmtId="182" fontId="53" fillId="22" borderId="36" xfId="919" applyNumberFormat="1" applyFont="1" applyFill="1" applyBorder="1" applyAlignment="1" applyProtection="1">
      <alignment horizontal="center" vertical="center"/>
      <protection hidden="1"/>
    </xf>
    <xf numFmtId="182" fontId="53" fillId="22" borderId="15" xfId="0" applyNumberFormat="1" applyFont="1" applyFill="1" applyBorder="1" applyAlignment="1" applyProtection="1">
      <alignment horizontal="center" vertical="center"/>
      <protection hidden="1"/>
    </xf>
    <xf numFmtId="1" fontId="53" fillId="22" borderId="49" xfId="919" applyNumberFormat="1" applyFont="1" applyFill="1" applyBorder="1" applyAlignment="1" applyProtection="1">
      <alignment horizontal="center" vertical="center"/>
      <protection hidden="1"/>
    </xf>
    <xf numFmtId="1" fontId="53" fillId="22" borderId="44" xfId="919" applyNumberFormat="1" applyFont="1" applyFill="1" applyBorder="1" applyAlignment="1" applyProtection="1">
      <alignment horizontal="center" vertical="center"/>
      <protection hidden="1"/>
    </xf>
    <xf numFmtId="1" fontId="53" fillId="22" borderId="37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61" xfId="919" applyNumberFormat="1" applyFont="1" applyFill="1" applyBorder="1" applyAlignment="1" applyProtection="1">
      <alignment horizontal="center" vertical="center" wrapText="1"/>
      <protection hidden="1"/>
    </xf>
    <xf numFmtId="182" fontId="53" fillId="22" borderId="49" xfId="0" applyNumberFormat="1" applyFont="1" applyFill="1" applyBorder="1" applyAlignment="1" applyProtection="1">
      <alignment horizontal="center" vertical="center"/>
      <protection hidden="1"/>
    </xf>
    <xf numFmtId="182" fontId="53" fillId="22" borderId="37" xfId="0" applyNumberFormat="1" applyFont="1" applyFill="1" applyBorder="1" applyAlignment="1" applyProtection="1">
      <alignment horizontal="center" vertical="center"/>
      <protection hidden="1"/>
    </xf>
    <xf numFmtId="182" fontId="53" fillId="22" borderId="15" xfId="0" applyNumberFormat="1" applyFont="1" applyFill="1" applyBorder="1" applyAlignment="1" applyProtection="1">
      <alignment horizontal="center" vertical="center" wrapText="1"/>
      <protection hidden="1"/>
    </xf>
    <xf numFmtId="182" fontId="53" fillId="22" borderId="69" xfId="0" applyNumberFormat="1" applyFont="1" applyFill="1" applyBorder="1" applyAlignment="1" applyProtection="1">
      <alignment horizontal="center" vertical="center"/>
      <protection hidden="1"/>
    </xf>
    <xf numFmtId="182" fontId="53" fillId="22" borderId="77" xfId="0" applyNumberFormat="1" applyFont="1" applyFill="1" applyBorder="1" applyAlignment="1" applyProtection="1">
      <alignment horizontal="center" vertical="center"/>
      <protection hidden="1"/>
    </xf>
    <xf numFmtId="182" fontId="53" fillId="22" borderId="47" xfId="0" applyNumberFormat="1" applyFont="1" applyFill="1" applyBorder="1" applyAlignment="1" applyProtection="1">
      <alignment horizontal="center" vertical="center"/>
      <protection hidden="1"/>
    </xf>
    <xf numFmtId="0" fontId="61" fillId="22" borderId="0" xfId="0" applyFont="1" applyFill="1" applyBorder="1" applyAlignment="1" applyProtection="1">
      <alignment horizontal="left" wrapText="1"/>
      <protection locked="0" hidden="1"/>
    </xf>
    <xf numFmtId="182" fontId="53" fillId="22" borderId="46" xfId="0" applyNumberFormat="1" applyFont="1" applyFill="1" applyBorder="1" applyAlignment="1" applyProtection="1">
      <alignment horizontal="center" vertical="center" wrapText="1"/>
      <protection hidden="1"/>
    </xf>
    <xf numFmtId="182" fontId="53" fillId="22" borderId="18" xfId="0" applyNumberFormat="1" applyFont="1" applyFill="1" applyBorder="1" applyAlignment="1" applyProtection="1">
      <alignment horizontal="center" vertical="center"/>
      <protection hidden="1"/>
    </xf>
    <xf numFmtId="1" fontId="53" fillId="22" borderId="64" xfId="919" applyNumberFormat="1" applyFont="1" applyFill="1" applyBorder="1" applyAlignment="1" applyProtection="1">
      <alignment horizontal="center" vertical="center" wrapText="1"/>
      <protection hidden="1"/>
    </xf>
    <xf numFmtId="1" fontId="53" fillId="22" borderId="65" xfId="919" applyNumberFormat="1" applyFont="1" applyFill="1" applyBorder="1" applyAlignment="1" applyProtection="1">
      <alignment horizontal="center" vertical="center" wrapText="1"/>
      <protection hidden="1"/>
    </xf>
    <xf numFmtId="0" fontId="0" fillId="22" borderId="23" xfId="0" applyFill="1" applyBorder="1" applyAlignment="1" applyProtection="1">
      <alignment horizontal="center" vertical="center"/>
      <protection hidden="1"/>
    </xf>
    <xf numFmtId="0" fontId="0" fillId="22" borderId="24" xfId="0" applyFill="1" applyBorder="1" applyAlignment="1" applyProtection="1">
      <alignment horizontal="center" vertical="center"/>
      <protection hidden="1"/>
    </xf>
    <xf numFmtId="0" fontId="0" fillId="22" borderId="25" xfId="0" applyFill="1" applyBorder="1" applyAlignment="1" applyProtection="1">
      <alignment horizontal="center" vertical="center"/>
      <protection hidden="1"/>
    </xf>
    <xf numFmtId="0" fontId="0" fillId="22" borderId="27" xfId="0" applyFill="1" applyBorder="1" applyAlignment="1" applyProtection="1">
      <alignment horizontal="center" vertical="center"/>
      <protection hidden="1"/>
    </xf>
    <xf numFmtId="0" fontId="0" fillId="22" borderId="18" xfId="0" applyFill="1" applyBorder="1" applyAlignment="1" applyProtection="1">
      <alignment horizontal="center" vertical="center"/>
      <protection hidden="1"/>
    </xf>
    <xf numFmtId="0" fontId="53" fillId="22" borderId="45" xfId="0" applyFont="1" applyFill="1" applyBorder="1" applyAlignment="1" applyProtection="1">
      <alignment horizontal="center" vertical="center"/>
      <protection hidden="1"/>
    </xf>
    <xf numFmtId="177" fontId="53" fillId="22" borderId="21" xfId="719" applyFont="1" applyFill="1" applyBorder="1" applyAlignment="1" applyProtection="1">
      <alignment horizontal="center" vertical="center" wrapText="1"/>
      <protection hidden="1"/>
    </xf>
    <xf numFmtId="177" fontId="53" fillId="22" borderId="22" xfId="719" applyFont="1" applyFill="1" applyBorder="1" applyAlignment="1" applyProtection="1">
      <alignment horizontal="center" vertical="center" wrapText="1"/>
      <protection hidden="1"/>
    </xf>
    <xf numFmtId="0" fontId="65" fillId="22" borderId="53" xfId="910" applyFont="1" applyFill="1" applyBorder="1" applyAlignment="1" applyProtection="1">
      <alignment horizontal="center" vertical="center" wrapText="1"/>
      <protection hidden="1"/>
    </xf>
    <xf numFmtId="0" fontId="65" fillId="22" borderId="23" xfId="910" applyFont="1" applyFill="1" applyBorder="1" applyAlignment="1" applyProtection="1">
      <alignment horizontal="center" vertical="center" wrapText="1"/>
      <protection hidden="1"/>
    </xf>
    <xf numFmtId="0" fontId="65" fillId="22" borderId="24" xfId="910" applyFont="1" applyFill="1" applyBorder="1" applyAlignment="1" applyProtection="1">
      <alignment horizontal="center" vertical="center" wrapText="1"/>
      <protection hidden="1"/>
    </xf>
    <xf numFmtId="0" fontId="65" fillId="22" borderId="50" xfId="910" applyFont="1" applyFill="1" applyBorder="1" applyAlignment="1" applyProtection="1">
      <alignment horizontal="center" vertical="center" wrapText="1"/>
      <protection hidden="1"/>
    </xf>
    <xf numFmtId="0" fontId="65" fillId="22" borderId="25" xfId="910" applyFont="1" applyFill="1" applyBorder="1" applyAlignment="1" applyProtection="1">
      <alignment horizontal="center" vertical="center" wrapText="1"/>
      <protection hidden="1"/>
    </xf>
    <xf numFmtId="0" fontId="65" fillId="22" borderId="27" xfId="910" applyFont="1" applyFill="1" applyBorder="1" applyAlignment="1" applyProtection="1">
      <alignment horizontal="center" vertical="center" wrapText="1"/>
      <protection hidden="1"/>
    </xf>
    <xf numFmtId="0" fontId="57" fillId="22" borderId="0" xfId="910" applyFont="1" applyFill="1" applyAlignment="1" applyProtection="1">
      <alignment horizontal="center" vertical="center"/>
      <protection hidden="1"/>
    </xf>
    <xf numFmtId="0" fontId="58" fillId="22" borderId="0" xfId="910" applyFont="1" applyFill="1" applyAlignment="1" applyProtection="1">
      <alignment horizontal="center" vertical="center"/>
      <protection hidden="1"/>
    </xf>
    <xf numFmtId="0" fontId="53" fillId="22" borderId="51" xfId="910" applyFont="1" applyFill="1" applyBorder="1" applyAlignment="1" applyProtection="1">
      <alignment horizontal="center" vertical="center" wrapText="1"/>
      <protection hidden="1"/>
    </xf>
    <xf numFmtId="0" fontId="53" fillId="22" borderId="21" xfId="910" applyFont="1" applyFill="1" applyBorder="1" applyAlignment="1" applyProtection="1">
      <alignment horizontal="center" vertical="center" wrapText="1"/>
      <protection hidden="1"/>
    </xf>
    <xf numFmtId="0" fontId="53" fillId="22" borderId="22" xfId="910" applyFont="1" applyFill="1" applyBorder="1" applyAlignment="1" applyProtection="1">
      <alignment horizontal="center" vertical="center" wrapText="1"/>
      <protection hidden="1"/>
    </xf>
    <xf numFmtId="0" fontId="65" fillId="22" borderId="51" xfId="910" applyFont="1" applyFill="1" applyBorder="1" applyAlignment="1" applyProtection="1">
      <alignment horizontal="center" vertical="center" wrapText="1"/>
      <protection hidden="1"/>
    </xf>
    <xf numFmtId="0" fontId="65" fillId="22" borderId="21" xfId="910" applyFont="1" applyFill="1" applyBorder="1" applyAlignment="1" applyProtection="1">
      <alignment horizontal="center" vertical="center" wrapText="1"/>
      <protection hidden="1"/>
    </xf>
    <xf numFmtId="0" fontId="65" fillId="22" borderId="22" xfId="910" applyFont="1" applyFill="1" applyBorder="1" applyAlignment="1" applyProtection="1">
      <alignment horizontal="center" vertical="center" wrapText="1"/>
      <protection hidden="1"/>
    </xf>
    <xf numFmtId="0" fontId="58" fillId="22" borderId="0" xfId="910" applyFont="1" applyFill="1" applyAlignment="1" applyProtection="1">
      <alignment horizontal="center" vertical="top"/>
      <protection hidden="1"/>
    </xf>
    <xf numFmtId="0" fontId="65" fillId="22" borderId="58" xfId="910" applyFont="1" applyFill="1" applyBorder="1" applyAlignment="1" applyProtection="1">
      <alignment horizontal="center" vertical="center" wrapText="1"/>
      <protection hidden="1"/>
    </xf>
    <xf numFmtId="0" fontId="65" fillId="22" borderId="60" xfId="910" applyFont="1" applyFill="1" applyBorder="1" applyAlignment="1" applyProtection="1">
      <alignment horizontal="center" vertical="center" wrapText="1"/>
      <protection hidden="1"/>
    </xf>
    <xf numFmtId="0" fontId="57" fillId="22" borderId="0" xfId="910" applyFont="1" applyFill="1" applyBorder="1" applyAlignment="1" applyProtection="1">
      <alignment horizontal="center" vertical="center"/>
      <protection hidden="1"/>
    </xf>
    <xf numFmtId="0" fontId="53" fillId="22" borderId="49" xfId="910" applyFont="1" applyFill="1" applyBorder="1" applyAlignment="1" applyProtection="1">
      <alignment horizontal="center" vertical="center" wrapText="1"/>
      <protection hidden="1"/>
    </xf>
    <xf numFmtId="0" fontId="53" fillId="22" borderId="49" xfId="910" applyFont="1" applyFill="1" applyBorder="1" applyAlignment="1" applyProtection="1">
      <alignment horizontal="center" vertical="center"/>
      <protection hidden="1"/>
    </xf>
    <xf numFmtId="0" fontId="53" fillId="22" borderId="44" xfId="910" applyFont="1" applyFill="1" applyBorder="1" applyAlignment="1" applyProtection="1">
      <alignment horizontal="center" vertical="center"/>
      <protection hidden="1"/>
    </xf>
    <xf numFmtId="0" fontId="53" fillId="22" borderId="46" xfId="910" applyFont="1" applyFill="1" applyBorder="1" applyAlignment="1" applyProtection="1">
      <alignment horizontal="center" vertical="center" wrapText="1"/>
      <protection hidden="1"/>
    </xf>
    <xf numFmtId="0" fontId="53" fillId="22" borderId="46" xfId="910" applyFont="1" applyFill="1" applyBorder="1" applyAlignment="1" applyProtection="1">
      <alignment horizontal="center" vertical="center"/>
      <protection hidden="1"/>
    </xf>
    <xf numFmtId="0" fontId="53" fillId="22" borderId="18" xfId="910" applyFont="1" applyFill="1" applyBorder="1" applyAlignment="1" applyProtection="1">
      <alignment horizontal="center" vertical="center"/>
      <protection hidden="1"/>
    </xf>
    <xf numFmtId="0" fontId="53" fillId="22" borderId="68" xfId="910" applyFont="1" applyFill="1" applyBorder="1" applyAlignment="1" applyProtection="1">
      <alignment horizontal="center" vertical="center" wrapText="1"/>
      <protection hidden="1"/>
    </xf>
    <xf numFmtId="0" fontId="53" fillId="22" borderId="23" xfId="910" applyFont="1" applyFill="1" applyBorder="1" applyAlignment="1" applyProtection="1">
      <alignment horizontal="center" vertical="center" wrapText="1"/>
      <protection hidden="1"/>
    </xf>
    <xf numFmtId="0" fontId="53" fillId="22" borderId="24" xfId="910" applyFont="1" applyFill="1" applyBorder="1" applyAlignment="1" applyProtection="1">
      <alignment horizontal="center" vertical="center" wrapText="1"/>
      <protection hidden="1"/>
    </xf>
    <xf numFmtId="177" fontId="53" fillId="22" borderId="17" xfId="719" applyFont="1" applyFill="1" applyBorder="1" applyAlignment="1" applyProtection="1">
      <alignment horizontal="center" vertical="center"/>
      <protection hidden="1"/>
    </xf>
    <xf numFmtId="177" fontId="53" fillId="22" borderId="73" xfId="719" applyFont="1" applyFill="1" applyBorder="1" applyAlignment="1" applyProtection="1">
      <alignment horizontal="center" vertical="center"/>
      <protection hidden="1"/>
    </xf>
    <xf numFmtId="0" fontId="53" fillId="22" borderId="74" xfId="910" applyFont="1" applyFill="1" applyBorder="1" applyAlignment="1" applyProtection="1">
      <alignment horizontal="center" vertical="center" wrapText="1"/>
      <protection hidden="1"/>
    </xf>
    <xf numFmtId="0" fontId="53" fillId="22" borderId="15" xfId="910" applyFont="1" applyFill="1" applyBorder="1" applyAlignment="1" applyProtection="1">
      <alignment horizontal="center" vertical="center"/>
      <protection hidden="1"/>
    </xf>
    <xf numFmtId="0" fontId="53" fillId="22" borderId="69" xfId="910" applyFont="1" applyFill="1" applyBorder="1" applyAlignment="1" applyProtection="1">
      <alignment horizontal="center" vertical="center"/>
      <protection hidden="1"/>
    </xf>
    <xf numFmtId="0" fontId="53" fillId="22" borderId="75" xfId="910" applyFont="1" applyFill="1" applyBorder="1" applyAlignment="1" applyProtection="1">
      <alignment horizontal="center" vertical="center"/>
      <protection hidden="1"/>
    </xf>
    <xf numFmtId="0" fontId="53" fillId="22" borderId="47" xfId="910" applyFont="1" applyFill="1" applyBorder="1" applyAlignment="1" applyProtection="1">
      <alignment horizontal="center" vertical="center"/>
      <protection hidden="1"/>
    </xf>
    <xf numFmtId="0" fontId="53" fillId="22" borderId="48" xfId="910" applyFont="1" applyFill="1" applyBorder="1" applyAlignment="1" applyProtection="1">
      <alignment horizontal="center" vertical="center"/>
      <protection hidden="1"/>
    </xf>
    <xf numFmtId="0" fontId="61" fillId="22" borderId="0" xfId="920" applyFont="1" applyFill="1" applyBorder="1" applyAlignment="1" applyProtection="1">
      <alignment horizontal="left" vertical="center" wrapText="1"/>
      <protection locked="0" hidden="1"/>
    </xf>
    <xf numFmtId="0" fontId="21" fillId="22" borderId="0" xfId="0" applyFont="1" applyFill="1" applyBorder="1" applyAlignment="1" applyProtection="1">
      <alignment horizontal="left" vertical="center"/>
      <protection locked="0" hidden="1"/>
    </xf>
    <xf numFmtId="0" fontId="53" fillId="22" borderId="40" xfId="910" applyFont="1" applyFill="1" applyBorder="1" applyAlignment="1" applyProtection="1">
      <alignment horizontal="center" vertical="center" wrapText="1"/>
      <protection hidden="1"/>
    </xf>
    <xf numFmtId="0" fontId="61" fillId="22" borderId="33" xfId="920" applyFont="1" applyFill="1" applyBorder="1" applyAlignment="1" applyProtection="1">
      <alignment horizontal="left" vertical="center" wrapText="1"/>
      <protection locked="0" hidden="1"/>
    </xf>
    <xf numFmtId="0" fontId="21" fillId="22" borderId="33" xfId="0" applyFont="1" applyFill="1" applyBorder="1" applyAlignment="1" applyProtection="1">
      <alignment horizontal="left" vertical="center"/>
      <protection locked="0" hidden="1"/>
    </xf>
    <xf numFmtId="0" fontId="53" fillId="22" borderId="33" xfId="910" applyFont="1" applyFill="1" applyBorder="1" applyAlignment="1" applyProtection="1">
      <alignment horizontal="center" vertical="center"/>
      <protection hidden="1"/>
    </xf>
    <xf numFmtId="0" fontId="53" fillId="22" borderId="67" xfId="910" applyFont="1" applyFill="1" applyBorder="1" applyAlignment="1" applyProtection="1">
      <alignment horizontal="center" vertical="center"/>
      <protection hidden="1"/>
    </xf>
    <xf numFmtId="0" fontId="53" fillId="22" borderId="54" xfId="910" applyFont="1" applyFill="1" applyBorder="1" applyAlignment="1" applyProtection="1">
      <alignment horizontal="center" vertical="center"/>
      <protection hidden="1"/>
    </xf>
    <xf numFmtId="0" fontId="53" fillId="22" borderId="23" xfId="910" applyFont="1" applyFill="1" applyBorder="1" applyAlignment="1" applyProtection="1">
      <alignment horizontal="center" vertical="center"/>
      <protection hidden="1"/>
    </xf>
    <xf numFmtId="0" fontId="53" fillId="22" borderId="24" xfId="910" applyFont="1" applyFill="1" applyBorder="1" applyAlignment="1" applyProtection="1">
      <alignment horizontal="center" vertical="center"/>
      <protection hidden="1"/>
    </xf>
    <xf numFmtId="0" fontId="53" fillId="22" borderId="74" xfId="0" applyFont="1" applyFill="1" applyBorder="1" applyAlignment="1" applyProtection="1">
      <alignment horizontal="center" vertical="center"/>
      <protection hidden="1"/>
    </xf>
    <xf numFmtId="0" fontId="61" fillId="22" borderId="33" xfId="0" applyFont="1" applyFill="1" applyBorder="1" applyAlignment="1" applyProtection="1">
      <alignment horizontal="center" vertical="center" wrapText="1"/>
      <protection hidden="1"/>
    </xf>
    <xf numFmtId="0" fontId="61" fillId="22" borderId="50" xfId="0" applyNumberFormat="1" applyFont="1" applyFill="1" applyBorder="1" applyAlignment="1" applyProtection="1">
      <alignment horizontal="center" vertical="center" wrapText="1"/>
      <protection hidden="1"/>
    </xf>
    <xf numFmtId="0" fontId="61" fillId="22" borderId="67" xfId="0" applyNumberFormat="1" applyFont="1" applyFill="1" applyBorder="1" applyAlignment="1" applyProtection="1">
      <alignment horizontal="center" vertical="center"/>
      <protection hidden="1"/>
    </xf>
    <xf numFmtId="0" fontId="61" fillId="22" borderId="36" xfId="0" applyNumberFormat="1" applyFont="1" applyFill="1" applyBorder="1" applyAlignment="1" applyProtection="1">
      <alignment horizontal="center" vertical="center"/>
      <protection hidden="1"/>
    </xf>
    <xf numFmtId="228" fontId="61" fillId="22" borderId="33" xfId="719" applyNumberFormat="1" applyFont="1" applyFill="1" applyBorder="1" applyAlignment="1" applyProtection="1">
      <alignment horizontal="center" vertical="center" wrapText="1"/>
      <protection hidden="1"/>
    </xf>
    <xf numFmtId="228" fontId="61" fillId="22" borderId="42" xfId="719" applyNumberFormat="1" applyFont="1" applyFill="1" applyBorder="1" applyAlignment="1" applyProtection="1">
      <alignment horizontal="center" vertical="center" wrapText="1"/>
      <protection hidden="1"/>
    </xf>
    <xf numFmtId="228" fontId="61" fillId="22" borderId="0" xfId="719" applyNumberFormat="1" applyFont="1" applyFill="1" applyBorder="1" applyAlignment="1" applyProtection="1">
      <alignment horizontal="center" vertical="center" wrapText="1"/>
      <protection hidden="1"/>
    </xf>
    <xf numFmtId="228" fontId="61" fillId="22" borderId="16" xfId="719" applyNumberFormat="1" applyFont="1" applyFill="1" applyBorder="1" applyAlignment="1" applyProtection="1">
      <alignment horizontal="center" vertical="center" wrapText="1"/>
      <protection hidden="1"/>
    </xf>
    <xf numFmtId="228" fontId="61" fillId="22" borderId="45" xfId="719" applyNumberFormat="1" applyFont="1" applyFill="1" applyBorder="1" applyAlignment="1" applyProtection="1">
      <alignment horizontal="center" vertical="center" wrapText="1"/>
      <protection hidden="1"/>
    </xf>
    <xf numFmtId="228" fontId="61" fillId="22" borderId="43" xfId="719" applyNumberFormat="1" applyFont="1" applyFill="1" applyBorder="1" applyAlignment="1" applyProtection="1">
      <alignment horizontal="center" vertical="center" wrapText="1"/>
      <protection hidden="1"/>
    </xf>
    <xf numFmtId="0" fontId="61" fillId="22" borderId="66" xfId="0" applyNumberFormat="1" applyFont="1" applyFill="1" applyBorder="1" applyAlignment="1" applyProtection="1">
      <alignment horizontal="center" vertical="center" wrapText="1"/>
      <protection hidden="1"/>
    </xf>
    <xf numFmtId="0" fontId="61" fillId="22" borderId="18" xfId="0" applyNumberFormat="1" applyFont="1" applyFill="1" applyBorder="1" applyAlignment="1" applyProtection="1">
      <alignment horizontal="center" vertical="center"/>
      <protection hidden="1"/>
    </xf>
    <xf numFmtId="0" fontId="61" fillId="22" borderId="46" xfId="0" applyNumberFormat="1" applyFont="1" applyFill="1" applyBorder="1" applyAlignment="1" applyProtection="1">
      <alignment horizontal="center" vertical="center" wrapText="1"/>
      <protection hidden="1"/>
    </xf>
    <xf numFmtId="0" fontId="61" fillId="22" borderId="49" xfId="0" applyNumberFormat="1" applyFont="1" applyFill="1" applyBorder="1" applyAlignment="1" applyProtection="1">
      <alignment horizontal="center" vertical="center" wrapText="1"/>
      <protection hidden="1"/>
    </xf>
    <xf numFmtId="0" fontId="61" fillId="22" borderId="44" xfId="0" applyNumberFormat="1" applyFont="1" applyFill="1" applyBorder="1" applyAlignment="1" applyProtection="1">
      <alignment horizontal="center" vertical="center"/>
      <protection hidden="1"/>
    </xf>
    <xf numFmtId="0" fontId="61" fillId="22" borderId="33" xfId="0" applyNumberFormat="1" applyFont="1" applyFill="1" applyBorder="1" applyAlignment="1" applyProtection="1">
      <alignment horizontal="center" vertical="center"/>
      <protection hidden="1"/>
    </xf>
    <xf numFmtId="0" fontId="61" fillId="22" borderId="66" xfId="0" applyFont="1" applyFill="1" applyBorder="1" applyAlignment="1" applyProtection="1">
      <alignment horizontal="center" vertical="center" wrapText="1"/>
      <protection hidden="1"/>
    </xf>
    <xf numFmtId="0" fontId="61" fillId="22" borderId="52" xfId="0" applyFont="1" applyFill="1" applyBorder="1" applyAlignment="1" applyProtection="1">
      <alignment horizontal="center" vertical="center"/>
      <protection hidden="1"/>
    </xf>
  </cellXfs>
  <cellStyles count="929">
    <cellStyle name=" 1" xfId="1"/>
    <cellStyle name="??&amp;O?&amp;H?_x0008__x000f__x0007_?_x0007__x0001__x0001_" xfId="2"/>
    <cellStyle name="??&amp;O?&amp;H?_x0008_??_x0007__x0001__x0001_" xfId="3"/>
    <cellStyle name="_Book1" xfId="4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은행별 점포현황(202011년12월말기준)" xfId="9"/>
    <cellStyle name="¤@?e_TEST-1 " xfId="10"/>
    <cellStyle name="20% - Accent1" xfId="11"/>
    <cellStyle name="20% - Accent1 2" xfId="12"/>
    <cellStyle name="20% - Accent2" xfId="13"/>
    <cellStyle name="20% - Accent2 2" xfId="14"/>
    <cellStyle name="20% - Accent3" xfId="15"/>
    <cellStyle name="20% - Accent3 2" xfId="16"/>
    <cellStyle name="20% - Accent4" xfId="17"/>
    <cellStyle name="20% - Accent4 2" xfId="18"/>
    <cellStyle name="20% - Accent5" xfId="19"/>
    <cellStyle name="20% - Accent5 2" xfId="20"/>
    <cellStyle name="20% - Accent6" xfId="21"/>
    <cellStyle name="20% - Accent6 2" xfId="22"/>
    <cellStyle name="20% - 강조색1" xfId="23" builtinId="30" customBuiltin="1"/>
    <cellStyle name="20% - 강조색1 2" xfId="24"/>
    <cellStyle name="20% - 강조색1 2 2" xfId="25"/>
    <cellStyle name="20% - 강조색1 2 2 2" xfId="26"/>
    <cellStyle name="20% - 강조색1 2 3" xfId="27"/>
    <cellStyle name="20% - 강조색1 2 4" xfId="28"/>
    <cellStyle name="20% - 강조색1 2 5" xfId="29"/>
    <cellStyle name="20% - 강조색1 2 6" xfId="30"/>
    <cellStyle name="20% - 강조색1 3" xfId="31"/>
    <cellStyle name="20% - 강조색1 3 2" xfId="32"/>
    <cellStyle name="20% - 강조색1 4" xfId="33"/>
    <cellStyle name="20% - 강조색1 5" xfId="34"/>
    <cellStyle name="20% - 강조색1 6" xfId="35"/>
    <cellStyle name="20% - 강조색1 7" xfId="36"/>
    <cellStyle name="20% - 강조색2" xfId="37" builtinId="34" customBuiltin="1"/>
    <cellStyle name="20% - 강조색2 2" xfId="38"/>
    <cellStyle name="20% - 강조색2 2 2" xfId="39"/>
    <cellStyle name="20% - 강조색2 2 2 2" xfId="40"/>
    <cellStyle name="20% - 강조색2 2 3" xfId="41"/>
    <cellStyle name="20% - 강조색2 2 4" xfId="42"/>
    <cellStyle name="20% - 강조색2 2 5" xfId="43"/>
    <cellStyle name="20% - 강조색2 2 6" xfId="44"/>
    <cellStyle name="20% - 강조색2 3" xfId="45"/>
    <cellStyle name="20% - 강조색2 3 2" xfId="46"/>
    <cellStyle name="20% - 강조색2 4" xfId="47"/>
    <cellStyle name="20% - 강조색2 5" xfId="48"/>
    <cellStyle name="20% - 강조색2 6" xfId="49"/>
    <cellStyle name="20% - 강조색2 7" xfId="50"/>
    <cellStyle name="20% - 강조색3" xfId="51" builtinId="38" customBuiltin="1"/>
    <cellStyle name="20% - 강조색3 2" xfId="52"/>
    <cellStyle name="20% - 강조색3 2 2" xfId="53"/>
    <cellStyle name="20% - 강조색3 2 2 2" xfId="54"/>
    <cellStyle name="20% - 강조색3 2 3" xfId="55"/>
    <cellStyle name="20% - 강조색3 2 4" xfId="56"/>
    <cellStyle name="20% - 강조색3 2 5" xfId="57"/>
    <cellStyle name="20% - 강조색3 2 6" xfId="58"/>
    <cellStyle name="20% - 강조색3 3" xfId="59"/>
    <cellStyle name="20% - 강조색3 3 2" xfId="60"/>
    <cellStyle name="20% - 강조색3 4" xfId="61"/>
    <cellStyle name="20% - 강조색3 5" xfId="62"/>
    <cellStyle name="20% - 강조색3 6" xfId="63"/>
    <cellStyle name="20% - 강조색3 7" xfId="64"/>
    <cellStyle name="20% - 강조색4" xfId="65" builtinId="42" customBuiltin="1"/>
    <cellStyle name="20% - 강조색4 2" xfId="66"/>
    <cellStyle name="20% - 강조색4 2 2" xfId="67"/>
    <cellStyle name="20% - 강조색4 2 2 2" xfId="68"/>
    <cellStyle name="20% - 강조색4 2 3" xfId="69"/>
    <cellStyle name="20% - 강조색4 2 4" xfId="70"/>
    <cellStyle name="20% - 강조색4 2 5" xfId="71"/>
    <cellStyle name="20% - 강조색4 2 6" xfId="72"/>
    <cellStyle name="20% - 강조색4 3" xfId="73"/>
    <cellStyle name="20% - 강조색4 3 2" xfId="74"/>
    <cellStyle name="20% - 강조색4 4" xfId="75"/>
    <cellStyle name="20% - 강조색4 5" xfId="76"/>
    <cellStyle name="20% - 강조색4 6" xfId="77"/>
    <cellStyle name="20% - 강조색4 7" xfId="78"/>
    <cellStyle name="20% - 강조색5" xfId="79" builtinId="46" customBuiltin="1"/>
    <cellStyle name="20% - 강조색5 2" xfId="80"/>
    <cellStyle name="20% - 강조색5 2 2" xfId="81"/>
    <cellStyle name="20% - 강조색5 2 2 2" xfId="82"/>
    <cellStyle name="20% - 강조색5 2 3" xfId="83"/>
    <cellStyle name="20% - 강조색5 2 4" xfId="84"/>
    <cellStyle name="20% - 강조색5 2 5" xfId="85"/>
    <cellStyle name="20% - 강조색5 2 6" xfId="86"/>
    <cellStyle name="20% - 강조색5 3" xfId="87"/>
    <cellStyle name="20% - 강조색5 3 2" xfId="88"/>
    <cellStyle name="20% - 강조색5 4" xfId="89"/>
    <cellStyle name="20% - 강조색5 5" xfId="90"/>
    <cellStyle name="20% - 강조색5 6" xfId="91"/>
    <cellStyle name="20% - 강조색5 7" xfId="92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3" xfId="97"/>
    <cellStyle name="20% - 강조색6 2 4" xfId="98"/>
    <cellStyle name="20% - 강조색6 2 5" xfId="99"/>
    <cellStyle name="20% - 강조색6 2 6" xfId="100"/>
    <cellStyle name="20% - 강조색6 3" xfId="101"/>
    <cellStyle name="20% - 강조색6 3 2" xfId="102"/>
    <cellStyle name="20% - 강조색6 4" xfId="103"/>
    <cellStyle name="20% - 강조색6 5" xfId="104"/>
    <cellStyle name="20% - 강조색6 6" xfId="105"/>
    <cellStyle name="20% - 강조색6 7" xfId="106"/>
    <cellStyle name="40% - Accent1" xfId="107"/>
    <cellStyle name="40% - Accent1 2" xfId="108"/>
    <cellStyle name="40% - Accent2" xfId="109"/>
    <cellStyle name="40% - Accent2 2" xfId="110"/>
    <cellStyle name="40% - Accent3" xfId="111"/>
    <cellStyle name="40% - Accent3 2" xfId="112"/>
    <cellStyle name="40% - Accent4" xfId="113"/>
    <cellStyle name="40% - Accent4 2" xfId="114"/>
    <cellStyle name="40% - Accent5" xfId="115"/>
    <cellStyle name="40% - Accent5 2" xfId="116"/>
    <cellStyle name="40% - Accent6" xfId="117"/>
    <cellStyle name="40% - Accent6 2" xfId="118"/>
    <cellStyle name="40% - 강조색1" xfId="119" builtinId="31" customBuiltin="1"/>
    <cellStyle name="40% - 강조색1 2" xfId="120"/>
    <cellStyle name="40% - 강조색1 2 2" xfId="121"/>
    <cellStyle name="40% - 강조색1 2 2 2" xfId="122"/>
    <cellStyle name="40% - 강조색1 2 3" xfId="123"/>
    <cellStyle name="40% - 강조색1 2 4" xfId="124"/>
    <cellStyle name="40% - 강조색1 2 5" xfId="125"/>
    <cellStyle name="40% - 강조색1 2 6" xfId="126"/>
    <cellStyle name="40% - 강조색1 3" xfId="127"/>
    <cellStyle name="40% - 강조색1 3 2" xfId="128"/>
    <cellStyle name="40% - 강조색1 4" xfId="129"/>
    <cellStyle name="40% - 강조색1 5" xfId="130"/>
    <cellStyle name="40% - 강조색1 6" xfId="131"/>
    <cellStyle name="40% - 강조색1 7" xfId="132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3" xfId="137"/>
    <cellStyle name="40% - 강조색2 2 4" xfId="138"/>
    <cellStyle name="40% - 강조색2 2 5" xfId="139"/>
    <cellStyle name="40% - 강조색2 2 6" xfId="140"/>
    <cellStyle name="40% - 강조색2 3" xfId="141"/>
    <cellStyle name="40% - 강조색2 3 2" xfId="142"/>
    <cellStyle name="40% - 강조색2 4" xfId="143"/>
    <cellStyle name="40% - 강조색2 5" xfId="144"/>
    <cellStyle name="40% - 강조색2 6" xfId="145"/>
    <cellStyle name="40% - 강조색2 7" xfId="146"/>
    <cellStyle name="40% - 강조색3" xfId="147" builtinId="39" customBuiltin="1"/>
    <cellStyle name="40% - 강조색3 2" xfId="148"/>
    <cellStyle name="40% - 강조색3 2 2" xfId="149"/>
    <cellStyle name="40% - 강조색3 2 2 2" xfId="150"/>
    <cellStyle name="40% - 강조색3 2 3" xfId="151"/>
    <cellStyle name="40% - 강조색3 2 4" xfId="152"/>
    <cellStyle name="40% - 강조색3 2 5" xfId="153"/>
    <cellStyle name="40% - 강조색3 2 6" xfId="154"/>
    <cellStyle name="40% - 강조색3 3" xfId="155"/>
    <cellStyle name="40% - 강조색3 3 2" xfId="156"/>
    <cellStyle name="40% - 강조색3 4" xfId="157"/>
    <cellStyle name="40% - 강조색3 5" xfId="158"/>
    <cellStyle name="40% - 강조색3 6" xfId="159"/>
    <cellStyle name="40% - 강조색3 7" xfId="160"/>
    <cellStyle name="40% - 강조색4" xfId="161" builtinId="43" customBuiltin="1"/>
    <cellStyle name="40% - 강조색4 2" xfId="162"/>
    <cellStyle name="40% - 강조색4 2 2" xfId="163"/>
    <cellStyle name="40% - 강조색4 2 2 2" xfId="164"/>
    <cellStyle name="40% - 강조색4 2 3" xfId="165"/>
    <cellStyle name="40% - 강조색4 2 4" xfId="166"/>
    <cellStyle name="40% - 강조색4 2 5" xfId="167"/>
    <cellStyle name="40% - 강조색4 2 6" xfId="168"/>
    <cellStyle name="40% - 강조색4 3" xfId="169"/>
    <cellStyle name="40% - 강조색4 3 2" xfId="170"/>
    <cellStyle name="40% - 강조색4 4" xfId="171"/>
    <cellStyle name="40% - 강조색4 5" xfId="172"/>
    <cellStyle name="40% - 강조색4 6" xfId="173"/>
    <cellStyle name="40% - 강조색4 7" xfId="174"/>
    <cellStyle name="40% - 강조색5" xfId="175" builtinId="47" customBuiltin="1"/>
    <cellStyle name="40% - 강조색5 2" xfId="176"/>
    <cellStyle name="40% - 강조색5 2 2" xfId="177"/>
    <cellStyle name="40% - 강조색5 2 2 2" xfId="178"/>
    <cellStyle name="40% - 강조색5 2 3" xfId="179"/>
    <cellStyle name="40% - 강조색5 2 4" xfId="180"/>
    <cellStyle name="40% - 강조색5 2 5" xfId="181"/>
    <cellStyle name="40% - 강조색5 2 6" xfId="182"/>
    <cellStyle name="40% - 강조색5 3" xfId="183"/>
    <cellStyle name="40% - 강조색5 3 2" xfId="184"/>
    <cellStyle name="40% - 강조색5 4" xfId="185"/>
    <cellStyle name="40% - 강조색5 5" xfId="186"/>
    <cellStyle name="40% - 강조색5 6" xfId="187"/>
    <cellStyle name="40% - 강조색5 7" xfId="188"/>
    <cellStyle name="40% - 강조색6" xfId="189" builtinId="51" customBuiltin="1"/>
    <cellStyle name="40% - 강조색6 2" xfId="190"/>
    <cellStyle name="40% - 강조색6 2 2" xfId="191"/>
    <cellStyle name="40% - 강조색6 2 2 2" xfId="192"/>
    <cellStyle name="40% - 강조색6 2 3" xfId="193"/>
    <cellStyle name="40% - 강조색6 2 4" xfId="194"/>
    <cellStyle name="40% - 강조색6 2 5" xfId="195"/>
    <cellStyle name="40% - 강조색6 2 6" xfId="196"/>
    <cellStyle name="40% - 강조색6 3" xfId="197"/>
    <cellStyle name="40% - 강조색6 3 2" xfId="198"/>
    <cellStyle name="40% - 강조색6 4" xfId="199"/>
    <cellStyle name="40% - 강조색6 5" xfId="200"/>
    <cellStyle name="40% - 강조색6 6" xfId="201"/>
    <cellStyle name="40% - 강조색6 7" xfId="202"/>
    <cellStyle name="60% - Accent1" xfId="203"/>
    <cellStyle name="60% - Accent1 2" xfId="204"/>
    <cellStyle name="60% - Accent2" xfId="205"/>
    <cellStyle name="60% - Accent2 2" xfId="206"/>
    <cellStyle name="60% - Accent3" xfId="207"/>
    <cellStyle name="60% - Accent3 2" xfId="208"/>
    <cellStyle name="60% - Accent4" xfId="209"/>
    <cellStyle name="60% - Accent4 2" xfId="210"/>
    <cellStyle name="60% - Accent5" xfId="211"/>
    <cellStyle name="60% - Accent5 2" xfId="212"/>
    <cellStyle name="60% - Accent6" xfId="213"/>
    <cellStyle name="60% - Accent6 2" xfId="214"/>
    <cellStyle name="60% - 강조색1" xfId="215" builtinId="32" customBuiltin="1"/>
    <cellStyle name="60% - 강조색1 2" xfId="216"/>
    <cellStyle name="60% - 강조색1 2 2" xfId="217"/>
    <cellStyle name="60% - 강조색1 2 3" xfId="218"/>
    <cellStyle name="60% - 강조색1 3" xfId="219"/>
    <cellStyle name="60% - 강조색1 3 2" xfId="220"/>
    <cellStyle name="60% - 강조색1 4" xfId="221"/>
    <cellStyle name="60% - 강조색2" xfId="222" builtinId="36" customBuiltin="1"/>
    <cellStyle name="60% - 강조색2 2" xfId="223"/>
    <cellStyle name="60% - 강조색2 2 2" xfId="224"/>
    <cellStyle name="60% - 강조색2 2 3" xfId="225"/>
    <cellStyle name="60% - 강조색2 3" xfId="226"/>
    <cellStyle name="60% - 강조색2 3 2" xfId="227"/>
    <cellStyle name="60% - 강조색2 4" xfId="228"/>
    <cellStyle name="60% - 강조색3" xfId="229" builtinId="40" customBuiltin="1"/>
    <cellStyle name="60% - 강조색3 2" xfId="230"/>
    <cellStyle name="60% - 강조색3 2 2" xfId="231"/>
    <cellStyle name="60% - 강조색3 2 3" xfId="232"/>
    <cellStyle name="60% - 강조색3 3" xfId="233"/>
    <cellStyle name="60% - 강조색3 3 2" xfId="234"/>
    <cellStyle name="60% - 강조색3 4" xfId="235"/>
    <cellStyle name="60% - 강조색4" xfId="236" builtinId="44" customBuiltin="1"/>
    <cellStyle name="60% - 강조색4 2" xfId="237"/>
    <cellStyle name="60% - 강조색4 2 2" xfId="238"/>
    <cellStyle name="60% - 강조색4 2 3" xfId="239"/>
    <cellStyle name="60% - 강조색4 3" xfId="240"/>
    <cellStyle name="60% - 강조색4 3 2" xfId="241"/>
    <cellStyle name="60% - 강조색4 4" xfId="242"/>
    <cellStyle name="60% - 강조색5" xfId="243" builtinId="48" customBuiltin="1"/>
    <cellStyle name="60% - 강조색5 2" xfId="244"/>
    <cellStyle name="60% - 강조색5 2 2" xfId="245"/>
    <cellStyle name="60% - 강조색5 2 3" xfId="246"/>
    <cellStyle name="60% - 강조색5 3" xfId="247"/>
    <cellStyle name="60% - 강조색5 3 2" xfId="248"/>
    <cellStyle name="60% - 강조색5 4" xfId="249"/>
    <cellStyle name="60% - 강조색6" xfId="250" builtinId="52" customBuiltin="1"/>
    <cellStyle name="60% - 강조색6 2" xfId="251"/>
    <cellStyle name="60% - 강조색6 2 2" xfId="252"/>
    <cellStyle name="60% - 강조색6 2 3" xfId="253"/>
    <cellStyle name="60% - 강조색6 3" xfId="254"/>
    <cellStyle name="60% - 강조색6 3 2" xfId="255"/>
    <cellStyle name="60% - 강조색6 4" xfId="256"/>
    <cellStyle name="A¨­￠￢￠O [0]_INQUIRY ￠?￥i¨u¡AAⓒ￢Aⓒª " xfId="257"/>
    <cellStyle name="A¨­￠￢￠O_INQUIRY ￠?￥i¨u¡AAⓒ￢Aⓒª " xfId="258"/>
    <cellStyle name="Accent1" xfId="259"/>
    <cellStyle name="Accent1 2" xfId="260"/>
    <cellStyle name="Accent2" xfId="261"/>
    <cellStyle name="Accent2 2" xfId="262"/>
    <cellStyle name="Accent3" xfId="263"/>
    <cellStyle name="Accent3 2" xfId="264"/>
    <cellStyle name="Accent4" xfId="265"/>
    <cellStyle name="Accent4 2" xfId="266"/>
    <cellStyle name="Accent5" xfId="267"/>
    <cellStyle name="Accent5 2" xfId="268"/>
    <cellStyle name="Accent6" xfId="269"/>
    <cellStyle name="Accent6 2" xfId="270"/>
    <cellStyle name="AeE­ [0]_°eE¹_11¿a½A " xfId="271"/>
    <cellStyle name="ÅëÈ­ [0]_¼ÕÀÍ¿¹»ê" xfId="272"/>
    <cellStyle name="AeE­ [0]_¼OAI¿¹≫e" xfId="273"/>
    <cellStyle name="ÅëÈ­ [0]_ÀÎ°Çºñ,¿ÜÁÖºñ" xfId="274"/>
    <cellStyle name="AeE­ [0]_AI°Cºn,μμ±Þºn" xfId="275"/>
    <cellStyle name="ÅëÈ­ [0]_laroux" xfId="276"/>
    <cellStyle name="AeE­ [0]_laroux_1" xfId="277"/>
    <cellStyle name="ÅëÈ­ [0]_laroux_1" xfId="278"/>
    <cellStyle name="AeE­ [0]_laroux_2" xfId="279"/>
    <cellStyle name="ÅëÈ­ [0]_laroux_2" xfId="280"/>
    <cellStyle name="AeE­ [0]_laroux_2_41-06농림16" xfId="281"/>
    <cellStyle name="ÅëÈ­ [0]_laroux_2_41-06농림16" xfId="282"/>
    <cellStyle name="AeE­ [0]_laroux_2_41-06농림41" xfId="283"/>
    <cellStyle name="ÅëÈ­ [0]_laroux_2_41-06농림41" xfId="284"/>
    <cellStyle name="AeE­ [0]_Sheet1" xfId="285"/>
    <cellStyle name="ÅëÈ­ [0]_Sheet1" xfId="286"/>
    <cellStyle name="AeE­_°eE¹_11¿a½A " xfId="287"/>
    <cellStyle name="ÅëÈ­_¼ÕÀÍ¿¹»ê" xfId="288"/>
    <cellStyle name="AeE­_¼OAI¿¹≫e" xfId="289"/>
    <cellStyle name="ÅëÈ­_ÀÎ°Çºñ,¿ÜÁÖºñ" xfId="290"/>
    <cellStyle name="AeE­_AI°Cºn,μμ±Þºn" xfId="291"/>
    <cellStyle name="ÅëÈ­_laroux" xfId="292"/>
    <cellStyle name="AeE­_laroux_1" xfId="293"/>
    <cellStyle name="ÅëÈ­_laroux_1" xfId="294"/>
    <cellStyle name="AeE­_laroux_2" xfId="295"/>
    <cellStyle name="ÅëÈ­_laroux_2" xfId="296"/>
    <cellStyle name="AeE­_laroux_2_41-06농림16" xfId="297"/>
    <cellStyle name="ÅëÈ­_laroux_2_41-06농림16" xfId="298"/>
    <cellStyle name="AeE­_laroux_2_41-06농림41" xfId="299"/>
    <cellStyle name="ÅëÈ­_laroux_2_41-06농림41" xfId="300"/>
    <cellStyle name="AeE­_Sheet1" xfId="301"/>
    <cellStyle name="ÅëÈ­_Sheet1" xfId="302"/>
    <cellStyle name="AeE­_Sheet1_41-06농림16" xfId="303"/>
    <cellStyle name="ÅëÈ­_Sheet1_41-06농림16" xfId="304"/>
    <cellStyle name="AeE­_Sheet1_41-06농림41" xfId="305"/>
    <cellStyle name="ÅëÈ­_Sheet1_41-06농림41" xfId="306"/>
    <cellStyle name="AeE¡ⓒ [0]_INQUIRY ￠?￥i¨u¡AAⓒ￢Aⓒª " xfId="307"/>
    <cellStyle name="AeE¡ⓒ_INQUIRY ￠?￥i¨u¡AAⓒ￢Aⓒª " xfId="308"/>
    <cellStyle name="ALIGNMENT" xfId="309"/>
    <cellStyle name="AÞ¸¶ [0]_°eE¹_11¿a½A " xfId="310"/>
    <cellStyle name="ÄÞ¸¶ [0]_¼ÕÀÍ¿¹»ê" xfId="311"/>
    <cellStyle name="AÞ¸¶ [0]_¼OAI¿¹≫e" xfId="312"/>
    <cellStyle name="ÄÞ¸¶ [0]_ÀÎ°Çºñ,¿ÜÁÖºñ" xfId="313"/>
    <cellStyle name="AÞ¸¶ [0]_AI°Cºn,μμ±Þºn" xfId="314"/>
    <cellStyle name="ÄÞ¸¶ [0]_laroux" xfId="315"/>
    <cellStyle name="AÞ¸¶ [0]_laroux_1" xfId="316"/>
    <cellStyle name="ÄÞ¸¶ [0]_laroux_1" xfId="317"/>
    <cellStyle name="AÞ¸¶ [0]_Sheet1" xfId="318"/>
    <cellStyle name="ÄÞ¸¶ [0]_Sheet1" xfId="319"/>
    <cellStyle name="AÞ¸¶_°eE¹_11¿a½A " xfId="320"/>
    <cellStyle name="ÄÞ¸¶_¼ÕÀÍ¿¹»ê" xfId="321"/>
    <cellStyle name="AÞ¸¶_¼OAI¿¹≫e" xfId="322"/>
    <cellStyle name="ÄÞ¸¶_ÀÎ°Çºñ,¿ÜÁÖºñ" xfId="323"/>
    <cellStyle name="AÞ¸¶_AI°Cºn,μμ±Þºn" xfId="324"/>
    <cellStyle name="ÄÞ¸¶_laroux" xfId="325"/>
    <cellStyle name="AÞ¸¶_laroux_1" xfId="326"/>
    <cellStyle name="ÄÞ¸¶_laroux_1" xfId="327"/>
    <cellStyle name="AÞ¸¶_Sheet1" xfId="328"/>
    <cellStyle name="ÄÞ¸¶_Sheet1" xfId="329"/>
    <cellStyle name="AÞ¸¶_Sheet1_41-06농림16" xfId="330"/>
    <cellStyle name="ÄÞ¸¶_Sheet1_41-06농림16" xfId="331"/>
    <cellStyle name="AÞ¸¶_Sheet1_41-06농림41" xfId="332"/>
    <cellStyle name="ÄÞ¸¶_Sheet1_41-06농림41" xfId="333"/>
    <cellStyle name="Bad" xfId="334"/>
    <cellStyle name="Bad 2" xfId="335"/>
    <cellStyle name="C¡IA¨ª_¡ic¨u¡A¨￢I¨￢¡Æ AN¡Æe " xfId="336"/>
    <cellStyle name="C￥AØ_¸AAa.¼OAI " xfId="337"/>
    <cellStyle name="Ç¥ÁØ_¼ÕÀÍ¿¹»ê" xfId="338"/>
    <cellStyle name="C￥AØ_¼OAI¿¹≫e" xfId="339"/>
    <cellStyle name="Ç¥ÁØ_ÀÎ°Çºñ,¿ÜÁÖºñ" xfId="340"/>
    <cellStyle name="C￥AØ_AI°Cºn,μμ±Þºn" xfId="341"/>
    <cellStyle name="Ç¥ÁØ_laroux" xfId="342"/>
    <cellStyle name="C￥AØ_laroux_1" xfId="343"/>
    <cellStyle name="Ç¥ÁØ_laroux_1" xfId="344"/>
    <cellStyle name="C￥AØ_laroux_1_Sheet1" xfId="345"/>
    <cellStyle name="Ç¥ÁØ_laroux_1_Sheet1" xfId="346"/>
    <cellStyle name="C￥AØ_laroux_2" xfId="347"/>
    <cellStyle name="Ç¥ÁØ_laroux_2" xfId="348"/>
    <cellStyle name="C￥AØ_laroux_2_Sheet1" xfId="349"/>
    <cellStyle name="Ç¥ÁØ_laroux_2_Sheet1" xfId="350"/>
    <cellStyle name="C￥AØ_laroux_3" xfId="351"/>
    <cellStyle name="Ç¥ÁØ_laroux_3" xfId="352"/>
    <cellStyle name="C￥AØ_laroux_4" xfId="353"/>
    <cellStyle name="Ç¥ÁØ_laroux_4" xfId="354"/>
    <cellStyle name="C￥AØ_laroux_Sheet1" xfId="355"/>
    <cellStyle name="Ç¥ÁØ_laroux_Sheet1" xfId="356"/>
    <cellStyle name="C￥AØ_Sheet1" xfId="357"/>
    <cellStyle name="Ç¥ÁØ_Sheet1" xfId="358"/>
    <cellStyle name="Calculation" xfId="359"/>
    <cellStyle name="Calculation 2" xfId="360"/>
    <cellStyle name="category" xfId="361"/>
    <cellStyle name="Check Cell" xfId="362"/>
    <cellStyle name="Check Cell 2" xfId="363"/>
    <cellStyle name="Comma [0]_ SG&amp;A Bridge " xfId="364"/>
    <cellStyle name="comma zerodec" xfId="365"/>
    <cellStyle name="Comma_ SG&amp;A Bridge " xfId="366"/>
    <cellStyle name="Comma0" xfId="367"/>
    <cellStyle name="Curren?_x0012_퐀_x0017_?" xfId="368"/>
    <cellStyle name="Currency [0]_ SG&amp;A Bridge " xfId="369"/>
    <cellStyle name="Currency_ SG&amp;A Bridge " xfId="370"/>
    <cellStyle name="Currency0" xfId="371"/>
    <cellStyle name="Currency1" xfId="372"/>
    <cellStyle name="Date" xfId="373"/>
    <cellStyle name="Dollar (zero dec)" xfId="374"/>
    <cellStyle name="Euro" xfId="375"/>
    <cellStyle name="Explanatory Text" xfId="376"/>
    <cellStyle name="Explanatory Text 2" xfId="377"/>
    <cellStyle name="Fixed" xfId="378"/>
    <cellStyle name="Good" xfId="379"/>
    <cellStyle name="Good 2" xfId="380"/>
    <cellStyle name="Grey" xfId="381"/>
    <cellStyle name="Grey 2" xfId="382"/>
    <cellStyle name="Grey 3" xfId="383"/>
    <cellStyle name="HEADER" xfId="384"/>
    <cellStyle name="Header1" xfId="385"/>
    <cellStyle name="Header2" xfId="386"/>
    <cellStyle name="Header2 2" xfId="387"/>
    <cellStyle name="Header2 3" xfId="388"/>
    <cellStyle name="Heading 1" xfId="389"/>
    <cellStyle name="Heading 1 2" xfId="390"/>
    <cellStyle name="Heading 1 3" xfId="391"/>
    <cellStyle name="Heading 2" xfId="392"/>
    <cellStyle name="Heading 2 2" xfId="393"/>
    <cellStyle name="Heading 2 3" xfId="394"/>
    <cellStyle name="Heading 3" xfId="395"/>
    <cellStyle name="Heading 3 2" xfId="396"/>
    <cellStyle name="Heading 4" xfId="397"/>
    <cellStyle name="Heading 4 2" xfId="398"/>
    <cellStyle name="HEADING1" xfId="399"/>
    <cellStyle name="HEADING2" xfId="400"/>
    <cellStyle name="Hyperlink" xfId="401"/>
    <cellStyle name="Input" xfId="402"/>
    <cellStyle name="Input [yellow]" xfId="403"/>
    <cellStyle name="Input [yellow] 2" xfId="404"/>
    <cellStyle name="Input [yellow] 3" xfId="405"/>
    <cellStyle name="Input [yellow] 4" xfId="406"/>
    <cellStyle name="Input [yellow] 5" xfId="407"/>
    <cellStyle name="Input 2" xfId="408"/>
    <cellStyle name="Linked Cell" xfId="409"/>
    <cellStyle name="Linked Cell 2" xfId="410"/>
    <cellStyle name="Millares [0]_2AV_M_M " xfId="411"/>
    <cellStyle name="Milliers [0]_Arabian Spec" xfId="412"/>
    <cellStyle name="Milliers_Arabian Spec" xfId="413"/>
    <cellStyle name="Model" xfId="414"/>
    <cellStyle name="Mon?aire [0]_Arabian Spec" xfId="415"/>
    <cellStyle name="Mon?aire_Arabian Spec" xfId="416"/>
    <cellStyle name="Moneda [0]_2AV_M_M " xfId="417"/>
    <cellStyle name="Moneda_2AV_M_M " xfId="418"/>
    <cellStyle name="Neutral" xfId="419"/>
    <cellStyle name="Neutral 2" xfId="420"/>
    <cellStyle name="Normal - Style1" xfId="421"/>
    <cellStyle name="Normal - Style1 2" xfId="422"/>
    <cellStyle name="Normal - Style1 3" xfId="423"/>
    <cellStyle name="Normal_ SG&amp;A Bridge " xfId="424"/>
    <cellStyle name="Note" xfId="425"/>
    <cellStyle name="Note 2" xfId="426"/>
    <cellStyle name="Output" xfId="427"/>
    <cellStyle name="Output 2" xfId="428"/>
    <cellStyle name="Percent [2]" xfId="429"/>
    <cellStyle name="subhead" xfId="430"/>
    <cellStyle name="Title" xfId="431"/>
    <cellStyle name="title [1]" xfId="432"/>
    <cellStyle name="title [2]" xfId="433"/>
    <cellStyle name="Title 2" xfId="434"/>
    <cellStyle name="Total" xfId="435"/>
    <cellStyle name="Total 2" xfId="436"/>
    <cellStyle name="Total 3" xfId="437"/>
    <cellStyle name="UM" xfId="438"/>
    <cellStyle name="Warning Text" xfId="439"/>
    <cellStyle name="Warning Text 2" xfId="440"/>
    <cellStyle name="강조색1" xfId="441" builtinId="29" customBuiltin="1"/>
    <cellStyle name="강조색1 2" xfId="442"/>
    <cellStyle name="강조색1 2 2" xfId="443"/>
    <cellStyle name="강조색1 2 3" xfId="444"/>
    <cellStyle name="강조색1 3" xfId="445"/>
    <cellStyle name="강조색1 3 2" xfId="446"/>
    <cellStyle name="강조색1 4" xfId="447"/>
    <cellStyle name="강조색2" xfId="448" builtinId="33" customBuiltin="1"/>
    <cellStyle name="강조색2 2" xfId="449"/>
    <cellStyle name="강조색2 2 2" xfId="450"/>
    <cellStyle name="강조색2 2 3" xfId="451"/>
    <cellStyle name="강조색2 3" xfId="452"/>
    <cellStyle name="강조색2 3 2" xfId="453"/>
    <cellStyle name="강조색2 4" xfId="454"/>
    <cellStyle name="강조색3" xfId="455" builtinId="37" customBuiltin="1"/>
    <cellStyle name="강조색3 2" xfId="456"/>
    <cellStyle name="강조색3 2 2" xfId="457"/>
    <cellStyle name="강조색3 2 3" xfId="458"/>
    <cellStyle name="강조색3 3" xfId="459"/>
    <cellStyle name="강조색3 3 2" xfId="460"/>
    <cellStyle name="강조색3 4" xfId="461"/>
    <cellStyle name="강조색4" xfId="462" builtinId="41" customBuiltin="1"/>
    <cellStyle name="강조색4 2" xfId="463"/>
    <cellStyle name="강조색4 2 2" xfId="464"/>
    <cellStyle name="강조색4 2 3" xfId="465"/>
    <cellStyle name="강조색4 3" xfId="466"/>
    <cellStyle name="강조색4 3 2" xfId="467"/>
    <cellStyle name="강조색4 4" xfId="468"/>
    <cellStyle name="강조색5" xfId="469" builtinId="45" customBuiltin="1"/>
    <cellStyle name="강조색5 2" xfId="470"/>
    <cellStyle name="강조색5 2 2" xfId="471"/>
    <cellStyle name="강조색5 2 3" xfId="472"/>
    <cellStyle name="강조색5 3" xfId="473"/>
    <cellStyle name="강조색5 3 2" xfId="474"/>
    <cellStyle name="강조색5 4" xfId="475"/>
    <cellStyle name="강조색6" xfId="476" builtinId="49" customBuiltin="1"/>
    <cellStyle name="강조색6 2" xfId="477"/>
    <cellStyle name="강조색6 2 2" xfId="478"/>
    <cellStyle name="강조색6 2 3" xfId="479"/>
    <cellStyle name="강조색6 3" xfId="480"/>
    <cellStyle name="강조색6 3 2" xfId="481"/>
    <cellStyle name="강조색6 4" xfId="482"/>
    <cellStyle name="경고문" xfId="483" builtinId="11" customBuiltin="1"/>
    <cellStyle name="경고문 2" xfId="484"/>
    <cellStyle name="경고문 2 2" xfId="485"/>
    <cellStyle name="경고문 2 3" xfId="486"/>
    <cellStyle name="경고문 3" xfId="487"/>
    <cellStyle name="경고문 3 2" xfId="488"/>
    <cellStyle name="경고문 4" xfId="489"/>
    <cellStyle name="계산" xfId="490" builtinId="22" customBuiltin="1"/>
    <cellStyle name="계산 2" xfId="491"/>
    <cellStyle name="계산 2 2" xfId="492"/>
    <cellStyle name="계산 2 2 2" xfId="493"/>
    <cellStyle name="계산 2 3" xfId="494"/>
    <cellStyle name="계산 2 4" xfId="495"/>
    <cellStyle name="계산 3" xfId="496"/>
    <cellStyle name="계산 3 2" xfId="497"/>
    <cellStyle name="계산 4" xfId="498"/>
    <cellStyle name="고정소숫점" xfId="499"/>
    <cellStyle name="고정소숫점 2" xfId="500"/>
    <cellStyle name="고정출력1" xfId="501"/>
    <cellStyle name="고정출력2" xfId="502"/>
    <cellStyle name="나쁨" xfId="503" builtinId="27" customBuiltin="1"/>
    <cellStyle name="나쁨 2" xfId="504"/>
    <cellStyle name="나쁨 2 2" xfId="505"/>
    <cellStyle name="나쁨 2 3" xfId="506"/>
    <cellStyle name="나쁨 3" xfId="507"/>
    <cellStyle name="나쁨 3 2" xfId="508"/>
    <cellStyle name="나쁨 4" xfId="509"/>
    <cellStyle name="날짜" xfId="510"/>
    <cellStyle name="달러" xfId="511"/>
    <cellStyle name="뒤에 오는 하이퍼링크_Book1" xfId="512"/>
    <cellStyle name="똿뗦먛귟 [0.00]_PRODUCT DETAIL Q1" xfId="513"/>
    <cellStyle name="똿뗦먛귟_PRODUCT DETAIL Q1" xfId="514"/>
    <cellStyle name="메모" xfId="515" builtinId="10" customBuiltin="1"/>
    <cellStyle name="메모 2" xfId="516"/>
    <cellStyle name="메모 2 2" xfId="517"/>
    <cellStyle name="메모 2 2 2" xfId="518"/>
    <cellStyle name="메모 2 3" xfId="519"/>
    <cellStyle name="메모 2 4" xfId="520"/>
    <cellStyle name="메모 2 5" xfId="521"/>
    <cellStyle name="메모 3" xfId="522"/>
    <cellStyle name="메모 3 2" xfId="523"/>
    <cellStyle name="메모 4" xfId="524"/>
    <cellStyle name="믅됞 [0.00]_PRODUCT DETAIL Q1" xfId="525"/>
    <cellStyle name="믅됞_PRODUCT DETAIL Q1" xfId="526"/>
    <cellStyle name="바탕글" xfId="527"/>
    <cellStyle name="백분율 [0]" xfId="528"/>
    <cellStyle name="백분율 [2]" xfId="529"/>
    <cellStyle name="백분율 2" xfId="530"/>
    <cellStyle name="백분율 2 2" xfId="531"/>
    <cellStyle name="백분율 2 2 2" xfId="532"/>
    <cellStyle name="백분율 2 2 3" xfId="533"/>
    <cellStyle name="백분율 2 3" xfId="534"/>
    <cellStyle name="백분율 2 3 2" xfId="535"/>
    <cellStyle name="백분율 2 3 3" xfId="536"/>
    <cellStyle name="백분율 2 4" xfId="537"/>
    <cellStyle name="보통" xfId="538" builtinId="28" customBuiltin="1"/>
    <cellStyle name="보통 2" xfId="539"/>
    <cellStyle name="보통 2 2" xfId="540"/>
    <cellStyle name="보통 2 3" xfId="541"/>
    <cellStyle name="보통 3" xfId="542"/>
    <cellStyle name="보통 3 2" xfId="543"/>
    <cellStyle name="보통 4" xfId="544"/>
    <cellStyle name="본문" xfId="545"/>
    <cellStyle name="부제목" xfId="546"/>
    <cellStyle name="뷭?_?긚??_1" xfId="547"/>
    <cellStyle name="설명 텍스트" xfId="548" builtinId="53" customBuiltin="1"/>
    <cellStyle name="설명 텍스트 2" xfId="549"/>
    <cellStyle name="설명 텍스트 2 2" xfId="550"/>
    <cellStyle name="설명 텍스트 2 3" xfId="551"/>
    <cellStyle name="설명 텍스트 3" xfId="552"/>
    <cellStyle name="설명 텍스트 3 2" xfId="553"/>
    <cellStyle name="설명 텍스트 4" xfId="554"/>
    <cellStyle name="셀 확인" xfId="555" builtinId="23" customBuiltin="1"/>
    <cellStyle name="셀 확인 2" xfId="556"/>
    <cellStyle name="셀 확인 2 2" xfId="557"/>
    <cellStyle name="셀 확인 2 3" xfId="558"/>
    <cellStyle name="셀 확인 3" xfId="559"/>
    <cellStyle name="셀 확인 3 2" xfId="560"/>
    <cellStyle name="셀 확인 4" xfId="561"/>
    <cellStyle name="숫자(R)" xfId="562"/>
    <cellStyle name="쉼표 [0]" xfId="563" builtinId="6"/>
    <cellStyle name="쉼표 [0] 10" xfId="564"/>
    <cellStyle name="쉼표 [0] 10 2" xfId="565"/>
    <cellStyle name="쉼표 [0] 10 3" xfId="566"/>
    <cellStyle name="쉼표 [0] 11" xfId="567"/>
    <cellStyle name="쉼표 [0] 12" xfId="568"/>
    <cellStyle name="쉼표 [0] 12 2" xfId="569"/>
    <cellStyle name="쉼표 [0] 12 3" xfId="570"/>
    <cellStyle name="쉼표 [0] 2" xfId="571"/>
    <cellStyle name="쉼표 [0] 2 10" xfId="572"/>
    <cellStyle name="쉼표 [0] 2 11" xfId="573"/>
    <cellStyle name="쉼표 [0] 2 12" xfId="574"/>
    <cellStyle name="쉼표 [0] 2 2" xfId="575"/>
    <cellStyle name="쉼표 [0] 2 2 2" xfId="576"/>
    <cellStyle name="쉼표 [0] 2 2 3" xfId="577"/>
    <cellStyle name="쉼표 [0] 2 2 4" xfId="578"/>
    <cellStyle name="쉼표 [0] 2 3" xfId="579"/>
    <cellStyle name="쉼표 [0] 2 3 2" xfId="580"/>
    <cellStyle name="쉼표 [0] 2 4" xfId="581"/>
    <cellStyle name="쉼표 [0] 2 5" xfId="582"/>
    <cellStyle name="쉼표 [0] 2 6" xfId="583"/>
    <cellStyle name="쉼표 [0] 2 6 2" xfId="584"/>
    <cellStyle name="쉼표 [0] 2 6 3" xfId="585"/>
    <cellStyle name="쉼표 [0] 2 7" xfId="586"/>
    <cellStyle name="쉼표 [0] 2 7 2" xfId="587"/>
    <cellStyle name="쉼표 [0] 2 7 3" xfId="588"/>
    <cellStyle name="쉼표 [0] 2 8" xfId="589"/>
    <cellStyle name="쉼표 [0] 2 9" xfId="590"/>
    <cellStyle name="쉼표 [0] 2_014_교육및문화" xfId="591"/>
    <cellStyle name="쉼표 [0] 28" xfId="592"/>
    <cellStyle name="쉼표 [0] 28 2" xfId="593"/>
    <cellStyle name="쉼표 [0] 3" xfId="594"/>
    <cellStyle name="쉼표 [0] 3 2" xfId="595"/>
    <cellStyle name="쉼표 [0] 3 2 2" xfId="596"/>
    <cellStyle name="쉼표 [0] 3 3" xfId="597"/>
    <cellStyle name="쉼표 [0] 3 4" xfId="598"/>
    <cellStyle name="쉼표 [0] 3 5" xfId="599"/>
    <cellStyle name="쉼표 [0] 4" xfId="600"/>
    <cellStyle name="쉼표 [0] 4 2" xfId="601"/>
    <cellStyle name="쉼표 [0] 4 3" xfId="602"/>
    <cellStyle name="쉼표 [0] 5" xfId="603"/>
    <cellStyle name="쉼표 [0] 5 2" xfId="604"/>
    <cellStyle name="쉼표 [0] 51" xfId="605"/>
    <cellStyle name="쉼표 [0] 6" xfId="606"/>
    <cellStyle name="쉼표 [0] 6 2" xfId="607"/>
    <cellStyle name="쉼표 [0] 6 3" xfId="608"/>
    <cellStyle name="쉼표 [0] 6 4" xfId="609"/>
    <cellStyle name="쉼표 [0] 6 5" xfId="610"/>
    <cellStyle name="쉼표 [0] 7" xfId="611"/>
    <cellStyle name="쉼표 [0] 7 2" xfId="612"/>
    <cellStyle name="쉼표 [0] 7 3" xfId="613"/>
    <cellStyle name="쉼표 [0] 75" xfId="614"/>
    <cellStyle name="쉼표 [0] 76" xfId="615"/>
    <cellStyle name="쉼표 [0] 78" xfId="616"/>
    <cellStyle name="쉼표 [0] 79" xfId="617"/>
    <cellStyle name="쉼표 [0] 8" xfId="618"/>
    <cellStyle name="쉼표 [0] 8 2" xfId="619"/>
    <cellStyle name="쉼표 [0] 80" xfId="620"/>
    <cellStyle name="쉼표 [0] 81" xfId="621"/>
    <cellStyle name="쉼표 [0] 82" xfId="622"/>
    <cellStyle name="쉼표 [0] 84" xfId="623"/>
    <cellStyle name="쉼표 [0] 85" xfId="624"/>
    <cellStyle name="쉼표 [0] 9" xfId="625"/>
    <cellStyle name="쉼표 [0] 9 2" xfId="626"/>
    <cellStyle name="쉼표 [0] 9 3" xfId="627"/>
    <cellStyle name="쉼표 [0]_12(1). 보건사회보장(저소득 한부모)" xfId="628"/>
    <cellStyle name="쉼표 [0]_12. 보건사회보장" xfId="629"/>
    <cellStyle name="쉼표 [0]_경상북도(20121107)가입자 및 수급자통계" xfId="630"/>
    <cellStyle name="쉼표 [0]_시군자료(집계)" xfId="631"/>
    <cellStyle name="스타일 1" xfId="632"/>
    <cellStyle name="스타일 1 2" xfId="633"/>
    <cellStyle name="스타일 1 3" xfId="634"/>
    <cellStyle name="연결된 셀" xfId="635" builtinId="24" customBuiltin="1"/>
    <cellStyle name="연결된 셀 2" xfId="636"/>
    <cellStyle name="연결된 셀 2 2" xfId="637"/>
    <cellStyle name="연결된 셀 2 3" xfId="638"/>
    <cellStyle name="연결된 셀 3" xfId="639"/>
    <cellStyle name="연결된 셀 3 2" xfId="640"/>
    <cellStyle name="연결된 셀 4" xfId="641"/>
    <cellStyle name="요약" xfId="642" builtinId="25" customBuiltin="1"/>
    <cellStyle name="요약 2" xfId="643"/>
    <cellStyle name="요약 2 2" xfId="644"/>
    <cellStyle name="요약 2 2 2" xfId="645"/>
    <cellStyle name="요약 2 3" xfId="646"/>
    <cellStyle name="요약 2 4" xfId="647"/>
    <cellStyle name="요약 3" xfId="648"/>
    <cellStyle name="요약 3 2" xfId="649"/>
    <cellStyle name="요약 4" xfId="650"/>
    <cellStyle name="입력" xfId="651" builtinId="20" customBuiltin="1"/>
    <cellStyle name="입력 2" xfId="652"/>
    <cellStyle name="입력 2 2" xfId="653"/>
    <cellStyle name="입력 2 2 2" xfId="654"/>
    <cellStyle name="입력 2 3" xfId="655"/>
    <cellStyle name="입력 2 4" xfId="656"/>
    <cellStyle name="입력 3" xfId="657"/>
    <cellStyle name="입력 3 2" xfId="658"/>
    <cellStyle name="입력 4" xfId="659"/>
    <cellStyle name="자리수" xfId="660"/>
    <cellStyle name="자리수0" xfId="661"/>
    <cellStyle name="자리수0 2" xfId="662"/>
    <cellStyle name="작은제목" xfId="663"/>
    <cellStyle name="제목" xfId="664" builtinId="15" customBuiltin="1"/>
    <cellStyle name="제목 1" xfId="665" builtinId="16" customBuiltin="1"/>
    <cellStyle name="제목 1 2" xfId="666"/>
    <cellStyle name="제목 1 2 2" xfId="667"/>
    <cellStyle name="제목 1 2 3" xfId="668"/>
    <cellStyle name="제목 1 3" xfId="669"/>
    <cellStyle name="제목 1 3 2" xfId="670"/>
    <cellStyle name="제목 1 4" xfId="671"/>
    <cellStyle name="제목 2" xfId="672" builtinId="17" customBuiltin="1"/>
    <cellStyle name="제목 2 2" xfId="673"/>
    <cellStyle name="제목 2 2 2" xfId="674"/>
    <cellStyle name="제목 2 2 3" xfId="675"/>
    <cellStyle name="제목 2 3" xfId="676"/>
    <cellStyle name="제목 2 3 2" xfId="677"/>
    <cellStyle name="제목 2 4" xfId="678"/>
    <cellStyle name="제목 3" xfId="679" builtinId="18" customBuiltin="1"/>
    <cellStyle name="제목 3 2" xfId="680"/>
    <cellStyle name="제목 3 2 2" xfId="681"/>
    <cellStyle name="제목 3 2 3" xfId="682"/>
    <cellStyle name="제목 3 3" xfId="683"/>
    <cellStyle name="제목 3 3 2" xfId="684"/>
    <cellStyle name="제목 3 4" xfId="685"/>
    <cellStyle name="제목 4" xfId="686" builtinId="19" customBuiltin="1"/>
    <cellStyle name="제목 4 2" xfId="687"/>
    <cellStyle name="제목 4 2 2" xfId="688"/>
    <cellStyle name="제목 4 2 3" xfId="689"/>
    <cellStyle name="제목 4 3" xfId="690"/>
    <cellStyle name="제목 4 3 2" xfId="691"/>
    <cellStyle name="제목 4 4" xfId="692"/>
    <cellStyle name="제목 5" xfId="693"/>
    <cellStyle name="제목 5 2" xfId="694"/>
    <cellStyle name="제목 5 3" xfId="695"/>
    <cellStyle name="제목 6" xfId="696"/>
    <cellStyle name="좋음" xfId="697" builtinId="26" customBuiltin="1"/>
    <cellStyle name="좋음 2" xfId="698"/>
    <cellStyle name="좋음 2 2" xfId="699"/>
    <cellStyle name="좋음 2 3" xfId="700"/>
    <cellStyle name="좋음 3" xfId="701"/>
    <cellStyle name="좋음 3 2" xfId="702"/>
    <cellStyle name="좋음 4" xfId="703"/>
    <cellStyle name="출력" xfId="704" builtinId="21" customBuiltin="1"/>
    <cellStyle name="출력 2" xfId="705"/>
    <cellStyle name="출력 2 2" xfId="706"/>
    <cellStyle name="출력 2 2 2" xfId="707"/>
    <cellStyle name="출력 2 3" xfId="708"/>
    <cellStyle name="출력 2 4" xfId="709"/>
    <cellStyle name="출력 3" xfId="710"/>
    <cellStyle name="출력 3 2" xfId="711"/>
    <cellStyle name="출력 4" xfId="712"/>
    <cellStyle name="콤마 [0]" xfId="713"/>
    <cellStyle name="콤마 [0] 2" xfId="714"/>
    <cellStyle name="콤마 [0] 3" xfId="715"/>
    <cellStyle name="콤마 [0]_-03.인구" xfId="716"/>
    <cellStyle name="콤마 [0]_2.주민등록인구" xfId="717"/>
    <cellStyle name="콤마 [0]_32.임상별임목축적" xfId="718"/>
    <cellStyle name="콤마 [0]_해안선및도서" xfId="719"/>
    <cellStyle name="콤마 [2]" xfId="720"/>
    <cellStyle name="콤마_  종  합  " xfId="721"/>
    <cellStyle name="큰제목" xfId="722"/>
    <cellStyle name="큰제목 2" xfId="723"/>
    <cellStyle name="큰제목 3" xfId="724"/>
    <cellStyle name="통화 [0] 2" xfId="725"/>
    <cellStyle name="통화 [0] 2 2" xfId="726"/>
    <cellStyle name="통화 [0] 3" xfId="727"/>
    <cellStyle name="퍼센트" xfId="728"/>
    <cellStyle name="퍼센트 2" xfId="729"/>
    <cellStyle name="표준" xfId="0" builtinId="0"/>
    <cellStyle name="표준 10" xfId="730"/>
    <cellStyle name="표준 10 2" xfId="731"/>
    <cellStyle name="표준 10 3" xfId="732"/>
    <cellStyle name="표준 100" xfId="733"/>
    <cellStyle name="표준 101" xfId="734"/>
    <cellStyle name="표준 102" xfId="735"/>
    <cellStyle name="표준 103" xfId="736"/>
    <cellStyle name="표준 109" xfId="737"/>
    <cellStyle name="표준 11" xfId="738"/>
    <cellStyle name="표준 11 2" xfId="739"/>
    <cellStyle name="표준 110" xfId="740"/>
    <cellStyle name="표준 111" xfId="741"/>
    <cellStyle name="표준 12" xfId="742"/>
    <cellStyle name="표준 13" xfId="743"/>
    <cellStyle name="표준 14" xfId="744"/>
    <cellStyle name="표준 15" xfId="745"/>
    <cellStyle name="표준 16" xfId="746"/>
    <cellStyle name="표준 168" xfId="747"/>
    <cellStyle name="표준 169" xfId="748"/>
    <cellStyle name="표준 17" xfId="749"/>
    <cellStyle name="표준 170" xfId="750"/>
    <cellStyle name="표준 171" xfId="751"/>
    <cellStyle name="표준 172" xfId="752"/>
    <cellStyle name="표준 173" xfId="753"/>
    <cellStyle name="표준 175" xfId="754"/>
    <cellStyle name="표준 176" xfId="755"/>
    <cellStyle name="표준 177" xfId="756"/>
    <cellStyle name="표준 178" xfId="757"/>
    <cellStyle name="표준 179" xfId="758"/>
    <cellStyle name="표준 18" xfId="759"/>
    <cellStyle name="표준 180" xfId="760"/>
    <cellStyle name="표준 181" xfId="761"/>
    <cellStyle name="표준 182" xfId="762"/>
    <cellStyle name="표준 183" xfId="763"/>
    <cellStyle name="표준 19" xfId="764"/>
    <cellStyle name="표준 2" xfId="765"/>
    <cellStyle name="표준 2 10" xfId="766"/>
    <cellStyle name="표준 2 11" xfId="767"/>
    <cellStyle name="표준 2 12" xfId="768"/>
    <cellStyle name="표준 2 13" xfId="769"/>
    <cellStyle name="표준 2 14" xfId="770"/>
    <cellStyle name="표준 2 2" xfId="771"/>
    <cellStyle name="표준 2 2 2" xfId="772"/>
    <cellStyle name="표준 2 2 3" xfId="773"/>
    <cellStyle name="표준 2 2 4" xfId="774"/>
    <cellStyle name="표준 2 2 5" xfId="775"/>
    <cellStyle name="표준 2 2_2013년 통계연보 제출자료(기업지원과)" xfId="776"/>
    <cellStyle name="표준 2 3" xfId="777"/>
    <cellStyle name="표준 2 3 2" xfId="778"/>
    <cellStyle name="표준 2 3 2 2" xfId="779"/>
    <cellStyle name="표준 2 3 2 3" xfId="780"/>
    <cellStyle name="표준 2 3 3" xfId="781"/>
    <cellStyle name="표준 2 3 3 2" xfId="782"/>
    <cellStyle name="표준 2 3 3 3" xfId="783"/>
    <cellStyle name="표준 2 3 4" xfId="784"/>
    <cellStyle name="표준 2 4" xfId="785"/>
    <cellStyle name="표준 2 4 2" xfId="786"/>
    <cellStyle name="표준 2 4 2 2" xfId="787"/>
    <cellStyle name="표준 2 4 2 3" xfId="788"/>
    <cellStyle name="표준 2 4 3" xfId="789"/>
    <cellStyle name="표준 2 4 3 2" xfId="790"/>
    <cellStyle name="표준 2 4 3 3" xfId="791"/>
    <cellStyle name="표준 2 5" xfId="792"/>
    <cellStyle name="표준 2 5 2" xfId="793"/>
    <cellStyle name="표준 2 6" xfId="794"/>
    <cellStyle name="표준 2 7" xfId="795"/>
    <cellStyle name="표준 2 8" xfId="796"/>
    <cellStyle name="표준 2 9" xfId="797"/>
    <cellStyle name="표준 2_(붙임2) 시정통계 활용도 의견조사표" xfId="798"/>
    <cellStyle name="표준 20" xfId="799"/>
    <cellStyle name="표준 21" xfId="800"/>
    <cellStyle name="표준 22" xfId="801"/>
    <cellStyle name="표준 23" xfId="802"/>
    <cellStyle name="표준 24" xfId="803"/>
    <cellStyle name="표준 25" xfId="804"/>
    <cellStyle name="표준 26" xfId="805"/>
    <cellStyle name="표준 27" xfId="806"/>
    <cellStyle name="표준 28" xfId="807"/>
    <cellStyle name="표준 29" xfId="808"/>
    <cellStyle name="표준 3" xfId="809"/>
    <cellStyle name="표준 3 2" xfId="810"/>
    <cellStyle name="표준 3 2 2" xfId="811"/>
    <cellStyle name="표준 3 2 3" xfId="812"/>
    <cellStyle name="표준 3 3" xfId="813"/>
    <cellStyle name="표준 3 3 2" xfId="814"/>
    <cellStyle name="표준 3 3 2 2" xfId="815"/>
    <cellStyle name="표준 3 3 2 3" xfId="816"/>
    <cellStyle name="표준 3 3 3" xfId="817"/>
    <cellStyle name="표준 3 3 3 2" xfId="818"/>
    <cellStyle name="표준 3 3 3 3" xfId="819"/>
    <cellStyle name="표준 3 3 4" xfId="820"/>
    <cellStyle name="표준 3 4" xfId="821"/>
    <cellStyle name="표준 3 4 2" xfId="822"/>
    <cellStyle name="표준 3 4 3" xfId="823"/>
    <cellStyle name="표준 3 5" xfId="824"/>
    <cellStyle name="표준 3 6" xfId="825"/>
    <cellStyle name="표준 3 7" xfId="826"/>
    <cellStyle name="표준 30" xfId="827"/>
    <cellStyle name="표준 31" xfId="828"/>
    <cellStyle name="표준 32" xfId="829"/>
    <cellStyle name="표준 33" xfId="830"/>
    <cellStyle name="표준 34" xfId="831"/>
    <cellStyle name="표준 35" xfId="832"/>
    <cellStyle name="표준 36" xfId="833"/>
    <cellStyle name="표준 37" xfId="834"/>
    <cellStyle name="표준 38" xfId="835"/>
    <cellStyle name="표준 39" xfId="836"/>
    <cellStyle name="표준 4" xfId="837"/>
    <cellStyle name="표준 4 10" xfId="838"/>
    <cellStyle name="표준 4 2" xfId="839"/>
    <cellStyle name="표준 4 2 2" xfId="840"/>
    <cellStyle name="표준 4 2 3" xfId="841"/>
    <cellStyle name="표준 4 2 4" xfId="842"/>
    <cellStyle name="표준 4 3" xfId="843"/>
    <cellStyle name="표준 4 4" xfId="844"/>
    <cellStyle name="표준 4 5" xfId="845"/>
    <cellStyle name="표준 4 6" xfId="846"/>
    <cellStyle name="표준 4 7" xfId="847"/>
    <cellStyle name="표준 4 8" xfId="848"/>
    <cellStyle name="표준 4 9" xfId="849"/>
    <cellStyle name="표준 40" xfId="850"/>
    <cellStyle name="표준 41" xfId="851"/>
    <cellStyle name="표준 42" xfId="852"/>
    <cellStyle name="표준 43" xfId="853"/>
    <cellStyle name="표준 44" xfId="854"/>
    <cellStyle name="표준 45" xfId="855"/>
    <cellStyle name="표준 46" xfId="856"/>
    <cellStyle name="표준 47" xfId="857"/>
    <cellStyle name="표준 48" xfId="858"/>
    <cellStyle name="표준 49" xfId="859"/>
    <cellStyle name="표준 5" xfId="860"/>
    <cellStyle name="표준 5 2" xfId="861"/>
    <cellStyle name="표준 5 2 2" xfId="862"/>
    <cellStyle name="표준 5 2 2 2" xfId="863"/>
    <cellStyle name="표준 5 2 2 3" xfId="864"/>
    <cellStyle name="표준 5 3" xfId="865"/>
    <cellStyle name="표준 5 3 2" xfId="866"/>
    <cellStyle name="표준 5 3 3" xfId="867"/>
    <cellStyle name="표준 5 4" xfId="868"/>
    <cellStyle name="표준 5 5" xfId="869"/>
    <cellStyle name="표준 50" xfId="870"/>
    <cellStyle name="표준 51" xfId="871"/>
    <cellStyle name="표준 52" xfId="872"/>
    <cellStyle name="표준 53" xfId="873"/>
    <cellStyle name="표준 54" xfId="874"/>
    <cellStyle name="표준 55" xfId="875"/>
    <cellStyle name="표준 56" xfId="876"/>
    <cellStyle name="표준 57" xfId="877"/>
    <cellStyle name="표준 6" xfId="878"/>
    <cellStyle name="표준 6 2" xfId="879"/>
    <cellStyle name="표준 6 2 2" xfId="880"/>
    <cellStyle name="표준 6 3" xfId="881"/>
    <cellStyle name="표준 6 3 2" xfId="882"/>
    <cellStyle name="표준 6 4" xfId="883"/>
    <cellStyle name="표준 6 5" xfId="884"/>
    <cellStyle name="표준 6 6" xfId="885"/>
    <cellStyle name="표준 7" xfId="886"/>
    <cellStyle name="표준 7 2" xfId="887"/>
    <cellStyle name="표준 79" xfId="888"/>
    <cellStyle name="표준 8" xfId="889"/>
    <cellStyle name="표준 8 2" xfId="890"/>
    <cellStyle name="표준 80" xfId="891"/>
    <cellStyle name="표준 87" xfId="892"/>
    <cellStyle name="표준 88" xfId="893"/>
    <cellStyle name="표준 89" xfId="894"/>
    <cellStyle name="표준 9" xfId="895"/>
    <cellStyle name="표준 9 2" xfId="896"/>
    <cellStyle name="표준 90" xfId="897"/>
    <cellStyle name="표준 91" xfId="898"/>
    <cellStyle name="표준 92" xfId="899"/>
    <cellStyle name="표준 94" xfId="900"/>
    <cellStyle name="표준 95" xfId="901"/>
    <cellStyle name="표준 96" xfId="902"/>
    <cellStyle name="표준 97" xfId="903"/>
    <cellStyle name="표준 98" xfId="904"/>
    <cellStyle name="표준 99" xfId="905"/>
    <cellStyle name="표준_(20111221) 2010년도 경북통계연보(식품위생 관계업소)" xfId="906"/>
    <cellStyle name="표준_12 보건사회보장" xfId="907"/>
    <cellStyle name="표준_12 보건사회보장_09(1)" xfId="908"/>
    <cellStyle name="표준_12(1). 보건사회보장(저소득 한부모)" xfId="909"/>
    <cellStyle name="표준_12. 보건사회보장" xfId="910"/>
    <cellStyle name="표준_2" xfId="911"/>
    <cellStyle name="표준_42.보육시설" xfId="912"/>
    <cellStyle name="표준_Book1" xfId="913"/>
    <cellStyle name="표준_Sheet1" xfId="914"/>
    <cellStyle name="표준_Sheet2" xfId="915"/>
    <cellStyle name="표준_경상북도(20121107)가입자 및 수급자통계" xfId="916"/>
    <cellStyle name="표준_국민건강보험공단" xfId="917"/>
    <cellStyle name="표준_국민연금관리공단" xfId="918"/>
    <cellStyle name="표준_맥류" xfId="919"/>
    <cellStyle name="표준_미곡" xfId="920"/>
    <cellStyle name="표준_보건위생과" xfId="921"/>
    <cellStyle name="하이퍼링크 2" xfId="922"/>
    <cellStyle name="하이퍼링크 2 2" xfId="923"/>
    <cellStyle name="합산" xfId="924"/>
    <cellStyle name="화폐기호" xfId="925"/>
    <cellStyle name="화폐기호 2" xfId="926"/>
    <cellStyle name="화폐기호0" xfId="927"/>
    <cellStyle name="화폐기호0 2" xfId="9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'15.건강보험적용인구'!$H$7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'37.부랑인시설'!$F$7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'0.보건및사회보장'!$F$7</c:f>
              <c:numCache>
                <c:formatCode>@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77" r="0.75000000000000477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77" r="0.75000000000000477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77" r="0.75000000000000477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5" r="0.75000000000000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'42.방문건강관리사업실적'!$E$8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'43.보건교육실적(가.건강생활실천교육) '!$D$6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'43.보건교육실적(나.성인병예방및관리교육)'!$D$6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55" r="0.7500000000000045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#REF!</c:f>
              <c:numCache>
                <c:formatCode>g\!/"표""준"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5" r="0.75000000000000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77" r="0.75000000000000477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5" r="0.75000000000000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Lit>
              <c:formatCode>g\!/"표""준"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444" r="0.75000000000000444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28575</xdr:rowOff>
    </xdr:from>
    <xdr:to>
      <xdr:col>8</xdr:col>
      <xdr:colOff>657225</xdr:colOff>
      <xdr:row>9</xdr:row>
      <xdr:rowOff>209550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85825"/>
          <a:ext cx="61436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보건 및 사회보장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Health and Social Security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0</xdr:rowOff>
    </xdr:from>
    <xdr:to>
      <xdr:col>7</xdr:col>
      <xdr:colOff>447675</xdr:colOff>
      <xdr:row>39</xdr:row>
      <xdr:rowOff>0</xdr:rowOff>
    </xdr:to>
    <xdr:graphicFrame macro="">
      <xdr:nvGraphicFramePr>
        <xdr:cNvPr id="23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0</xdr:rowOff>
    </xdr:from>
    <xdr:to>
      <xdr:col>3</xdr:col>
      <xdr:colOff>447675</xdr:colOff>
      <xdr:row>17</xdr:row>
      <xdr:rowOff>0</xdr:rowOff>
    </xdr:to>
    <xdr:graphicFrame macro="">
      <xdr:nvGraphicFramePr>
        <xdr:cNvPr id="438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118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1184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39</xdr:row>
      <xdr:rowOff>0</xdr:rowOff>
    </xdr:from>
    <xdr:to>
      <xdr:col>4</xdr:col>
      <xdr:colOff>447675</xdr:colOff>
      <xdr:row>39</xdr:row>
      <xdr:rowOff>0</xdr:rowOff>
    </xdr:to>
    <xdr:graphicFrame macro="">
      <xdr:nvGraphicFramePr>
        <xdr:cNvPr id="2179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447675</xdr:colOff>
      <xdr:row>38</xdr:row>
      <xdr:rowOff>0</xdr:rowOff>
    </xdr:to>
    <xdr:graphicFrame macro="">
      <xdr:nvGraphicFramePr>
        <xdr:cNvPr id="2384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3</xdr:col>
      <xdr:colOff>447675</xdr:colOff>
      <xdr:row>36</xdr:row>
      <xdr:rowOff>0</xdr:rowOff>
    </xdr:to>
    <xdr:graphicFrame macro="">
      <xdr:nvGraphicFramePr>
        <xdr:cNvPr id="258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37</xdr:row>
      <xdr:rowOff>0</xdr:rowOff>
    </xdr:from>
    <xdr:to>
      <xdr:col>4</xdr:col>
      <xdr:colOff>447675</xdr:colOff>
      <xdr:row>37</xdr:row>
      <xdr:rowOff>0</xdr:rowOff>
    </xdr:to>
    <xdr:graphicFrame macro="">
      <xdr:nvGraphicFramePr>
        <xdr:cNvPr id="280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13</xdr:row>
      <xdr:rowOff>0</xdr:rowOff>
    </xdr:from>
    <xdr:to>
      <xdr:col>4</xdr:col>
      <xdr:colOff>447675</xdr:colOff>
      <xdr:row>13</xdr:row>
      <xdr:rowOff>0</xdr:rowOff>
    </xdr:to>
    <xdr:graphicFrame macro="">
      <xdr:nvGraphicFramePr>
        <xdr:cNvPr id="104302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D32" sqref="D32"/>
      <selection pane="bottomLeft" activeCell="D36" sqref="D36"/>
    </sheetView>
  </sheetViews>
  <sheetFormatPr defaultRowHeight="14.25"/>
  <cols>
    <col min="1" max="7" width="9" style="6"/>
    <col min="8" max="9" width="9" style="7"/>
    <col min="10" max="16" width="9" style="6"/>
    <col min="17" max="16384" width="9" style="7"/>
  </cols>
  <sheetData>
    <row r="1" spans="1:16" s="4" customFormat="1" ht="12">
      <c r="A1" s="3"/>
      <c r="B1" s="3"/>
      <c r="C1" s="3"/>
      <c r="D1" s="3"/>
      <c r="E1" s="3"/>
      <c r="F1" s="3"/>
      <c r="G1" s="3"/>
      <c r="I1" s="4">
        <v>517</v>
      </c>
      <c r="J1" s="3"/>
      <c r="K1" s="3"/>
      <c r="L1" s="3"/>
      <c r="M1" s="3"/>
      <c r="N1" s="3"/>
      <c r="O1" s="3"/>
      <c r="P1" s="3"/>
    </row>
    <row r="2" spans="1:16" s="4" customFormat="1" ht="23.25" customHeight="1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23.25" customHeight="1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9" customHeight="1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 ht="23.25" customHeight="1">
      <c r="A5" s="3"/>
      <c r="B5" s="3"/>
      <c r="C5" s="3"/>
      <c r="D5" s="3"/>
      <c r="E5" s="3"/>
      <c r="F5" s="3"/>
      <c r="G5" s="3"/>
      <c r="J5" s="3"/>
      <c r="K5" s="3"/>
      <c r="L5" s="3"/>
      <c r="M5" s="3"/>
      <c r="N5" s="3"/>
      <c r="O5" s="3"/>
      <c r="P5" s="3"/>
    </row>
    <row r="6" spans="1:16" s="4" customFormat="1" ht="23.25" customHeight="1">
      <c r="A6" s="3"/>
      <c r="B6" s="3"/>
      <c r="C6" s="3"/>
      <c r="D6" s="3"/>
      <c r="E6" s="3"/>
      <c r="F6" s="3"/>
      <c r="G6" s="3"/>
      <c r="J6" s="3"/>
      <c r="K6" s="3"/>
      <c r="L6" s="3"/>
      <c r="M6" s="3"/>
      <c r="N6" s="3"/>
      <c r="O6" s="3"/>
      <c r="P6" s="3"/>
    </row>
    <row r="7" spans="1:16" s="4" customFormat="1" ht="3" customHeight="1">
      <c r="A7" s="3"/>
      <c r="B7" s="3"/>
      <c r="C7" s="3"/>
      <c r="D7" s="3"/>
      <c r="E7" s="3"/>
      <c r="F7" s="3"/>
      <c r="G7" s="3"/>
      <c r="J7" s="3"/>
      <c r="K7" s="3"/>
      <c r="L7" s="3"/>
      <c r="M7" s="3"/>
      <c r="N7" s="3"/>
      <c r="O7" s="3"/>
      <c r="P7" s="3"/>
    </row>
    <row r="8" spans="1:16" s="4" customFormat="1" ht="23.25" customHeight="1">
      <c r="A8" s="3"/>
      <c r="B8" s="3"/>
      <c r="C8" s="3"/>
      <c r="D8" s="3"/>
      <c r="E8" s="3"/>
      <c r="F8" s="3"/>
      <c r="G8" s="3"/>
      <c r="J8" s="3"/>
      <c r="K8" s="3"/>
      <c r="L8" s="3"/>
      <c r="M8" s="3"/>
      <c r="N8" s="3"/>
      <c r="O8" s="3"/>
      <c r="P8" s="3"/>
    </row>
    <row r="9" spans="1:16" s="4" customFormat="1" ht="20.25" customHeight="1">
      <c r="A9" s="3"/>
      <c r="B9" s="3"/>
      <c r="C9" s="3"/>
      <c r="D9" s="3"/>
      <c r="E9" s="3"/>
      <c r="F9" s="3"/>
      <c r="G9" s="3"/>
      <c r="J9" s="3"/>
      <c r="K9" s="3"/>
      <c r="L9" s="3"/>
      <c r="M9" s="3"/>
      <c r="N9" s="3"/>
      <c r="O9" s="3"/>
      <c r="P9" s="3"/>
    </row>
    <row r="10" spans="1:16" s="4" customFormat="1" ht="23.25" customHeight="1">
      <c r="A10" s="3"/>
      <c r="B10" s="3"/>
      <c r="C10" s="3"/>
      <c r="D10" s="3"/>
      <c r="E10" s="3"/>
      <c r="F10" s="3"/>
      <c r="G10" s="3"/>
      <c r="J10" s="3"/>
      <c r="K10" s="3"/>
      <c r="L10" s="3"/>
      <c r="M10" s="3"/>
      <c r="N10" s="3"/>
      <c r="O10" s="3"/>
      <c r="P10" s="3"/>
    </row>
    <row r="11" spans="1:16" s="4" customFormat="1" ht="23.25" customHeight="1">
      <c r="A11" s="3"/>
      <c r="B11" s="3"/>
      <c r="C11" s="3"/>
      <c r="D11" s="3"/>
      <c r="E11" s="3"/>
      <c r="F11" s="3"/>
      <c r="G11" s="3"/>
      <c r="J11" s="3"/>
      <c r="K11" s="3"/>
      <c r="L11" s="3"/>
      <c r="M11" s="3"/>
      <c r="N11" s="3"/>
      <c r="O11" s="3"/>
      <c r="P11" s="3"/>
    </row>
    <row r="12" spans="1:16" s="4" customFormat="1" ht="23.25" customHeight="1">
      <c r="A12" s="3"/>
      <c r="B12" s="3"/>
      <c r="C12" s="3"/>
      <c r="D12" s="3"/>
      <c r="E12" s="3"/>
      <c r="F12" s="3"/>
      <c r="G12" s="3"/>
      <c r="J12" s="3"/>
      <c r="K12" s="3"/>
      <c r="L12" s="3"/>
      <c r="M12" s="3"/>
      <c r="N12" s="3"/>
      <c r="O12" s="3"/>
      <c r="P12" s="3"/>
    </row>
    <row r="13" spans="1:16" s="4" customFormat="1" ht="23.25" customHeight="1">
      <c r="A13" s="3"/>
      <c r="B13" s="3"/>
      <c r="C13" s="3"/>
      <c r="D13" s="3"/>
      <c r="E13" s="3"/>
      <c r="F13" s="3"/>
      <c r="G13" s="3"/>
      <c r="J13" s="3"/>
      <c r="K13" s="3"/>
      <c r="L13" s="3"/>
      <c r="M13" s="3"/>
      <c r="N13" s="3"/>
      <c r="O13" s="3"/>
      <c r="P13" s="3"/>
    </row>
    <row r="14" spans="1:16" s="4" customFormat="1" ht="23.25" customHeight="1">
      <c r="A14" s="3"/>
      <c r="B14" s="3"/>
      <c r="C14" s="3"/>
      <c r="D14" s="3"/>
      <c r="E14" s="3"/>
      <c r="F14" s="3"/>
      <c r="G14" s="3"/>
      <c r="J14" s="3"/>
      <c r="K14" s="3"/>
      <c r="L14" s="3"/>
      <c r="M14" s="3"/>
      <c r="N14" s="3"/>
      <c r="O14" s="3"/>
      <c r="P14" s="3"/>
    </row>
    <row r="15" spans="1:16" s="4" customFormat="1" ht="23.25" customHeight="1">
      <c r="A15" s="3"/>
      <c r="B15" s="5"/>
      <c r="C15" s="3"/>
      <c r="D15" s="3"/>
      <c r="E15" s="3"/>
      <c r="F15" s="3"/>
      <c r="G15" s="3"/>
      <c r="J15" s="3"/>
      <c r="K15" s="3"/>
      <c r="L15" s="3"/>
      <c r="M15" s="3"/>
      <c r="N15" s="3"/>
      <c r="O15" s="3"/>
      <c r="P15" s="3"/>
    </row>
    <row r="16" spans="1:16" s="4" customFormat="1" ht="23.25" customHeight="1">
      <c r="A16" s="3"/>
      <c r="B16" s="3"/>
      <c r="C16" s="3"/>
      <c r="D16" s="3"/>
      <c r="E16" s="3"/>
      <c r="F16" s="3"/>
      <c r="G16" s="3"/>
      <c r="J16" s="3"/>
      <c r="K16" s="3"/>
      <c r="L16" s="3"/>
      <c r="M16" s="3"/>
      <c r="N16" s="3"/>
      <c r="O16" s="3"/>
      <c r="P16" s="3"/>
    </row>
    <row r="17" spans="1:16" s="4" customFormat="1" ht="23.25" customHeight="1">
      <c r="A17" s="3"/>
      <c r="B17" s="3"/>
      <c r="C17" s="3"/>
      <c r="D17" s="3"/>
      <c r="E17" s="3"/>
      <c r="F17" s="3"/>
      <c r="G17" s="3"/>
      <c r="J17" s="3"/>
      <c r="K17" s="3"/>
      <c r="L17" s="3"/>
      <c r="M17" s="3"/>
      <c r="N17" s="3"/>
      <c r="O17" s="3"/>
      <c r="P17" s="3"/>
    </row>
    <row r="18" spans="1:16" s="4" customFormat="1" ht="23.25" customHeight="1">
      <c r="A18" s="3"/>
      <c r="B18" s="3"/>
      <c r="C18" s="3"/>
      <c r="D18" s="3"/>
      <c r="E18" s="3"/>
      <c r="F18" s="3"/>
      <c r="G18" s="3"/>
      <c r="J18" s="3"/>
      <c r="K18" s="3"/>
      <c r="L18" s="3"/>
      <c r="M18" s="3"/>
      <c r="N18" s="3"/>
      <c r="O18" s="3"/>
      <c r="P18" s="3"/>
    </row>
    <row r="19" spans="1:16" s="4" customFormat="1" ht="23.25" customHeight="1">
      <c r="A19" s="3"/>
      <c r="B19" s="3"/>
      <c r="C19" s="3"/>
      <c r="D19" s="3"/>
      <c r="E19" s="3"/>
      <c r="F19" s="3"/>
      <c r="G19" s="3"/>
      <c r="J19" s="3"/>
      <c r="K19" s="3"/>
      <c r="L19" s="3"/>
      <c r="M19" s="3"/>
      <c r="N19" s="3"/>
      <c r="O19" s="3"/>
      <c r="P19" s="3"/>
    </row>
    <row r="20" spans="1:16" s="4" customFormat="1" ht="23.25" customHeight="1">
      <c r="A20" s="3"/>
      <c r="B20" s="3"/>
      <c r="C20" s="3"/>
      <c r="D20" s="3"/>
      <c r="E20" s="3"/>
      <c r="F20" s="3"/>
      <c r="G20" s="3"/>
      <c r="J20" s="3"/>
      <c r="K20" s="3"/>
      <c r="L20" s="3"/>
      <c r="M20" s="3"/>
      <c r="N20" s="3"/>
      <c r="O20" s="3"/>
      <c r="P20" s="3"/>
    </row>
    <row r="21" spans="1:16" s="4" customFormat="1" ht="12">
      <c r="A21" s="3"/>
      <c r="B21" s="3"/>
      <c r="C21" s="3"/>
      <c r="D21" s="3"/>
      <c r="E21" s="3"/>
      <c r="F21" s="3"/>
      <c r="G21" s="3"/>
      <c r="J21" s="3"/>
      <c r="K21" s="3"/>
      <c r="L21" s="3"/>
      <c r="M21" s="3"/>
      <c r="N21" s="3"/>
      <c r="O21" s="3"/>
      <c r="P21" s="3"/>
    </row>
    <row r="22" spans="1:16" s="4" customFormat="1" ht="12">
      <c r="A22" s="3"/>
      <c r="B22" s="3"/>
      <c r="C22" s="3"/>
      <c r="D22" s="3"/>
      <c r="E22" s="3"/>
      <c r="F22" s="3"/>
      <c r="G22" s="3"/>
      <c r="J22" s="3"/>
      <c r="K22" s="3"/>
      <c r="L22" s="3"/>
      <c r="M22" s="3"/>
      <c r="N22" s="3"/>
      <c r="O22" s="3"/>
      <c r="P22" s="3"/>
    </row>
    <row r="23" spans="1:16" s="4" customFormat="1" ht="12">
      <c r="A23" s="3"/>
      <c r="B23" s="3"/>
      <c r="C23" s="3"/>
      <c r="D23" s="3"/>
      <c r="E23" s="3"/>
      <c r="F23" s="3"/>
      <c r="G23" s="3"/>
      <c r="J23" s="3"/>
      <c r="K23" s="3"/>
      <c r="L23" s="3"/>
      <c r="M23" s="3"/>
      <c r="N23" s="3"/>
      <c r="O23" s="3"/>
      <c r="P23" s="3"/>
    </row>
    <row r="24" spans="1:16" s="4" customFormat="1" ht="12">
      <c r="A24" s="3"/>
      <c r="B24" s="3"/>
      <c r="C24" s="3"/>
      <c r="D24" s="3"/>
      <c r="E24" s="3"/>
      <c r="F24" s="3"/>
      <c r="G24" s="3"/>
      <c r="J24" s="3"/>
      <c r="K24" s="3"/>
      <c r="L24" s="3"/>
      <c r="M24" s="3"/>
      <c r="N24" s="3"/>
      <c r="O24" s="3"/>
      <c r="P24" s="3"/>
    </row>
    <row r="25" spans="1:16" s="4" customFormat="1" ht="12">
      <c r="A25" s="3"/>
      <c r="B25" s="3"/>
      <c r="C25" s="3"/>
      <c r="D25" s="3"/>
      <c r="E25" s="3"/>
      <c r="F25" s="3"/>
      <c r="G25" s="3"/>
      <c r="J25" s="3"/>
      <c r="K25" s="3"/>
      <c r="L25" s="3"/>
      <c r="M25" s="3"/>
      <c r="N25" s="3"/>
      <c r="O25" s="3"/>
      <c r="P25" s="3"/>
    </row>
    <row r="26" spans="1:16" s="4" customFormat="1" ht="12">
      <c r="A26" s="3"/>
      <c r="B26" s="3"/>
      <c r="C26" s="3"/>
      <c r="D26" s="3"/>
      <c r="E26" s="3"/>
      <c r="F26" s="3"/>
      <c r="G26" s="3"/>
      <c r="J26" s="3"/>
      <c r="K26" s="3"/>
      <c r="L26" s="3"/>
      <c r="M26" s="3"/>
      <c r="N26" s="3"/>
      <c r="O26" s="3"/>
      <c r="P26" s="3"/>
    </row>
    <row r="27" spans="1:16" s="4" customFormat="1" ht="12">
      <c r="A27" s="3"/>
      <c r="B27" s="3"/>
      <c r="C27" s="3"/>
      <c r="D27" s="3"/>
      <c r="E27" s="3"/>
      <c r="F27" s="3"/>
      <c r="G27" s="3"/>
      <c r="J27" s="3"/>
      <c r="K27" s="3"/>
      <c r="L27" s="3"/>
      <c r="M27" s="3"/>
      <c r="N27" s="3"/>
      <c r="O27" s="3"/>
      <c r="P27" s="3"/>
    </row>
    <row r="28" spans="1:16" s="4" customFormat="1" ht="12">
      <c r="A28" s="3"/>
      <c r="B28" s="3"/>
      <c r="C28" s="3"/>
      <c r="D28" s="3"/>
      <c r="E28" s="3"/>
      <c r="F28" s="3"/>
      <c r="G28" s="3"/>
      <c r="J28" s="3"/>
      <c r="K28" s="3"/>
      <c r="L28" s="3"/>
      <c r="M28" s="3"/>
      <c r="N28" s="3"/>
      <c r="O28" s="3"/>
      <c r="P28" s="3"/>
    </row>
    <row r="29" spans="1:16" s="4" customFormat="1" ht="12">
      <c r="A29" s="3"/>
      <c r="B29" s="3"/>
      <c r="C29" s="3"/>
      <c r="D29" s="3"/>
      <c r="E29" s="3"/>
      <c r="F29" s="3"/>
      <c r="G29" s="3"/>
      <c r="J29" s="3"/>
      <c r="K29" s="3"/>
      <c r="L29" s="3"/>
      <c r="M29" s="3"/>
      <c r="N29" s="3"/>
      <c r="O29" s="3"/>
      <c r="P29" s="3"/>
    </row>
    <row r="30" spans="1:16" s="4" customFormat="1" ht="12">
      <c r="A30" s="3"/>
      <c r="B30" s="3"/>
      <c r="C30" s="3"/>
      <c r="D30" s="3"/>
      <c r="E30" s="3"/>
      <c r="F30" s="3"/>
      <c r="G30" s="3"/>
      <c r="J30" s="3"/>
      <c r="K30" s="3"/>
      <c r="L30" s="3"/>
      <c r="M30" s="3"/>
      <c r="N30" s="3"/>
      <c r="O30" s="3"/>
      <c r="P30" s="3"/>
    </row>
    <row r="31" spans="1:16" s="4" customFormat="1" ht="12">
      <c r="A31" s="3"/>
      <c r="B31" s="3"/>
      <c r="C31" s="3"/>
      <c r="D31" s="3"/>
      <c r="E31" s="3"/>
      <c r="F31" s="3"/>
      <c r="G31" s="3"/>
      <c r="J31" s="3"/>
      <c r="K31" s="3"/>
      <c r="L31" s="3"/>
      <c r="M31" s="3"/>
      <c r="N31" s="3"/>
      <c r="O31" s="3"/>
      <c r="P31" s="3"/>
    </row>
    <row r="32" spans="1:16" s="4" customFormat="1" ht="12">
      <c r="A32" s="3"/>
      <c r="B32" s="3"/>
      <c r="C32" s="3"/>
      <c r="D32" s="3"/>
      <c r="E32" s="3"/>
      <c r="F32" s="3"/>
      <c r="G32" s="3"/>
      <c r="J32" s="3"/>
      <c r="K32" s="3"/>
      <c r="L32" s="3"/>
      <c r="M32" s="3"/>
      <c r="N32" s="3"/>
      <c r="O32" s="3"/>
      <c r="P32" s="3"/>
    </row>
    <row r="33" spans="1:16" s="4" customFormat="1" ht="12">
      <c r="A33" s="3"/>
      <c r="B33" s="3"/>
      <c r="C33" s="3"/>
      <c r="D33" s="3"/>
      <c r="E33" s="3"/>
      <c r="F33" s="3"/>
      <c r="G33" s="3"/>
      <c r="J33" s="3"/>
      <c r="K33" s="3"/>
      <c r="L33" s="3"/>
      <c r="M33" s="3"/>
      <c r="N33" s="3"/>
      <c r="O33" s="3"/>
      <c r="P33" s="3"/>
    </row>
    <row r="34" spans="1:16" s="4" customFormat="1" ht="12">
      <c r="A34" s="3"/>
      <c r="B34" s="3"/>
      <c r="C34" s="3"/>
      <c r="D34" s="3"/>
      <c r="E34" s="3"/>
      <c r="F34" s="3"/>
      <c r="G34" s="3"/>
      <c r="J34" s="3"/>
      <c r="K34" s="3"/>
      <c r="L34" s="3"/>
      <c r="M34" s="3"/>
      <c r="N34" s="3"/>
      <c r="O34" s="3"/>
      <c r="P34" s="3"/>
    </row>
    <row r="35" spans="1:16">
      <c r="J35" s="3"/>
    </row>
    <row r="36" spans="1:16">
      <c r="J36" s="3"/>
    </row>
    <row r="38" spans="1:16">
      <c r="J38" s="7"/>
    </row>
    <row r="39" spans="1:16">
      <c r="J39" s="7"/>
    </row>
  </sheetData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37"/>
  <sheetViews>
    <sheetView view="pageBreakPreview" zoomScaleNormal="100" zoomScaleSheetLayoutView="100" workbookViewId="0">
      <selection activeCell="A19" sqref="A19"/>
    </sheetView>
  </sheetViews>
  <sheetFormatPr defaultRowHeight="14.25"/>
  <cols>
    <col min="1" max="7" width="9" style="6"/>
    <col min="8" max="9" width="9" style="7"/>
    <col min="10" max="16" width="9" style="6"/>
    <col min="17" max="16384" width="9" style="7"/>
  </cols>
  <sheetData>
    <row r="1" spans="1:16" s="4" customFormat="1" ht="12">
      <c r="A1" s="3" t="s">
        <v>1263</v>
      </c>
      <c r="B1" s="3"/>
      <c r="C1" s="3"/>
      <c r="D1" s="3"/>
      <c r="E1" s="3"/>
      <c r="F1" s="3"/>
      <c r="G1" s="3"/>
      <c r="J1" s="3"/>
      <c r="K1" s="3"/>
      <c r="L1" s="3"/>
      <c r="M1" s="3"/>
      <c r="N1" s="3"/>
      <c r="O1" s="3"/>
      <c r="P1" s="3"/>
    </row>
    <row r="2" spans="1:16" s="4" customFormat="1" ht="12">
      <c r="A2" s="3"/>
      <c r="B2" s="3"/>
      <c r="C2" s="3"/>
      <c r="D2" s="3"/>
      <c r="E2" s="3"/>
      <c r="F2" s="3"/>
      <c r="G2" s="3"/>
      <c r="J2" s="3"/>
      <c r="K2" s="3"/>
      <c r="L2" s="3"/>
      <c r="M2" s="3"/>
      <c r="N2" s="3"/>
      <c r="O2" s="3"/>
      <c r="P2" s="3"/>
    </row>
    <row r="3" spans="1:16" s="4" customFormat="1" ht="12">
      <c r="A3" s="3"/>
      <c r="B3" s="3"/>
      <c r="C3" s="3"/>
      <c r="D3" s="3"/>
      <c r="E3" s="3"/>
      <c r="F3" s="3"/>
      <c r="G3" s="3"/>
      <c r="J3" s="3"/>
      <c r="K3" s="3"/>
      <c r="L3" s="3"/>
      <c r="M3" s="3"/>
      <c r="N3" s="3"/>
      <c r="O3" s="3"/>
      <c r="P3" s="3"/>
    </row>
    <row r="4" spans="1:16" s="4" customFormat="1" ht="12">
      <c r="A4" s="3"/>
      <c r="B4" s="3"/>
      <c r="C4" s="3"/>
      <c r="D4" s="3"/>
      <c r="E4" s="3"/>
      <c r="F4" s="3"/>
      <c r="G4" s="3"/>
      <c r="J4" s="3"/>
      <c r="K4" s="3"/>
      <c r="L4" s="3"/>
      <c r="M4" s="3"/>
      <c r="N4" s="3"/>
      <c r="O4" s="3"/>
      <c r="P4" s="3"/>
    </row>
    <row r="5" spans="1:16" s="4" customFormat="1">
      <c r="A5" s="8"/>
      <c r="B5" s="8"/>
      <c r="C5" s="9"/>
      <c r="D5" s="9"/>
      <c r="F5" s="8"/>
      <c r="G5" s="9"/>
      <c r="H5" s="10"/>
      <c r="I5" s="10"/>
      <c r="J5" s="3"/>
      <c r="K5" s="3"/>
      <c r="L5" s="3"/>
      <c r="M5" s="3"/>
      <c r="N5" s="3"/>
      <c r="O5" s="3"/>
      <c r="P5" s="3"/>
    </row>
    <row r="6" spans="1:16" s="4" customFormat="1">
      <c r="A6" s="8"/>
      <c r="B6" s="8"/>
      <c r="C6" s="9"/>
      <c r="D6" s="9"/>
      <c r="G6" s="9"/>
      <c r="H6" s="10"/>
      <c r="I6" s="10"/>
      <c r="J6" s="3"/>
      <c r="K6" s="3"/>
      <c r="L6" s="3"/>
      <c r="M6" s="3"/>
      <c r="N6" s="3"/>
      <c r="O6" s="3"/>
      <c r="P6" s="3"/>
    </row>
    <row r="7" spans="1:16" s="4" customFormat="1">
      <c r="A7" s="8"/>
      <c r="B7" s="8"/>
      <c r="C7" s="9"/>
      <c r="D7" s="9"/>
      <c r="G7" s="9"/>
      <c r="H7" s="10"/>
      <c r="I7" s="10"/>
      <c r="J7" s="3"/>
      <c r="K7" s="3"/>
      <c r="L7" s="3"/>
      <c r="M7" s="3"/>
      <c r="N7" s="3"/>
      <c r="O7" s="3"/>
      <c r="P7" s="3"/>
    </row>
    <row r="8" spans="1:16" s="4" customFormat="1">
      <c r="A8" s="8" t="s">
        <v>265</v>
      </c>
      <c r="B8" s="8"/>
      <c r="C8" s="9"/>
      <c r="D8" s="9"/>
      <c r="F8" s="8" t="s">
        <v>266</v>
      </c>
      <c r="G8" s="9"/>
      <c r="H8" s="10"/>
      <c r="I8" s="10"/>
      <c r="J8" s="3"/>
      <c r="K8" s="3"/>
      <c r="L8" s="3"/>
      <c r="M8" s="3"/>
      <c r="N8" s="3"/>
      <c r="O8" s="3"/>
      <c r="P8" s="3"/>
    </row>
    <row r="9" spans="1:16" s="4" customFormat="1">
      <c r="A9" s="8" t="s">
        <v>267</v>
      </c>
      <c r="B9" s="8"/>
      <c r="C9" s="9"/>
      <c r="D9" s="9"/>
      <c r="F9" s="8" t="s">
        <v>268</v>
      </c>
      <c r="G9" s="9"/>
      <c r="H9" s="10"/>
      <c r="I9" s="10"/>
      <c r="J9" s="3"/>
      <c r="K9" s="3"/>
      <c r="L9" s="3"/>
      <c r="M9" s="3"/>
      <c r="N9" s="3"/>
      <c r="O9" s="3"/>
      <c r="P9" s="3"/>
    </row>
    <row r="10" spans="1:16" s="4" customFormat="1">
      <c r="A10" s="8" t="s">
        <v>269</v>
      </c>
      <c r="B10" s="8"/>
      <c r="C10" s="9"/>
      <c r="D10" s="9"/>
      <c r="F10" s="8" t="s">
        <v>270</v>
      </c>
      <c r="G10" s="9"/>
      <c r="H10" s="10"/>
      <c r="I10" s="10"/>
      <c r="J10" s="3"/>
      <c r="K10" s="3"/>
      <c r="L10" s="3"/>
      <c r="M10" s="3"/>
      <c r="N10" s="3"/>
      <c r="O10" s="3"/>
      <c r="P10" s="3"/>
    </row>
    <row r="11" spans="1:16" s="4" customFormat="1">
      <c r="A11" s="8" t="s">
        <v>271</v>
      </c>
      <c r="B11" s="8"/>
      <c r="C11" s="9"/>
      <c r="D11" s="9"/>
      <c r="F11" s="8" t="s">
        <v>272</v>
      </c>
      <c r="G11" s="9"/>
      <c r="H11" s="10"/>
      <c r="I11" s="10"/>
      <c r="J11" s="3"/>
      <c r="K11" s="3"/>
      <c r="L11" s="3"/>
      <c r="M11" s="3"/>
      <c r="N11" s="3"/>
      <c r="O11" s="3"/>
      <c r="P11" s="3"/>
    </row>
    <row r="12" spans="1:16" s="4" customFormat="1">
      <c r="A12" s="8" t="s">
        <v>273</v>
      </c>
      <c r="B12" s="8"/>
      <c r="C12" s="9"/>
      <c r="D12" s="9"/>
      <c r="F12" s="8" t="s">
        <v>274</v>
      </c>
      <c r="G12" s="9"/>
      <c r="H12" s="10"/>
      <c r="I12" s="10"/>
      <c r="J12" s="3"/>
      <c r="K12" s="3"/>
      <c r="L12" s="3"/>
      <c r="M12" s="3"/>
      <c r="N12" s="3"/>
      <c r="O12" s="3"/>
      <c r="P12" s="3"/>
    </row>
    <row r="13" spans="1:16" s="4" customFormat="1">
      <c r="A13" s="11" t="s">
        <v>275</v>
      </c>
      <c r="B13" s="8"/>
      <c r="C13" s="9"/>
      <c r="D13" s="9"/>
      <c r="F13" s="8" t="s">
        <v>276</v>
      </c>
      <c r="G13" s="9"/>
      <c r="H13" s="10"/>
      <c r="I13" s="10"/>
      <c r="J13" s="3"/>
      <c r="K13" s="3"/>
      <c r="L13" s="3"/>
      <c r="M13" s="3"/>
      <c r="N13" s="3"/>
      <c r="O13" s="3"/>
      <c r="P13" s="3"/>
    </row>
    <row r="14" spans="1:16" s="4" customFormat="1">
      <c r="A14" s="11" t="s">
        <v>277</v>
      </c>
      <c r="B14" s="8"/>
      <c r="C14" s="9"/>
      <c r="D14" s="9"/>
      <c r="F14" s="8" t="s">
        <v>1201</v>
      </c>
      <c r="G14" s="9"/>
      <c r="H14" s="10"/>
      <c r="I14" s="10"/>
      <c r="J14" s="3"/>
      <c r="K14" s="3"/>
      <c r="L14" s="3"/>
      <c r="M14" s="3"/>
      <c r="N14" s="3"/>
      <c r="O14" s="3"/>
      <c r="P14" s="3"/>
    </row>
    <row r="15" spans="1:16" s="4" customFormat="1">
      <c r="A15" s="8" t="s">
        <v>278</v>
      </c>
      <c r="B15" s="8"/>
      <c r="C15" s="9"/>
      <c r="D15" s="9"/>
      <c r="F15" s="8" t="s">
        <v>1202</v>
      </c>
      <c r="G15" s="9"/>
      <c r="H15" s="10"/>
      <c r="I15" s="10"/>
      <c r="J15" s="3"/>
      <c r="K15" s="3"/>
      <c r="L15" s="3"/>
      <c r="M15" s="3"/>
      <c r="N15" s="3"/>
      <c r="O15" s="3"/>
      <c r="P15" s="3"/>
    </row>
    <row r="16" spans="1:16" s="4" customFormat="1">
      <c r="A16" s="8" t="s">
        <v>279</v>
      </c>
      <c r="B16" s="8"/>
      <c r="C16" s="9"/>
      <c r="D16" s="9"/>
      <c r="F16" s="8" t="s">
        <v>1203</v>
      </c>
      <c r="G16" s="9"/>
      <c r="H16" s="10"/>
      <c r="I16" s="10"/>
      <c r="J16" s="3"/>
      <c r="K16" s="3"/>
      <c r="L16" s="3"/>
      <c r="M16" s="3"/>
      <c r="N16" s="3"/>
      <c r="O16" s="3"/>
      <c r="P16" s="3"/>
    </row>
    <row r="17" spans="1:16" s="4" customFormat="1">
      <c r="A17" s="8" t="s">
        <v>280</v>
      </c>
      <c r="B17" s="8"/>
      <c r="C17" s="9"/>
      <c r="D17" s="9"/>
      <c r="F17" s="8" t="s">
        <v>1204</v>
      </c>
      <c r="G17" s="9"/>
      <c r="H17" s="10"/>
      <c r="I17" s="10"/>
      <c r="J17" s="3"/>
      <c r="K17" s="3"/>
      <c r="L17" s="3"/>
      <c r="M17" s="3"/>
      <c r="N17" s="3"/>
      <c r="O17" s="3"/>
      <c r="P17" s="3"/>
    </row>
    <row r="18" spans="1:16" s="4" customFormat="1">
      <c r="A18" s="8" t="s">
        <v>281</v>
      </c>
      <c r="B18" s="8"/>
      <c r="C18" s="9"/>
      <c r="D18" s="9"/>
      <c r="F18" s="8" t="s">
        <v>1205</v>
      </c>
      <c r="G18" s="9"/>
      <c r="H18" s="10"/>
      <c r="I18" s="10"/>
      <c r="J18" s="3"/>
      <c r="K18" s="3"/>
      <c r="L18" s="3"/>
      <c r="M18" s="3"/>
      <c r="N18" s="3"/>
      <c r="O18" s="3"/>
      <c r="P18" s="3"/>
    </row>
    <row r="19" spans="1:16" s="4" customFormat="1">
      <c r="A19" s="8" t="s">
        <v>282</v>
      </c>
      <c r="B19" s="8"/>
      <c r="C19" s="9"/>
      <c r="D19" s="9"/>
      <c r="F19" s="8" t="s">
        <v>1206</v>
      </c>
      <c r="G19" s="9"/>
      <c r="H19" s="10"/>
      <c r="I19" s="10"/>
      <c r="J19" s="3"/>
      <c r="K19" s="3"/>
      <c r="L19" s="3"/>
      <c r="M19" s="3"/>
      <c r="N19" s="3"/>
      <c r="O19" s="3"/>
      <c r="P19" s="3"/>
    </row>
    <row r="20" spans="1:16" s="4" customFormat="1">
      <c r="A20" s="8" t="s">
        <v>1200</v>
      </c>
      <c r="B20" s="8"/>
      <c r="C20" s="9"/>
      <c r="D20" s="9"/>
      <c r="F20" s="8" t="s">
        <v>1207</v>
      </c>
      <c r="G20" s="9"/>
      <c r="H20" s="10"/>
      <c r="I20" s="10"/>
      <c r="J20" s="3"/>
      <c r="K20" s="3"/>
      <c r="L20" s="3"/>
      <c r="M20" s="3"/>
      <c r="N20" s="3"/>
      <c r="O20" s="3"/>
      <c r="P20" s="3"/>
    </row>
    <row r="21" spans="1:16" s="4" customFormat="1">
      <c r="A21" s="8" t="s">
        <v>283</v>
      </c>
      <c r="B21" s="8"/>
      <c r="C21" s="9"/>
      <c r="D21" s="9"/>
      <c r="F21" s="8" t="s">
        <v>1208</v>
      </c>
      <c r="G21" s="9"/>
      <c r="H21" s="10"/>
      <c r="I21" s="10"/>
      <c r="J21" s="3"/>
      <c r="K21" s="3"/>
      <c r="L21" s="3"/>
      <c r="M21" s="3"/>
      <c r="N21" s="3"/>
      <c r="O21" s="3"/>
      <c r="P21" s="3"/>
    </row>
    <row r="22" spans="1:16" s="4" customFormat="1">
      <c r="A22" s="8" t="s">
        <v>284</v>
      </c>
      <c r="B22" s="8"/>
      <c r="C22" s="9"/>
      <c r="D22" s="9"/>
      <c r="F22" s="8" t="s">
        <v>1209</v>
      </c>
      <c r="G22" s="9"/>
      <c r="H22" s="10"/>
      <c r="I22" s="10"/>
      <c r="J22" s="3"/>
      <c r="K22" s="3"/>
      <c r="L22" s="3"/>
      <c r="M22" s="3"/>
      <c r="N22" s="3"/>
      <c r="O22" s="3"/>
      <c r="P22" s="3"/>
    </row>
    <row r="23" spans="1:16" s="4" customFormat="1">
      <c r="A23" s="8" t="s">
        <v>285</v>
      </c>
      <c r="B23" s="8"/>
      <c r="C23" s="9"/>
      <c r="D23" s="9"/>
      <c r="F23" s="8" t="s">
        <v>1210</v>
      </c>
      <c r="G23" s="9"/>
      <c r="H23" s="10"/>
      <c r="I23" s="10"/>
      <c r="J23" s="3"/>
      <c r="K23" s="3"/>
      <c r="L23" s="3"/>
      <c r="M23" s="3"/>
      <c r="N23" s="3"/>
      <c r="O23" s="3"/>
      <c r="P23" s="3"/>
    </row>
    <row r="24" spans="1:16" s="4" customFormat="1">
      <c r="A24" s="8" t="s">
        <v>286</v>
      </c>
      <c r="B24" s="8"/>
      <c r="C24" s="9"/>
      <c r="D24" s="9"/>
      <c r="F24" s="8" t="s">
        <v>1211</v>
      </c>
      <c r="G24" s="9"/>
      <c r="H24" s="10"/>
      <c r="I24" s="10"/>
      <c r="J24" s="3"/>
      <c r="K24" s="3"/>
      <c r="L24" s="3"/>
      <c r="M24" s="3"/>
      <c r="N24" s="3"/>
      <c r="O24" s="3"/>
      <c r="P24" s="3"/>
    </row>
    <row r="25" spans="1:16" s="4" customFormat="1">
      <c r="A25" s="8" t="s">
        <v>287</v>
      </c>
      <c r="B25" s="8"/>
      <c r="C25" s="9"/>
      <c r="D25" s="9"/>
      <c r="F25" s="8" t="s">
        <v>1212</v>
      </c>
      <c r="G25" s="9"/>
      <c r="H25" s="10"/>
      <c r="I25" s="10"/>
      <c r="J25" s="3"/>
      <c r="K25" s="3"/>
      <c r="L25" s="3"/>
      <c r="M25" s="3"/>
      <c r="N25" s="3"/>
      <c r="O25" s="3"/>
      <c r="P25" s="3"/>
    </row>
    <row r="26" spans="1:16" s="4" customFormat="1">
      <c r="A26" s="8" t="s">
        <v>288</v>
      </c>
      <c r="B26" s="8"/>
      <c r="C26" s="9"/>
      <c r="D26" s="9"/>
      <c r="F26" s="8" t="s">
        <v>1213</v>
      </c>
      <c r="G26" s="9"/>
      <c r="H26" s="10"/>
      <c r="I26" s="10"/>
      <c r="J26" s="3"/>
      <c r="K26" s="3"/>
      <c r="L26" s="3"/>
      <c r="M26" s="3"/>
      <c r="N26" s="3"/>
      <c r="O26" s="3"/>
      <c r="P26" s="3"/>
    </row>
    <row r="27" spans="1:16" s="4" customFormat="1">
      <c r="A27" s="8" t="s">
        <v>289</v>
      </c>
      <c r="B27" s="8"/>
      <c r="C27" s="9"/>
      <c r="D27" s="9"/>
      <c r="F27" s="8" t="s">
        <v>1214</v>
      </c>
      <c r="G27" s="9"/>
      <c r="H27" s="10"/>
      <c r="I27" s="10"/>
      <c r="J27" s="3"/>
      <c r="K27" s="3"/>
      <c r="L27" s="3"/>
      <c r="M27" s="3"/>
      <c r="N27" s="3"/>
      <c r="O27" s="3"/>
      <c r="P27" s="3"/>
    </row>
    <row r="28" spans="1:16" s="4" customFormat="1">
      <c r="A28" s="8" t="s">
        <v>290</v>
      </c>
      <c r="B28" s="8"/>
      <c r="C28" s="9"/>
      <c r="D28" s="9"/>
      <c r="F28" s="8" t="s">
        <v>263</v>
      </c>
      <c r="G28" s="9"/>
      <c r="H28" s="10"/>
      <c r="I28" s="10"/>
      <c r="J28" s="3"/>
      <c r="K28" s="3"/>
      <c r="L28" s="3"/>
      <c r="M28" s="3"/>
      <c r="N28" s="3"/>
      <c r="O28" s="3"/>
      <c r="P28" s="3"/>
    </row>
    <row r="29" spans="1:16" s="4" customFormat="1">
      <c r="A29" s="8" t="s">
        <v>291</v>
      </c>
      <c r="B29" s="8"/>
      <c r="C29" s="9"/>
      <c r="D29" s="12"/>
      <c r="F29" s="11" t="s">
        <v>264</v>
      </c>
      <c r="G29" s="9"/>
      <c r="H29" s="10"/>
      <c r="I29" s="10"/>
      <c r="J29" s="3"/>
      <c r="K29" s="3"/>
      <c r="L29" s="3"/>
      <c r="M29" s="3"/>
      <c r="N29" s="3"/>
      <c r="O29" s="3"/>
      <c r="P29" s="3"/>
    </row>
    <row r="30" spans="1:16" s="4" customFormat="1">
      <c r="A30" s="8" t="s">
        <v>292</v>
      </c>
      <c r="B30" s="8"/>
      <c r="C30" s="9"/>
      <c r="D30" s="9"/>
      <c r="E30" s="9"/>
      <c r="F30" s="11" t="s">
        <v>1215</v>
      </c>
      <c r="G30" s="9"/>
      <c r="H30" s="10"/>
      <c r="I30" s="10"/>
      <c r="J30" s="3"/>
      <c r="K30" s="3"/>
      <c r="L30" s="3"/>
      <c r="M30" s="3"/>
      <c r="N30" s="3"/>
      <c r="O30" s="3"/>
      <c r="P30" s="3"/>
    </row>
    <row r="31" spans="1:16" s="4" customFormat="1">
      <c r="A31" s="8" t="s">
        <v>293</v>
      </c>
      <c r="B31" s="3"/>
      <c r="C31" s="3"/>
      <c r="D31" s="3"/>
      <c r="E31" s="3"/>
      <c r="F31" s="8" t="s">
        <v>1216</v>
      </c>
      <c r="G31" s="3"/>
      <c r="J31" s="3"/>
      <c r="K31" s="3"/>
      <c r="L31" s="3"/>
      <c r="M31" s="3"/>
      <c r="N31" s="3"/>
      <c r="O31" s="3"/>
      <c r="P31" s="3"/>
    </row>
    <row r="32" spans="1:16" s="4" customFormat="1">
      <c r="A32" s="8" t="s">
        <v>294</v>
      </c>
      <c r="B32" s="3"/>
      <c r="C32" s="3"/>
      <c r="D32" s="3"/>
      <c r="E32" s="3"/>
      <c r="F32" s="8" t="s">
        <v>1217</v>
      </c>
      <c r="G32" s="3"/>
      <c r="J32" s="3"/>
      <c r="K32" s="3"/>
      <c r="L32" s="3"/>
      <c r="M32" s="3"/>
      <c r="N32" s="3"/>
      <c r="O32" s="3"/>
      <c r="P32" s="3"/>
    </row>
    <row r="33" spans="6:10">
      <c r="F33" s="4"/>
      <c r="J33" s="3"/>
    </row>
    <row r="34" spans="6:10">
      <c r="J34" s="3"/>
    </row>
    <row r="36" spans="6:10">
      <c r="J36" s="7"/>
    </row>
    <row r="37" spans="6:10">
      <c r="J37" s="7"/>
    </row>
  </sheetData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view="pageBreakPreview" zoomScaleNormal="100" zoomScaleSheetLayoutView="100" workbookViewId="0">
      <selection activeCell="F21" sqref="F21"/>
    </sheetView>
  </sheetViews>
  <sheetFormatPr defaultRowHeight="14.25"/>
  <cols>
    <col min="1" max="1" width="6" style="43" customWidth="1"/>
    <col min="2" max="2" width="11" style="7" customWidth="1"/>
    <col min="3" max="3" width="8.125" style="44" customWidth="1"/>
    <col min="4" max="4" width="7.5" style="44" customWidth="1"/>
    <col min="5" max="9" width="8.125" style="44" customWidth="1"/>
    <col min="10" max="10" width="8.5" style="44" customWidth="1"/>
    <col min="11" max="11" width="11.375" style="476" customWidth="1"/>
    <col min="12" max="12" width="8.875" style="44" customWidth="1"/>
    <col min="13" max="15" width="8.875" style="45" customWidth="1"/>
    <col min="16" max="18" width="8.875" style="21" customWidth="1"/>
    <col min="19" max="19" width="8.75" style="45" customWidth="1"/>
    <col min="20" max="20" width="7.5" style="45" customWidth="1"/>
    <col min="21" max="21" width="7.875" style="45" customWidth="1"/>
    <col min="22" max="27" width="6.625" style="46" customWidth="1"/>
    <col min="28" max="28" width="7.125" style="46" customWidth="1"/>
    <col min="29" max="29" width="8.625" style="45" customWidth="1"/>
    <col min="30" max="30" width="11.625" style="47" customWidth="1"/>
    <col min="31" max="16384" width="9" style="7"/>
  </cols>
  <sheetData>
    <row r="1" spans="1:30" s="1" customFormat="1" ht="14.1" customHeight="1">
      <c r="A1" s="2"/>
      <c r="C1" s="13"/>
      <c r="D1" s="13"/>
      <c r="E1" s="13"/>
      <c r="F1" s="13"/>
      <c r="G1" s="13"/>
      <c r="H1" s="13"/>
      <c r="I1" s="14"/>
      <c r="J1" s="14" t="s">
        <v>737</v>
      </c>
      <c r="K1" s="15" t="s">
        <v>738</v>
      </c>
      <c r="L1" s="16"/>
      <c r="P1" s="17"/>
      <c r="Q1" s="17"/>
      <c r="R1" s="17"/>
      <c r="T1" s="2"/>
      <c r="U1" s="2"/>
      <c r="V1" s="16"/>
      <c r="W1" s="16"/>
      <c r="X1" s="16"/>
      <c r="Y1" s="16"/>
      <c r="Z1" s="16"/>
      <c r="AA1" s="16"/>
      <c r="AB1" s="16"/>
      <c r="AC1" s="2"/>
      <c r="AD1" s="14" t="s">
        <v>1264</v>
      </c>
    </row>
    <row r="2" spans="1:30" s="19" customFormat="1" ht="14.1" customHeight="1">
      <c r="A2" s="18"/>
      <c r="C2" s="20"/>
      <c r="D2" s="20"/>
      <c r="E2" s="20"/>
      <c r="F2" s="20"/>
      <c r="G2" s="20"/>
      <c r="H2" s="20"/>
      <c r="I2" s="20"/>
      <c r="J2" s="20"/>
      <c r="K2" s="468"/>
      <c r="L2" s="267"/>
      <c r="P2" s="21"/>
      <c r="Q2" s="21"/>
      <c r="R2" s="21"/>
      <c r="T2" s="22"/>
      <c r="U2" s="22"/>
      <c r="V2" s="267"/>
      <c r="W2" s="267"/>
      <c r="X2" s="267"/>
      <c r="Y2" s="267"/>
      <c r="Z2" s="267"/>
      <c r="AA2" s="267"/>
      <c r="AB2" s="267"/>
      <c r="AC2" s="22"/>
      <c r="AD2" s="469"/>
    </row>
    <row r="3" spans="1:30" s="23" customFormat="1" ht="20.100000000000001" customHeight="1">
      <c r="A3" s="1331" t="s">
        <v>467</v>
      </c>
      <c r="B3" s="1331"/>
      <c r="C3" s="1331"/>
      <c r="D3" s="1331"/>
      <c r="E3" s="1331"/>
      <c r="F3" s="1331"/>
      <c r="G3" s="1331"/>
      <c r="H3" s="1331"/>
      <c r="I3" s="1331"/>
      <c r="J3" s="1331"/>
      <c r="K3" s="1306" t="s">
        <v>468</v>
      </c>
      <c r="L3" s="1306"/>
      <c r="M3" s="1306"/>
      <c r="N3" s="1306"/>
      <c r="O3" s="1306"/>
      <c r="P3" s="1306"/>
      <c r="Q3" s="1306"/>
      <c r="R3" s="1306"/>
      <c r="S3" s="1306"/>
      <c r="T3" s="1307" t="s">
        <v>469</v>
      </c>
      <c r="U3" s="1307"/>
      <c r="V3" s="1307"/>
      <c r="W3" s="1307"/>
      <c r="X3" s="1307"/>
      <c r="Y3" s="1307"/>
      <c r="Z3" s="1307"/>
      <c r="AA3" s="1307"/>
      <c r="AB3" s="1307"/>
      <c r="AC3" s="1307"/>
      <c r="AD3" s="1307"/>
    </row>
    <row r="4" spans="1:30" s="25" customFormat="1" ht="24" customHeight="1">
      <c r="A4" s="1308" t="s">
        <v>470</v>
      </c>
      <c r="B4" s="1308"/>
      <c r="C4" s="1308"/>
      <c r="D4" s="1308"/>
      <c r="E4" s="1308"/>
      <c r="F4" s="1308"/>
      <c r="G4" s="1308"/>
      <c r="H4" s="1308"/>
      <c r="I4" s="1308"/>
      <c r="J4" s="1308"/>
      <c r="K4" s="24"/>
      <c r="R4" s="470"/>
      <c r="T4" s="26"/>
      <c r="U4" s="26"/>
      <c r="X4" s="24"/>
      <c r="Y4" s="24"/>
      <c r="Z4" s="24"/>
      <c r="AA4" s="24"/>
      <c r="AB4" s="24"/>
      <c r="AC4" s="26"/>
    </row>
    <row r="5" spans="1:30" s="27" customFormat="1" ht="18" customHeight="1" thickBot="1">
      <c r="A5" s="27" t="s">
        <v>295</v>
      </c>
      <c r="C5" s="15"/>
      <c r="D5" s="15"/>
      <c r="E5" s="15"/>
      <c r="F5" s="15"/>
      <c r="G5" s="15"/>
      <c r="I5" s="28"/>
      <c r="J5" s="28" t="s">
        <v>471</v>
      </c>
      <c r="K5" s="15" t="s">
        <v>295</v>
      </c>
      <c r="L5" s="15"/>
      <c r="P5" s="471"/>
      <c r="Q5" s="471"/>
      <c r="R5" s="471"/>
      <c r="X5" s="15"/>
      <c r="Y5" s="15"/>
      <c r="Z5" s="15"/>
      <c r="AA5" s="15"/>
      <c r="AB5" s="15"/>
      <c r="AD5" s="472" t="s">
        <v>471</v>
      </c>
    </row>
    <row r="6" spans="1:30" s="1" customFormat="1" ht="20.25" customHeight="1">
      <c r="A6" s="1282" t="s">
        <v>1087</v>
      </c>
      <c r="B6" s="1283"/>
      <c r="C6" s="1288" t="s">
        <v>472</v>
      </c>
      <c r="D6" s="1289"/>
      <c r="E6" s="1295" t="s">
        <v>774</v>
      </c>
      <c r="F6" s="1296"/>
      <c r="G6" s="1295" t="s">
        <v>776</v>
      </c>
      <c r="H6" s="1296"/>
      <c r="I6" s="1292" t="s">
        <v>775</v>
      </c>
      <c r="J6" s="1293"/>
      <c r="K6" s="1312" t="s">
        <v>30</v>
      </c>
      <c r="L6" s="1292" t="s">
        <v>768</v>
      </c>
      <c r="M6" s="1289"/>
      <c r="N6" s="1295" t="s">
        <v>769</v>
      </c>
      <c r="O6" s="1296"/>
      <c r="P6" s="1299" t="s">
        <v>761</v>
      </c>
      <c r="Q6" s="1300"/>
      <c r="R6" s="1302" t="s">
        <v>762</v>
      </c>
      <c r="S6" s="1303"/>
      <c r="T6" s="1323" t="s">
        <v>763</v>
      </c>
      <c r="U6" s="1324"/>
      <c r="V6" s="1327" t="s">
        <v>764</v>
      </c>
      <c r="W6" s="1324"/>
      <c r="X6" s="1321" t="s">
        <v>765</v>
      </c>
      <c r="Y6" s="1296"/>
      <c r="Z6" s="1292" t="s">
        <v>766</v>
      </c>
      <c r="AA6" s="1292" t="s">
        <v>767</v>
      </c>
      <c r="AB6" s="1309" t="s">
        <v>773</v>
      </c>
      <c r="AC6" s="1318" t="s">
        <v>772</v>
      </c>
      <c r="AD6" s="1315" t="s">
        <v>32</v>
      </c>
    </row>
    <row r="7" spans="1:30" s="1" customFormat="1" ht="12.75" customHeight="1">
      <c r="A7" s="1284"/>
      <c r="B7" s="1285"/>
      <c r="C7" s="1290"/>
      <c r="D7" s="1291"/>
      <c r="E7" s="1297"/>
      <c r="F7" s="1298"/>
      <c r="G7" s="1297"/>
      <c r="H7" s="1298"/>
      <c r="I7" s="1291"/>
      <c r="J7" s="1294"/>
      <c r="K7" s="1313"/>
      <c r="L7" s="1291"/>
      <c r="M7" s="1291"/>
      <c r="N7" s="1297"/>
      <c r="O7" s="1298"/>
      <c r="P7" s="1301"/>
      <c r="Q7" s="1301"/>
      <c r="R7" s="1304"/>
      <c r="S7" s="1305"/>
      <c r="T7" s="1325"/>
      <c r="U7" s="1326"/>
      <c r="V7" s="1328"/>
      <c r="W7" s="1326"/>
      <c r="X7" s="1322"/>
      <c r="Y7" s="1298"/>
      <c r="Z7" s="1291"/>
      <c r="AA7" s="1291"/>
      <c r="AB7" s="1310"/>
      <c r="AC7" s="1319"/>
      <c r="AD7" s="1316"/>
    </row>
    <row r="8" spans="1:30" s="1" customFormat="1" ht="12.75" customHeight="1">
      <c r="A8" s="1284"/>
      <c r="B8" s="1285"/>
      <c r="C8" s="1275" t="s">
        <v>473</v>
      </c>
      <c r="D8" s="1279" t="s">
        <v>474</v>
      </c>
      <c r="E8" s="1275" t="s">
        <v>473</v>
      </c>
      <c r="F8" s="1279" t="s">
        <v>474</v>
      </c>
      <c r="G8" s="1275" t="s">
        <v>473</v>
      </c>
      <c r="H8" s="1279" t="s">
        <v>474</v>
      </c>
      <c r="I8" s="1275" t="s">
        <v>473</v>
      </c>
      <c r="J8" s="1279" t="s">
        <v>474</v>
      </c>
      <c r="K8" s="1313"/>
      <c r="L8" s="1275" t="s">
        <v>473</v>
      </c>
      <c r="M8" s="1275" t="s">
        <v>474</v>
      </c>
      <c r="N8" s="1275" t="s">
        <v>473</v>
      </c>
      <c r="O8" s="1275" t="s">
        <v>474</v>
      </c>
      <c r="P8" s="1275" t="s">
        <v>473</v>
      </c>
      <c r="Q8" s="1275" t="s">
        <v>474</v>
      </c>
      <c r="R8" s="1275" t="s">
        <v>473</v>
      </c>
      <c r="S8" s="1279" t="s">
        <v>474</v>
      </c>
      <c r="T8" s="1273" t="s">
        <v>770</v>
      </c>
      <c r="U8" s="1275" t="s">
        <v>771</v>
      </c>
      <c r="V8" s="1273" t="s">
        <v>770</v>
      </c>
      <c r="W8" s="1275" t="s">
        <v>771</v>
      </c>
      <c r="X8" s="1273" t="s">
        <v>770</v>
      </c>
      <c r="Y8" s="1275" t="s">
        <v>771</v>
      </c>
      <c r="Z8" s="1291"/>
      <c r="AA8" s="1291"/>
      <c r="AB8" s="1310"/>
      <c r="AC8" s="1319"/>
      <c r="AD8" s="1316"/>
    </row>
    <row r="9" spans="1:30" s="1" customFormat="1" ht="12.75" customHeight="1">
      <c r="A9" s="1286"/>
      <c r="B9" s="1287"/>
      <c r="C9" s="1276"/>
      <c r="D9" s="1280"/>
      <c r="E9" s="1276"/>
      <c r="F9" s="1280"/>
      <c r="G9" s="1276"/>
      <c r="H9" s="1280"/>
      <c r="I9" s="1276"/>
      <c r="J9" s="1280"/>
      <c r="K9" s="1314"/>
      <c r="L9" s="1276"/>
      <c r="M9" s="1276"/>
      <c r="N9" s="1276"/>
      <c r="O9" s="1276"/>
      <c r="P9" s="1276"/>
      <c r="Q9" s="1276"/>
      <c r="R9" s="1276"/>
      <c r="S9" s="1280"/>
      <c r="T9" s="1274"/>
      <c r="U9" s="1276"/>
      <c r="V9" s="1274"/>
      <c r="W9" s="1276"/>
      <c r="X9" s="1274"/>
      <c r="Y9" s="1276"/>
      <c r="Z9" s="1276"/>
      <c r="AA9" s="1276"/>
      <c r="AB9" s="1311"/>
      <c r="AC9" s="1320"/>
      <c r="AD9" s="1317"/>
    </row>
    <row r="10" spans="1:30" s="32" customFormat="1" ht="17.25" customHeight="1">
      <c r="A10" s="1277" t="s">
        <v>344</v>
      </c>
      <c r="B10" s="1281"/>
      <c r="C10" s="30">
        <v>2389</v>
      </c>
      <c r="D10" s="30">
        <v>31595</v>
      </c>
      <c r="E10" s="30">
        <v>18</v>
      </c>
      <c r="F10" s="30">
        <v>7214</v>
      </c>
      <c r="G10" s="30">
        <v>70</v>
      </c>
      <c r="H10" s="30">
        <v>11409</v>
      </c>
      <c r="I10" s="30">
        <v>1164</v>
      </c>
      <c r="J10" s="30">
        <v>3405</v>
      </c>
      <c r="K10" s="29" t="s">
        <v>344</v>
      </c>
      <c r="L10" s="31">
        <v>5</v>
      </c>
      <c r="M10" s="31">
        <v>1149</v>
      </c>
      <c r="N10" s="31">
        <v>72</v>
      </c>
      <c r="O10" s="31">
        <v>7834</v>
      </c>
      <c r="P10" s="31">
        <v>497</v>
      </c>
      <c r="Q10" s="31">
        <v>0</v>
      </c>
      <c r="R10" s="31">
        <v>8</v>
      </c>
      <c r="S10" s="31">
        <v>361</v>
      </c>
      <c r="T10" s="30">
        <v>539</v>
      </c>
      <c r="U10" s="899">
        <v>0</v>
      </c>
      <c r="V10" s="899">
        <v>0</v>
      </c>
      <c r="W10" s="899">
        <v>0</v>
      </c>
      <c r="X10" s="899">
        <v>16</v>
      </c>
      <c r="Y10" s="899">
        <v>223</v>
      </c>
      <c r="Z10" s="899">
        <v>3</v>
      </c>
      <c r="AA10" s="899">
        <v>22</v>
      </c>
      <c r="AB10" s="899">
        <v>219</v>
      </c>
      <c r="AC10" s="899">
        <v>313</v>
      </c>
      <c r="AD10" s="473" t="s">
        <v>344</v>
      </c>
    </row>
    <row r="11" spans="1:30" s="32" customFormat="1" ht="17.25" customHeight="1">
      <c r="A11" s="1277" t="s">
        <v>297</v>
      </c>
      <c r="B11" s="1281"/>
      <c r="C11" s="30">
        <v>2436</v>
      </c>
      <c r="D11" s="30">
        <v>33349</v>
      </c>
      <c r="E11" s="30">
        <v>18</v>
      </c>
      <c r="F11" s="30">
        <v>7004</v>
      </c>
      <c r="G11" s="30">
        <v>71</v>
      </c>
      <c r="H11" s="30">
        <v>11939</v>
      </c>
      <c r="I11" s="30">
        <v>1165</v>
      </c>
      <c r="J11" s="30">
        <v>3390</v>
      </c>
      <c r="K11" s="29" t="s">
        <v>297</v>
      </c>
      <c r="L11" s="31">
        <v>4</v>
      </c>
      <c r="M11" s="31">
        <v>1169</v>
      </c>
      <c r="N11" s="31">
        <v>76</v>
      </c>
      <c r="O11" s="31">
        <v>9331</v>
      </c>
      <c r="P11" s="31">
        <v>520</v>
      </c>
      <c r="Q11" s="31">
        <v>0</v>
      </c>
      <c r="R11" s="31">
        <v>7</v>
      </c>
      <c r="S11" s="31">
        <v>321</v>
      </c>
      <c r="T11" s="30">
        <v>559</v>
      </c>
      <c r="U11" s="899">
        <v>0</v>
      </c>
      <c r="V11" s="899">
        <v>0</v>
      </c>
      <c r="W11" s="899">
        <v>0</v>
      </c>
      <c r="X11" s="899">
        <v>16</v>
      </c>
      <c r="Y11" s="899">
        <v>195</v>
      </c>
      <c r="Z11" s="899">
        <v>3</v>
      </c>
      <c r="AA11" s="899">
        <v>22</v>
      </c>
      <c r="AB11" s="899">
        <v>219</v>
      </c>
      <c r="AC11" s="899">
        <v>313</v>
      </c>
      <c r="AD11" s="473" t="s">
        <v>297</v>
      </c>
    </row>
    <row r="12" spans="1:30" s="32" customFormat="1" ht="17.25" customHeight="1">
      <c r="A12" s="1277" t="s">
        <v>348</v>
      </c>
      <c r="B12" s="1278"/>
      <c r="C12" s="30">
        <v>2668</v>
      </c>
      <c r="D12" s="30">
        <v>37157</v>
      </c>
      <c r="E12" s="30">
        <v>20</v>
      </c>
      <c r="F12" s="30">
        <v>7817</v>
      </c>
      <c r="G12" s="30">
        <v>81</v>
      </c>
      <c r="H12" s="30">
        <v>12428</v>
      </c>
      <c r="I12" s="30">
        <v>1323</v>
      </c>
      <c r="J12" s="30">
        <v>3128</v>
      </c>
      <c r="K12" s="29" t="s">
        <v>348</v>
      </c>
      <c r="L12" s="31">
        <v>4</v>
      </c>
      <c r="M12" s="31">
        <v>1189</v>
      </c>
      <c r="N12" s="31">
        <v>89</v>
      </c>
      <c r="O12" s="31">
        <v>11968</v>
      </c>
      <c r="P12" s="31">
        <v>559</v>
      </c>
      <c r="Q12" s="31">
        <v>0</v>
      </c>
      <c r="R12" s="31">
        <v>12</v>
      </c>
      <c r="S12" s="31">
        <v>374</v>
      </c>
      <c r="T12" s="30">
        <v>563</v>
      </c>
      <c r="U12" s="899">
        <v>29</v>
      </c>
      <c r="V12" s="899">
        <v>0</v>
      </c>
      <c r="W12" s="899">
        <v>0</v>
      </c>
      <c r="X12" s="899">
        <v>17</v>
      </c>
      <c r="Y12" s="899">
        <v>224</v>
      </c>
      <c r="Z12" s="899">
        <v>2</v>
      </c>
      <c r="AA12" s="899">
        <v>22</v>
      </c>
      <c r="AB12" s="899">
        <v>212</v>
      </c>
      <c r="AC12" s="899">
        <v>340</v>
      </c>
      <c r="AD12" s="473" t="s">
        <v>348</v>
      </c>
    </row>
    <row r="13" spans="1:30" s="32" customFormat="1" ht="17.25" customHeight="1">
      <c r="A13" s="1277" t="s">
        <v>904</v>
      </c>
      <c r="B13" s="1278"/>
      <c r="C13" s="30">
        <v>2550</v>
      </c>
      <c r="D13" s="30">
        <v>36888</v>
      </c>
      <c r="E13" s="30">
        <v>18</v>
      </c>
      <c r="F13" s="30">
        <v>6912</v>
      </c>
      <c r="G13" s="30">
        <v>69</v>
      </c>
      <c r="H13" s="30">
        <v>11252</v>
      </c>
      <c r="I13" s="30">
        <v>1204</v>
      </c>
      <c r="J13" s="30">
        <v>3236</v>
      </c>
      <c r="K13" s="29" t="s">
        <v>904</v>
      </c>
      <c r="L13" s="31">
        <v>7</v>
      </c>
      <c r="M13" s="31">
        <v>2098</v>
      </c>
      <c r="N13" s="31">
        <v>90</v>
      </c>
      <c r="O13" s="31">
        <v>12945</v>
      </c>
      <c r="P13" s="31">
        <v>564</v>
      </c>
      <c r="Q13" s="31">
        <v>0</v>
      </c>
      <c r="R13" s="31">
        <v>7</v>
      </c>
      <c r="S13" s="31">
        <v>321</v>
      </c>
      <c r="T13" s="30">
        <v>575</v>
      </c>
      <c r="U13" s="899">
        <v>29</v>
      </c>
      <c r="V13" s="899">
        <v>0</v>
      </c>
      <c r="W13" s="899">
        <v>0</v>
      </c>
      <c r="X13" s="899">
        <v>16</v>
      </c>
      <c r="Y13" s="899">
        <v>95</v>
      </c>
      <c r="Z13" s="899">
        <v>2</v>
      </c>
      <c r="AA13" s="899">
        <v>22</v>
      </c>
      <c r="AB13" s="899">
        <v>219</v>
      </c>
      <c r="AC13" s="899">
        <v>313</v>
      </c>
      <c r="AD13" s="473" t="s">
        <v>904</v>
      </c>
    </row>
    <row r="14" spans="1:30" s="33" customFormat="1" ht="17.25" customHeight="1">
      <c r="A14" s="1329" t="s">
        <v>1088</v>
      </c>
      <c r="B14" s="1330"/>
      <c r="C14" s="34">
        <f>SUM(C16:C38)</f>
        <v>2568</v>
      </c>
      <c r="D14" s="34">
        <f t="shared" ref="D14:AC14" si="0">SUM(D16:D38)</f>
        <v>39723</v>
      </c>
      <c r="E14" s="34">
        <f t="shared" si="0"/>
        <v>18</v>
      </c>
      <c r="F14" s="34">
        <f t="shared" si="0"/>
        <v>7050</v>
      </c>
      <c r="G14" s="34">
        <f t="shared" si="0"/>
        <v>75</v>
      </c>
      <c r="H14" s="34">
        <f t="shared" si="0"/>
        <v>11633</v>
      </c>
      <c r="I14" s="34">
        <f>SUM(I16:I38)</f>
        <v>1177</v>
      </c>
      <c r="J14" s="34">
        <f t="shared" si="0"/>
        <v>3198</v>
      </c>
      <c r="K14" s="35" t="s">
        <v>1088</v>
      </c>
      <c r="L14" s="36">
        <f t="shared" si="0"/>
        <v>6</v>
      </c>
      <c r="M14" s="36">
        <f t="shared" si="0"/>
        <v>1740</v>
      </c>
      <c r="N14" s="36">
        <f t="shared" si="0"/>
        <v>100</v>
      </c>
      <c r="O14" s="36">
        <f t="shared" si="0"/>
        <v>15622</v>
      </c>
      <c r="P14" s="36">
        <f t="shared" si="0"/>
        <v>581</v>
      </c>
      <c r="Q14" s="36">
        <f t="shared" si="0"/>
        <v>0</v>
      </c>
      <c r="R14" s="36">
        <f t="shared" si="0"/>
        <v>8</v>
      </c>
      <c r="S14" s="36">
        <f t="shared" si="0"/>
        <v>351</v>
      </c>
      <c r="T14" s="36">
        <f t="shared" si="0"/>
        <v>586</v>
      </c>
      <c r="U14" s="1151">
        <f t="shared" si="0"/>
        <v>29</v>
      </c>
      <c r="V14" s="1151">
        <f t="shared" si="0"/>
        <v>0</v>
      </c>
      <c r="W14" s="1151">
        <f t="shared" si="0"/>
        <v>0</v>
      </c>
      <c r="X14" s="1151">
        <f t="shared" si="0"/>
        <v>17</v>
      </c>
      <c r="Y14" s="1151">
        <f t="shared" si="0"/>
        <v>100</v>
      </c>
      <c r="Z14" s="1151">
        <f t="shared" si="0"/>
        <v>2</v>
      </c>
      <c r="AA14" s="1151">
        <f t="shared" si="0"/>
        <v>23</v>
      </c>
      <c r="AB14" s="1151">
        <f t="shared" si="0"/>
        <v>220</v>
      </c>
      <c r="AC14" s="1151">
        <f t="shared" si="0"/>
        <v>312</v>
      </c>
      <c r="AD14" s="474" t="s">
        <v>1088</v>
      </c>
    </row>
    <row r="15" spans="1:30" s="32" customFormat="1" ht="10.15" customHeight="1">
      <c r="B15" s="37"/>
      <c r="C15" s="30"/>
      <c r="D15" s="30"/>
      <c r="E15" s="30"/>
      <c r="F15" s="30"/>
      <c r="G15" s="30"/>
      <c r="H15" s="30"/>
      <c r="I15" s="30"/>
      <c r="J15" s="30"/>
      <c r="K15" s="37"/>
      <c r="L15" s="31"/>
      <c r="M15" s="31"/>
      <c r="N15" s="31"/>
      <c r="O15" s="31"/>
      <c r="P15" s="31"/>
      <c r="Q15" s="31"/>
      <c r="R15" s="31"/>
      <c r="S15" s="31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259"/>
    </row>
    <row r="16" spans="1:30" s="32" customFormat="1" ht="16.7" customHeight="1">
      <c r="A16" s="268" t="s">
        <v>298</v>
      </c>
      <c r="B16" s="252" t="s">
        <v>299</v>
      </c>
      <c r="C16" s="377">
        <f>SUM(E16,G16,I16,L16,N16,P16,R16,T16,V16,X16)</f>
        <v>533</v>
      </c>
      <c r="D16" s="899">
        <f>SUM(F16,H16,J16,M16,O16,Q16,S16,U16,W16,Y16)</f>
        <v>7882</v>
      </c>
      <c r="E16" s="899">
        <v>5</v>
      </c>
      <c r="F16" s="899">
        <v>1819</v>
      </c>
      <c r="G16" s="899">
        <v>11</v>
      </c>
      <c r="H16" s="899">
        <v>1017</v>
      </c>
      <c r="I16" s="899">
        <v>240</v>
      </c>
      <c r="J16" s="899">
        <v>769</v>
      </c>
      <c r="K16" s="37" t="s">
        <v>298</v>
      </c>
      <c r="L16" s="1172" t="s">
        <v>1221</v>
      </c>
      <c r="M16" s="899" t="s">
        <v>1221</v>
      </c>
      <c r="N16" s="899">
        <v>23</v>
      </c>
      <c r="O16" s="899">
        <v>4094</v>
      </c>
      <c r="P16" s="899">
        <v>127</v>
      </c>
      <c r="Q16" s="899">
        <v>0</v>
      </c>
      <c r="R16" s="899">
        <v>2</v>
      </c>
      <c r="S16" s="899">
        <v>125</v>
      </c>
      <c r="T16" s="899">
        <v>122</v>
      </c>
      <c r="U16" s="899">
        <v>29</v>
      </c>
      <c r="V16" s="899">
        <v>0</v>
      </c>
      <c r="W16" s="899">
        <v>0</v>
      </c>
      <c r="X16" s="899">
        <v>3</v>
      </c>
      <c r="Y16" s="899">
        <v>29</v>
      </c>
      <c r="Z16" s="899">
        <v>0</v>
      </c>
      <c r="AA16" s="899">
        <v>2</v>
      </c>
      <c r="AB16" s="899">
        <v>14</v>
      </c>
      <c r="AC16" s="899">
        <v>23</v>
      </c>
      <c r="AD16" s="38" t="s">
        <v>299</v>
      </c>
    </row>
    <row r="17" spans="1:30" s="32" customFormat="1" ht="16.7" customHeight="1">
      <c r="A17" s="268" t="s">
        <v>300</v>
      </c>
      <c r="B17" s="252" t="s">
        <v>301</v>
      </c>
      <c r="C17" s="377">
        <f t="shared" ref="C17:C38" si="1">SUM(E17,G17,I17,L17,N17,P17,R17,T17,V17,X17)</f>
        <v>240</v>
      </c>
      <c r="D17" s="377">
        <f t="shared" ref="D17:D38" si="2">SUM(F17,H17,J17,M17,O17,Q17,S17,U17,W17,Y17)</f>
        <v>4609</v>
      </c>
      <c r="E17" s="899">
        <v>1</v>
      </c>
      <c r="F17" s="899">
        <v>403</v>
      </c>
      <c r="G17" s="899">
        <v>15</v>
      </c>
      <c r="H17" s="899">
        <v>1749</v>
      </c>
      <c r="I17" s="899">
        <v>100</v>
      </c>
      <c r="J17" s="899">
        <v>274</v>
      </c>
      <c r="K17" s="37" t="s">
        <v>300</v>
      </c>
      <c r="L17" s="1172" t="s">
        <v>1221</v>
      </c>
      <c r="M17" s="899" t="s">
        <v>1221</v>
      </c>
      <c r="N17" s="899">
        <v>15</v>
      </c>
      <c r="O17" s="899">
        <v>2151</v>
      </c>
      <c r="P17" s="899">
        <v>50</v>
      </c>
      <c r="Q17" s="899">
        <v>0</v>
      </c>
      <c r="R17" s="899">
        <v>1</v>
      </c>
      <c r="S17" s="899">
        <v>32</v>
      </c>
      <c r="T17" s="899">
        <v>58</v>
      </c>
      <c r="U17" s="899">
        <v>0</v>
      </c>
      <c r="V17" s="899">
        <v>0</v>
      </c>
      <c r="W17" s="899">
        <v>0</v>
      </c>
      <c r="X17" s="899">
        <v>0</v>
      </c>
      <c r="Y17" s="899">
        <v>0</v>
      </c>
      <c r="Z17" s="899">
        <v>0</v>
      </c>
      <c r="AA17" s="899">
        <v>1</v>
      </c>
      <c r="AB17" s="899">
        <v>12</v>
      </c>
      <c r="AC17" s="899">
        <v>16</v>
      </c>
      <c r="AD17" s="38" t="s">
        <v>301</v>
      </c>
    </row>
    <row r="18" spans="1:30" s="32" customFormat="1" ht="16.7" customHeight="1">
      <c r="A18" s="268" t="s">
        <v>302</v>
      </c>
      <c r="B18" s="252" t="s">
        <v>303</v>
      </c>
      <c r="C18" s="377">
        <f t="shared" si="1"/>
        <v>111</v>
      </c>
      <c r="D18" s="899">
        <f t="shared" si="2"/>
        <v>2261</v>
      </c>
      <c r="E18" s="899">
        <v>2</v>
      </c>
      <c r="F18" s="899">
        <v>553</v>
      </c>
      <c r="G18" s="899">
        <v>0</v>
      </c>
      <c r="H18" s="899">
        <v>0</v>
      </c>
      <c r="I18" s="899">
        <v>49</v>
      </c>
      <c r="J18" s="899">
        <v>98</v>
      </c>
      <c r="K18" s="37" t="s">
        <v>302</v>
      </c>
      <c r="L18" s="1172">
        <v>2</v>
      </c>
      <c r="M18" s="899">
        <v>821</v>
      </c>
      <c r="N18" s="899">
        <v>4</v>
      </c>
      <c r="O18" s="899">
        <v>762</v>
      </c>
      <c r="P18" s="899">
        <v>29</v>
      </c>
      <c r="Q18" s="899">
        <v>0</v>
      </c>
      <c r="R18" s="899">
        <v>0</v>
      </c>
      <c r="S18" s="899">
        <v>0</v>
      </c>
      <c r="T18" s="899">
        <v>24</v>
      </c>
      <c r="U18" s="899">
        <v>0</v>
      </c>
      <c r="V18" s="899">
        <v>0</v>
      </c>
      <c r="W18" s="899">
        <v>0</v>
      </c>
      <c r="X18" s="899">
        <v>1</v>
      </c>
      <c r="Y18" s="899">
        <v>27</v>
      </c>
      <c r="Z18" s="899">
        <v>0</v>
      </c>
      <c r="AA18" s="899">
        <v>1</v>
      </c>
      <c r="AB18" s="899">
        <v>16</v>
      </c>
      <c r="AC18" s="899">
        <v>16</v>
      </c>
      <c r="AD18" s="38" t="s">
        <v>303</v>
      </c>
    </row>
    <row r="19" spans="1:30" s="32" customFormat="1" ht="16.7" customHeight="1">
      <c r="A19" s="268" t="s">
        <v>304</v>
      </c>
      <c r="B19" s="252" t="s">
        <v>305</v>
      </c>
      <c r="C19" s="377">
        <f t="shared" si="1"/>
        <v>168</v>
      </c>
      <c r="D19" s="377">
        <f t="shared" si="2"/>
        <v>4973</v>
      </c>
      <c r="E19" s="899">
        <v>3</v>
      </c>
      <c r="F19" s="899">
        <v>1977</v>
      </c>
      <c r="G19" s="899">
        <v>6</v>
      </c>
      <c r="H19" s="899">
        <v>971</v>
      </c>
      <c r="I19" s="899">
        <v>73</v>
      </c>
      <c r="J19" s="899">
        <v>129</v>
      </c>
      <c r="K19" s="37" t="s">
        <v>304</v>
      </c>
      <c r="L19" s="1172" t="s">
        <v>1221</v>
      </c>
      <c r="M19" s="899" t="s">
        <v>1221</v>
      </c>
      <c r="N19" s="899">
        <v>7</v>
      </c>
      <c r="O19" s="899">
        <v>1834</v>
      </c>
      <c r="P19" s="899">
        <v>40</v>
      </c>
      <c r="Q19" s="899">
        <v>0</v>
      </c>
      <c r="R19" s="899">
        <v>1</v>
      </c>
      <c r="S19" s="899">
        <v>33</v>
      </c>
      <c r="T19" s="899">
        <v>37</v>
      </c>
      <c r="U19" s="899">
        <v>0</v>
      </c>
      <c r="V19" s="899">
        <v>0</v>
      </c>
      <c r="W19" s="899">
        <v>0</v>
      </c>
      <c r="X19" s="899">
        <v>1</v>
      </c>
      <c r="Y19" s="899">
        <v>29</v>
      </c>
      <c r="Z19" s="899">
        <v>0</v>
      </c>
      <c r="AA19" s="899">
        <v>1</v>
      </c>
      <c r="AB19" s="899">
        <v>14</v>
      </c>
      <c r="AC19" s="899">
        <v>25</v>
      </c>
      <c r="AD19" s="38" t="s">
        <v>305</v>
      </c>
    </row>
    <row r="20" spans="1:30" s="32" customFormat="1" ht="16.7" customHeight="1">
      <c r="A20" s="268" t="s">
        <v>306</v>
      </c>
      <c r="B20" s="252" t="s">
        <v>307</v>
      </c>
      <c r="C20" s="899">
        <f t="shared" si="1"/>
        <v>403</v>
      </c>
      <c r="D20" s="899">
        <f t="shared" si="2"/>
        <v>3093</v>
      </c>
      <c r="E20" s="899">
        <v>3</v>
      </c>
      <c r="F20" s="899">
        <v>1012</v>
      </c>
      <c r="G20" s="899">
        <v>6</v>
      </c>
      <c r="H20" s="899">
        <v>752</v>
      </c>
      <c r="I20" s="899">
        <v>194</v>
      </c>
      <c r="J20" s="899">
        <v>625</v>
      </c>
      <c r="K20" s="37" t="s">
        <v>306</v>
      </c>
      <c r="L20" s="1172" t="s">
        <v>1221</v>
      </c>
      <c r="M20" s="899" t="s">
        <v>1221</v>
      </c>
      <c r="N20" s="899">
        <v>5</v>
      </c>
      <c r="O20" s="899">
        <v>659</v>
      </c>
      <c r="P20" s="899">
        <v>100</v>
      </c>
      <c r="Q20" s="899">
        <v>0</v>
      </c>
      <c r="R20" s="899">
        <v>1</v>
      </c>
      <c r="S20" s="899">
        <v>30</v>
      </c>
      <c r="T20" s="899">
        <v>86</v>
      </c>
      <c r="U20" s="899">
        <v>0</v>
      </c>
      <c r="V20" s="899">
        <v>0</v>
      </c>
      <c r="W20" s="899">
        <v>0</v>
      </c>
      <c r="X20" s="899">
        <v>8</v>
      </c>
      <c r="Y20" s="899">
        <v>15</v>
      </c>
      <c r="Z20" s="899">
        <v>0</v>
      </c>
      <c r="AA20" s="899">
        <v>2</v>
      </c>
      <c r="AB20" s="899">
        <v>8</v>
      </c>
      <c r="AC20" s="899">
        <v>12</v>
      </c>
      <c r="AD20" s="38" t="s">
        <v>307</v>
      </c>
    </row>
    <row r="21" spans="1:30" s="32" customFormat="1" ht="16.7" customHeight="1">
      <c r="A21" s="268" t="s">
        <v>308</v>
      </c>
      <c r="B21" s="252" t="s">
        <v>309</v>
      </c>
      <c r="C21" s="377">
        <f t="shared" si="1"/>
        <v>111</v>
      </c>
      <c r="D21" s="377">
        <f t="shared" si="2"/>
        <v>2080</v>
      </c>
      <c r="E21" s="899" t="s">
        <v>1221</v>
      </c>
      <c r="F21" s="899">
        <v>0</v>
      </c>
      <c r="G21" s="899">
        <v>4</v>
      </c>
      <c r="H21" s="899">
        <v>401</v>
      </c>
      <c r="I21" s="899">
        <v>53</v>
      </c>
      <c r="J21" s="899">
        <v>173</v>
      </c>
      <c r="K21" s="37" t="s">
        <v>308</v>
      </c>
      <c r="L21" s="1172">
        <v>2</v>
      </c>
      <c r="M21" s="899">
        <v>476</v>
      </c>
      <c r="N21" s="899">
        <v>4</v>
      </c>
      <c r="O21" s="899">
        <v>960</v>
      </c>
      <c r="P21" s="899">
        <v>23</v>
      </c>
      <c r="Q21" s="899">
        <v>0</v>
      </c>
      <c r="R21" s="899">
        <v>1</v>
      </c>
      <c r="S21" s="899">
        <v>70</v>
      </c>
      <c r="T21" s="899">
        <v>24</v>
      </c>
      <c r="U21" s="899">
        <v>0</v>
      </c>
      <c r="V21" s="899">
        <v>0</v>
      </c>
      <c r="W21" s="899">
        <v>0</v>
      </c>
      <c r="X21" s="899">
        <v>0</v>
      </c>
      <c r="Y21" s="899">
        <v>0</v>
      </c>
      <c r="Z21" s="899">
        <v>0</v>
      </c>
      <c r="AA21" s="899">
        <v>1</v>
      </c>
      <c r="AB21" s="899">
        <v>10</v>
      </c>
      <c r="AC21" s="899">
        <v>13</v>
      </c>
      <c r="AD21" s="38" t="s">
        <v>309</v>
      </c>
    </row>
    <row r="22" spans="1:30" s="32" customFormat="1" ht="16.7" customHeight="1">
      <c r="A22" s="268" t="s">
        <v>310</v>
      </c>
      <c r="B22" s="252" t="s">
        <v>311</v>
      </c>
      <c r="C22" s="377">
        <f t="shared" si="1"/>
        <v>115</v>
      </c>
      <c r="D22" s="377">
        <f t="shared" si="2"/>
        <v>2143</v>
      </c>
      <c r="E22" s="899">
        <v>1</v>
      </c>
      <c r="F22" s="899">
        <v>200</v>
      </c>
      <c r="G22" s="899">
        <v>3</v>
      </c>
      <c r="H22" s="899">
        <v>1331</v>
      </c>
      <c r="I22" s="899">
        <v>59</v>
      </c>
      <c r="J22" s="899">
        <v>181</v>
      </c>
      <c r="K22" s="37" t="s">
        <v>310</v>
      </c>
      <c r="L22" s="1172">
        <v>0</v>
      </c>
      <c r="M22" s="899">
        <v>0</v>
      </c>
      <c r="N22" s="899">
        <v>3</v>
      </c>
      <c r="O22" s="899">
        <v>400</v>
      </c>
      <c r="P22" s="899">
        <v>16</v>
      </c>
      <c r="Q22" s="899">
        <v>0</v>
      </c>
      <c r="R22" s="899">
        <v>1</v>
      </c>
      <c r="S22" s="899">
        <v>31</v>
      </c>
      <c r="T22" s="899">
        <v>32</v>
      </c>
      <c r="U22" s="899">
        <v>0</v>
      </c>
      <c r="V22" s="899">
        <v>0</v>
      </c>
      <c r="W22" s="899">
        <v>0</v>
      </c>
      <c r="X22" s="899">
        <v>0</v>
      </c>
      <c r="Y22" s="899">
        <v>0</v>
      </c>
      <c r="Z22" s="899">
        <v>0</v>
      </c>
      <c r="AA22" s="899">
        <v>1</v>
      </c>
      <c r="AB22" s="899">
        <v>11</v>
      </c>
      <c r="AC22" s="899">
        <v>13</v>
      </c>
      <c r="AD22" s="38" t="s">
        <v>311</v>
      </c>
    </row>
    <row r="23" spans="1:30" s="32" customFormat="1" ht="16.7" customHeight="1">
      <c r="A23" s="268" t="s">
        <v>312</v>
      </c>
      <c r="B23" s="252" t="s">
        <v>313</v>
      </c>
      <c r="C23" s="377">
        <f t="shared" si="1"/>
        <v>91</v>
      </c>
      <c r="D23" s="377">
        <f t="shared" si="2"/>
        <v>1014</v>
      </c>
      <c r="E23" s="899">
        <v>2</v>
      </c>
      <c r="F23" s="899">
        <v>446</v>
      </c>
      <c r="G23" s="899">
        <v>1</v>
      </c>
      <c r="H23" s="899">
        <v>30</v>
      </c>
      <c r="I23" s="899">
        <v>44</v>
      </c>
      <c r="J23" s="899">
        <v>152</v>
      </c>
      <c r="K23" s="37" t="s">
        <v>312</v>
      </c>
      <c r="L23" s="1172">
        <v>1</v>
      </c>
      <c r="M23" s="899">
        <v>163</v>
      </c>
      <c r="N23" s="899">
        <v>1</v>
      </c>
      <c r="O23" s="899">
        <v>193</v>
      </c>
      <c r="P23" s="899">
        <v>20</v>
      </c>
      <c r="Q23" s="899">
        <v>0</v>
      </c>
      <c r="R23" s="899">
        <v>1</v>
      </c>
      <c r="S23" s="899">
        <v>30</v>
      </c>
      <c r="T23" s="899">
        <v>21</v>
      </c>
      <c r="U23" s="899">
        <v>0</v>
      </c>
      <c r="V23" s="899">
        <v>0</v>
      </c>
      <c r="W23" s="899">
        <v>0</v>
      </c>
      <c r="X23" s="899">
        <v>0</v>
      </c>
      <c r="Y23" s="899">
        <v>0</v>
      </c>
      <c r="Z23" s="899">
        <v>0</v>
      </c>
      <c r="AA23" s="899">
        <v>1</v>
      </c>
      <c r="AB23" s="899">
        <v>18</v>
      </c>
      <c r="AC23" s="899">
        <v>25</v>
      </c>
      <c r="AD23" s="38" t="s">
        <v>313</v>
      </c>
    </row>
    <row r="24" spans="1:30" s="32" customFormat="1" ht="16.7" customHeight="1">
      <c r="A24" s="268" t="s">
        <v>314</v>
      </c>
      <c r="B24" s="252" t="s">
        <v>315</v>
      </c>
      <c r="C24" s="377">
        <f t="shared" si="1"/>
        <v>79</v>
      </c>
      <c r="D24" s="377">
        <f t="shared" si="2"/>
        <v>1180</v>
      </c>
      <c r="E24" s="899">
        <v>1</v>
      </c>
      <c r="F24" s="899">
        <v>640</v>
      </c>
      <c r="G24" s="899">
        <v>1</v>
      </c>
      <c r="H24" s="899">
        <v>98</v>
      </c>
      <c r="I24" s="899">
        <v>44</v>
      </c>
      <c r="J24" s="899">
        <v>94</v>
      </c>
      <c r="K24" s="37" t="s">
        <v>314</v>
      </c>
      <c r="L24" s="1172" t="s">
        <v>1221</v>
      </c>
      <c r="M24" s="899" t="s">
        <v>1221</v>
      </c>
      <c r="N24" s="899">
        <v>2</v>
      </c>
      <c r="O24" s="899">
        <v>348</v>
      </c>
      <c r="P24" s="899">
        <v>17</v>
      </c>
      <c r="Q24" s="899">
        <v>0</v>
      </c>
      <c r="R24" s="899">
        <v>0</v>
      </c>
      <c r="S24" s="899">
        <v>0</v>
      </c>
      <c r="T24" s="899">
        <v>14</v>
      </c>
      <c r="U24" s="899">
        <v>0</v>
      </c>
      <c r="V24" s="899">
        <v>0</v>
      </c>
      <c r="W24" s="899">
        <v>0</v>
      </c>
      <c r="X24" s="899">
        <v>0</v>
      </c>
      <c r="Y24" s="899">
        <v>0</v>
      </c>
      <c r="Z24" s="899">
        <v>0</v>
      </c>
      <c r="AA24" s="899">
        <v>1</v>
      </c>
      <c r="AB24" s="899">
        <v>9</v>
      </c>
      <c r="AC24" s="899">
        <v>13</v>
      </c>
      <c r="AD24" s="38" t="s">
        <v>315</v>
      </c>
    </row>
    <row r="25" spans="1:30" s="32" customFormat="1" ht="16.7" customHeight="1">
      <c r="A25" s="268" t="s">
        <v>316</v>
      </c>
      <c r="B25" s="252" t="s">
        <v>317</v>
      </c>
      <c r="C25" s="899">
        <f t="shared" si="1"/>
        <v>258</v>
      </c>
      <c r="D25" s="377">
        <f t="shared" si="2"/>
        <v>3372</v>
      </c>
      <c r="E25" s="899" t="s">
        <v>1221</v>
      </c>
      <c r="F25" s="899" t="s">
        <v>1221</v>
      </c>
      <c r="G25" s="899">
        <v>6</v>
      </c>
      <c r="H25" s="899">
        <v>1469</v>
      </c>
      <c r="I25" s="899">
        <v>121</v>
      </c>
      <c r="J25" s="899">
        <v>239</v>
      </c>
      <c r="K25" s="37" t="s">
        <v>316</v>
      </c>
      <c r="L25" s="1172">
        <v>0</v>
      </c>
      <c r="M25" s="899">
        <v>0</v>
      </c>
      <c r="N25" s="899">
        <v>11</v>
      </c>
      <c r="O25" s="899">
        <v>1664</v>
      </c>
      <c r="P25" s="899">
        <v>64</v>
      </c>
      <c r="Q25" s="899">
        <v>0</v>
      </c>
      <c r="R25" s="899">
        <v>0</v>
      </c>
      <c r="S25" s="899">
        <v>0</v>
      </c>
      <c r="T25" s="899">
        <v>56</v>
      </c>
      <c r="U25" s="899">
        <v>0</v>
      </c>
      <c r="V25" s="899">
        <v>0</v>
      </c>
      <c r="W25" s="899">
        <v>0</v>
      </c>
      <c r="X25" s="899">
        <v>0</v>
      </c>
      <c r="Y25" s="899">
        <v>0</v>
      </c>
      <c r="Z25" s="899">
        <v>0</v>
      </c>
      <c r="AA25" s="899">
        <v>1</v>
      </c>
      <c r="AB25" s="899">
        <v>8</v>
      </c>
      <c r="AC25" s="899">
        <v>10</v>
      </c>
      <c r="AD25" s="38" t="s">
        <v>317</v>
      </c>
    </row>
    <row r="26" spans="1:30" s="32" customFormat="1" ht="16.7" customHeight="1">
      <c r="A26" s="268" t="s">
        <v>318</v>
      </c>
      <c r="B26" s="252" t="s">
        <v>319</v>
      </c>
      <c r="C26" s="377">
        <f t="shared" si="1"/>
        <v>15</v>
      </c>
      <c r="D26" s="377">
        <f t="shared" si="2"/>
        <v>87</v>
      </c>
      <c r="E26" s="899" t="s">
        <v>1221</v>
      </c>
      <c r="F26" s="899" t="s">
        <v>1221</v>
      </c>
      <c r="G26" s="899">
        <v>1</v>
      </c>
      <c r="H26" s="899">
        <v>79</v>
      </c>
      <c r="I26" s="899">
        <v>9</v>
      </c>
      <c r="J26" s="899">
        <v>8</v>
      </c>
      <c r="K26" s="37" t="s">
        <v>318</v>
      </c>
      <c r="L26" s="1172">
        <v>0</v>
      </c>
      <c r="M26" s="899">
        <v>0</v>
      </c>
      <c r="N26" s="899">
        <v>0</v>
      </c>
      <c r="O26" s="899">
        <v>0</v>
      </c>
      <c r="P26" s="899">
        <v>2</v>
      </c>
      <c r="Q26" s="899">
        <v>0</v>
      </c>
      <c r="R26" s="899">
        <v>0</v>
      </c>
      <c r="S26" s="899">
        <v>0</v>
      </c>
      <c r="T26" s="899">
        <v>3</v>
      </c>
      <c r="U26" s="899">
        <v>0</v>
      </c>
      <c r="V26" s="899">
        <v>0</v>
      </c>
      <c r="W26" s="899">
        <v>0</v>
      </c>
      <c r="X26" s="899">
        <v>0</v>
      </c>
      <c r="Y26" s="899">
        <v>0</v>
      </c>
      <c r="Z26" s="899">
        <v>0</v>
      </c>
      <c r="AA26" s="899">
        <v>1</v>
      </c>
      <c r="AB26" s="899">
        <v>7</v>
      </c>
      <c r="AC26" s="899">
        <v>10</v>
      </c>
      <c r="AD26" s="38" t="s">
        <v>319</v>
      </c>
    </row>
    <row r="27" spans="1:30" s="32" customFormat="1" ht="16.7" customHeight="1">
      <c r="A27" s="268" t="s">
        <v>320</v>
      </c>
      <c r="B27" s="252" t="s">
        <v>321</v>
      </c>
      <c r="C27" s="377">
        <f t="shared" si="1"/>
        <v>49</v>
      </c>
      <c r="D27" s="377">
        <f t="shared" si="2"/>
        <v>1419</v>
      </c>
      <c r="E27" s="899" t="s">
        <v>1221</v>
      </c>
      <c r="F27" s="899" t="s">
        <v>1221</v>
      </c>
      <c r="G27" s="899">
        <v>6</v>
      </c>
      <c r="H27" s="899">
        <v>729</v>
      </c>
      <c r="I27" s="899">
        <v>17</v>
      </c>
      <c r="J27" s="899">
        <v>129</v>
      </c>
      <c r="K27" s="37" t="s">
        <v>320</v>
      </c>
      <c r="L27" s="1172" t="s">
        <v>1221</v>
      </c>
      <c r="M27" s="899" t="s">
        <v>1221</v>
      </c>
      <c r="N27" s="899">
        <v>6</v>
      </c>
      <c r="O27" s="899">
        <v>561</v>
      </c>
      <c r="P27" s="899">
        <v>10</v>
      </c>
      <c r="Q27" s="899">
        <v>0</v>
      </c>
      <c r="R27" s="899">
        <v>0</v>
      </c>
      <c r="S27" s="899">
        <v>0</v>
      </c>
      <c r="T27" s="899">
        <v>10</v>
      </c>
      <c r="U27" s="899">
        <v>0</v>
      </c>
      <c r="V27" s="899">
        <v>0</v>
      </c>
      <c r="W27" s="899">
        <v>0</v>
      </c>
      <c r="X27" s="899">
        <v>0</v>
      </c>
      <c r="Y27" s="899">
        <v>0</v>
      </c>
      <c r="Z27" s="899">
        <v>0</v>
      </c>
      <c r="AA27" s="899">
        <v>1</v>
      </c>
      <c r="AB27" s="899">
        <v>17</v>
      </c>
      <c r="AC27" s="899">
        <v>21</v>
      </c>
      <c r="AD27" s="38" t="s">
        <v>321</v>
      </c>
    </row>
    <row r="28" spans="1:30" s="32" customFormat="1" ht="16.7" customHeight="1">
      <c r="A28" s="268" t="s">
        <v>322</v>
      </c>
      <c r="B28" s="252" t="s">
        <v>323</v>
      </c>
      <c r="C28" s="377">
        <f t="shared" si="1"/>
        <v>25</v>
      </c>
      <c r="D28" s="377">
        <f t="shared" si="2"/>
        <v>327</v>
      </c>
      <c r="E28" s="899" t="s">
        <v>1221</v>
      </c>
      <c r="F28" s="899" t="s">
        <v>1221</v>
      </c>
      <c r="G28" s="899">
        <v>1</v>
      </c>
      <c r="H28" s="899">
        <v>327</v>
      </c>
      <c r="I28" s="899">
        <v>7</v>
      </c>
      <c r="J28" s="899">
        <v>0</v>
      </c>
      <c r="K28" s="37" t="s">
        <v>322</v>
      </c>
      <c r="L28" s="1172" t="s">
        <v>1221</v>
      </c>
      <c r="M28" s="899" t="s">
        <v>1221</v>
      </c>
      <c r="N28" s="899" t="s">
        <v>1221</v>
      </c>
      <c r="O28" s="899" t="s">
        <v>1221</v>
      </c>
      <c r="P28" s="899">
        <v>4</v>
      </c>
      <c r="Q28" s="899">
        <v>0</v>
      </c>
      <c r="R28" s="899">
        <v>0</v>
      </c>
      <c r="S28" s="899">
        <v>0</v>
      </c>
      <c r="T28" s="899">
        <v>9</v>
      </c>
      <c r="U28" s="899">
        <v>0</v>
      </c>
      <c r="V28" s="899">
        <v>0</v>
      </c>
      <c r="W28" s="899">
        <v>0</v>
      </c>
      <c r="X28" s="899">
        <v>4</v>
      </c>
      <c r="Y28" s="899">
        <v>0</v>
      </c>
      <c r="Z28" s="899">
        <v>1</v>
      </c>
      <c r="AA28" s="899">
        <v>0</v>
      </c>
      <c r="AB28" s="899">
        <v>6</v>
      </c>
      <c r="AC28" s="899">
        <v>11</v>
      </c>
      <c r="AD28" s="38" t="s">
        <v>323</v>
      </c>
    </row>
    <row r="29" spans="1:30" s="32" customFormat="1" ht="16.7" customHeight="1">
      <c r="A29" s="268" t="s">
        <v>324</v>
      </c>
      <c r="B29" s="252" t="s">
        <v>325</v>
      </c>
      <c r="C29" s="377">
        <f t="shared" si="1"/>
        <v>7</v>
      </c>
      <c r="D29" s="377">
        <f t="shared" si="2"/>
        <v>50</v>
      </c>
      <c r="E29" s="899" t="s">
        <v>1221</v>
      </c>
      <c r="F29" s="899" t="s">
        <v>1221</v>
      </c>
      <c r="G29" s="899">
        <v>1</v>
      </c>
      <c r="H29" s="899">
        <v>50</v>
      </c>
      <c r="I29" s="899">
        <v>1</v>
      </c>
      <c r="J29" s="899" t="s">
        <v>1221</v>
      </c>
      <c r="K29" s="37" t="s">
        <v>324</v>
      </c>
      <c r="L29" s="1172" t="s">
        <v>1221</v>
      </c>
      <c r="M29" s="899" t="s">
        <v>1221</v>
      </c>
      <c r="N29" s="899" t="s">
        <v>1221</v>
      </c>
      <c r="O29" s="899" t="s">
        <v>1221</v>
      </c>
      <c r="P29" s="899">
        <v>2</v>
      </c>
      <c r="Q29" s="899">
        <v>0</v>
      </c>
      <c r="R29" s="899">
        <v>0</v>
      </c>
      <c r="S29" s="899">
        <v>0</v>
      </c>
      <c r="T29" s="899">
        <v>3</v>
      </c>
      <c r="U29" s="899">
        <v>0</v>
      </c>
      <c r="V29" s="899">
        <v>0</v>
      </c>
      <c r="W29" s="899">
        <v>0</v>
      </c>
      <c r="X29" s="899">
        <v>0</v>
      </c>
      <c r="Y29" s="899">
        <v>0</v>
      </c>
      <c r="Z29" s="899">
        <v>0</v>
      </c>
      <c r="AA29" s="899">
        <v>1</v>
      </c>
      <c r="AB29" s="899">
        <v>5</v>
      </c>
      <c r="AC29" s="899">
        <v>8</v>
      </c>
      <c r="AD29" s="38" t="s">
        <v>325</v>
      </c>
    </row>
    <row r="30" spans="1:30" s="32" customFormat="1" ht="16.7" customHeight="1">
      <c r="A30" s="268" t="s">
        <v>326</v>
      </c>
      <c r="B30" s="252" t="s">
        <v>327</v>
      </c>
      <c r="C30" s="377">
        <f t="shared" si="1"/>
        <v>38</v>
      </c>
      <c r="D30" s="377">
        <f t="shared" si="2"/>
        <v>530</v>
      </c>
      <c r="E30" s="899" t="s">
        <v>1221</v>
      </c>
      <c r="F30" s="899" t="s">
        <v>1221</v>
      </c>
      <c r="G30" s="899">
        <v>1</v>
      </c>
      <c r="H30" s="899">
        <v>299</v>
      </c>
      <c r="I30" s="899">
        <v>16</v>
      </c>
      <c r="J30" s="899">
        <v>15</v>
      </c>
      <c r="K30" s="37" t="s">
        <v>326</v>
      </c>
      <c r="L30" s="1172" t="s">
        <v>1221</v>
      </c>
      <c r="M30" s="899" t="s">
        <v>1221</v>
      </c>
      <c r="N30" s="899">
        <v>2</v>
      </c>
      <c r="O30" s="899">
        <v>216</v>
      </c>
      <c r="P30" s="899">
        <v>9</v>
      </c>
      <c r="Q30" s="899">
        <v>0</v>
      </c>
      <c r="R30" s="899">
        <v>0</v>
      </c>
      <c r="S30" s="899">
        <v>0</v>
      </c>
      <c r="T30" s="899">
        <v>10</v>
      </c>
      <c r="U30" s="899">
        <v>0</v>
      </c>
      <c r="V30" s="899">
        <v>0</v>
      </c>
      <c r="W30" s="899">
        <v>0</v>
      </c>
      <c r="X30" s="899">
        <v>0</v>
      </c>
      <c r="Y30" s="899">
        <v>0</v>
      </c>
      <c r="Z30" s="899">
        <v>0</v>
      </c>
      <c r="AA30" s="899">
        <v>1</v>
      </c>
      <c r="AB30" s="899">
        <v>8</v>
      </c>
      <c r="AC30" s="899">
        <v>13</v>
      </c>
      <c r="AD30" s="38" t="s">
        <v>327</v>
      </c>
    </row>
    <row r="31" spans="1:30" s="32" customFormat="1" ht="16.7" customHeight="1">
      <c r="A31" s="268" t="s">
        <v>328</v>
      </c>
      <c r="B31" s="252" t="s">
        <v>329</v>
      </c>
      <c r="C31" s="899">
        <f t="shared" si="1"/>
        <v>46</v>
      </c>
      <c r="D31" s="899">
        <f t="shared" si="2"/>
        <v>1093</v>
      </c>
      <c r="E31" s="899" t="s">
        <v>1221</v>
      </c>
      <c r="F31" s="899" t="s">
        <v>1221</v>
      </c>
      <c r="G31" s="899">
        <v>3</v>
      </c>
      <c r="H31" s="899">
        <v>724</v>
      </c>
      <c r="I31" s="899">
        <v>20</v>
      </c>
      <c r="J31" s="899">
        <v>55</v>
      </c>
      <c r="K31" s="37" t="s">
        <v>328</v>
      </c>
      <c r="L31" s="1172">
        <v>0</v>
      </c>
      <c r="M31" s="899" t="s">
        <v>1221</v>
      </c>
      <c r="N31" s="899">
        <v>4</v>
      </c>
      <c r="O31" s="899">
        <v>314</v>
      </c>
      <c r="P31" s="899">
        <v>8</v>
      </c>
      <c r="Q31" s="899">
        <v>0</v>
      </c>
      <c r="R31" s="899">
        <v>0</v>
      </c>
      <c r="S31" s="899">
        <v>0</v>
      </c>
      <c r="T31" s="899">
        <v>11</v>
      </c>
      <c r="U31" s="899">
        <v>0</v>
      </c>
      <c r="V31" s="899">
        <v>0</v>
      </c>
      <c r="W31" s="899">
        <v>0</v>
      </c>
      <c r="X31" s="899">
        <v>0</v>
      </c>
      <c r="Y31" s="899">
        <v>0</v>
      </c>
      <c r="Z31" s="899">
        <v>0</v>
      </c>
      <c r="AA31" s="899">
        <v>1</v>
      </c>
      <c r="AB31" s="899">
        <v>8</v>
      </c>
      <c r="AC31" s="899">
        <v>10</v>
      </c>
      <c r="AD31" s="38" t="s">
        <v>329</v>
      </c>
    </row>
    <row r="32" spans="1:30" s="32" customFormat="1" ht="16.7" customHeight="1">
      <c r="A32" s="268" t="s">
        <v>330</v>
      </c>
      <c r="B32" s="252" t="s">
        <v>331</v>
      </c>
      <c r="C32" s="899">
        <f t="shared" si="1"/>
        <v>41</v>
      </c>
      <c r="D32" s="899">
        <f t="shared" si="2"/>
        <v>313</v>
      </c>
      <c r="E32" s="899" t="s">
        <v>1221</v>
      </c>
      <c r="F32" s="899" t="s">
        <v>1221</v>
      </c>
      <c r="G32" s="899">
        <v>1</v>
      </c>
      <c r="H32" s="899">
        <v>79</v>
      </c>
      <c r="I32" s="899">
        <v>24</v>
      </c>
      <c r="J32" s="899">
        <v>51</v>
      </c>
      <c r="K32" s="37" t="s">
        <v>330</v>
      </c>
      <c r="L32" s="1172">
        <v>0</v>
      </c>
      <c r="M32" s="899">
        <v>0</v>
      </c>
      <c r="N32" s="899">
        <v>2</v>
      </c>
      <c r="O32" s="899">
        <v>183</v>
      </c>
      <c r="P32" s="899">
        <v>8</v>
      </c>
      <c r="Q32" s="899">
        <v>0</v>
      </c>
      <c r="R32" s="899">
        <v>0</v>
      </c>
      <c r="S32" s="899">
        <v>0</v>
      </c>
      <c r="T32" s="899">
        <v>6</v>
      </c>
      <c r="U32" s="899">
        <v>0</v>
      </c>
      <c r="V32" s="899">
        <v>0</v>
      </c>
      <c r="W32" s="899">
        <v>0</v>
      </c>
      <c r="X32" s="899">
        <v>0</v>
      </c>
      <c r="Y32" s="899">
        <v>0</v>
      </c>
      <c r="Z32" s="899">
        <v>0</v>
      </c>
      <c r="AA32" s="899">
        <v>1</v>
      </c>
      <c r="AB32" s="899">
        <v>7</v>
      </c>
      <c r="AC32" s="899">
        <v>10</v>
      </c>
      <c r="AD32" s="38" t="s">
        <v>331</v>
      </c>
    </row>
    <row r="33" spans="1:30" s="32" customFormat="1" ht="16.7" customHeight="1">
      <c r="A33" s="268" t="s">
        <v>332</v>
      </c>
      <c r="B33" s="252" t="s">
        <v>333</v>
      </c>
      <c r="C33" s="899">
        <f t="shared" si="1"/>
        <v>43</v>
      </c>
      <c r="D33" s="899">
        <f t="shared" si="2"/>
        <v>568</v>
      </c>
      <c r="E33" s="899" t="s">
        <v>1221</v>
      </c>
      <c r="F33" s="899" t="s">
        <v>1221</v>
      </c>
      <c r="G33" s="899">
        <v>1</v>
      </c>
      <c r="H33" s="899">
        <v>49</v>
      </c>
      <c r="I33" s="899">
        <v>21</v>
      </c>
      <c r="J33" s="899">
        <v>70</v>
      </c>
      <c r="K33" s="37" t="s">
        <v>332</v>
      </c>
      <c r="L33" s="1172" t="s">
        <v>1221</v>
      </c>
      <c r="M33" s="899" t="s">
        <v>1221</v>
      </c>
      <c r="N33" s="899">
        <v>3</v>
      </c>
      <c r="O33" s="899">
        <v>449</v>
      </c>
      <c r="P33" s="899">
        <v>8</v>
      </c>
      <c r="Q33" s="899">
        <v>0</v>
      </c>
      <c r="R33" s="899">
        <v>0</v>
      </c>
      <c r="S33" s="899">
        <v>0</v>
      </c>
      <c r="T33" s="899">
        <v>10</v>
      </c>
      <c r="U33" s="899">
        <v>0</v>
      </c>
      <c r="V33" s="899">
        <v>0</v>
      </c>
      <c r="W33" s="899">
        <v>0</v>
      </c>
      <c r="X33" s="899">
        <v>0</v>
      </c>
      <c r="Y33" s="899">
        <v>0</v>
      </c>
      <c r="Z33" s="899">
        <v>0</v>
      </c>
      <c r="AA33" s="899">
        <v>1</v>
      </c>
      <c r="AB33" s="899">
        <v>9</v>
      </c>
      <c r="AC33" s="899">
        <v>11</v>
      </c>
      <c r="AD33" s="38" t="s">
        <v>333</v>
      </c>
    </row>
    <row r="34" spans="1:30" s="32" customFormat="1" ht="16.7" customHeight="1">
      <c r="A34" s="268" t="s">
        <v>334</v>
      </c>
      <c r="B34" s="252" t="s">
        <v>335</v>
      </c>
      <c r="C34" s="899">
        <f t="shared" si="1"/>
        <v>90</v>
      </c>
      <c r="D34" s="899">
        <f t="shared" si="2"/>
        <v>1638</v>
      </c>
      <c r="E34" s="899" t="s">
        <v>1221</v>
      </c>
      <c r="F34" s="899" t="s">
        <v>1221</v>
      </c>
      <c r="G34" s="899">
        <v>3</v>
      </c>
      <c r="H34" s="899">
        <v>1004</v>
      </c>
      <c r="I34" s="899">
        <v>48</v>
      </c>
      <c r="J34" s="899">
        <v>55</v>
      </c>
      <c r="K34" s="37" t="s">
        <v>334</v>
      </c>
      <c r="L34" s="1172">
        <v>1</v>
      </c>
      <c r="M34" s="899">
        <v>280</v>
      </c>
      <c r="N34" s="899">
        <v>2</v>
      </c>
      <c r="O34" s="899">
        <v>299</v>
      </c>
      <c r="P34" s="899">
        <v>20</v>
      </c>
      <c r="Q34" s="899">
        <v>0</v>
      </c>
      <c r="R34" s="899">
        <v>0</v>
      </c>
      <c r="S34" s="899">
        <v>0</v>
      </c>
      <c r="T34" s="899">
        <v>16</v>
      </c>
      <c r="U34" s="899">
        <v>0</v>
      </c>
      <c r="V34" s="899">
        <v>0</v>
      </c>
      <c r="W34" s="899">
        <v>0</v>
      </c>
      <c r="X34" s="899">
        <v>0</v>
      </c>
      <c r="Y34" s="899">
        <v>0</v>
      </c>
      <c r="Z34" s="899">
        <v>0</v>
      </c>
      <c r="AA34" s="899">
        <v>1</v>
      </c>
      <c r="AB34" s="899">
        <v>7</v>
      </c>
      <c r="AC34" s="899">
        <v>10</v>
      </c>
      <c r="AD34" s="38" t="s">
        <v>335</v>
      </c>
    </row>
    <row r="35" spans="1:30" s="32" customFormat="1" ht="16.7" customHeight="1">
      <c r="A35" s="268" t="s">
        <v>336</v>
      </c>
      <c r="B35" s="252" t="s">
        <v>337</v>
      </c>
      <c r="C35" s="899">
        <f t="shared" si="1"/>
        <v>38</v>
      </c>
      <c r="D35" s="899">
        <f t="shared" si="2"/>
        <v>450</v>
      </c>
      <c r="E35" s="899" t="s">
        <v>1221</v>
      </c>
      <c r="F35" s="899" t="s">
        <v>1221</v>
      </c>
      <c r="G35" s="899">
        <v>1</v>
      </c>
      <c r="H35" s="899">
        <v>175</v>
      </c>
      <c r="I35" s="899">
        <v>15</v>
      </c>
      <c r="J35" s="899">
        <v>29</v>
      </c>
      <c r="K35" s="37" t="s">
        <v>336</v>
      </c>
      <c r="L35" s="1172" t="s">
        <v>1221</v>
      </c>
      <c r="M35" s="899" t="s">
        <v>1221</v>
      </c>
      <c r="N35" s="899">
        <v>2</v>
      </c>
      <c r="O35" s="899">
        <v>246</v>
      </c>
      <c r="P35" s="899">
        <v>9</v>
      </c>
      <c r="Q35" s="899">
        <v>0</v>
      </c>
      <c r="R35" s="899">
        <v>0</v>
      </c>
      <c r="S35" s="899">
        <v>0</v>
      </c>
      <c r="T35" s="899">
        <v>11</v>
      </c>
      <c r="U35" s="899">
        <v>0</v>
      </c>
      <c r="V35" s="899">
        <v>0</v>
      </c>
      <c r="W35" s="899">
        <v>0</v>
      </c>
      <c r="X35" s="899">
        <v>0</v>
      </c>
      <c r="Y35" s="899">
        <v>0</v>
      </c>
      <c r="Z35" s="899">
        <v>0</v>
      </c>
      <c r="AA35" s="899">
        <v>1</v>
      </c>
      <c r="AB35" s="899">
        <v>10</v>
      </c>
      <c r="AC35" s="899">
        <v>16</v>
      </c>
      <c r="AD35" s="38" t="s">
        <v>337</v>
      </c>
    </row>
    <row r="36" spans="1:30" s="32" customFormat="1" ht="16.7" customHeight="1">
      <c r="A36" s="268" t="s">
        <v>338</v>
      </c>
      <c r="B36" s="252" t="s">
        <v>339</v>
      </c>
      <c r="C36" s="899">
        <f t="shared" si="1"/>
        <v>20</v>
      </c>
      <c r="D36" s="899">
        <f t="shared" si="2"/>
        <v>244</v>
      </c>
      <c r="E36" s="899" t="s">
        <v>1221</v>
      </c>
      <c r="F36" s="899" t="s">
        <v>1221</v>
      </c>
      <c r="G36" s="899">
        <v>1</v>
      </c>
      <c r="H36" s="899">
        <v>150</v>
      </c>
      <c r="I36" s="899">
        <v>7</v>
      </c>
      <c r="J36" s="899" t="s">
        <v>1221</v>
      </c>
      <c r="K36" s="37" t="s">
        <v>338</v>
      </c>
      <c r="L36" s="1172" t="s">
        <v>1221</v>
      </c>
      <c r="M36" s="899" t="s">
        <v>1221</v>
      </c>
      <c r="N36" s="899">
        <v>1</v>
      </c>
      <c r="O36" s="899">
        <v>94</v>
      </c>
      <c r="P36" s="899">
        <v>4</v>
      </c>
      <c r="Q36" s="899">
        <v>0</v>
      </c>
      <c r="R36" s="899">
        <v>0</v>
      </c>
      <c r="S36" s="899">
        <v>0</v>
      </c>
      <c r="T36" s="899">
        <v>7</v>
      </c>
      <c r="U36" s="899">
        <v>0</v>
      </c>
      <c r="V36" s="899">
        <v>0</v>
      </c>
      <c r="W36" s="899">
        <v>0</v>
      </c>
      <c r="X36" s="899">
        <v>0</v>
      </c>
      <c r="Y36" s="899">
        <v>0</v>
      </c>
      <c r="Z36" s="899">
        <v>0</v>
      </c>
      <c r="AA36" s="899">
        <v>1</v>
      </c>
      <c r="AB36" s="899">
        <v>9</v>
      </c>
      <c r="AC36" s="899">
        <v>7</v>
      </c>
      <c r="AD36" s="38" t="s">
        <v>339</v>
      </c>
    </row>
    <row r="37" spans="1:30" s="32" customFormat="1" ht="16.7" customHeight="1">
      <c r="A37" s="268" t="s">
        <v>340</v>
      </c>
      <c r="B37" s="252" t="s">
        <v>341</v>
      </c>
      <c r="C37" s="899">
        <f t="shared" si="1"/>
        <v>44</v>
      </c>
      <c r="D37" s="899">
        <f t="shared" si="2"/>
        <v>352</v>
      </c>
      <c r="E37" s="899" t="s">
        <v>1221</v>
      </c>
      <c r="F37" s="899" t="s">
        <v>1221</v>
      </c>
      <c r="G37" s="899">
        <v>2</v>
      </c>
      <c r="H37" s="899">
        <v>150</v>
      </c>
      <c r="I37" s="899">
        <v>15</v>
      </c>
      <c r="J37" s="899">
        <v>52</v>
      </c>
      <c r="K37" s="37" t="s">
        <v>340</v>
      </c>
      <c r="L37" s="1172" t="s">
        <v>1221</v>
      </c>
      <c r="M37" s="899" t="s">
        <v>1221</v>
      </c>
      <c r="N37" s="899">
        <v>2</v>
      </c>
      <c r="O37" s="899">
        <v>150</v>
      </c>
      <c r="P37" s="899">
        <v>10</v>
      </c>
      <c r="Q37" s="899">
        <v>0</v>
      </c>
      <c r="R37" s="899">
        <v>0</v>
      </c>
      <c r="S37" s="899">
        <v>0</v>
      </c>
      <c r="T37" s="899">
        <v>15</v>
      </c>
      <c r="U37" s="899">
        <v>0</v>
      </c>
      <c r="V37" s="899">
        <v>0</v>
      </c>
      <c r="W37" s="899">
        <v>0</v>
      </c>
      <c r="X37" s="899">
        <v>0</v>
      </c>
      <c r="Y37" s="899">
        <v>0</v>
      </c>
      <c r="Z37" s="899">
        <v>0</v>
      </c>
      <c r="AA37" s="899">
        <v>1</v>
      </c>
      <c r="AB37" s="899">
        <v>5</v>
      </c>
      <c r="AC37" s="899">
        <v>16</v>
      </c>
      <c r="AD37" s="38" t="s">
        <v>341</v>
      </c>
    </row>
    <row r="38" spans="1:30" s="32" customFormat="1" ht="16.7" customHeight="1" thickBot="1">
      <c r="A38" s="268" t="s">
        <v>342</v>
      </c>
      <c r="B38" s="252" t="s">
        <v>343</v>
      </c>
      <c r="C38" s="899">
        <f t="shared" si="1"/>
        <v>3</v>
      </c>
      <c r="D38" s="899">
        <f t="shared" si="2"/>
        <v>45</v>
      </c>
      <c r="E38" s="899" t="s">
        <v>1221</v>
      </c>
      <c r="F38" s="899" t="s">
        <v>1221</v>
      </c>
      <c r="G38" s="899" t="s">
        <v>1221</v>
      </c>
      <c r="H38" s="899" t="s">
        <v>1221</v>
      </c>
      <c r="I38" s="899" t="s">
        <v>1221</v>
      </c>
      <c r="J38" s="899" t="s">
        <v>1221</v>
      </c>
      <c r="K38" s="37" t="s">
        <v>342</v>
      </c>
      <c r="L38" s="1172" t="s">
        <v>1221</v>
      </c>
      <c r="M38" s="899" t="s">
        <v>1221</v>
      </c>
      <c r="N38" s="899">
        <v>1</v>
      </c>
      <c r="O38" s="899">
        <v>45</v>
      </c>
      <c r="P38" s="899">
        <v>1</v>
      </c>
      <c r="Q38" s="899">
        <v>0</v>
      </c>
      <c r="R38" s="899">
        <v>0</v>
      </c>
      <c r="S38" s="899">
        <v>0</v>
      </c>
      <c r="T38" s="899">
        <v>1</v>
      </c>
      <c r="U38" s="899">
        <v>0</v>
      </c>
      <c r="V38" s="899">
        <v>0</v>
      </c>
      <c r="W38" s="899">
        <v>0</v>
      </c>
      <c r="X38" s="899">
        <v>0</v>
      </c>
      <c r="Y38" s="899">
        <v>0</v>
      </c>
      <c r="Z38" s="899">
        <v>1</v>
      </c>
      <c r="AA38" s="899">
        <v>0</v>
      </c>
      <c r="AB38" s="899">
        <v>2</v>
      </c>
      <c r="AC38" s="899">
        <v>3</v>
      </c>
      <c r="AD38" s="261" t="s">
        <v>343</v>
      </c>
    </row>
    <row r="39" spans="1:30" s="475" customFormat="1" ht="11.1" customHeight="1">
      <c r="A39" s="379" t="s">
        <v>475</v>
      </c>
      <c r="B39" s="379"/>
      <c r="C39" s="379"/>
      <c r="D39" s="379"/>
      <c r="E39" s="379"/>
      <c r="F39" s="379"/>
      <c r="G39" s="379"/>
      <c r="H39" s="380"/>
      <c r="I39" s="380"/>
      <c r="J39" s="380" t="s">
        <v>1075</v>
      </c>
      <c r="K39" s="379" t="s">
        <v>873</v>
      </c>
      <c r="L39" s="379"/>
      <c r="M39" s="379"/>
      <c r="N39" s="379"/>
      <c r="O39" s="379"/>
      <c r="P39" s="478"/>
      <c r="Q39" s="478"/>
      <c r="R39" s="478"/>
      <c r="S39" s="379"/>
      <c r="T39" s="379"/>
      <c r="U39" s="379"/>
      <c r="V39" s="379"/>
      <c r="W39" s="379"/>
      <c r="X39" s="379"/>
      <c r="Y39" s="379"/>
      <c r="Z39" s="379"/>
      <c r="AA39" s="379"/>
      <c r="AB39" s="380"/>
      <c r="AC39" s="380"/>
      <c r="AD39" s="380" t="s">
        <v>52</v>
      </c>
    </row>
    <row r="40" spans="1:30" s="475" customFormat="1" ht="11.1" customHeight="1">
      <c r="A40" s="381" t="s">
        <v>476</v>
      </c>
      <c r="B40" s="381"/>
      <c r="C40" s="381"/>
      <c r="D40" s="381"/>
      <c r="E40" s="381"/>
      <c r="F40" s="381"/>
      <c r="G40" s="381"/>
      <c r="H40" s="382"/>
      <c r="I40" s="382"/>
      <c r="J40" s="382"/>
      <c r="K40" s="381" t="s">
        <v>476</v>
      </c>
      <c r="L40" s="381"/>
      <c r="M40" s="381"/>
      <c r="N40" s="381"/>
      <c r="O40" s="381"/>
      <c r="P40" s="479"/>
      <c r="Q40" s="479"/>
      <c r="R40" s="479"/>
      <c r="S40" s="381"/>
      <c r="T40" s="381"/>
      <c r="U40" s="381"/>
      <c r="V40" s="381"/>
      <c r="W40" s="381"/>
      <c r="X40" s="381"/>
      <c r="Y40" s="381"/>
      <c r="Z40" s="381"/>
      <c r="AA40" s="381"/>
      <c r="AB40" s="382"/>
      <c r="AC40" s="382"/>
      <c r="AD40" s="382"/>
    </row>
    <row r="41" spans="1:30" s="475" customFormat="1" ht="11.1" customHeight="1">
      <c r="A41" s="480" t="s">
        <v>477</v>
      </c>
      <c r="B41" s="381"/>
      <c r="C41" s="480"/>
      <c r="D41" s="480"/>
      <c r="E41" s="480"/>
      <c r="F41" s="480"/>
      <c r="G41" s="480"/>
      <c r="H41" s="480"/>
      <c r="I41" s="480"/>
      <c r="J41" s="382" t="s">
        <v>478</v>
      </c>
      <c r="K41" s="381" t="s">
        <v>872</v>
      </c>
      <c r="L41" s="381"/>
      <c r="M41" s="381"/>
      <c r="N41" s="381"/>
      <c r="O41" s="381"/>
      <c r="P41" s="479"/>
      <c r="Q41" s="479"/>
      <c r="R41" s="479"/>
      <c r="S41" s="381"/>
      <c r="T41" s="480"/>
      <c r="U41" s="480"/>
      <c r="V41" s="381"/>
      <c r="W41" s="381"/>
      <c r="X41" s="381"/>
      <c r="Y41" s="480"/>
      <c r="Z41" s="480"/>
      <c r="AA41" s="480"/>
      <c r="AB41" s="480"/>
      <c r="AC41" s="480"/>
      <c r="AD41" s="382" t="s">
        <v>478</v>
      </c>
    </row>
    <row r="42" spans="1:30" s="41" customFormat="1" ht="11.1" customHeight="1">
      <c r="A42" s="480" t="s">
        <v>479</v>
      </c>
      <c r="B42" s="383"/>
      <c r="C42" s="384"/>
      <c r="D42" s="384"/>
      <c r="E42" s="384"/>
      <c r="F42" s="382"/>
      <c r="G42" s="382"/>
      <c r="H42" s="382"/>
      <c r="I42" s="382"/>
      <c r="J42" s="382" t="s">
        <v>480</v>
      </c>
      <c r="K42" s="381" t="s">
        <v>479</v>
      </c>
      <c r="L42" s="383"/>
      <c r="M42" s="383"/>
      <c r="N42" s="383"/>
      <c r="O42" s="383"/>
      <c r="P42" s="481"/>
      <c r="Q42" s="481"/>
      <c r="R42" s="481"/>
      <c r="S42" s="383"/>
      <c r="T42" s="384"/>
      <c r="U42" s="384"/>
      <c r="V42" s="383"/>
      <c r="W42" s="383"/>
      <c r="X42" s="383"/>
      <c r="Y42" s="384"/>
      <c r="Z42" s="382"/>
      <c r="AA42" s="382"/>
      <c r="AB42" s="382"/>
      <c r="AC42" s="382"/>
      <c r="AD42" s="382" t="s">
        <v>480</v>
      </c>
    </row>
    <row r="43" spans="1:30" s="41" customFormat="1" ht="11.1" customHeight="1">
      <c r="A43" s="381" t="s">
        <v>481</v>
      </c>
      <c r="B43" s="383"/>
      <c r="C43" s="384"/>
      <c r="D43" s="384"/>
      <c r="E43" s="384"/>
      <c r="F43" s="384"/>
      <c r="G43" s="384"/>
      <c r="H43" s="384"/>
      <c r="I43" s="384"/>
      <c r="J43" s="482" t="s">
        <v>482</v>
      </c>
      <c r="K43" s="381" t="s">
        <v>483</v>
      </c>
      <c r="L43" s="383"/>
      <c r="M43" s="383"/>
      <c r="N43" s="383"/>
      <c r="O43" s="383"/>
      <c r="P43" s="481"/>
      <c r="Q43" s="481"/>
      <c r="R43" s="481"/>
      <c r="S43" s="383"/>
      <c r="T43" s="384"/>
      <c r="U43" s="384"/>
      <c r="V43" s="383"/>
      <c r="W43" s="383"/>
      <c r="X43" s="383"/>
      <c r="Y43" s="384"/>
      <c r="Z43" s="384"/>
      <c r="AA43" s="384"/>
      <c r="AB43" s="384"/>
      <c r="AC43" s="384"/>
      <c r="AD43" s="482" t="s">
        <v>482</v>
      </c>
    </row>
    <row r="44" spans="1:30" s="1" customFormat="1" ht="11.25">
      <c r="A44" s="2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2"/>
      <c r="N44" s="2"/>
      <c r="O44" s="2"/>
      <c r="P44" s="17"/>
      <c r="Q44" s="17"/>
      <c r="R44" s="17"/>
      <c r="S44" s="2"/>
      <c r="T44" s="2"/>
      <c r="U44" s="2"/>
      <c r="V44" s="16"/>
      <c r="W44" s="16"/>
      <c r="X44" s="16"/>
      <c r="Y44" s="16"/>
      <c r="Z44" s="16"/>
      <c r="AA44" s="16"/>
      <c r="AB44" s="16"/>
      <c r="AC44" s="2"/>
    </row>
    <row r="45" spans="1:30" s="1" customFormat="1" ht="11.25">
      <c r="A45" s="2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2"/>
      <c r="N45" s="2"/>
      <c r="O45" s="2"/>
      <c r="P45" s="17"/>
      <c r="Q45" s="17"/>
      <c r="R45" s="17"/>
      <c r="S45" s="2"/>
      <c r="T45" s="2"/>
      <c r="U45" s="2"/>
      <c r="V45" s="16"/>
      <c r="W45" s="16"/>
      <c r="X45" s="16"/>
      <c r="Y45" s="16"/>
      <c r="Z45" s="16"/>
      <c r="AA45" s="16"/>
      <c r="AB45" s="16"/>
      <c r="AC45" s="2"/>
    </row>
    <row r="46" spans="1:30" s="1" customFormat="1" ht="11.25">
      <c r="A46" s="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2"/>
      <c r="N46" s="2"/>
      <c r="O46" s="2"/>
      <c r="P46" s="17"/>
      <c r="Q46" s="17"/>
      <c r="R46" s="17"/>
      <c r="S46" s="2"/>
      <c r="T46" s="2"/>
      <c r="U46" s="2"/>
      <c r="V46" s="16"/>
      <c r="W46" s="16"/>
      <c r="X46" s="16"/>
      <c r="Y46" s="16"/>
      <c r="Z46" s="16"/>
      <c r="AA46" s="16"/>
      <c r="AB46" s="16"/>
      <c r="AC46" s="2"/>
    </row>
    <row r="47" spans="1:30" s="1" customFormat="1" ht="11.25">
      <c r="A47" s="2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2"/>
      <c r="N47" s="2"/>
      <c r="O47" s="2"/>
      <c r="P47" s="17"/>
      <c r="Q47" s="17"/>
      <c r="R47" s="17"/>
      <c r="S47" s="2"/>
      <c r="T47" s="2"/>
      <c r="U47" s="2"/>
      <c r="V47" s="16"/>
      <c r="W47" s="16"/>
      <c r="X47" s="16"/>
      <c r="Y47" s="16"/>
      <c r="Z47" s="16"/>
      <c r="AA47" s="16"/>
      <c r="AB47" s="16"/>
      <c r="AC47" s="2"/>
    </row>
    <row r="48" spans="1:30" s="1" customFormat="1" ht="11.25">
      <c r="A48" s="2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2"/>
      <c r="N48" s="2"/>
      <c r="O48" s="2"/>
      <c r="P48" s="17"/>
      <c r="Q48" s="17"/>
      <c r="R48" s="17"/>
      <c r="S48" s="2"/>
      <c r="T48" s="2"/>
      <c r="U48" s="2"/>
      <c r="V48" s="16"/>
      <c r="W48" s="16"/>
      <c r="X48" s="16"/>
      <c r="Y48" s="16"/>
      <c r="Z48" s="16"/>
      <c r="AA48" s="16"/>
      <c r="AB48" s="16"/>
      <c r="AC48" s="2"/>
    </row>
    <row r="49" spans="1:29" s="1" customFormat="1" ht="11.25">
      <c r="A49" s="2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2"/>
      <c r="N49" s="2"/>
      <c r="O49" s="2"/>
      <c r="P49" s="17"/>
      <c r="Q49" s="17"/>
      <c r="R49" s="17"/>
      <c r="S49" s="2"/>
      <c r="T49" s="2"/>
      <c r="U49" s="2"/>
      <c r="V49" s="16"/>
      <c r="W49" s="16"/>
      <c r="X49" s="16"/>
      <c r="Y49" s="16"/>
      <c r="Z49" s="16"/>
      <c r="AA49" s="16"/>
      <c r="AB49" s="16"/>
      <c r="AC49" s="2"/>
    </row>
    <row r="50" spans="1:29" s="1" customFormat="1" ht="11.25">
      <c r="A50" s="2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2"/>
      <c r="N50" s="2"/>
      <c r="O50" s="2"/>
      <c r="P50" s="17"/>
      <c r="Q50" s="17"/>
      <c r="R50" s="17"/>
      <c r="S50" s="2"/>
      <c r="T50" s="2"/>
      <c r="U50" s="2"/>
      <c r="V50" s="16"/>
      <c r="W50" s="16"/>
      <c r="X50" s="16"/>
      <c r="Y50" s="16"/>
      <c r="Z50" s="16"/>
      <c r="AA50" s="16"/>
      <c r="AB50" s="16"/>
      <c r="AC50" s="2"/>
    </row>
    <row r="51" spans="1:29" s="1" customFormat="1" ht="11.25">
      <c r="A51" s="2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2"/>
      <c r="N51" s="2"/>
      <c r="O51" s="2"/>
      <c r="P51" s="17"/>
      <c r="Q51" s="17"/>
      <c r="R51" s="17"/>
      <c r="S51" s="2"/>
      <c r="T51" s="2"/>
      <c r="U51" s="2"/>
      <c r="V51" s="16"/>
      <c r="W51" s="16"/>
      <c r="X51" s="16"/>
      <c r="Y51" s="16"/>
      <c r="Z51" s="16"/>
      <c r="AA51" s="16"/>
      <c r="AB51" s="16"/>
      <c r="AC51" s="2"/>
    </row>
    <row r="52" spans="1:29" s="1" customFormat="1" ht="11.25">
      <c r="A52" s="2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2"/>
      <c r="N52" s="2"/>
      <c r="O52" s="2"/>
      <c r="P52" s="17"/>
      <c r="Q52" s="17"/>
      <c r="R52" s="17"/>
      <c r="S52" s="2"/>
      <c r="T52" s="2"/>
      <c r="U52" s="2"/>
      <c r="V52" s="16"/>
      <c r="W52" s="16"/>
      <c r="X52" s="16"/>
      <c r="Y52" s="16"/>
      <c r="Z52" s="16"/>
      <c r="AA52" s="16"/>
      <c r="AB52" s="16"/>
      <c r="AC52" s="2"/>
    </row>
    <row r="53" spans="1:29" s="1" customFormat="1" ht="11.25">
      <c r="A53" s="2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2"/>
      <c r="N53" s="2"/>
      <c r="O53" s="2"/>
      <c r="P53" s="17"/>
      <c r="Q53" s="17"/>
      <c r="R53" s="17"/>
      <c r="S53" s="2"/>
      <c r="T53" s="2"/>
      <c r="U53" s="2"/>
      <c r="V53" s="16"/>
      <c r="W53" s="16"/>
      <c r="X53" s="16"/>
      <c r="Y53" s="16"/>
      <c r="Z53" s="16"/>
      <c r="AA53" s="16"/>
      <c r="AB53" s="16"/>
      <c r="AC53" s="2"/>
    </row>
    <row r="54" spans="1:29" s="1" customFormat="1" ht="11.25">
      <c r="A54" s="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2"/>
      <c r="N54" s="2"/>
      <c r="O54" s="2"/>
      <c r="P54" s="17"/>
      <c r="Q54" s="17"/>
      <c r="R54" s="17"/>
      <c r="S54" s="2"/>
      <c r="T54" s="2"/>
      <c r="U54" s="2"/>
      <c r="V54" s="16"/>
      <c r="W54" s="16"/>
      <c r="X54" s="16"/>
      <c r="Y54" s="16"/>
      <c r="Z54" s="16"/>
      <c r="AA54" s="16"/>
      <c r="AB54" s="16"/>
      <c r="AC54" s="2"/>
    </row>
    <row r="55" spans="1:29" s="1" customFormat="1" ht="11.25">
      <c r="A55" s="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2"/>
      <c r="N55" s="2"/>
      <c r="O55" s="2"/>
      <c r="P55" s="17"/>
      <c r="Q55" s="17"/>
      <c r="R55" s="17"/>
      <c r="S55" s="2"/>
      <c r="T55" s="2"/>
      <c r="U55" s="2"/>
      <c r="V55" s="16"/>
      <c r="W55" s="16"/>
      <c r="X55" s="16"/>
      <c r="Y55" s="16"/>
      <c r="Z55" s="16"/>
      <c r="AA55" s="16"/>
      <c r="AB55" s="16"/>
      <c r="AC55" s="2"/>
    </row>
    <row r="56" spans="1:29" s="1" customFormat="1" ht="11.25">
      <c r="A56" s="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2"/>
      <c r="N56" s="2"/>
      <c r="O56" s="2"/>
      <c r="P56" s="17"/>
      <c r="Q56" s="17"/>
      <c r="R56" s="17"/>
      <c r="S56" s="2"/>
      <c r="T56" s="2"/>
      <c r="U56" s="2"/>
      <c r="V56" s="16"/>
      <c r="W56" s="16"/>
      <c r="X56" s="16"/>
      <c r="Y56" s="16"/>
      <c r="Z56" s="16"/>
      <c r="AA56" s="16"/>
      <c r="AB56" s="16"/>
      <c r="AC56" s="2"/>
    </row>
    <row r="57" spans="1:29" s="1" customFormat="1" ht="11.25">
      <c r="A57" s="2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2"/>
      <c r="N57" s="2"/>
      <c r="O57" s="2"/>
      <c r="P57" s="17"/>
      <c r="Q57" s="17"/>
      <c r="R57" s="17"/>
      <c r="S57" s="2"/>
      <c r="T57" s="2"/>
      <c r="U57" s="2"/>
      <c r="V57" s="16"/>
      <c r="W57" s="16"/>
      <c r="X57" s="16"/>
      <c r="Y57" s="16"/>
      <c r="Z57" s="16"/>
      <c r="AA57" s="16"/>
      <c r="AB57" s="16"/>
      <c r="AC57" s="2"/>
    </row>
    <row r="58" spans="1:29" s="1" customFormat="1" ht="11.25">
      <c r="A58" s="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2"/>
      <c r="N58" s="2"/>
      <c r="O58" s="2"/>
      <c r="P58" s="17"/>
      <c r="Q58" s="17"/>
      <c r="R58" s="17"/>
      <c r="S58" s="2"/>
      <c r="T58" s="2"/>
      <c r="U58" s="2"/>
      <c r="V58" s="16"/>
      <c r="W58" s="16"/>
      <c r="X58" s="16"/>
      <c r="Y58" s="16"/>
      <c r="Z58" s="16"/>
      <c r="AA58" s="16"/>
      <c r="AB58" s="16"/>
      <c r="AC58" s="2"/>
    </row>
    <row r="59" spans="1:29" s="1" customFormat="1" ht="11.25">
      <c r="A59" s="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2"/>
      <c r="N59" s="2"/>
      <c r="O59" s="2"/>
      <c r="P59" s="17"/>
      <c r="Q59" s="17"/>
      <c r="R59" s="17"/>
      <c r="S59" s="2"/>
      <c r="T59" s="2"/>
      <c r="U59" s="2"/>
      <c r="V59" s="16"/>
      <c r="W59" s="16"/>
      <c r="X59" s="16"/>
      <c r="Y59" s="16"/>
      <c r="Z59" s="16"/>
      <c r="AA59" s="16"/>
      <c r="AB59" s="16"/>
      <c r="AC59" s="2"/>
    </row>
    <row r="60" spans="1:29" s="1" customFormat="1" ht="11.25">
      <c r="A60" s="2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2"/>
      <c r="N60" s="2"/>
      <c r="O60" s="2"/>
      <c r="P60" s="17"/>
      <c r="Q60" s="17"/>
      <c r="R60" s="17"/>
      <c r="S60" s="2"/>
      <c r="T60" s="2"/>
      <c r="U60" s="2"/>
      <c r="V60" s="16"/>
      <c r="W60" s="16"/>
      <c r="X60" s="16"/>
      <c r="Y60" s="16"/>
      <c r="Z60" s="16"/>
      <c r="AA60" s="16"/>
      <c r="AB60" s="16"/>
      <c r="AC60" s="2"/>
    </row>
    <row r="61" spans="1:29" s="1" customFormat="1" ht="11.25">
      <c r="A61" s="2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2"/>
      <c r="N61" s="2"/>
      <c r="O61" s="2"/>
      <c r="P61" s="17"/>
      <c r="Q61" s="17"/>
      <c r="R61" s="17"/>
      <c r="S61" s="2"/>
      <c r="T61" s="2"/>
      <c r="U61" s="2"/>
      <c r="V61" s="16"/>
      <c r="W61" s="16"/>
      <c r="X61" s="16"/>
      <c r="Y61" s="16"/>
      <c r="Z61" s="16"/>
      <c r="AA61" s="16"/>
      <c r="AB61" s="16"/>
      <c r="AC61" s="2"/>
    </row>
    <row r="62" spans="1:29" s="1" customFormat="1" ht="11.25">
      <c r="A62" s="2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2"/>
      <c r="N62" s="2"/>
      <c r="O62" s="2"/>
      <c r="P62" s="17"/>
      <c r="Q62" s="17"/>
      <c r="R62" s="17"/>
      <c r="S62" s="2"/>
      <c r="T62" s="2"/>
      <c r="U62" s="2"/>
      <c r="V62" s="16"/>
      <c r="W62" s="16"/>
      <c r="X62" s="16"/>
      <c r="Y62" s="16"/>
      <c r="Z62" s="16"/>
      <c r="AA62" s="16"/>
      <c r="AB62" s="16"/>
      <c r="AC62" s="2"/>
    </row>
    <row r="63" spans="1:29" s="1" customFormat="1" ht="11.25">
      <c r="A63" s="2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2"/>
      <c r="N63" s="2"/>
      <c r="O63" s="2"/>
      <c r="P63" s="17"/>
      <c r="Q63" s="17"/>
      <c r="R63" s="17"/>
      <c r="S63" s="2"/>
      <c r="T63" s="2"/>
      <c r="U63" s="2"/>
      <c r="V63" s="16"/>
      <c r="W63" s="16"/>
      <c r="X63" s="16"/>
      <c r="Y63" s="16"/>
      <c r="Z63" s="16"/>
      <c r="AA63" s="16"/>
      <c r="AB63" s="16"/>
      <c r="AC63" s="2"/>
    </row>
    <row r="64" spans="1:29" s="1" customFormat="1" ht="11.25">
      <c r="A64" s="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2"/>
      <c r="N64" s="2"/>
      <c r="O64" s="2"/>
      <c r="P64" s="17"/>
      <c r="Q64" s="17"/>
      <c r="R64" s="17"/>
      <c r="S64" s="2"/>
      <c r="T64" s="2"/>
      <c r="U64" s="2"/>
      <c r="V64" s="16"/>
      <c r="W64" s="16"/>
      <c r="X64" s="16"/>
      <c r="Y64" s="16"/>
      <c r="Z64" s="16"/>
      <c r="AA64" s="16"/>
      <c r="AB64" s="16"/>
      <c r="AC64" s="2"/>
    </row>
    <row r="65" spans="1:29" s="1" customFormat="1" ht="11.25">
      <c r="A65" s="2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2"/>
      <c r="N65" s="2"/>
      <c r="O65" s="2"/>
      <c r="P65" s="17"/>
      <c r="Q65" s="17"/>
      <c r="R65" s="17"/>
      <c r="S65" s="2"/>
      <c r="T65" s="2"/>
      <c r="U65" s="2"/>
      <c r="V65" s="16"/>
      <c r="W65" s="16"/>
      <c r="X65" s="16"/>
      <c r="Y65" s="16"/>
      <c r="Z65" s="16"/>
      <c r="AA65" s="16"/>
      <c r="AB65" s="16"/>
      <c r="AC65" s="2"/>
    </row>
    <row r="66" spans="1:29" s="1" customFormat="1" ht="11.25">
      <c r="A66" s="2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2"/>
      <c r="N66" s="2"/>
      <c r="O66" s="2"/>
      <c r="P66" s="17"/>
      <c r="Q66" s="17"/>
      <c r="R66" s="17"/>
      <c r="S66" s="2"/>
      <c r="T66" s="2"/>
      <c r="U66" s="2"/>
      <c r="V66" s="16"/>
      <c r="W66" s="16"/>
      <c r="X66" s="16"/>
      <c r="Y66" s="16"/>
      <c r="Z66" s="16"/>
      <c r="AA66" s="16"/>
      <c r="AB66" s="16"/>
      <c r="AC66" s="2"/>
    </row>
    <row r="67" spans="1:29" s="1" customFormat="1" ht="11.25">
      <c r="A67" s="2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2"/>
      <c r="N67" s="2"/>
      <c r="O67" s="2"/>
      <c r="P67" s="17"/>
      <c r="Q67" s="17"/>
      <c r="R67" s="17"/>
      <c r="S67" s="2"/>
      <c r="T67" s="2"/>
      <c r="U67" s="2"/>
      <c r="V67" s="16"/>
      <c r="W67" s="16"/>
      <c r="X67" s="16"/>
      <c r="Y67" s="16"/>
      <c r="Z67" s="16"/>
      <c r="AA67" s="16"/>
      <c r="AB67" s="16"/>
      <c r="AC67" s="2"/>
    </row>
    <row r="68" spans="1:29" s="1" customFormat="1" ht="11.25">
      <c r="A68" s="2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2"/>
      <c r="N68" s="2"/>
      <c r="O68" s="2"/>
      <c r="P68" s="17"/>
      <c r="Q68" s="17"/>
      <c r="R68" s="17"/>
      <c r="S68" s="2"/>
      <c r="T68" s="2"/>
      <c r="U68" s="2"/>
      <c r="V68" s="16"/>
      <c r="W68" s="16"/>
      <c r="X68" s="16"/>
      <c r="Y68" s="16"/>
      <c r="Z68" s="16"/>
      <c r="AA68" s="16"/>
      <c r="AB68" s="16"/>
      <c r="AC68" s="2"/>
    </row>
    <row r="69" spans="1:29" s="1" customFormat="1" ht="11.25">
      <c r="A69" s="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2"/>
      <c r="N69" s="2"/>
      <c r="O69" s="2"/>
      <c r="P69" s="17"/>
      <c r="Q69" s="17"/>
      <c r="R69" s="17"/>
      <c r="S69" s="2"/>
      <c r="T69" s="2"/>
      <c r="U69" s="2"/>
      <c r="V69" s="16"/>
      <c r="W69" s="16"/>
      <c r="X69" s="16"/>
      <c r="Y69" s="16"/>
      <c r="Z69" s="16"/>
      <c r="AA69" s="16"/>
      <c r="AB69" s="16"/>
      <c r="AC69" s="2"/>
    </row>
    <row r="70" spans="1:29" s="1" customFormat="1" ht="11.25">
      <c r="A70" s="2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2"/>
      <c r="N70" s="2"/>
      <c r="O70" s="2"/>
      <c r="P70" s="17"/>
      <c r="Q70" s="17"/>
      <c r="R70" s="17"/>
      <c r="S70" s="2"/>
      <c r="T70" s="2"/>
      <c r="U70" s="2"/>
      <c r="V70" s="16"/>
      <c r="W70" s="16"/>
      <c r="X70" s="16"/>
      <c r="Y70" s="16"/>
      <c r="Z70" s="16"/>
      <c r="AA70" s="16"/>
      <c r="AB70" s="16"/>
      <c r="AC70" s="2"/>
    </row>
    <row r="71" spans="1:29" s="1" customFormat="1" ht="11.25">
      <c r="A71" s="2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2"/>
      <c r="N71" s="2"/>
      <c r="O71" s="2"/>
      <c r="P71" s="17"/>
      <c r="Q71" s="17"/>
      <c r="R71" s="17"/>
      <c r="S71" s="2"/>
      <c r="T71" s="2"/>
      <c r="U71" s="2"/>
      <c r="V71" s="16"/>
      <c r="W71" s="16"/>
      <c r="X71" s="16"/>
      <c r="Y71" s="16"/>
      <c r="Z71" s="16"/>
      <c r="AA71" s="16"/>
      <c r="AB71" s="16"/>
      <c r="AC71" s="2"/>
    </row>
    <row r="72" spans="1:29" s="1" customFormat="1" ht="11.25">
      <c r="A72" s="2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2"/>
      <c r="N72" s="2"/>
      <c r="O72" s="2"/>
      <c r="P72" s="17"/>
      <c r="Q72" s="17"/>
      <c r="R72" s="17"/>
      <c r="S72" s="2"/>
      <c r="T72" s="2"/>
      <c r="U72" s="2"/>
      <c r="V72" s="16"/>
      <c r="W72" s="16"/>
      <c r="X72" s="16"/>
      <c r="Y72" s="16"/>
      <c r="Z72" s="16"/>
      <c r="AA72" s="16"/>
      <c r="AB72" s="16"/>
      <c r="AC72" s="2"/>
    </row>
    <row r="73" spans="1:29" s="1" customFormat="1" ht="11.25">
      <c r="A73" s="2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2"/>
      <c r="N73" s="2"/>
      <c r="O73" s="2"/>
      <c r="P73" s="17"/>
      <c r="Q73" s="17"/>
      <c r="R73" s="17"/>
      <c r="S73" s="2"/>
      <c r="T73" s="2"/>
      <c r="U73" s="2"/>
      <c r="V73" s="16"/>
      <c r="W73" s="16"/>
      <c r="X73" s="16"/>
      <c r="Y73" s="16"/>
      <c r="Z73" s="16"/>
      <c r="AA73" s="16"/>
      <c r="AB73" s="16"/>
      <c r="AC73" s="2"/>
    </row>
    <row r="74" spans="1:29" s="1" customFormat="1" ht="11.25">
      <c r="A74" s="2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2"/>
      <c r="N74" s="2"/>
      <c r="O74" s="2"/>
      <c r="P74" s="17"/>
      <c r="Q74" s="17"/>
      <c r="R74" s="17"/>
      <c r="S74" s="2"/>
      <c r="T74" s="2"/>
      <c r="U74" s="2"/>
      <c r="V74" s="16"/>
      <c r="W74" s="16"/>
      <c r="X74" s="16"/>
      <c r="Y74" s="16"/>
      <c r="Z74" s="16"/>
      <c r="AA74" s="16"/>
      <c r="AB74" s="16"/>
      <c r="AC74" s="2"/>
    </row>
    <row r="75" spans="1:29" s="1" customFormat="1" ht="11.25">
      <c r="A75" s="2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2"/>
      <c r="N75" s="2"/>
      <c r="O75" s="2"/>
      <c r="P75" s="17"/>
      <c r="Q75" s="17"/>
      <c r="R75" s="17"/>
      <c r="S75" s="2"/>
      <c r="T75" s="2"/>
      <c r="U75" s="2"/>
      <c r="V75" s="16"/>
      <c r="W75" s="16"/>
      <c r="X75" s="16"/>
      <c r="Y75" s="16"/>
      <c r="Z75" s="16"/>
      <c r="AA75" s="16"/>
      <c r="AB75" s="16"/>
      <c r="AC75" s="2"/>
    </row>
    <row r="76" spans="1:29" s="1" customFormat="1" ht="11.25">
      <c r="A76" s="2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2"/>
      <c r="N76" s="2"/>
      <c r="O76" s="2"/>
      <c r="P76" s="17"/>
      <c r="Q76" s="17"/>
      <c r="R76" s="17"/>
      <c r="S76" s="2"/>
      <c r="T76" s="2"/>
      <c r="U76" s="2"/>
      <c r="V76" s="16"/>
      <c r="W76" s="16"/>
      <c r="X76" s="16"/>
      <c r="Y76" s="16"/>
      <c r="Z76" s="16"/>
      <c r="AA76" s="16"/>
      <c r="AB76" s="16"/>
      <c r="AC76" s="2"/>
    </row>
    <row r="77" spans="1:29" s="1" customFormat="1" ht="11.25">
      <c r="A77" s="2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2"/>
      <c r="N77" s="2"/>
      <c r="O77" s="2"/>
      <c r="P77" s="17"/>
      <c r="Q77" s="17"/>
      <c r="R77" s="17"/>
      <c r="S77" s="2"/>
      <c r="T77" s="2"/>
      <c r="U77" s="2"/>
      <c r="V77" s="16"/>
      <c r="W77" s="16"/>
      <c r="X77" s="16"/>
      <c r="Y77" s="16"/>
      <c r="Z77" s="16"/>
      <c r="AA77" s="16"/>
      <c r="AB77" s="16"/>
      <c r="AC77" s="2"/>
    </row>
    <row r="78" spans="1:29" s="1" customFormat="1" ht="11.25">
      <c r="A78" s="2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2"/>
      <c r="N78" s="2"/>
      <c r="O78" s="2"/>
      <c r="P78" s="17"/>
      <c r="Q78" s="17"/>
      <c r="R78" s="17"/>
      <c r="S78" s="2"/>
      <c r="T78" s="2"/>
      <c r="U78" s="2"/>
      <c r="V78" s="16"/>
      <c r="W78" s="16"/>
      <c r="X78" s="16"/>
      <c r="Y78" s="16"/>
      <c r="Z78" s="16"/>
      <c r="AA78" s="16"/>
      <c r="AB78" s="16"/>
      <c r="AC78" s="2"/>
    </row>
    <row r="79" spans="1:29" s="1" customFormat="1" ht="11.25">
      <c r="A79" s="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2"/>
      <c r="N79" s="2"/>
      <c r="O79" s="2"/>
      <c r="P79" s="17"/>
      <c r="Q79" s="17"/>
      <c r="R79" s="17"/>
      <c r="S79" s="2"/>
      <c r="T79" s="2"/>
      <c r="U79" s="2"/>
      <c r="V79" s="16"/>
      <c r="W79" s="16"/>
      <c r="X79" s="16"/>
      <c r="Y79" s="16"/>
      <c r="Z79" s="16"/>
      <c r="AA79" s="16"/>
      <c r="AB79" s="16"/>
      <c r="AC79" s="2"/>
    </row>
    <row r="80" spans="1:29" s="1" customFormat="1" ht="11.25">
      <c r="A80" s="2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2"/>
      <c r="N80" s="2"/>
      <c r="O80" s="2"/>
      <c r="P80" s="17"/>
      <c r="Q80" s="17"/>
      <c r="R80" s="17"/>
      <c r="S80" s="2"/>
      <c r="T80" s="2"/>
      <c r="U80" s="2"/>
      <c r="V80" s="16"/>
      <c r="W80" s="16"/>
      <c r="X80" s="16"/>
      <c r="Y80" s="16"/>
      <c r="Z80" s="16"/>
      <c r="AA80" s="16"/>
      <c r="AB80" s="16"/>
      <c r="AC80" s="2"/>
    </row>
    <row r="81" spans="1:29" s="1" customFormat="1" ht="11.25">
      <c r="A81" s="2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2"/>
      <c r="N81" s="2"/>
      <c r="O81" s="2"/>
      <c r="P81" s="17"/>
      <c r="Q81" s="17"/>
      <c r="R81" s="17"/>
      <c r="S81" s="2"/>
      <c r="T81" s="2"/>
      <c r="U81" s="2"/>
      <c r="V81" s="16"/>
      <c r="W81" s="16"/>
      <c r="X81" s="16"/>
      <c r="Y81" s="16"/>
      <c r="Z81" s="16"/>
      <c r="AA81" s="16"/>
      <c r="AB81" s="16"/>
      <c r="AC81" s="2"/>
    </row>
    <row r="82" spans="1:29" s="1" customFormat="1" ht="11.25">
      <c r="A82" s="2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2"/>
      <c r="N82" s="2"/>
      <c r="O82" s="2"/>
      <c r="P82" s="17"/>
      <c r="Q82" s="17"/>
      <c r="R82" s="17"/>
      <c r="S82" s="2"/>
      <c r="T82" s="2"/>
      <c r="U82" s="2"/>
      <c r="V82" s="16"/>
      <c r="W82" s="16"/>
      <c r="X82" s="16"/>
      <c r="Y82" s="16"/>
      <c r="Z82" s="16"/>
      <c r="AA82" s="16"/>
      <c r="AB82" s="16"/>
      <c r="AC82" s="2"/>
    </row>
    <row r="83" spans="1:29" s="1" customFormat="1" ht="11.25">
      <c r="A83" s="2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2"/>
      <c r="N83" s="2"/>
      <c r="O83" s="2"/>
      <c r="P83" s="17"/>
      <c r="Q83" s="17"/>
      <c r="R83" s="17"/>
      <c r="S83" s="2"/>
      <c r="T83" s="2"/>
      <c r="U83" s="2"/>
      <c r="V83" s="16"/>
      <c r="W83" s="16"/>
      <c r="X83" s="16"/>
      <c r="Y83" s="16"/>
      <c r="Z83" s="16"/>
      <c r="AA83" s="16"/>
      <c r="AB83" s="16"/>
      <c r="AC83" s="2"/>
    </row>
    <row r="84" spans="1:29" s="1" customFormat="1" ht="11.25">
      <c r="A84" s="2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2"/>
      <c r="N84" s="2"/>
      <c r="O84" s="2"/>
      <c r="P84" s="17"/>
      <c r="Q84" s="17"/>
      <c r="R84" s="17"/>
      <c r="S84" s="2"/>
      <c r="T84" s="2"/>
      <c r="U84" s="2"/>
      <c r="V84" s="16"/>
      <c r="W84" s="16"/>
      <c r="X84" s="16"/>
      <c r="Y84" s="16"/>
      <c r="Z84" s="16"/>
      <c r="AA84" s="16"/>
      <c r="AB84" s="16"/>
      <c r="AC84" s="2"/>
    </row>
    <row r="85" spans="1:29" s="1" customFormat="1" ht="11.25">
      <c r="A85" s="2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2"/>
      <c r="N85" s="2"/>
      <c r="O85" s="2"/>
      <c r="P85" s="17"/>
      <c r="Q85" s="17"/>
      <c r="R85" s="17"/>
      <c r="S85" s="2"/>
      <c r="T85" s="2"/>
      <c r="U85" s="2"/>
      <c r="V85" s="16"/>
      <c r="W85" s="16"/>
      <c r="X85" s="16"/>
      <c r="Y85" s="16"/>
      <c r="Z85" s="16"/>
      <c r="AA85" s="16"/>
      <c r="AB85" s="16"/>
      <c r="AC85" s="2"/>
    </row>
    <row r="86" spans="1:29" s="1" customFormat="1" ht="11.25">
      <c r="A86" s="2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2"/>
      <c r="N86" s="2"/>
      <c r="O86" s="2"/>
      <c r="P86" s="17"/>
      <c r="Q86" s="17"/>
      <c r="R86" s="17"/>
      <c r="S86" s="2"/>
      <c r="T86" s="2"/>
      <c r="U86" s="2"/>
      <c r="V86" s="16"/>
      <c r="W86" s="16"/>
      <c r="X86" s="16"/>
      <c r="Y86" s="16"/>
      <c r="Z86" s="16"/>
      <c r="AA86" s="16"/>
      <c r="AB86" s="16"/>
      <c r="AC86" s="2"/>
    </row>
    <row r="87" spans="1:29" s="1" customFormat="1" ht="11.25">
      <c r="A87" s="2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2"/>
      <c r="N87" s="2"/>
      <c r="O87" s="2"/>
      <c r="P87" s="17"/>
      <c r="Q87" s="17"/>
      <c r="R87" s="17"/>
      <c r="S87" s="2"/>
      <c r="T87" s="2"/>
      <c r="U87" s="2"/>
      <c r="V87" s="16"/>
      <c r="W87" s="16"/>
      <c r="X87" s="16"/>
      <c r="Y87" s="16"/>
      <c r="Z87" s="16"/>
      <c r="AA87" s="16"/>
      <c r="AB87" s="16"/>
      <c r="AC87" s="2"/>
    </row>
  </sheetData>
  <sheetProtection selectLockedCells="1"/>
  <mergeCells count="49">
    <mergeCell ref="J8:J9"/>
    <mergeCell ref="G6:H7"/>
    <mergeCell ref="A14:B14"/>
    <mergeCell ref="A11:B11"/>
    <mergeCell ref="A3:J3"/>
    <mergeCell ref="K3:S3"/>
    <mergeCell ref="T3:AD3"/>
    <mergeCell ref="A4:J4"/>
    <mergeCell ref="AB6:AB9"/>
    <mergeCell ref="N8:N9"/>
    <mergeCell ref="K6:K9"/>
    <mergeCell ref="M8:M9"/>
    <mergeCell ref="AD6:AD9"/>
    <mergeCell ref="Z6:Z9"/>
    <mergeCell ref="AA6:AA9"/>
    <mergeCell ref="AC6:AC9"/>
    <mergeCell ref="X6:Y7"/>
    <mergeCell ref="U8:U9"/>
    <mergeCell ref="T6:U7"/>
    <mergeCell ref="V6:W7"/>
    <mergeCell ref="T8:T9"/>
    <mergeCell ref="V8:V9"/>
    <mergeCell ref="Q8:Q9"/>
    <mergeCell ref="R8:R9"/>
    <mergeCell ref="S8:S9"/>
    <mergeCell ref="W8:W9"/>
    <mergeCell ref="P6:Q7"/>
    <mergeCell ref="R6:S7"/>
    <mergeCell ref="P8:P9"/>
    <mergeCell ref="L6:M7"/>
    <mergeCell ref="N6:O7"/>
    <mergeCell ref="O8:O9"/>
    <mergeCell ref="L8:L9"/>
    <mergeCell ref="X8:X9"/>
    <mergeCell ref="Y8:Y9"/>
    <mergeCell ref="A13:B13"/>
    <mergeCell ref="C8:C9"/>
    <mergeCell ref="D8:D9"/>
    <mergeCell ref="E8:E9"/>
    <mergeCell ref="F8:F9"/>
    <mergeCell ref="G8:G9"/>
    <mergeCell ref="H8:H9"/>
    <mergeCell ref="A12:B12"/>
    <mergeCell ref="A10:B10"/>
    <mergeCell ref="A6:B9"/>
    <mergeCell ref="C6:D7"/>
    <mergeCell ref="I6:J7"/>
    <mergeCell ref="I8:I9"/>
    <mergeCell ref="E6:F7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0" max="42" man="1"/>
    <brk id="19" max="4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9.625" style="43" customWidth="1"/>
    <col min="2" max="2" width="9.625" style="44" customWidth="1"/>
    <col min="3" max="7" width="8.625" style="44" customWidth="1"/>
    <col min="8" max="8" width="9.125" style="44" customWidth="1"/>
    <col min="9" max="9" width="10.875" style="44" customWidth="1"/>
    <col min="10" max="14" width="13.625" style="44" customWidth="1"/>
    <col min="15" max="15" width="14.25" style="43" customWidth="1"/>
    <col min="16" max="16384" width="9" style="7"/>
  </cols>
  <sheetData>
    <row r="1" spans="1:16" s="48" customFormat="1" ht="14.1" customHeight="1">
      <c r="A1" s="269" t="s">
        <v>1265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270" t="s">
        <v>739</v>
      </c>
    </row>
    <row r="2" spans="1:16" s="48" customFormat="1" ht="14.1" customHeight="1">
      <c r="A2" s="269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270"/>
    </row>
    <row r="3" spans="1:16" s="23" customFormat="1" ht="20.100000000000001" customHeight="1">
      <c r="A3" s="1331" t="s">
        <v>484</v>
      </c>
      <c r="B3" s="1331"/>
      <c r="C3" s="1331"/>
      <c r="D3" s="1331"/>
      <c r="E3" s="1331"/>
      <c r="F3" s="1331"/>
      <c r="G3" s="1331"/>
      <c r="H3" s="1331"/>
      <c r="I3" s="1331"/>
      <c r="J3" s="1333" t="s">
        <v>777</v>
      </c>
      <c r="K3" s="1333"/>
      <c r="L3" s="1333"/>
      <c r="M3" s="1333"/>
      <c r="N3" s="1333"/>
      <c r="O3" s="1333"/>
    </row>
    <row r="4" spans="1:16" s="25" customFormat="1" ht="24" customHeight="1">
      <c r="A4" s="26"/>
      <c r="B4" s="26"/>
      <c r="C4" s="26"/>
      <c r="D4" s="26"/>
      <c r="E4" s="26"/>
      <c r="F4" s="26"/>
      <c r="G4" s="26"/>
      <c r="H4" s="26"/>
      <c r="I4" s="26"/>
      <c r="J4" s="1333" t="s">
        <v>778</v>
      </c>
      <c r="K4" s="1333"/>
      <c r="L4" s="1333"/>
      <c r="M4" s="1333"/>
      <c r="N4" s="1333"/>
      <c r="O4" s="1333"/>
    </row>
    <row r="5" spans="1:16" s="27" customFormat="1" ht="18" customHeight="1" thickBot="1">
      <c r="A5" s="27" t="s">
        <v>345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49" t="s">
        <v>29</v>
      </c>
    </row>
    <row r="6" spans="1:16" s="1" customFormat="1" ht="24.95" customHeight="1">
      <c r="A6" s="1312" t="s">
        <v>30</v>
      </c>
      <c r="B6" s="1339" t="s">
        <v>907</v>
      </c>
      <c r="C6" s="1321"/>
      <c r="D6" s="1340"/>
      <c r="E6" s="1289" t="s">
        <v>485</v>
      </c>
      <c r="F6" s="1289"/>
      <c r="G6" s="1292" t="s">
        <v>486</v>
      </c>
      <c r="H6" s="1292" t="s">
        <v>526</v>
      </c>
      <c r="I6" s="1334" t="s">
        <v>487</v>
      </c>
      <c r="J6" s="1288" t="s">
        <v>488</v>
      </c>
      <c r="K6" s="1288" t="s">
        <v>489</v>
      </c>
      <c r="L6" s="1292" t="s">
        <v>490</v>
      </c>
      <c r="M6" s="1292" t="s">
        <v>491</v>
      </c>
      <c r="N6" s="1292" t="s">
        <v>492</v>
      </c>
      <c r="O6" s="1315" t="s">
        <v>450</v>
      </c>
    </row>
    <row r="7" spans="1:16" s="1" customFormat="1" ht="18" customHeight="1">
      <c r="A7" s="1313"/>
      <c r="B7" s="484"/>
      <c r="C7" s="1275" t="s">
        <v>905</v>
      </c>
      <c r="D7" s="1275" t="s">
        <v>906</v>
      </c>
      <c r="E7" s="1275" t="s">
        <v>493</v>
      </c>
      <c r="F7" s="1275" t="s">
        <v>494</v>
      </c>
      <c r="G7" s="1291"/>
      <c r="H7" s="1291"/>
      <c r="I7" s="1335"/>
      <c r="J7" s="1337"/>
      <c r="K7" s="1290"/>
      <c r="L7" s="1291"/>
      <c r="M7" s="1301"/>
      <c r="N7" s="1301"/>
      <c r="O7" s="1316"/>
    </row>
    <row r="8" spans="1:16" s="1" customFormat="1" ht="18" customHeight="1">
      <c r="A8" s="1314"/>
      <c r="B8" s="485"/>
      <c r="C8" s="1332"/>
      <c r="D8" s="1332"/>
      <c r="E8" s="1332"/>
      <c r="F8" s="1332"/>
      <c r="G8" s="1276"/>
      <c r="H8" s="1276"/>
      <c r="I8" s="1336"/>
      <c r="J8" s="1338"/>
      <c r="K8" s="1341"/>
      <c r="L8" s="1276"/>
      <c r="M8" s="1332"/>
      <c r="N8" s="1332"/>
      <c r="O8" s="1317"/>
    </row>
    <row r="9" spans="1:16" s="50" customFormat="1" ht="18.95" customHeight="1">
      <c r="A9" s="29" t="s">
        <v>344</v>
      </c>
      <c r="B9" s="30">
        <v>17626</v>
      </c>
      <c r="C9" s="30" t="s">
        <v>908</v>
      </c>
      <c r="D9" s="30" t="s">
        <v>908</v>
      </c>
      <c r="E9" s="30">
        <v>2761</v>
      </c>
      <c r="F9" s="30">
        <v>16</v>
      </c>
      <c r="G9" s="30">
        <v>620</v>
      </c>
      <c r="H9" s="30">
        <v>659</v>
      </c>
      <c r="I9" s="437">
        <v>235</v>
      </c>
      <c r="J9" s="30">
        <v>37</v>
      </c>
      <c r="K9" s="30">
        <v>5032</v>
      </c>
      <c r="L9" s="30">
        <v>5085</v>
      </c>
      <c r="M9" s="30">
        <v>3056</v>
      </c>
      <c r="N9" s="851">
        <v>125</v>
      </c>
      <c r="O9" s="473" t="s">
        <v>344</v>
      </c>
    </row>
    <row r="10" spans="1:16" s="50" customFormat="1" ht="18.95" customHeight="1">
      <c r="A10" s="29" t="s">
        <v>297</v>
      </c>
      <c r="B10" s="30">
        <v>18682</v>
      </c>
      <c r="C10" s="30" t="s">
        <v>908</v>
      </c>
      <c r="D10" s="30" t="s">
        <v>908</v>
      </c>
      <c r="E10" s="30">
        <v>2842</v>
      </c>
      <c r="F10" s="30">
        <v>11</v>
      </c>
      <c r="G10" s="30">
        <v>647</v>
      </c>
      <c r="H10" s="30">
        <v>692</v>
      </c>
      <c r="I10" s="437">
        <v>373</v>
      </c>
      <c r="J10" s="30">
        <v>24</v>
      </c>
      <c r="K10" s="30">
        <v>5158</v>
      </c>
      <c r="L10" s="30">
        <v>5521</v>
      </c>
      <c r="M10" s="30">
        <v>3272</v>
      </c>
      <c r="N10" s="851">
        <v>142</v>
      </c>
      <c r="O10" s="473" t="s">
        <v>297</v>
      </c>
    </row>
    <row r="11" spans="1:16" s="50" customFormat="1" ht="18.95" customHeight="1">
      <c r="A11" s="29" t="s">
        <v>348</v>
      </c>
      <c r="B11" s="30">
        <v>21241</v>
      </c>
      <c r="C11" s="30" t="s">
        <v>908</v>
      </c>
      <c r="D11" s="30" t="s">
        <v>908</v>
      </c>
      <c r="E11" s="30">
        <v>3119</v>
      </c>
      <c r="F11" s="30">
        <v>2</v>
      </c>
      <c r="G11" s="30">
        <v>768</v>
      </c>
      <c r="H11" s="30">
        <v>774</v>
      </c>
      <c r="I11" s="437">
        <v>311</v>
      </c>
      <c r="J11" s="30">
        <v>39</v>
      </c>
      <c r="K11" s="30">
        <v>6378</v>
      </c>
      <c r="L11" s="30">
        <v>6240</v>
      </c>
      <c r="M11" s="30">
        <v>3471</v>
      </c>
      <c r="N11" s="851">
        <v>139</v>
      </c>
      <c r="O11" s="473" t="s">
        <v>348</v>
      </c>
    </row>
    <row r="12" spans="1:16" s="50" customFormat="1" ht="18.95" customHeight="1">
      <c r="A12" s="29" t="s">
        <v>904</v>
      </c>
      <c r="B12" s="30">
        <v>20015</v>
      </c>
      <c r="C12" s="30" t="s">
        <v>46</v>
      </c>
      <c r="D12" s="30" t="s">
        <v>46</v>
      </c>
      <c r="E12" s="30">
        <v>3017</v>
      </c>
      <c r="F12" s="30">
        <v>51</v>
      </c>
      <c r="G12" s="30">
        <v>752</v>
      </c>
      <c r="H12" s="30">
        <v>733</v>
      </c>
      <c r="I12" s="437">
        <v>244</v>
      </c>
      <c r="J12" s="30">
        <v>37</v>
      </c>
      <c r="K12" s="30">
        <v>5458</v>
      </c>
      <c r="L12" s="30">
        <v>6105</v>
      </c>
      <c r="M12" s="30">
        <v>3480</v>
      </c>
      <c r="N12" s="851">
        <v>138</v>
      </c>
      <c r="O12" s="473" t="s">
        <v>904</v>
      </c>
    </row>
    <row r="13" spans="1:16" s="1" customFormat="1" ht="19.5" customHeight="1">
      <c r="A13" s="35" t="s">
        <v>1088</v>
      </c>
      <c r="B13" s="34">
        <f>SUM(B15:B37)</f>
        <v>21316</v>
      </c>
      <c r="C13" s="34">
        <f>SUM(C15:C37)</f>
        <v>7290</v>
      </c>
      <c r="D13" s="34">
        <f>SUM(D15:D37)</f>
        <v>14026</v>
      </c>
      <c r="E13" s="34">
        <f t="shared" ref="E13:N13" si="0">SUM(E15:E37)</f>
        <v>3094</v>
      </c>
      <c r="F13" s="34">
        <f t="shared" si="0"/>
        <v>50</v>
      </c>
      <c r="G13" s="34">
        <f t="shared" si="0"/>
        <v>759</v>
      </c>
      <c r="H13" s="34">
        <f t="shared" si="0"/>
        <v>741</v>
      </c>
      <c r="I13" s="1152">
        <f t="shared" si="0"/>
        <v>201</v>
      </c>
      <c r="J13" s="34">
        <f t="shared" si="0"/>
        <v>13</v>
      </c>
      <c r="K13" s="34">
        <f t="shared" si="0"/>
        <v>6236</v>
      </c>
      <c r="L13" s="34">
        <f t="shared" si="0"/>
        <v>6433</v>
      </c>
      <c r="M13" s="34">
        <f t="shared" si="0"/>
        <v>3629</v>
      </c>
      <c r="N13" s="1153">
        <f t="shared" si="0"/>
        <v>160</v>
      </c>
      <c r="O13" s="51" t="s">
        <v>1088</v>
      </c>
    </row>
    <row r="14" spans="1:16" s="1" customFormat="1" ht="6" customHeight="1">
      <c r="A14" s="35"/>
      <c r="B14" s="34"/>
      <c r="C14" s="34"/>
      <c r="D14" s="34"/>
      <c r="E14" s="34"/>
      <c r="F14" s="34"/>
      <c r="G14" s="34"/>
      <c r="H14" s="34"/>
      <c r="I14" s="437"/>
      <c r="J14" s="34"/>
      <c r="K14" s="34"/>
      <c r="L14" s="34"/>
      <c r="M14" s="34"/>
      <c r="N14" s="851"/>
      <c r="O14" s="474"/>
    </row>
    <row r="15" spans="1:16" s="53" customFormat="1" ht="17.850000000000001" customHeight="1">
      <c r="A15" s="37" t="s">
        <v>298</v>
      </c>
      <c r="B15" s="377">
        <f>IF(SUM(C15:D15)=SUM(E15:N15),C15+D15,"ERR!""")</f>
        <v>5850</v>
      </c>
      <c r="C15" s="899">
        <v>2008</v>
      </c>
      <c r="D15" s="899">
        <v>3842</v>
      </c>
      <c r="E15" s="903">
        <v>775</v>
      </c>
      <c r="F15" s="903">
        <v>49</v>
      </c>
      <c r="G15" s="903">
        <v>177</v>
      </c>
      <c r="H15" s="903">
        <v>172</v>
      </c>
      <c r="I15" s="903">
        <v>37</v>
      </c>
      <c r="J15" s="903">
        <v>0</v>
      </c>
      <c r="K15" s="903">
        <v>1833</v>
      </c>
      <c r="L15" s="903">
        <v>1752</v>
      </c>
      <c r="M15" s="903">
        <v>1013</v>
      </c>
      <c r="N15" s="903">
        <v>42</v>
      </c>
      <c r="O15" s="38" t="s">
        <v>299</v>
      </c>
      <c r="P15" s="52"/>
    </row>
    <row r="16" spans="1:16" s="53" customFormat="1" ht="17.850000000000001" customHeight="1">
      <c r="A16" s="37" t="s">
        <v>300</v>
      </c>
      <c r="B16" s="377">
        <f t="shared" ref="B16:B37" si="1">IF(SUM(C16:D16)=SUM(E16:N16),C16+D16,"ERR!""")</f>
        <v>1758</v>
      </c>
      <c r="C16" s="899">
        <v>639</v>
      </c>
      <c r="D16" s="899">
        <v>1119</v>
      </c>
      <c r="E16" s="903">
        <v>343</v>
      </c>
      <c r="F16" s="903">
        <v>0</v>
      </c>
      <c r="G16" s="903">
        <v>56</v>
      </c>
      <c r="H16" s="903">
        <v>72</v>
      </c>
      <c r="I16" s="903">
        <v>32</v>
      </c>
      <c r="J16" s="903">
        <v>0</v>
      </c>
      <c r="K16" s="903">
        <v>519</v>
      </c>
      <c r="L16" s="903">
        <v>460</v>
      </c>
      <c r="M16" s="903">
        <v>272</v>
      </c>
      <c r="N16" s="903">
        <v>4</v>
      </c>
      <c r="O16" s="38" t="s">
        <v>301</v>
      </c>
      <c r="P16" s="52"/>
    </row>
    <row r="17" spans="1:16" s="53" customFormat="1" ht="17.850000000000001" customHeight="1">
      <c r="A17" s="37" t="s">
        <v>302</v>
      </c>
      <c r="B17" s="377">
        <f t="shared" si="1"/>
        <v>1115</v>
      </c>
      <c r="C17" s="899">
        <v>317</v>
      </c>
      <c r="D17" s="899">
        <v>798</v>
      </c>
      <c r="E17" s="903">
        <v>151</v>
      </c>
      <c r="F17" s="903">
        <v>0</v>
      </c>
      <c r="G17" s="903">
        <v>33</v>
      </c>
      <c r="H17" s="903">
        <v>25</v>
      </c>
      <c r="I17" s="903">
        <v>7</v>
      </c>
      <c r="J17" s="903">
        <v>0</v>
      </c>
      <c r="K17" s="903">
        <v>354</v>
      </c>
      <c r="L17" s="903">
        <v>313</v>
      </c>
      <c r="M17" s="903">
        <v>212</v>
      </c>
      <c r="N17" s="903">
        <v>20</v>
      </c>
      <c r="O17" s="38" t="s">
        <v>303</v>
      </c>
      <c r="P17" s="52"/>
    </row>
    <row r="18" spans="1:16" s="53" customFormat="1" ht="17.850000000000001" customHeight="1">
      <c r="A18" s="37" t="s">
        <v>304</v>
      </c>
      <c r="B18" s="377">
        <f t="shared" si="1"/>
        <v>1968</v>
      </c>
      <c r="C18" s="899">
        <v>689</v>
      </c>
      <c r="D18" s="899">
        <v>1279</v>
      </c>
      <c r="E18" s="903">
        <v>282</v>
      </c>
      <c r="F18" s="903">
        <v>0</v>
      </c>
      <c r="G18" s="903">
        <v>43</v>
      </c>
      <c r="H18" s="903">
        <v>47</v>
      </c>
      <c r="I18" s="903">
        <v>21</v>
      </c>
      <c r="J18" s="903">
        <v>13</v>
      </c>
      <c r="K18" s="903">
        <v>813</v>
      </c>
      <c r="L18" s="903">
        <v>440</v>
      </c>
      <c r="M18" s="903">
        <v>280</v>
      </c>
      <c r="N18" s="903">
        <v>29</v>
      </c>
      <c r="O18" s="38" t="s">
        <v>305</v>
      </c>
      <c r="P18" s="52"/>
    </row>
    <row r="19" spans="1:16" s="53" customFormat="1" ht="17.850000000000001" customHeight="1">
      <c r="A19" s="37" t="s">
        <v>306</v>
      </c>
      <c r="B19" s="377">
        <f t="shared" si="1"/>
        <v>2915</v>
      </c>
      <c r="C19" s="899">
        <v>1094</v>
      </c>
      <c r="D19" s="899">
        <v>1821</v>
      </c>
      <c r="E19" s="903">
        <v>494</v>
      </c>
      <c r="F19" s="903">
        <v>0</v>
      </c>
      <c r="G19" s="903">
        <v>172</v>
      </c>
      <c r="H19" s="903">
        <v>128</v>
      </c>
      <c r="I19" s="903">
        <v>26</v>
      </c>
      <c r="J19" s="903">
        <v>0</v>
      </c>
      <c r="K19" s="903">
        <v>946</v>
      </c>
      <c r="L19" s="903">
        <v>590</v>
      </c>
      <c r="M19" s="903">
        <v>540</v>
      </c>
      <c r="N19" s="903">
        <v>19</v>
      </c>
      <c r="O19" s="38" t="s">
        <v>307</v>
      </c>
      <c r="P19" s="52"/>
    </row>
    <row r="20" spans="1:16" s="53" customFormat="1" ht="17.850000000000001" customHeight="1">
      <c r="A20" s="37" t="s">
        <v>308</v>
      </c>
      <c r="B20" s="377">
        <f t="shared" si="1"/>
        <v>949</v>
      </c>
      <c r="C20" s="899">
        <v>309</v>
      </c>
      <c r="D20" s="899">
        <v>640</v>
      </c>
      <c r="E20" s="903">
        <v>109</v>
      </c>
      <c r="F20" s="903">
        <v>0</v>
      </c>
      <c r="G20" s="903">
        <v>31</v>
      </c>
      <c r="H20" s="903">
        <v>36</v>
      </c>
      <c r="I20" s="903">
        <v>10</v>
      </c>
      <c r="J20" s="903">
        <v>0</v>
      </c>
      <c r="K20" s="903">
        <v>187</v>
      </c>
      <c r="L20" s="903">
        <v>446</v>
      </c>
      <c r="M20" s="903">
        <v>128</v>
      </c>
      <c r="N20" s="903">
        <v>2</v>
      </c>
      <c r="O20" s="38" t="s">
        <v>309</v>
      </c>
      <c r="P20" s="52"/>
    </row>
    <row r="21" spans="1:16" s="53" customFormat="1" ht="17.850000000000001" customHeight="1">
      <c r="A21" s="37" t="s">
        <v>310</v>
      </c>
      <c r="B21" s="377">
        <f t="shared" si="1"/>
        <v>777</v>
      </c>
      <c r="C21" s="899">
        <v>300</v>
      </c>
      <c r="D21" s="899">
        <v>477</v>
      </c>
      <c r="E21" s="903">
        <v>112</v>
      </c>
      <c r="F21" s="903">
        <v>0</v>
      </c>
      <c r="G21" s="903">
        <v>22</v>
      </c>
      <c r="H21" s="903">
        <v>33</v>
      </c>
      <c r="I21" s="903">
        <v>9</v>
      </c>
      <c r="J21" s="903">
        <v>0</v>
      </c>
      <c r="K21" s="903">
        <v>200</v>
      </c>
      <c r="L21" s="903">
        <v>249</v>
      </c>
      <c r="M21" s="903">
        <v>147</v>
      </c>
      <c r="N21" s="903">
        <v>5</v>
      </c>
      <c r="O21" s="38" t="s">
        <v>311</v>
      </c>
      <c r="P21" s="52"/>
    </row>
    <row r="22" spans="1:16" s="53" customFormat="1" ht="17.850000000000001" customHeight="1">
      <c r="A22" s="37" t="s">
        <v>312</v>
      </c>
      <c r="B22" s="377">
        <f t="shared" si="1"/>
        <v>579</v>
      </c>
      <c r="C22" s="899">
        <v>175</v>
      </c>
      <c r="D22" s="899">
        <v>404</v>
      </c>
      <c r="E22" s="903">
        <v>90</v>
      </c>
      <c r="F22" s="903">
        <v>0</v>
      </c>
      <c r="G22" s="903">
        <v>19</v>
      </c>
      <c r="H22" s="903">
        <v>20</v>
      </c>
      <c r="I22" s="903">
        <v>2</v>
      </c>
      <c r="J22" s="903">
        <v>0</v>
      </c>
      <c r="K22" s="903">
        <v>165</v>
      </c>
      <c r="L22" s="903">
        <v>224</v>
      </c>
      <c r="M22" s="903">
        <v>56</v>
      </c>
      <c r="N22" s="903">
        <v>3</v>
      </c>
      <c r="O22" s="38" t="s">
        <v>313</v>
      </c>
      <c r="P22" s="52"/>
    </row>
    <row r="23" spans="1:16" s="53" customFormat="1" ht="17.850000000000001" customHeight="1">
      <c r="A23" s="37" t="s">
        <v>314</v>
      </c>
      <c r="B23" s="377">
        <f t="shared" si="1"/>
        <v>626</v>
      </c>
      <c r="C23" s="899">
        <v>275</v>
      </c>
      <c r="D23" s="899">
        <v>351</v>
      </c>
      <c r="E23" s="903">
        <v>91</v>
      </c>
      <c r="F23" s="903">
        <v>0</v>
      </c>
      <c r="G23" s="903">
        <v>16</v>
      </c>
      <c r="H23" s="903">
        <v>14</v>
      </c>
      <c r="I23" s="903">
        <v>5</v>
      </c>
      <c r="J23" s="903">
        <v>0</v>
      </c>
      <c r="K23" s="903">
        <v>178</v>
      </c>
      <c r="L23" s="903">
        <v>204</v>
      </c>
      <c r="M23" s="903">
        <v>111</v>
      </c>
      <c r="N23" s="903">
        <v>7</v>
      </c>
      <c r="O23" s="38" t="s">
        <v>315</v>
      </c>
      <c r="P23" s="52"/>
    </row>
    <row r="24" spans="1:16" s="53" customFormat="1" ht="17.850000000000001" customHeight="1">
      <c r="A24" s="37" t="s">
        <v>316</v>
      </c>
      <c r="B24" s="377">
        <f t="shared" si="1"/>
        <v>1870</v>
      </c>
      <c r="C24" s="899">
        <v>521</v>
      </c>
      <c r="D24" s="899">
        <v>1349</v>
      </c>
      <c r="E24" s="903">
        <v>256</v>
      </c>
      <c r="F24" s="903">
        <v>0</v>
      </c>
      <c r="G24" s="903">
        <v>85</v>
      </c>
      <c r="H24" s="903">
        <v>68</v>
      </c>
      <c r="I24" s="903">
        <v>15</v>
      </c>
      <c r="J24" s="903">
        <v>0</v>
      </c>
      <c r="K24" s="903">
        <v>462</v>
      </c>
      <c r="L24" s="903">
        <v>604</v>
      </c>
      <c r="M24" s="903">
        <v>370</v>
      </c>
      <c r="N24" s="903">
        <v>10</v>
      </c>
      <c r="O24" s="38" t="s">
        <v>317</v>
      </c>
      <c r="P24" s="52"/>
    </row>
    <row r="25" spans="1:16" s="53" customFormat="1" ht="17.850000000000001" customHeight="1">
      <c r="A25" s="37" t="s">
        <v>318</v>
      </c>
      <c r="B25" s="377">
        <f t="shared" si="1"/>
        <v>50</v>
      </c>
      <c r="C25" s="899">
        <v>20</v>
      </c>
      <c r="D25" s="899">
        <v>30</v>
      </c>
      <c r="E25" s="903">
        <v>8</v>
      </c>
      <c r="F25" s="903">
        <v>0</v>
      </c>
      <c r="G25" s="903">
        <v>2</v>
      </c>
      <c r="H25" s="903">
        <v>5</v>
      </c>
      <c r="I25" s="903">
        <v>0</v>
      </c>
      <c r="J25" s="903">
        <v>0</v>
      </c>
      <c r="K25" s="899">
        <v>1</v>
      </c>
      <c r="L25" s="903">
        <v>20</v>
      </c>
      <c r="M25" s="903">
        <v>13</v>
      </c>
      <c r="N25" s="903">
        <v>1</v>
      </c>
      <c r="O25" s="38" t="s">
        <v>319</v>
      </c>
      <c r="P25" s="52"/>
    </row>
    <row r="26" spans="1:16" s="53" customFormat="1" ht="17.850000000000001" customHeight="1">
      <c r="A26" s="37" t="s">
        <v>320</v>
      </c>
      <c r="B26" s="377">
        <f t="shared" si="1"/>
        <v>324</v>
      </c>
      <c r="C26" s="899">
        <v>112</v>
      </c>
      <c r="D26" s="899">
        <v>212</v>
      </c>
      <c r="E26" s="903">
        <v>40</v>
      </c>
      <c r="F26" s="903">
        <v>0</v>
      </c>
      <c r="G26" s="903">
        <v>11</v>
      </c>
      <c r="H26" s="903">
        <v>13</v>
      </c>
      <c r="I26" s="903">
        <v>0</v>
      </c>
      <c r="J26" s="903">
        <v>0</v>
      </c>
      <c r="K26" s="903">
        <v>65</v>
      </c>
      <c r="L26" s="903">
        <v>129</v>
      </c>
      <c r="M26" s="903">
        <v>62</v>
      </c>
      <c r="N26" s="903">
        <v>4</v>
      </c>
      <c r="O26" s="38" t="s">
        <v>321</v>
      </c>
      <c r="P26" s="52"/>
    </row>
    <row r="27" spans="1:16" s="53" customFormat="1" ht="17.850000000000001" customHeight="1">
      <c r="A27" s="37" t="s">
        <v>322</v>
      </c>
      <c r="B27" s="377">
        <f t="shared" si="1"/>
        <v>84</v>
      </c>
      <c r="C27" s="899">
        <v>58</v>
      </c>
      <c r="D27" s="899">
        <v>26</v>
      </c>
      <c r="E27" s="903">
        <v>19</v>
      </c>
      <c r="F27" s="903">
        <v>0</v>
      </c>
      <c r="G27" s="903">
        <v>4</v>
      </c>
      <c r="H27" s="903">
        <v>9</v>
      </c>
      <c r="I27" s="903">
        <v>16</v>
      </c>
      <c r="J27" s="903">
        <v>0</v>
      </c>
      <c r="K27" s="903">
        <v>13</v>
      </c>
      <c r="L27" s="903">
        <v>10</v>
      </c>
      <c r="M27" s="903">
        <v>13</v>
      </c>
      <c r="N27" s="903">
        <v>0</v>
      </c>
      <c r="O27" s="38" t="s">
        <v>323</v>
      </c>
      <c r="P27" s="52"/>
    </row>
    <row r="28" spans="1:16" s="53" customFormat="1" ht="17.850000000000001" customHeight="1">
      <c r="A28" s="37" t="s">
        <v>324</v>
      </c>
      <c r="B28" s="377">
        <f t="shared" si="1"/>
        <v>32</v>
      </c>
      <c r="C28" s="899">
        <v>10</v>
      </c>
      <c r="D28" s="899">
        <v>22</v>
      </c>
      <c r="E28" s="903">
        <v>4</v>
      </c>
      <c r="F28" s="903">
        <v>0</v>
      </c>
      <c r="G28" s="903">
        <v>2</v>
      </c>
      <c r="H28" s="903">
        <v>3</v>
      </c>
      <c r="I28" s="903">
        <v>0</v>
      </c>
      <c r="J28" s="903">
        <v>0</v>
      </c>
      <c r="K28" s="903">
        <v>4</v>
      </c>
      <c r="L28" s="903">
        <v>16</v>
      </c>
      <c r="M28" s="903">
        <v>3</v>
      </c>
      <c r="N28" s="903">
        <v>0</v>
      </c>
      <c r="O28" s="38" t="s">
        <v>325</v>
      </c>
      <c r="P28" s="52"/>
    </row>
    <row r="29" spans="1:16" s="53" customFormat="1" ht="17.850000000000001" customHeight="1">
      <c r="A29" s="37" t="s">
        <v>326</v>
      </c>
      <c r="B29" s="377">
        <f t="shared" si="1"/>
        <v>271</v>
      </c>
      <c r="C29" s="899">
        <v>72</v>
      </c>
      <c r="D29" s="899">
        <v>199</v>
      </c>
      <c r="E29" s="903">
        <v>26</v>
      </c>
      <c r="F29" s="903">
        <v>0</v>
      </c>
      <c r="G29" s="903">
        <v>9</v>
      </c>
      <c r="H29" s="903">
        <v>11</v>
      </c>
      <c r="I29" s="903">
        <v>1</v>
      </c>
      <c r="J29" s="903">
        <v>0</v>
      </c>
      <c r="K29" s="903">
        <v>73</v>
      </c>
      <c r="L29" s="903">
        <v>120</v>
      </c>
      <c r="M29" s="903">
        <v>30</v>
      </c>
      <c r="N29" s="903">
        <v>1</v>
      </c>
      <c r="O29" s="38" t="s">
        <v>327</v>
      </c>
      <c r="P29" s="52"/>
    </row>
    <row r="30" spans="1:16" s="53" customFormat="1" ht="17.850000000000001" customHeight="1">
      <c r="A30" s="37" t="s">
        <v>328</v>
      </c>
      <c r="B30" s="377">
        <f t="shared" si="1"/>
        <v>323</v>
      </c>
      <c r="C30" s="899">
        <v>109</v>
      </c>
      <c r="D30" s="899">
        <v>214</v>
      </c>
      <c r="E30" s="903">
        <v>48</v>
      </c>
      <c r="F30" s="903">
        <v>0</v>
      </c>
      <c r="G30" s="903">
        <v>8</v>
      </c>
      <c r="H30" s="903">
        <v>11</v>
      </c>
      <c r="I30" s="903">
        <v>3</v>
      </c>
      <c r="J30" s="903">
        <v>0</v>
      </c>
      <c r="K30" s="903">
        <v>67</v>
      </c>
      <c r="L30" s="903">
        <v>120</v>
      </c>
      <c r="M30" s="903">
        <v>65</v>
      </c>
      <c r="N30" s="903">
        <v>1</v>
      </c>
      <c r="O30" s="38" t="s">
        <v>329</v>
      </c>
      <c r="P30" s="52"/>
    </row>
    <row r="31" spans="1:16" s="53" customFormat="1" ht="17.850000000000001" customHeight="1">
      <c r="A31" s="37" t="s">
        <v>330</v>
      </c>
      <c r="B31" s="377">
        <f t="shared" si="1"/>
        <v>179</v>
      </c>
      <c r="C31" s="899">
        <v>57</v>
      </c>
      <c r="D31" s="899">
        <v>122</v>
      </c>
      <c r="E31" s="903">
        <v>22</v>
      </c>
      <c r="F31" s="903">
        <v>0</v>
      </c>
      <c r="G31" s="903">
        <v>8</v>
      </c>
      <c r="H31" s="903">
        <v>6</v>
      </c>
      <c r="I31" s="903">
        <v>2</v>
      </c>
      <c r="J31" s="903">
        <v>0</v>
      </c>
      <c r="K31" s="903">
        <v>25</v>
      </c>
      <c r="L31" s="903">
        <v>89</v>
      </c>
      <c r="M31" s="903">
        <v>26</v>
      </c>
      <c r="N31" s="903">
        <v>1</v>
      </c>
      <c r="O31" s="38" t="s">
        <v>331</v>
      </c>
      <c r="P31" s="52"/>
    </row>
    <row r="32" spans="1:16" s="53" customFormat="1" ht="17.850000000000001" customHeight="1">
      <c r="A32" s="37" t="s">
        <v>332</v>
      </c>
      <c r="B32" s="377">
        <f t="shared" si="1"/>
        <v>282</v>
      </c>
      <c r="C32" s="899">
        <v>92</v>
      </c>
      <c r="D32" s="899">
        <v>190</v>
      </c>
      <c r="E32" s="903">
        <v>37</v>
      </c>
      <c r="F32" s="903">
        <v>0</v>
      </c>
      <c r="G32" s="903">
        <v>8</v>
      </c>
      <c r="H32" s="903">
        <v>10</v>
      </c>
      <c r="I32" s="903">
        <v>3</v>
      </c>
      <c r="J32" s="903">
        <v>0</v>
      </c>
      <c r="K32" s="903">
        <v>44</v>
      </c>
      <c r="L32" s="903">
        <v>130</v>
      </c>
      <c r="M32" s="903">
        <v>47</v>
      </c>
      <c r="N32" s="903">
        <v>3</v>
      </c>
      <c r="O32" s="38" t="s">
        <v>333</v>
      </c>
      <c r="P32" s="52"/>
    </row>
    <row r="33" spans="1:16" s="53" customFormat="1" ht="17.850000000000001" customHeight="1">
      <c r="A33" s="37" t="s">
        <v>334</v>
      </c>
      <c r="B33" s="377">
        <f t="shared" si="1"/>
        <v>610</v>
      </c>
      <c r="C33" s="899">
        <v>169</v>
      </c>
      <c r="D33" s="899">
        <v>441</v>
      </c>
      <c r="E33" s="903">
        <v>85</v>
      </c>
      <c r="F33" s="903">
        <v>0</v>
      </c>
      <c r="G33" s="903">
        <v>26</v>
      </c>
      <c r="H33" s="903">
        <v>19</v>
      </c>
      <c r="I33" s="903">
        <v>6</v>
      </c>
      <c r="J33" s="903">
        <v>0</v>
      </c>
      <c r="K33" s="903">
        <v>99</v>
      </c>
      <c r="L33" s="903">
        <v>249</v>
      </c>
      <c r="M33" s="903">
        <v>124</v>
      </c>
      <c r="N33" s="903">
        <v>2</v>
      </c>
      <c r="O33" s="38" t="s">
        <v>335</v>
      </c>
      <c r="P33" s="52"/>
    </row>
    <row r="34" spans="1:16" s="53" customFormat="1" ht="17.850000000000001" customHeight="1">
      <c r="A34" s="37" t="s">
        <v>336</v>
      </c>
      <c r="B34" s="377">
        <f t="shared" si="1"/>
        <v>266</v>
      </c>
      <c r="C34" s="1172">
        <v>95</v>
      </c>
      <c r="D34" s="1172">
        <v>171</v>
      </c>
      <c r="E34" s="903">
        <v>29</v>
      </c>
      <c r="F34" s="903">
        <v>0</v>
      </c>
      <c r="G34" s="903">
        <v>10</v>
      </c>
      <c r="H34" s="903">
        <v>13</v>
      </c>
      <c r="I34" s="903">
        <v>3</v>
      </c>
      <c r="J34" s="903">
        <v>0</v>
      </c>
      <c r="K34" s="903">
        <v>63</v>
      </c>
      <c r="L34" s="903">
        <v>89</v>
      </c>
      <c r="M34" s="903">
        <v>56</v>
      </c>
      <c r="N34" s="903">
        <v>3</v>
      </c>
      <c r="O34" s="38" t="s">
        <v>337</v>
      </c>
      <c r="P34" s="52"/>
    </row>
    <row r="35" spans="1:16" s="53" customFormat="1" ht="17.850000000000001" customHeight="1">
      <c r="A35" s="37" t="s">
        <v>338</v>
      </c>
      <c r="B35" s="899">
        <f t="shared" si="1"/>
        <v>129</v>
      </c>
      <c r="C35" s="1172">
        <v>47</v>
      </c>
      <c r="D35" s="1172">
        <v>82</v>
      </c>
      <c r="E35" s="903">
        <v>16</v>
      </c>
      <c r="F35" s="903">
        <v>0</v>
      </c>
      <c r="G35" s="903">
        <v>4</v>
      </c>
      <c r="H35" s="903">
        <v>7</v>
      </c>
      <c r="I35" s="903">
        <v>1</v>
      </c>
      <c r="J35" s="903">
        <v>0</v>
      </c>
      <c r="K35" s="903">
        <v>25</v>
      </c>
      <c r="L35" s="903">
        <v>56</v>
      </c>
      <c r="M35" s="903">
        <v>19</v>
      </c>
      <c r="N35" s="903">
        <v>1</v>
      </c>
      <c r="O35" s="38" t="s">
        <v>339</v>
      </c>
      <c r="P35" s="52"/>
    </row>
    <row r="36" spans="1:16" s="53" customFormat="1" ht="17.850000000000001" customHeight="1">
      <c r="A36" s="37" t="s">
        <v>340</v>
      </c>
      <c r="B36" s="899">
        <f t="shared" si="1"/>
        <v>293</v>
      </c>
      <c r="C36" s="1172">
        <v>96</v>
      </c>
      <c r="D36" s="1172">
        <v>197</v>
      </c>
      <c r="E36" s="903">
        <v>40</v>
      </c>
      <c r="F36" s="903">
        <v>1</v>
      </c>
      <c r="G36" s="903">
        <v>10</v>
      </c>
      <c r="H36" s="903">
        <v>15</v>
      </c>
      <c r="I36" s="903">
        <v>2</v>
      </c>
      <c r="J36" s="903">
        <v>0</v>
      </c>
      <c r="K36" s="903">
        <v>61</v>
      </c>
      <c r="L36" s="903">
        <v>123</v>
      </c>
      <c r="M36" s="903">
        <v>40</v>
      </c>
      <c r="N36" s="903">
        <v>1</v>
      </c>
      <c r="O36" s="38" t="s">
        <v>341</v>
      </c>
      <c r="P36" s="52"/>
    </row>
    <row r="37" spans="1:16" s="53" customFormat="1" ht="17.850000000000001" customHeight="1" thickBot="1">
      <c r="A37" s="37" t="s">
        <v>342</v>
      </c>
      <c r="B37" s="900">
        <f t="shared" si="1"/>
        <v>66</v>
      </c>
      <c r="C37" s="899">
        <v>26</v>
      </c>
      <c r="D37" s="899">
        <v>40</v>
      </c>
      <c r="E37" s="903">
        <v>17</v>
      </c>
      <c r="F37" s="903">
        <v>0</v>
      </c>
      <c r="G37" s="903">
        <v>3</v>
      </c>
      <c r="H37" s="903">
        <v>4</v>
      </c>
      <c r="I37" s="903">
        <v>0</v>
      </c>
      <c r="J37" s="903">
        <v>0</v>
      </c>
      <c r="K37" s="903">
        <v>39</v>
      </c>
      <c r="L37" s="1172">
        <v>0</v>
      </c>
      <c r="M37" s="903">
        <v>2</v>
      </c>
      <c r="N37" s="903">
        <v>1</v>
      </c>
      <c r="O37" s="38" t="s">
        <v>343</v>
      </c>
      <c r="P37" s="52"/>
    </row>
    <row r="38" spans="1:16" s="41" customFormat="1" ht="12.95" customHeight="1">
      <c r="A38" s="486" t="s">
        <v>874</v>
      </c>
      <c r="B38" s="377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0" t="s">
        <v>52</v>
      </c>
    </row>
    <row r="39" spans="1:16" s="41" customFormat="1" ht="11.1" customHeight="1">
      <c r="A39" s="381" t="s">
        <v>495</v>
      </c>
      <c r="B39" s="377"/>
      <c r="C39" s="383"/>
      <c r="D39" s="383"/>
      <c r="E39" s="383"/>
      <c r="F39" s="383"/>
      <c r="G39" s="383"/>
      <c r="H39" s="383"/>
      <c r="I39" s="383"/>
      <c r="J39" s="383"/>
      <c r="K39" s="383"/>
      <c r="L39" s="383"/>
      <c r="M39" s="383"/>
      <c r="N39" s="383"/>
      <c r="O39" s="383"/>
    </row>
    <row r="40" spans="1:16" s="1" customFormat="1" ht="11.25">
      <c r="A40" s="27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</row>
    <row r="41" spans="1:16" s="1" customFormat="1" ht="11.25">
      <c r="A41" s="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2"/>
    </row>
    <row r="42" spans="1:16" s="1" customFormat="1" ht="11.25">
      <c r="A42" s="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2"/>
    </row>
    <row r="43" spans="1:16" s="1" customFormat="1" ht="11.25">
      <c r="A43" s="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2"/>
    </row>
    <row r="44" spans="1:16" s="1" customFormat="1" ht="11.25">
      <c r="A44" s="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2"/>
    </row>
    <row r="45" spans="1:16" s="1" customFormat="1" ht="11.25">
      <c r="A45" s="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2"/>
    </row>
    <row r="46" spans="1:16" s="1" customFormat="1" ht="11.25">
      <c r="A46" s="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2"/>
    </row>
    <row r="47" spans="1:16" s="1" customFormat="1" ht="11.25">
      <c r="A47" s="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2"/>
    </row>
    <row r="48" spans="1:16" s="1" customFormat="1" ht="11.25">
      <c r="A48" s="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2"/>
    </row>
    <row r="49" spans="1:15" s="1" customFormat="1" ht="11.25">
      <c r="A49" s="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2"/>
    </row>
    <row r="50" spans="1:15" s="1" customFormat="1" ht="11.25">
      <c r="A50" s="2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2"/>
    </row>
    <row r="51" spans="1:15" s="1" customFormat="1" ht="11.25">
      <c r="A51" s="2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2"/>
    </row>
    <row r="52" spans="1:15" s="1" customFormat="1" ht="11.25">
      <c r="A52" s="2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2"/>
    </row>
    <row r="53" spans="1:15" s="1" customFormat="1" ht="11.25">
      <c r="A53" s="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2"/>
    </row>
    <row r="54" spans="1:15" s="1" customFormat="1" ht="11.25">
      <c r="A54" s="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2"/>
    </row>
    <row r="55" spans="1:15" s="1" customFormat="1" ht="11.25">
      <c r="A55" s="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2"/>
    </row>
    <row r="56" spans="1:15" s="1" customFormat="1" ht="11.25">
      <c r="A56" s="2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2"/>
    </row>
    <row r="57" spans="1:15" s="1" customFormat="1" ht="11.25">
      <c r="A57" s="2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2"/>
    </row>
    <row r="58" spans="1:15" s="1" customFormat="1" ht="11.25">
      <c r="A58" s="2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2"/>
    </row>
    <row r="59" spans="1:15" s="1" customFormat="1" ht="11.25">
      <c r="A59" s="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2"/>
    </row>
    <row r="60" spans="1:15" s="1" customFormat="1" ht="11.25">
      <c r="A60" s="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2"/>
    </row>
    <row r="61" spans="1:15" s="1" customFormat="1" ht="11.25">
      <c r="A61" s="2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2"/>
    </row>
    <row r="62" spans="1:15" s="1" customFormat="1" ht="11.25">
      <c r="A62" s="2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2"/>
    </row>
    <row r="63" spans="1:15" s="1" customFormat="1" ht="11.25">
      <c r="A63" s="2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2"/>
    </row>
    <row r="64" spans="1:15" s="1" customFormat="1" ht="11.25">
      <c r="A64" s="2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2"/>
    </row>
    <row r="65" spans="1:15" s="1" customFormat="1" ht="11.25">
      <c r="A65" s="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2"/>
    </row>
    <row r="66" spans="1:15" s="1" customFormat="1" ht="11.25">
      <c r="A66" s="2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2"/>
    </row>
    <row r="67" spans="1:15" s="1" customFormat="1" ht="11.25">
      <c r="A67" s="2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2"/>
    </row>
    <row r="68" spans="1:15" s="1" customFormat="1" ht="11.25">
      <c r="A68" s="2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2"/>
    </row>
    <row r="69" spans="1:15" s="1" customFormat="1" ht="11.25">
      <c r="A69" s="2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2"/>
    </row>
    <row r="70" spans="1:15" s="1" customFormat="1" ht="11.25">
      <c r="A70" s="2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2"/>
    </row>
    <row r="71" spans="1:15" s="1" customFormat="1" ht="11.25">
      <c r="A71" s="2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2"/>
    </row>
    <row r="72" spans="1:15" s="1" customFormat="1" ht="11.25">
      <c r="A72" s="2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2"/>
    </row>
    <row r="73" spans="1:15" s="1" customFormat="1" ht="11.25">
      <c r="A73" s="2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2"/>
    </row>
    <row r="74" spans="1:15" s="1" customFormat="1" ht="11.25">
      <c r="A74" s="2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2"/>
    </row>
    <row r="75" spans="1:15" s="1" customFormat="1" ht="11.25">
      <c r="A75" s="2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2"/>
    </row>
    <row r="76" spans="1:15" s="1" customFormat="1" ht="11.25">
      <c r="A76" s="2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2"/>
    </row>
    <row r="77" spans="1:15" s="1" customFormat="1" ht="11.25">
      <c r="A77" s="2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2"/>
    </row>
    <row r="78" spans="1:15" s="1" customFormat="1" ht="11.25">
      <c r="A78" s="2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2"/>
    </row>
    <row r="79" spans="1:15" s="1" customFormat="1" ht="11.25">
      <c r="A79" s="2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2"/>
    </row>
    <row r="80" spans="1:15" s="1" customFormat="1" ht="11.25">
      <c r="A80" s="2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2"/>
    </row>
    <row r="81" spans="1:15" s="1" customFormat="1" ht="11.25">
      <c r="A81" s="2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2"/>
    </row>
    <row r="82" spans="1:15" s="1" customFormat="1" ht="11.25">
      <c r="A82" s="2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2"/>
    </row>
    <row r="83" spans="1:15" s="1" customFormat="1" ht="11.25">
      <c r="A83" s="2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2"/>
    </row>
    <row r="84" spans="1:15" s="1" customFormat="1" ht="11.25">
      <c r="A84" s="2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2"/>
    </row>
    <row r="85" spans="1:15" s="1" customFormat="1" ht="11.25">
      <c r="A85" s="2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2"/>
    </row>
    <row r="86" spans="1:15" s="1" customFormat="1" ht="11.25">
      <c r="A86" s="2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2"/>
    </row>
    <row r="87" spans="1:15" s="1" customFormat="1" ht="11.25">
      <c r="A87" s="2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2"/>
    </row>
    <row r="88" spans="1:15" s="1" customFormat="1" ht="11.25">
      <c r="A88" s="2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2"/>
    </row>
  </sheetData>
  <sheetProtection selectLockedCells="1"/>
  <mergeCells count="19">
    <mergeCell ref="K6:K8"/>
    <mergeCell ref="L6:L8"/>
    <mergeCell ref="M6:M8"/>
    <mergeCell ref="N6:N8"/>
    <mergeCell ref="A3:I3"/>
    <mergeCell ref="J3:O3"/>
    <mergeCell ref="J4:O4"/>
    <mergeCell ref="A6:A8"/>
    <mergeCell ref="E6:F6"/>
    <mergeCell ref="G6:G8"/>
    <mergeCell ref="H6:H8"/>
    <mergeCell ref="I6:I8"/>
    <mergeCell ref="J6:J8"/>
    <mergeCell ref="C7:C8"/>
    <mergeCell ref="D7:D8"/>
    <mergeCell ref="B6:D6"/>
    <mergeCell ref="O6:O8"/>
    <mergeCell ref="E7:E8"/>
    <mergeCell ref="F7:F8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view="pageBreakPreview" zoomScaleNormal="100" zoomScaleSheetLayoutView="100" workbookViewId="0">
      <selection activeCell="F23" sqref="F23"/>
    </sheetView>
  </sheetViews>
  <sheetFormatPr defaultColWidth="8" defaultRowHeight="14.25"/>
  <cols>
    <col min="1" max="1" width="10.625" style="47" customWidth="1"/>
    <col min="2" max="5" width="8.625" style="46" customWidth="1"/>
    <col min="6" max="8" width="9.125" style="46" customWidth="1"/>
    <col min="9" max="9" width="9.625" style="46" customWidth="1"/>
    <col min="10" max="10" width="12" style="7" customWidth="1"/>
    <col min="11" max="11" width="11.625" style="21" customWidth="1"/>
    <col min="12" max="12" width="11.625" style="47" customWidth="1"/>
    <col min="13" max="15" width="11.625" style="7" customWidth="1"/>
    <col min="16" max="16" width="12.375" style="492" customWidth="1"/>
    <col min="17" max="17" width="8.5" style="47" customWidth="1"/>
    <col min="18" max="18" width="9.75" style="7" customWidth="1"/>
    <col min="19" max="19" width="9.625" style="7" customWidth="1"/>
    <col min="20" max="20" width="10.625" style="47" customWidth="1"/>
    <col min="21" max="21" width="9.625" style="7" customWidth="1"/>
    <col min="22" max="22" width="11.75" style="7" customWidth="1"/>
    <col min="23" max="23" width="12" style="7" customWidth="1"/>
    <col min="24" max="24" width="10.125" style="7" customWidth="1"/>
    <col min="25" max="28" width="15.625" style="7" customWidth="1"/>
    <col min="29" max="29" width="19.75" style="492" customWidth="1"/>
    <col min="30" max="16384" width="8" style="7"/>
  </cols>
  <sheetData>
    <row r="1" spans="1:29" s="1" customFormat="1" ht="14.1" customHeight="1">
      <c r="A1" s="55" t="s">
        <v>1266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14" t="s">
        <v>195</v>
      </c>
      <c r="Q1" s="55" t="s">
        <v>740</v>
      </c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14" t="s">
        <v>1267</v>
      </c>
    </row>
    <row r="2" spans="1:29" s="1" customFormat="1" ht="14.1" customHeight="1">
      <c r="A2" s="55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14"/>
      <c r="Q2" s="55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14"/>
    </row>
    <row r="3" spans="1:29" s="23" customFormat="1" ht="20.100000000000001" customHeight="1">
      <c r="A3" s="1306" t="s">
        <v>496</v>
      </c>
      <c r="B3" s="1306"/>
      <c r="C3" s="1306"/>
      <c r="D3" s="1306"/>
      <c r="E3" s="1306"/>
      <c r="F3" s="1306"/>
      <c r="G3" s="1306"/>
      <c r="H3" s="1306"/>
      <c r="I3" s="1306"/>
      <c r="J3" s="1306" t="s">
        <v>497</v>
      </c>
      <c r="K3" s="1306"/>
      <c r="L3" s="1306"/>
      <c r="M3" s="1306"/>
      <c r="N3" s="1306"/>
      <c r="O3" s="1306"/>
      <c r="P3" s="1306"/>
      <c r="Q3" s="1306" t="s">
        <v>498</v>
      </c>
      <c r="R3" s="1306"/>
      <c r="S3" s="1306"/>
      <c r="T3" s="1306"/>
      <c r="U3" s="1306"/>
      <c r="V3" s="1306"/>
      <c r="W3" s="1306"/>
      <c r="X3" s="1306"/>
      <c r="Y3" s="1306" t="s">
        <v>1</v>
      </c>
      <c r="Z3" s="1306"/>
      <c r="AA3" s="1306"/>
      <c r="AB3" s="1306"/>
      <c r="AC3" s="1306"/>
    </row>
    <row r="4" spans="1:29" s="25" customFormat="1" ht="24" customHeight="1">
      <c r="M4" s="26"/>
      <c r="N4" s="26"/>
      <c r="O4" s="26"/>
      <c r="P4" s="26"/>
      <c r="R4" s="26"/>
      <c r="S4" s="26"/>
      <c r="U4" s="26"/>
      <c r="V4" s="26"/>
      <c r="W4" s="26"/>
      <c r="X4" s="26"/>
      <c r="Z4" s="26"/>
      <c r="AA4" s="26"/>
      <c r="AB4" s="26"/>
      <c r="AC4" s="26"/>
    </row>
    <row r="5" spans="1:29" s="1" customFormat="1" ht="18" customHeight="1" thickBot="1">
      <c r="A5" s="27" t="s">
        <v>345</v>
      </c>
      <c r="B5" s="16"/>
      <c r="C5" s="16"/>
      <c r="D5" s="16"/>
      <c r="E5" s="16"/>
      <c r="F5" s="16"/>
      <c r="G5" s="16"/>
      <c r="H5" s="16"/>
      <c r="I5" s="16"/>
      <c r="K5" s="17"/>
      <c r="P5" s="28" t="s">
        <v>29</v>
      </c>
      <c r="Q5" s="27" t="s">
        <v>345</v>
      </c>
      <c r="AC5" s="28" t="s">
        <v>29</v>
      </c>
    </row>
    <row r="6" spans="1:29" s="1" customFormat="1" ht="24.95" customHeight="1">
      <c r="A6" s="1345" t="s">
        <v>30</v>
      </c>
      <c r="B6" s="1339" t="s">
        <v>907</v>
      </c>
      <c r="C6" s="1321"/>
      <c r="D6" s="1340"/>
      <c r="E6" s="1360" t="s">
        <v>499</v>
      </c>
      <c r="F6" s="1361"/>
      <c r="G6" s="1361"/>
      <c r="H6" s="1361"/>
      <c r="I6" s="1361"/>
      <c r="J6" s="1349" t="s">
        <v>499</v>
      </c>
      <c r="K6" s="1349"/>
      <c r="L6" s="1349"/>
      <c r="M6" s="1349"/>
      <c r="N6" s="1349"/>
      <c r="O6" s="1362"/>
      <c r="P6" s="1342" t="s">
        <v>28</v>
      </c>
      <c r="Q6" s="1345" t="s">
        <v>30</v>
      </c>
      <c r="R6" s="1348" t="s">
        <v>500</v>
      </c>
      <c r="S6" s="1349"/>
      <c r="T6" s="1349"/>
      <c r="U6" s="1349"/>
      <c r="V6" s="1349"/>
      <c r="W6" s="1349"/>
      <c r="X6" s="1349"/>
      <c r="Y6" s="1355" t="s">
        <v>501</v>
      </c>
      <c r="Z6" s="1355"/>
      <c r="AA6" s="1355"/>
      <c r="AB6" s="1283"/>
      <c r="AC6" s="1342" t="s">
        <v>28</v>
      </c>
    </row>
    <row r="7" spans="1:29" s="1" customFormat="1" ht="14.1" customHeight="1">
      <c r="A7" s="1346"/>
      <c r="B7" s="488"/>
      <c r="C7" s="1366" t="s">
        <v>909</v>
      </c>
      <c r="D7" s="1366" t="s">
        <v>910</v>
      </c>
      <c r="E7" s="1370"/>
      <c r="F7" s="1275" t="s">
        <v>3</v>
      </c>
      <c r="G7" s="1275" t="s">
        <v>502</v>
      </c>
      <c r="H7" s="1275" t="s">
        <v>503</v>
      </c>
      <c r="I7" s="1371" t="s">
        <v>504</v>
      </c>
      <c r="J7" s="1374" t="s">
        <v>4</v>
      </c>
      <c r="K7" s="1363" t="s">
        <v>505</v>
      </c>
      <c r="L7" s="1353" t="s">
        <v>506</v>
      </c>
      <c r="M7" s="1353" t="s">
        <v>507</v>
      </c>
      <c r="N7" s="1353" t="s">
        <v>508</v>
      </c>
      <c r="O7" s="1356" t="s">
        <v>509</v>
      </c>
      <c r="P7" s="1343"/>
      <c r="Q7" s="1346"/>
      <c r="R7" s="1350" t="s">
        <v>510</v>
      </c>
      <c r="S7" s="1353" t="s">
        <v>490</v>
      </c>
      <c r="T7" s="1353" t="s">
        <v>511</v>
      </c>
      <c r="U7" s="1353" t="s">
        <v>512</v>
      </c>
      <c r="V7" s="1353" t="s">
        <v>513</v>
      </c>
      <c r="W7" s="1353" t="s">
        <v>514</v>
      </c>
      <c r="X7" s="1371" t="s">
        <v>515</v>
      </c>
      <c r="Y7" s="1359"/>
      <c r="Z7" s="1353" t="s">
        <v>516</v>
      </c>
      <c r="AA7" s="1353" t="s">
        <v>517</v>
      </c>
      <c r="AB7" s="1356" t="s">
        <v>518</v>
      </c>
      <c r="AC7" s="1343"/>
    </row>
    <row r="8" spans="1:29" s="1" customFormat="1" ht="14.1" customHeight="1">
      <c r="A8" s="1346"/>
      <c r="B8" s="488"/>
      <c r="C8" s="1367"/>
      <c r="D8" s="1367"/>
      <c r="E8" s="1291"/>
      <c r="F8" s="1291"/>
      <c r="G8" s="1291"/>
      <c r="H8" s="1275"/>
      <c r="I8" s="1335"/>
      <c r="J8" s="1375"/>
      <c r="K8" s="1364"/>
      <c r="L8" s="1353"/>
      <c r="M8" s="1301"/>
      <c r="N8" s="1301"/>
      <c r="O8" s="1356"/>
      <c r="P8" s="1343"/>
      <c r="Q8" s="1346"/>
      <c r="R8" s="1351"/>
      <c r="S8" s="1301"/>
      <c r="T8" s="1353"/>
      <c r="U8" s="1301"/>
      <c r="V8" s="1353"/>
      <c r="W8" s="1353"/>
      <c r="X8" s="1371"/>
      <c r="Y8" s="1290"/>
      <c r="Z8" s="1353"/>
      <c r="AA8" s="1301"/>
      <c r="AB8" s="1357"/>
      <c r="AC8" s="1343"/>
    </row>
    <row r="9" spans="1:29" s="1" customFormat="1" ht="14.1" customHeight="1">
      <c r="A9" s="1346"/>
      <c r="B9" s="488"/>
      <c r="C9" s="1367"/>
      <c r="D9" s="1367"/>
      <c r="E9" s="1291"/>
      <c r="F9" s="1291"/>
      <c r="G9" s="1291"/>
      <c r="H9" s="1275"/>
      <c r="I9" s="1335"/>
      <c r="J9" s="1375"/>
      <c r="K9" s="1364"/>
      <c r="L9" s="1353"/>
      <c r="M9" s="1301"/>
      <c r="N9" s="1301"/>
      <c r="O9" s="1356"/>
      <c r="P9" s="1343"/>
      <c r="Q9" s="1346"/>
      <c r="R9" s="1351"/>
      <c r="S9" s="1301"/>
      <c r="T9" s="1353"/>
      <c r="U9" s="1301"/>
      <c r="V9" s="1353"/>
      <c r="W9" s="1353"/>
      <c r="X9" s="1371"/>
      <c r="Y9" s="1290"/>
      <c r="Z9" s="1353"/>
      <c r="AA9" s="1301"/>
      <c r="AB9" s="1357"/>
      <c r="AC9" s="1343"/>
    </row>
    <row r="10" spans="1:29" s="1" customFormat="1" ht="14.1" customHeight="1">
      <c r="A10" s="1347"/>
      <c r="B10" s="489"/>
      <c r="C10" s="1368"/>
      <c r="D10" s="1368"/>
      <c r="E10" s="1276"/>
      <c r="F10" s="1276"/>
      <c r="G10" s="1276"/>
      <c r="H10" s="1373"/>
      <c r="I10" s="1336"/>
      <c r="J10" s="1376"/>
      <c r="K10" s="1365"/>
      <c r="L10" s="1354"/>
      <c r="M10" s="1332"/>
      <c r="N10" s="1332"/>
      <c r="O10" s="1369"/>
      <c r="P10" s="1344"/>
      <c r="Q10" s="1347"/>
      <c r="R10" s="1352"/>
      <c r="S10" s="1332"/>
      <c r="T10" s="1354"/>
      <c r="U10" s="1332"/>
      <c r="V10" s="1354"/>
      <c r="W10" s="1354"/>
      <c r="X10" s="1372"/>
      <c r="Y10" s="1341"/>
      <c r="Z10" s="1354"/>
      <c r="AA10" s="1332"/>
      <c r="AB10" s="1358"/>
      <c r="AC10" s="1344"/>
    </row>
    <row r="11" spans="1:29" s="50" customFormat="1" ht="17.25" customHeight="1">
      <c r="A11" s="29" t="s">
        <v>344</v>
      </c>
      <c r="B11" s="30">
        <v>1193</v>
      </c>
      <c r="C11" s="30" t="s">
        <v>908</v>
      </c>
      <c r="D11" s="30" t="s">
        <v>908</v>
      </c>
      <c r="E11" s="30">
        <v>926</v>
      </c>
      <c r="F11" s="31">
        <v>109</v>
      </c>
      <c r="G11" s="31">
        <v>36</v>
      </c>
      <c r="H11" s="31">
        <v>40</v>
      </c>
      <c r="I11" s="31">
        <v>6</v>
      </c>
      <c r="J11" s="31">
        <v>13</v>
      </c>
      <c r="K11" s="31">
        <v>270</v>
      </c>
      <c r="L11" s="31">
        <v>69</v>
      </c>
      <c r="M11" s="31">
        <v>47</v>
      </c>
      <c r="N11" s="31">
        <v>31</v>
      </c>
      <c r="O11" s="31">
        <v>98</v>
      </c>
      <c r="P11" s="58" t="s">
        <v>344</v>
      </c>
      <c r="Q11" s="490" t="s">
        <v>344</v>
      </c>
      <c r="R11" s="31">
        <v>13</v>
      </c>
      <c r="S11" s="31">
        <v>153</v>
      </c>
      <c r="T11" s="31">
        <v>2</v>
      </c>
      <c r="U11" s="31">
        <v>14</v>
      </c>
      <c r="V11" s="31">
        <v>21</v>
      </c>
      <c r="W11" s="31">
        <v>4</v>
      </c>
      <c r="X11" s="31">
        <v>0</v>
      </c>
      <c r="Y11" s="31">
        <v>267</v>
      </c>
      <c r="Z11" s="31">
        <v>117</v>
      </c>
      <c r="AA11" s="31">
        <v>46</v>
      </c>
      <c r="AB11" s="31">
        <v>104</v>
      </c>
      <c r="AC11" s="473" t="s">
        <v>344</v>
      </c>
    </row>
    <row r="12" spans="1:29" s="50" customFormat="1" ht="17.25" customHeight="1">
      <c r="A12" s="29" t="s">
        <v>297</v>
      </c>
      <c r="B12" s="30">
        <v>1129</v>
      </c>
      <c r="C12" s="30" t="s">
        <v>908</v>
      </c>
      <c r="D12" s="30" t="s">
        <v>908</v>
      </c>
      <c r="E12" s="30">
        <v>872</v>
      </c>
      <c r="F12" s="31">
        <v>106</v>
      </c>
      <c r="G12" s="31">
        <v>33</v>
      </c>
      <c r="H12" s="31">
        <v>41</v>
      </c>
      <c r="I12" s="31">
        <v>3</v>
      </c>
      <c r="J12" s="31">
        <v>6</v>
      </c>
      <c r="K12" s="31">
        <v>266</v>
      </c>
      <c r="L12" s="31">
        <v>60</v>
      </c>
      <c r="M12" s="31">
        <v>46</v>
      </c>
      <c r="N12" s="31">
        <v>31</v>
      </c>
      <c r="O12" s="31">
        <v>100</v>
      </c>
      <c r="P12" s="58" t="s">
        <v>297</v>
      </c>
      <c r="Q12" s="490" t="s">
        <v>297</v>
      </c>
      <c r="R12" s="31">
        <v>11</v>
      </c>
      <c r="S12" s="31">
        <v>150</v>
      </c>
      <c r="T12" s="31">
        <v>2</v>
      </c>
      <c r="U12" s="31">
        <v>7</v>
      </c>
      <c r="V12" s="31">
        <v>7</v>
      </c>
      <c r="W12" s="31">
        <v>3</v>
      </c>
      <c r="X12" s="31">
        <v>0</v>
      </c>
      <c r="Y12" s="31">
        <v>257</v>
      </c>
      <c r="Z12" s="31">
        <v>116</v>
      </c>
      <c r="AA12" s="31">
        <v>41</v>
      </c>
      <c r="AB12" s="31">
        <v>100</v>
      </c>
      <c r="AC12" s="473" t="s">
        <v>297</v>
      </c>
    </row>
    <row r="13" spans="1:29" s="50" customFormat="1" ht="17.25" customHeight="1">
      <c r="A13" s="29" t="s">
        <v>348</v>
      </c>
      <c r="B13" s="30">
        <v>1176</v>
      </c>
      <c r="C13" s="30" t="s">
        <v>908</v>
      </c>
      <c r="D13" s="30" t="s">
        <v>908</v>
      </c>
      <c r="E13" s="30">
        <v>897</v>
      </c>
      <c r="F13" s="31">
        <v>95</v>
      </c>
      <c r="G13" s="31">
        <v>34</v>
      </c>
      <c r="H13" s="31">
        <v>41</v>
      </c>
      <c r="I13" s="31">
        <v>4</v>
      </c>
      <c r="J13" s="31">
        <v>3</v>
      </c>
      <c r="K13" s="31">
        <v>270</v>
      </c>
      <c r="L13" s="31">
        <v>70</v>
      </c>
      <c r="M13" s="31">
        <v>45</v>
      </c>
      <c r="N13" s="31">
        <v>36</v>
      </c>
      <c r="O13" s="31">
        <v>108</v>
      </c>
      <c r="P13" s="58" t="s">
        <v>348</v>
      </c>
      <c r="Q13" s="490" t="s">
        <v>348</v>
      </c>
      <c r="R13" s="31">
        <v>14</v>
      </c>
      <c r="S13" s="31">
        <v>152</v>
      </c>
      <c r="T13" s="31">
        <v>4</v>
      </c>
      <c r="U13" s="31">
        <v>7</v>
      </c>
      <c r="V13" s="31">
        <v>12</v>
      </c>
      <c r="W13" s="31">
        <v>2</v>
      </c>
      <c r="X13" s="31">
        <v>0</v>
      </c>
      <c r="Y13" s="31">
        <v>279</v>
      </c>
      <c r="Z13" s="31">
        <v>144</v>
      </c>
      <c r="AA13" s="31">
        <v>47</v>
      </c>
      <c r="AB13" s="31">
        <v>88</v>
      </c>
      <c r="AC13" s="473" t="s">
        <v>348</v>
      </c>
    </row>
    <row r="14" spans="1:29" s="50" customFormat="1" ht="17.25" customHeight="1">
      <c r="A14" s="29" t="s">
        <v>904</v>
      </c>
      <c r="B14" s="30">
        <v>1121</v>
      </c>
      <c r="C14" s="30">
        <v>410</v>
      </c>
      <c r="D14" s="30">
        <v>711</v>
      </c>
      <c r="E14" s="30">
        <v>868</v>
      </c>
      <c r="F14" s="31">
        <v>86</v>
      </c>
      <c r="G14" s="31">
        <v>32</v>
      </c>
      <c r="H14" s="31">
        <v>40</v>
      </c>
      <c r="I14" s="31">
        <v>3</v>
      </c>
      <c r="J14" s="31">
        <v>4</v>
      </c>
      <c r="K14" s="31">
        <v>262</v>
      </c>
      <c r="L14" s="31">
        <v>71</v>
      </c>
      <c r="M14" s="31">
        <v>40</v>
      </c>
      <c r="N14" s="31">
        <v>33</v>
      </c>
      <c r="O14" s="31">
        <v>107</v>
      </c>
      <c r="P14" s="58" t="s">
        <v>904</v>
      </c>
      <c r="Q14" s="490" t="s">
        <v>904</v>
      </c>
      <c r="R14" s="31">
        <v>22</v>
      </c>
      <c r="S14" s="31">
        <v>143</v>
      </c>
      <c r="T14" s="31">
        <v>5</v>
      </c>
      <c r="U14" s="31">
        <v>10</v>
      </c>
      <c r="V14" s="31">
        <v>8</v>
      </c>
      <c r="W14" s="31">
        <v>1</v>
      </c>
      <c r="X14" s="31">
        <v>1</v>
      </c>
      <c r="Y14" s="31">
        <v>253</v>
      </c>
      <c r="Z14" s="31">
        <v>126</v>
      </c>
      <c r="AA14" s="31">
        <v>34</v>
      </c>
      <c r="AB14" s="31">
        <v>93</v>
      </c>
      <c r="AC14" s="473" t="s">
        <v>904</v>
      </c>
    </row>
    <row r="15" spans="1:29" s="50" customFormat="1" ht="17.25" customHeight="1">
      <c r="A15" s="35" t="s">
        <v>1088</v>
      </c>
      <c r="B15" s="36">
        <f>SUM(B17:B39)</f>
        <v>1129</v>
      </c>
      <c r="C15" s="36">
        <f>SUM(C17:C39)</f>
        <v>425</v>
      </c>
      <c r="D15" s="36">
        <f>SUM(D17:D39)</f>
        <v>704</v>
      </c>
      <c r="E15" s="36">
        <f t="shared" ref="E15:O15" si="0">SUM(E17:E39)</f>
        <v>882</v>
      </c>
      <c r="F15" s="36">
        <f t="shared" si="0"/>
        <v>86</v>
      </c>
      <c r="G15" s="36">
        <f t="shared" si="0"/>
        <v>33</v>
      </c>
      <c r="H15" s="36">
        <f t="shared" si="0"/>
        <v>42</v>
      </c>
      <c r="I15" s="36">
        <f t="shared" si="0"/>
        <v>3</v>
      </c>
      <c r="J15" s="36">
        <f t="shared" si="0"/>
        <v>5</v>
      </c>
      <c r="K15" s="36">
        <f t="shared" si="0"/>
        <v>271</v>
      </c>
      <c r="L15" s="36">
        <f t="shared" si="0"/>
        <v>61</v>
      </c>
      <c r="M15" s="36">
        <f t="shared" si="0"/>
        <v>44</v>
      </c>
      <c r="N15" s="36">
        <f t="shared" si="0"/>
        <v>40</v>
      </c>
      <c r="O15" s="36">
        <f t="shared" si="0"/>
        <v>108</v>
      </c>
      <c r="P15" s="51" t="s">
        <v>1088</v>
      </c>
      <c r="Q15" s="35" t="s">
        <v>1088</v>
      </c>
      <c r="R15" s="36">
        <f>SUM(R17:R39)</f>
        <v>21</v>
      </c>
      <c r="S15" s="36">
        <f>SUM(S17:S39)</f>
        <v>120</v>
      </c>
      <c r="T15" s="36">
        <f>SUM(T17:T39)</f>
        <v>6</v>
      </c>
      <c r="U15" s="36">
        <f t="shared" ref="U15:AB15" si="1">SUM(U17:U39)</f>
        <v>26</v>
      </c>
      <c r="V15" s="36">
        <f t="shared" si="1"/>
        <v>13</v>
      </c>
      <c r="W15" s="36">
        <f t="shared" si="1"/>
        <v>1</v>
      </c>
      <c r="X15" s="36">
        <f t="shared" si="1"/>
        <v>2</v>
      </c>
      <c r="Y15" s="36">
        <f t="shared" si="1"/>
        <v>247</v>
      </c>
      <c r="Z15" s="36">
        <f t="shared" si="1"/>
        <v>121</v>
      </c>
      <c r="AA15" s="36">
        <f t="shared" si="1"/>
        <v>34</v>
      </c>
      <c r="AB15" s="36">
        <f t="shared" si="1"/>
        <v>92</v>
      </c>
      <c r="AC15" s="51" t="s">
        <v>1088</v>
      </c>
    </row>
    <row r="16" spans="1:29" s="1" customFormat="1" ht="16.149999999999999" customHeight="1">
      <c r="A16" s="37"/>
      <c r="B16" s="34"/>
      <c r="C16" s="34"/>
      <c r="D16" s="34"/>
      <c r="E16" s="30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259"/>
      <c r="Q16" s="37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0"/>
      <c r="AC16" s="38"/>
    </row>
    <row r="17" spans="1:29" s="53" customFormat="1" ht="17.100000000000001" customHeight="1">
      <c r="A17" s="37" t="s">
        <v>298</v>
      </c>
      <c r="B17" s="30">
        <f>IF(SUM(E17,Y17)=SUM(C17:D17),E17+Y17,"ERR!""")</f>
        <v>87</v>
      </c>
      <c r="C17" s="377">
        <v>27</v>
      </c>
      <c r="D17" s="377">
        <v>60</v>
      </c>
      <c r="E17" s="30">
        <f>SUM(F17:O17,R17:X17)</f>
        <v>78</v>
      </c>
      <c r="F17" s="378">
        <v>6</v>
      </c>
      <c r="G17" s="378">
        <v>3</v>
      </c>
      <c r="H17" s="378">
        <v>5</v>
      </c>
      <c r="I17" s="378" t="s">
        <v>1221</v>
      </c>
      <c r="J17" s="378" t="s">
        <v>1221</v>
      </c>
      <c r="K17" s="378">
        <v>23</v>
      </c>
      <c r="L17" s="378">
        <v>4</v>
      </c>
      <c r="M17" s="378">
        <v>2</v>
      </c>
      <c r="N17" s="378">
        <v>6</v>
      </c>
      <c r="O17" s="378">
        <v>14</v>
      </c>
      <c r="P17" s="38" t="s">
        <v>5</v>
      </c>
      <c r="Q17" s="37" t="s">
        <v>298</v>
      </c>
      <c r="R17" s="378">
        <v>2</v>
      </c>
      <c r="S17" s="378">
        <v>5</v>
      </c>
      <c r="T17" s="378">
        <v>1</v>
      </c>
      <c r="U17" s="378">
        <v>2</v>
      </c>
      <c r="V17" s="378">
        <v>5</v>
      </c>
      <c r="W17" s="378" t="s">
        <v>1221</v>
      </c>
      <c r="X17" s="378" t="s">
        <v>1221</v>
      </c>
      <c r="Y17" s="31">
        <f>SUM(Z17:AB17)</f>
        <v>9</v>
      </c>
      <c r="Z17" s="378">
        <v>5</v>
      </c>
      <c r="AA17" s="378" t="s">
        <v>1221</v>
      </c>
      <c r="AB17" s="378">
        <v>4</v>
      </c>
      <c r="AC17" s="38" t="s">
        <v>5</v>
      </c>
    </row>
    <row r="18" spans="1:29" s="53" customFormat="1" ht="17.100000000000001" customHeight="1">
      <c r="A18" s="37" t="s">
        <v>300</v>
      </c>
      <c r="B18" s="30">
        <f t="shared" ref="B18:B39" si="2">IF(SUM(E18,Y18)=SUM(C18:D18),E18+Y18,"ERR!""")</f>
        <v>72</v>
      </c>
      <c r="C18" s="377">
        <v>25</v>
      </c>
      <c r="D18" s="377">
        <v>47</v>
      </c>
      <c r="E18" s="30">
        <f t="shared" ref="E18:E39" si="3">SUM(F18:O18,R18:X18)</f>
        <v>38</v>
      </c>
      <c r="F18" s="378">
        <v>2</v>
      </c>
      <c r="G18" s="378">
        <v>1</v>
      </c>
      <c r="H18" s="378">
        <v>2</v>
      </c>
      <c r="I18" s="378">
        <v>1</v>
      </c>
      <c r="J18" s="378" t="s">
        <v>1221</v>
      </c>
      <c r="K18" s="378">
        <v>17</v>
      </c>
      <c r="L18" s="378">
        <v>2</v>
      </c>
      <c r="M18" s="378">
        <v>2</v>
      </c>
      <c r="N18" s="378">
        <v>1</v>
      </c>
      <c r="O18" s="378">
        <v>4</v>
      </c>
      <c r="P18" s="38" t="s">
        <v>6</v>
      </c>
      <c r="Q18" s="37" t="s">
        <v>300</v>
      </c>
      <c r="R18" s="378">
        <v>2</v>
      </c>
      <c r="S18" s="378" t="s">
        <v>1221</v>
      </c>
      <c r="T18" s="378">
        <v>1</v>
      </c>
      <c r="U18" s="378">
        <v>3</v>
      </c>
      <c r="V18" s="378" t="s">
        <v>1221</v>
      </c>
      <c r="W18" s="378" t="s">
        <v>1221</v>
      </c>
      <c r="X18" s="378" t="s">
        <v>1221</v>
      </c>
      <c r="Y18" s="31">
        <f t="shared" ref="Y18:Y39" si="4">SUM(Z18:AB18)</f>
        <v>34</v>
      </c>
      <c r="Z18" s="378">
        <v>25</v>
      </c>
      <c r="AA18" s="378">
        <v>1</v>
      </c>
      <c r="AB18" s="378">
        <v>8</v>
      </c>
      <c r="AC18" s="38" t="s">
        <v>6</v>
      </c>
    </row>
    <row r="19" spans="1:29" s="53" customFormat="1" ht="17.100000000000001" customHeight="1">
      <c r="A19" s="37" t="s">
        <v>302</v>
      </c>
      <c r="B19" s="30">
        <f t="shared" si="2"/>
        <v>47</v>
      </c>
      <c r="C19" s="377">
        <v>18</v>
      </c>
      <c r="D19" s="377">
        <v>29</v>
      </c>
      <c r="E19" s="30">
        <f t="shared" si="3"/>
        <v>40</v>
      </c>
      <c r="F19" s="378">
        <v>2</v>
      </c>
      <c r="G19" s="378">
        <v>2</v>
      </c>
      <c r="H19" s="378">
        <v>2</v>
      </c>
      <c r="I19" s="378">
        <v>0</v>
      </c>
      <c r="J19" s="378" t="s">
        <v>1221</v>
      </c>
      <c r="K19" s="378">
        <v>17</v>
      </c>
      <c r="L19" s="378">
        <v>3</v>
      </c>
      <c r="M19" s="378">
        <v>4</v>
      </c>
      <c r="N19" s="378">
        <v>1</v>
      </c>
      <c r="O19" s="378">
        <v>4</v>
      </c>
      <c r="P19" s="38" t="s">
        <v>7</v>
      </c>
      <c r="Q19" s="37" t="s">
        <v>302</v>
      </c>
      <c r="R19" s="378">
        <v>2</v>
      </c>
      <c r="S19" s="378">
        <v>2</v>
      </c>
      <c r="T19" s="378" t="s">
        <v>1221</v>
      </c>
      <c r="U19" s="378">
        <v>1</v>
      </c>
      <c r="V19" s="378">
        <v>0</v>
      </c>
      <c r="W19" s="378" t="s">
        <v>1221</v>
      </c>
      <c r="X19" s="378" t="s">
        <v>1221</v>
      </c>
      <c r="Y19" s="31">
        <f t="shared" si="4"/>
        <v>7</v>
      </c>
      <c r="Z19" s="378">
        <v>4</v>
      </c>
      <c r="AA19" s="378">
        <v>0</v>
      </c>
      <c r="AB19" s="378">
        <v>3</v>
      </c>
      <c r="AC19" s="38" t="s">
        <v>7</v>
      </c>
    </row>
    <row r="20" spans="1:29" s="53" customFormat="1" ht="17.100000000000001" customHeight="1">
      <c r="A20" s="37" t="s">
        <v>304</v>
      </c>
      <c r="B20" s="30">
        <f t="shared" si="2"/>
        <v>58</v>
      </c>
      <c r="C20" s="377">
        <v>23</v>
      </c>
      <c r="D20" s="377">
        <v>35</v>
      </c>
      <c r="E20" s="30">
        <f t="shared" si="3"/>
        <v>41</v>
      </c>
      <c r="F20" s="378">
        <v>2</v>
      </c>
      <c r="G20" s="378">
        <v>2</v>
      </c>
      <c r="H20" s="378">
        <v>2</v>
      </c>
      <c r="I20" s="378">
        <v>1</v>
      </c>
      <c r="J20" s="378">
        <v>0</v>
      </c>
      <c r="K20" s="378">
        <v>10</v>
      </c>
      <c r="L20" s="378">
        <v>3</v>
      </c>
      <c r="M20" s="378">
        <v>2</v>
      </c>
      <c r="N20" s="378">
        <v>1</v>
      </c>
      <c r="O20" s="378">
        <v>6</v>
      </c>
      <c r="P20" s="38" t="s">
        <v>8</v>
      </c>
      <c r="Q20" s="37" t="s">
        <v>304</v>
      </c>
      <c r="R20" s="378">
        <v>3</v>
      </c>
      <c r="S20" s="378">
        <v>6</v>
      </c>
      <c r="T20" s="378">
        <v>0</v>
      </c>
      <c r="U20" s="378">
        <v>2</v>
      </c>
      <c r="V20" s="378">
        <v>0</v>
      </c>
      <c r="W20" s="378">
        <v>1</v>
      </c>
      <c r="X20" s="378">
        <v>0</v>
      </c>
      <c r="Y20" s="31">
        <f t="shared" si="4"/>
        <v>17</v>
      </c>
      <c r="Z20" s="378">
        <v>11</v>
      </c>
      <c r="AA20" s="378">
        <v>2</v>
      </c>
      <c r="AB20" s="378">
        <v>4</v>
      </c>
      <c r="AC20" s="38" t="s">
        <v>8</v>
      </c>
    </row>
    <row r="21" spans="1:29" s="53" customFormat="1" ht="17.100000000000001" customHeight="1">
      <c r="A21" s="37" t="s">
        <v>306</v>
      </c>
      <c r="B21" s="30">
        <f t="shared" si="2"/>
        <v>82</v>
      </c>
      <c r="C21" s="377">
        <v>29</v>
      </c>
      <c r="D21" s="377">
        <v>53</v>
      </c>
      <c r="E21" s="30">
        <f t="shared" si="3"/>
        <v>69</v>
      </c>
      <c r="F21" s="378">
        <v>5</v>
      </c>
      <c r="G21" s="378">
        <v>2</v>
      </c>
      <c r="H21" s="378">
        <v>2</v>
      </c>
      <c r="I21" s="378" t="s">
        <v>1221</v>
      </c>
      <c r="J21" s="378" t="s">
        <v>1221</v>
      </c>
      <c r="K21" s="378">
        <v>29</v>
      </c>
      <c r="L21" s="378">
        <v>6</v>
      </c>
      <c r="M21" s="378">
        <v>4</v>
      </c>
      <c r="N21" s="378">
        <v>5</v>
      </c>
      <c r="O21" s="378">
        <v>4</v>
      </c>
      <c r="P21" s="38" t="s">
        <v>9</v>
      </c>
      <c r="Q21" s="37" t="s">
        <v>306</v>
      </c>
      <c r="R21" s="906">
        <v>0</v>
      </c>
      <c r="S21" s="906">
        <v>10</v>
      </c>
      <c r="T21" s="906">
        <v>1</v>
      </c>
      <c r="U21" s="906">
        <v>1</v>
      </c>
      <c r="V21" s="906" t="s">
        <v>1221</v>
      </c>
      <c r="W21" s="906" t="s">
        <v>1221</v>
      </c>
      <c r="X21" s="906" t="s">
        <v>1221</v>
      </c>
      <c r="Y21" s="31">
        <f t="shared" si="4"/>
        <v>13</v>
      </c>
      <c r="Z21" s="378">
        <v>2</v>
      </c>
      <c r="AA21" s="378">
        <v>4</v>
      </c>
      <c r="AB21" s="378">
        <v>7</v>
      </c>
      <c r="AC21" s="38" t="s">
        <v>9</v>
      </c>
    </row>
    <row r="22" spans="1:29" s="53" customFormat="1" ht="17.100000000000001" customHeight="1">
      <c r="A22" s="37" t="s">
        <v>308</v>
      </c>
      <c r="B22" s="30">
        <f t="shared" si="2"/>
        <v>50</v>
      </c>
      <c r="C22" s="377">
        <v>18</v>
      </c>
      <c r="D22" s="377">
        <v>32</v>
      </c>
      <c r="E22" s="30">
        <f t="shared" si="3"/>
        <v>42</v>
      </c>
      <c r="F22" s="378">
        <v>2</v>
      </c>
      <c r="G22" s="378">
        <v>1</v>
      </c>
      <c r="H22" s="378">
        <v>1</v>
      </c>
      <c r="I22" s="378">
        <v>1</v>
      </c>
      <c r="J22" s="378">
        <v>1</v>
      </c>
      <c r="K22" s="378">
        <v>13</v>
      </c>
      <c r="L22" s="378">
        <v>4</v>
      </c>
      <c r="M22" s="378">
        <v>3</v>
      </c>
      <c r="N22" s="378">
        <v>1</v>
      </c>
      <c r="O22" s="378">
        <v>3</v>
      </c>
      <c r="P22" s="38" t="s">
        <v>10</v>
      </c>
      <c r="Q22" s="37" t="s">
        <v>308</v>
      </c>
      <c r="R22" s="378">
        <v>2</v>
      </c>
      <c r="S22" s="378">
        <v>6</v>
      </c>
      <c r="T22" s="378" t="s">
        <v>1221</v>
      </c>
      <c r="U22" s="378">
        <v>2</v>
      </c>
      <c r="V22" s="378">
        <v>1</v>
      </c>
      <c r="W22" s="378" t="s">
        <v>1221</v>
      </c>
      <c r="X22" s="378">
        <v>1</v>
      </c>
      <c r="Y22" s="31">
        <f t="shared" si="4"/>
        <v>8</v>
      </c>
      <c r="Z22" s="378">
        <v>3</v>
      </c>
      <c r="AA22" s="378">
        <v>2</v>
      </c>
      <c r="AB22" s="378">
        <v>3</v>
      </c>
      <c r="AC22" s="38" t="s">
        <v>10</v>
      </c>
    </row>
    <row r="23" spans="1:29" s="53" customFormat="1" ht="17.100000000000001" customHeight="1">
      <c r="A23" s="37" t="s">
        <v>310</v>
      </c>
      <c r="B23" s="30">
        <f t="shared" si="2"/>
        <v>47</v>
      </c>
      <c r="C23" s="377">
        <v>14</v>
      </c>
      <c r="D23" s="377">
        <v>33</v>
      </c>
      <c r="E23" s="30">
        <f t="shared" si="3"/>
        <v>41</v>
      </c>
      <c r="F23" s="378">
        <v>3</v>
      </c>
      <c r="G23" s="378">
        <v>1</v>
      </c>
      <c r="H23" s="378">
        <v>1</v>
      </c>
      <c r="I23" s="378">
        <v>0</v>
      </c>
      <c r="J23" s="378">
        <v>0</v>
      </c>
      <c r="K23" s="378">
        <v>9</v>
      </c>
      <c r="L23" s="378">
        <v>2</v>
      </c>
      <c r="M23" s="378">
        <v>4</v>
      </c>
      <c r="N23" s="378">
        <v>0</v>
      </c>
      <c r="O23" s="378">
        <v>11</v>
      </c>
      <c r="P23" s="38" t="s">
        <v>11</v>
      </c>
      <c r="Q23" s="37" t="s">
        <v>310</v>
      </c>
      <c r="R23" s="378">
        <v>0</v>
      </c>
      <c r="S23" s="378">
        <v>7</v>
      </c>
      <c r="T23" s="378">
        <v>0</v>
      </c>
      <c r="U23" s="378">
        <v>0</v>
      </c>
      <c r="V23" s="378">
        <v>3</v>
      </c>
      <c r="W23" s="378">
        <v>0</v>
      </c>
      <c r="X23" s="378">
        <v>0</v>
      </c>
      <c r="Y23" s="31">
        <f t="shared" si="4"/>
        <v>6</v>
      </c>
      <c r="Z23" s="378">
        <v>1</v>
      </c>
      <c r="AA23" s="378">
        <v>2</v>
      </c>
      <c r="AB23" s="378">
        <v>3</v>
      </c>
      <c r="AC23" s="38" t="s">
        <v>11</v>
      </c>
    </row>
    <row r="24" spans="1:29" s="53" customFormat="1" ht="17.100000000000001" customHeight="1">
      <c r="A24" s="37" t="s">
        <v>312</v>
      </c>
      <c r="B24" s="30">
        <f t="shared" si="2"/>
        <v>57</v>
      </c>
      <c r="C24" s="377">
        <v>23</v>
      </c>
      <c r="D24" s="377">
        <v>34</v>
      </c>
      <c r="E24" s="30">
        <f t="shared" si="3"/>
        <v>42</v>
      </c>
      <c r="F24" s="378">
        <v>2</v>
      </c>
      <c r="G24" s="378">
        <v>1</v>
      </c>
      <c r="H24" s="378">
        <v>2</v>
      </c>
      <c r="I24" s="378" t="s">
        <v>1221</v>
      </c>
      <c r="J24" s="378" t="s">
        <v>1221</v>
      </c>
      <c r="K24" s="378">
        <v>9</v>
      </c>
      <c r="L24" s="378">
        <v>2</v>
      </c>
      <c r="M24" s="378">
        <v>3</v>
      </c>
      <c r="N24" s="378">
        <v>2</v>
      </c>
      <c r="O24" s="378">
        <v>4</v>
      </c>
      <c r="P24" s="38" t="s">
        <v>12</v>
      </c>
      <c r="Q24" s="37" t="s">
        <v>312</v>
      </c>
      <c r="R24" s="378" t="s">
        <v>1221</v>
      </c>
      <c r="S24" s="378">
        <v>14</v>
      </c>
      <c r="T24" s="378" t="s">
        <v>1221</v>
      </c>
      <c r="U24" s="378">
        <v>2</v>
      </c>
      <c r="V24" s="378">
        <v>1</v>
      </c>
      <c r="W24" s="378" t="s">
        <v>1221</v>
      </c>
      <c r="X24" s="378" t="s">
        <v>1221</v>
      </c>
      <c r="Y24" s="31">
        <f t="shared" si="4"/>
        <v>15</v>
      </c>
      <c r="Z24" s="378">
        <v>7</v>
      </c>
      <c r="AA24" s="378">
        <v>4</v>
      </c>
      <c r="AB24" s="378">
        <v>4</v>
      </c>
      <c r="AC24" s="38" t="s">
        <v>12</v>
      </c>
    </row>
    <row r="25" spans="1:29" s="53" customFormat="1" ht="17.100000000000001" customHeight="1">
      <c r="A25" s="37" t="s">
        <v>314</v>
      </c>
      <c r="B25" s="30">
        <f t="shared" si="2"/>
        <v>52</v>
      </c>
      <c r="C25" s="377">
        <v>20</v>
      </c>
      <c r="D25" s="377">
        <v>32</v>
      </c>
      <c r="E25" s="30">
        <f t="shared" si="3"/>
        <v>41</v>
      </c>
      <c r="F25" s="378">
        <v>2</v>
      </c>
      <c r="G25" s="378">
        <v>2</v>
      </c>
      <c r="H25" s="378">
        <v>1</v>
      </c>
      <c r="I25" s="378" t="s">
        <v>1221</v>
      </c>
      <c r="J25" s="378" t="s">
        <v>1221</v>
      </c>
      <c r="K25" s="378">
        <v>12</v>
      </c>
      <c r="L25" s="378">
        <v>2</v>
      </c>
      <c r="M25" s="378">
        <v>2</v>
      </c>
      <c r="N25" s="378">
        <v>3</v>
      </c>
      <c r="O25" s="378">
        <v>6</v>
      </c>
      <c r="P25" s="38" t="s">
        <v>13</v>
      </c>
      <c r="Q25" s="37" t="s">
        <v>314</v>
      </c>
      <c r="R25" s="378">
        <v>0</v>
      </c>
      <c r="S25" s="378">
        <v>5</v>
      </c>
      <c r="T25" s="378">
        <v>1</v>
      </c>
      <c r="U25" s="378">
        <v>3</v>
      </c>
      <c r="V25" s="378">
        <v>2</v>
      </c>
      <c r="W25" s="378">
        <v>0</v>
      </c>
      <c r="X25" s="378">
        <v>0</v>
      </c>
      <c r="Y25" s="31">
        <f t="shared" si="4"/>
        <v>11</v>
      </c>
      <c r="Z25" s="378">
        <v>3</v>
      </c>
      <c r="AA25" s="378">
        <v>2</v>
      </c>
      <c r="AB25" s="378">
        <v>6</v>
      </c>
      <c r="AC25" s="38" t="s">
        <v>13</v>
      </c>
    </row>
    <row r="26" spans="1:29" s="53" customFormat="1" ht="17.100000000000001" customHeight="1">
      <c r="A26" s="37" t="s">
        <v>316</v>
      </c>
      <c r="B26" s="30">
        <f t="shared" si="2"/>
        <v>58</v>
      </c>
      <c r="C26" s="377">
        <v>22</v>
      </c>
      <c r="D26" s="377">
        <v>36</v>
      </c>
      <c r="E26" s="30">
        <f t="shared" si="3"/>
        <v>49</v>
      </c>
      <c r="F26" s="378">
        <v>3</v>
      </c>
      <c r="G26" s="378">
        <v>1</v>
      </c>
      <c r="H26" s="378">
        <v>3</v>
      </c>
      <c r="I26" s="378" t="s">
        <v>1221</v>
      </c>
      <c r="J26" s="378" t="s">
        <v>1221</v>
      </c>
      <c r="K26" s="378">
        <v>16</v>
      </c>
      <c r="L26" s="378">
        <v>4</v>
      </c>
      <c r="M26" s="378">
        <v>3</v>
      </c>
      <c r="N26" s="378">
        <v>3</v>
      </c>
      <c r="O26" s="378">
        <v>4</v>
      </c>
      <c r="P26" s="38" t="s">
        <v>14</v>
      </c>
      <c r="Q26" s="37" t="s">
        <v>316</v>
      </c>
      <c r="R26" s="378">
        <v>2</v>
      </c>
      <c r="S26" s="378">
        <v>7</v>
      </c>
      <c r="T26" s="378" t="s">
        <v>1221</v>
      </c>
      <c r="U26" s="378">
        <v>3</v>
      </c>
      <c r="V26" s="378" t="s">
        <v>1221</v>
      </c>
      <c r="W26" s="378" t="s">
        <v>1221</v>
      </c>
      <c r="X26" s="378" t="s">
        <v>1221</v>
      </c>
      <c r="Y26" s="31">
        <f t="shared" si="4"/>
        <v>9</v>
      </c>
      <c r="Z26" s="378">
        <v>5</v>
      </c>
      <c r="AA26" s="378" t="s">
        <v>1221</v>
      </c>
      <c r="AB26" s="378">
        <v>4</v>
      </c>
      <c r="AC26" s="38" t="s">
        <v>14</v>
      </c>
    </row>
    <row r="27" spans="1:29" s="53" customFormat="1" ht="17.100000000000001" customHeight="1">
      <c r="A27" s="37" t="s">
        <v>318</v>
      </c>
      <c r="B27" s="30">
        <f t="shared" si="2"/>
        <v>35</v>
      </c>
      <c r="C27" s="377">
        <v>11</v>
      </c>
      <c r="D27" s="377">
        <v>24</v>
      </c>
      <c r="E27" s="30">
        <f t="shared" si="3"/>
        <v>30</v>
      </c>
      <c r="F27" s="378">
        <v>3</v>
      </c>
      <c r="G27" s="378">
        <v>1</v>
      </c>
      <c r="H27" s="378">
        <v>1</v>
      </c>
      <c r="I27" s="378" t="s">
        <v>1221</v>
      </c>
      <c r="J27" s="378" t="s">
        <v>1221</v>
      </c>
      <c r="K27" s="378">
        <v>8</v>
      </c>
      <c r="L27" s="378">
        <v>1</v>
      </c>
      <c r="M27" s="378">
        <v>1</v>
      </c>
      <c r="N27" s="378">
        <v>3</v>
      </c>
      <c r="O27" s="378">
        <v>5</v>
      </c>
      <c r="P27" s="38" t="s">
        <v>15</v>
      </c>
      <c r="Q27" s="37" t="s">
        <v>318</v>
      </c>
      <c r="R27" s="378" t="s">
        <v>1221</v>
      </c>
      <c r="S27" s="378">
        <v>7</v>
      </c>
      <c r="T27" s="378" t="s">
        <v>1221</v>
      </c>
      <c r="U27" s="378" t="s">
        <v>1221</v>
      </c>
      <c r="V27" s="378" t="s">
        <v>1221</v>
      </c>
      <c r="W27" s="378" t="s">
        <v>1221</v>
      </c>
      <c r="X27" s="378" t="s">
        <v>1221</v>
      </c>
      <c r="Y27" s="31">
        <f t="shared" si="4"/>
        <v>5</v>
      </c>
      <c r="Z27" s="378">
        <v>3</v>
      </c>
      <c r="AA27" s="378">
        <v>1</v>
      </c>
      <c r="AB27" s="378">
        <v>1</v>
      </c>
      <c r="AC27" s="38" t="s">
        <v>15</v>
      </c>
    </row>
    <row r="28" spans="1:29" s="53" customFormat="1" ht="17.100000000000001" customHeight="1">
      <c r="A28" s="37" t="s">
        <v>320</v>
      </c>
      <c r="B28" s="30">
        <f t="shared" si="2"/>
        <v>40</v>
      </c>
      <c r="C28" s="377">
        <v>15</v>
      </c>
      <c r="D28" s="377">
        <v>25</v>
      </c>
      <c r="E28" s="30">
        <f t="shared" si="3"/>
        <v>31</v>
      </c>
      <c r="F28" s="378">
        <v>3</v>
      </c>
      <c r="G28" s="378">
        <v>1</v>
      </c>
      <c r="H28" s="378">
        <v>1</v>
      </c>
      <c r="I28" s="378" t="s">
        <v>1221</v>
      </c>
      <c r="J28" s="378" t="s">
        <v>1221</v>
      </c>
      <c r="K28" s="378">
        <v>7</v>
      </c>
      <c r="L28" s="378">
        <v>2</v>
      </c>
      <c r="M28" s="378">
        <v>1</v>
      </c>
      <c r="N28" s="378">
        <v>1</v>
      </c>
      <c r="O28" s="378">
        <v>5</v>
      </c>
      <c r="P28" s="38" t="s">
        <v>16</v>
      </c>
      <c r="Q28" s="37" t="s">
        <v>320</v>
      </c>
      <c r="R28" s="378">
        <v>1</v>
      </c>
      <c r="S28" s="378">
        <v>7</v>
      </c>
      <c r="T28" s="378" t="s">
        <v>1221</v>
      </c>
      <c r="U28" s="378">
        <v>1</v>
      </c>
      <c r="V28" s="378">
        <v>1</v>
      </c>
      <c r="W28" s="378" t="s">
        <v>1221</v>
      </c>
      <c r="X28" s="378" t="s">
        <v>1221</v>
      </c>
      <c r="Y28" s="31">
        <f t="shared" si="4"/>
        <v>9</v>
      </c>
      <c r="Z28" s="378">
        <v>4</v>
      </c>
      <c r="AA28" s="378">
        <v>1</v>
      </c>
      <c r="AB28" s="378">
        <v>4</v>
      </c>
      <c r="AC28" s="38" t="s">
        <v>16</v>
      </c>
    </row>
    <row r="29" spans="1:29" s="53" customFormat="1" ht="17.100000000000001" customHeight="1">
      <c r="A29" s="37" t="s">
        <v>322</v>
      </c>
      <c r="B29" s="30">
        <f t="shared" si="2"/>
        <v>43</v>
      </c>
      <c r="C29" s="377">
        <v>20</v>
      </c>
      <c r="D29" s="377">
        <v>23</v>
      </c>
      <c r="E29" s="30">
        <f t="shared" si="3"/>
        <v>27</v>
      </c>
      <c r="F29" s="378">
        <v>9</v>
      </c>
      <c r="G29" s="378">
        <v>2</v>
      </c>
      <c r="H29" s="378">
        <v>2</v>
      </c>
      <c r="I29" s="378">
        <v>0</v>
      </c>
      <c r="J29" s="378">
        <v>0</v>
      </c>
      <c r="K29" s="378">
        <v>9</v>
      </c>
      <c r="L29" s="378">
        <v>2</v>
      </c>
      <c r="M29" s="378">
        <v>1</v>
      </c>
      <c r="N29" s="378">
        <v>0</v>
      </c>
      <c r="O29" s="378">
        <v>2</v>
      </c>
      <c r="P29" s="38" t="s">
        <v>17</v>
      </c>
      <c r="Q29" s="37" t="s">
        <v>322</v>
      </c>
      <c r="R29" s="378" t="s">
        <v>1221</v>
      </c>
      <c r="S29" s="378" t="s">
        <v>1221</v>
      </c>
      <c r="T29" s="378" t="s">
        <v>1221</v>
      </c>
      <c r="U29" s="378" t="s">
        <v>1221</v>
      </c>
      <c r="V29" s="378" t="s">
        <v>1221</v>
      </c>
      <c r="W29" s="378" t="s">
        <v>1221</v>
      </c>
      <c r="X29" s="378" t="s">
        <v>1221</v>
      </c>
      <c r="Y29" s="31">
        <f t="shared" si="4"/>
        <v>16</v>
      </c>
      <c r="Z29" s="378">
        <v>9</v>
      </c>
      <c r="AA29" s="378">
        <v>3</v>
      </c>
      <c r="AB29" s="378">
        <v>4</v>
      </c>
      <c r="AC29" s="38" t="s">
        <v>17</v>
      </c>
    </row>
    <row r="30" spans="1:29" s="53" customFormat="1" ht="17.100000000000001" customHeight="1">
      <c r="A30" s="37" t="s">
        <v>324</v>
      </c>
      <c r="B30" s="30">
        <f t="shared" si="2"/>
        <v>22</v>
      </c>
      <c r="C30" s="377">
        <v>9</v>
      </c>
      <c r="D30" s="377">
        <v>13</v>
      </c>
      <c r="E30" s="30">
        <f t="shared" si="3"/>
        <v>22</v>
      </c>
      <c r="F30" s="378">
        <v>3</v>
      </c>
      <c r="G30" s="378">
        <v>1</v>
      </c>
      <c r="H30" s="378">
        <v>2</v>
      </c>
      <c r="I30" s="378" t="s">
        <v>1221</v>
      </c>
      <c r="J30" s="378">
        <v>1</v>
      </c>
      <c r="K30" s="378">
        <v>9</v>
      </c>
      <c r="L30" s="378">
        <v>1</v>
      </c>
      <c r="M30" s="378">
        <v>1</v>
      </c>
      <c r="N30" s="378">
        <v>2</v>
      </c>
      <c r="O30" s="378">
        <v>2</v>
      </c>
      <c r="P30" s="38" t="s">
        <v>18</v>
      </c>
      <c r="Q30" s="37" t="s">
        <v>324</v>
      </c>
      <c r="R30" s="378" t="s">
        <v>1221</v>
      </c>
      <c r="S30" s="378" t="s">
        <v>1221</v>
      </c>
      <c r="T30" s="378" t="s">
        <v>1221</v>
      </c>
      <c r="U30" s="378" t="s">
        <v>1221</v>
      </c>
      <c r="V30" s="378" t="s">
        <v>1221</v>
      </c>
      <c r="W30" s="378" t="s">
        <v>1221</v>
      </c>
      <c r="X30" s="378" t="s">
        <v>1221</v>
      </c>
      <c r="Y30" s="31">
        <f t="shared" si="4"/>
        <v>0</v>
      </c>
      <c r="Z30" s="378" t="s">
        <v>1221</v>
      </c>
      <c r="AA30" s="378" t="s">
        <v>1221</v>
      </c>
      <c r="AB30" s="378" t="s">
        <v>1221</v>
      </c>
      <c r="AC30" s="38" t="s">
        <v>18</v>
      </c>
    </row>
    <row r="31" spans="1:29" s="53" customFormat="1" ht="17.100000000000001" customHeight="1">
      <c r="A31" s="37" t="s">
        <v>326</v>
      </c>
      <c r="B31" s="30">
        <f t="shared" si="2"/>
        <v>36</v>
      </c>
      <c r="C31" s="377">
        <v>15</v>
      </c>
      <c r="D31" s="377">
        <v>21</v>
      </c>
      <c r="E31" s="30">
        <f t="shared" si="3"/>
        <v>28</v>
      </c>
      <c r="F31" s="378">
        <v>3</v>
      </c>
      <c r="G31" s="378">
        <v>1</v>
      </c>
      <c r="H31" s="378">
        <v>2</v>
      </c>
      <c r="I31" s="378">
        <v>0</v>
      </c>
      <c r="J31" s="378">
        <v>2</v>
      </c>
      <c r="K31" s="378">
        <v>8</v>
      </c>
      <c r="L31" s="378">
        <v>2</v>
      </c>
      <c r="M31" s="378">
        <v>2</v>
      </c>
      <c r="N31" s="378">
        <v>1</v>
      </c>
      <c r="O31" s="378">
        <v>4</v>
      </c>
      <c r="P31" s="38" t="s">
        <v>19</v>
      </c>
      <c r="Q31" s="37" t="s">
        <v>326</v>
      </c>
      <c r="R31" s="378">
        <v>0</v>
      </c>
      <c r="S31" s="378">
        <v>3</v>
      </c>
      <c r="T31" s="378">
        <v>0</v>
      </c>
      <c r="U31" s="378">
        <v>0</v>
      </c>
      <c r="V31" s="378">
        <v>0</v>
      </c>
      <c r="W31" s="378">
        <v>0</v>
      </c>
      <c r="X31" s="378">
        <v>0</v>
      </c>
      <c r="Y31" s="31">
        <f t="shared" si="4"/>
        <v>8</v>
      </c>
      <c r="Z31" s="378">
        <v>6</v>
      </c>
      <c r="AA31" s="378">
        <v>1</v>
      </c>
      <c r="AB31" s="378">
        <v>1</v>
      </c>
      <c r="AC31" s="38" t="s">
        <v>19</v>
      </c>
    </row>
    <row r="32" spans="1:29" s="53" customFormat="1" ht="17.100000000000001" customHeight="1">
      <c r="A32" s="37" t="s">
        <v>328</v>
      </c>
      <c r="B32" s="30">
        <f t="shared" si="2"/>
        <v>39</v>
      </c>
      <c r="C32" s="377">
        <v>21</v>
      </c>
      <c r="D32" s="377">
        <v>18</v>
      </c>
      <c r="E32" s="30">
        <f t="shared" si="3"/>
        <v>30</v>
      </c>
      <c r="F32" s="378">
        <v>3</v>
      </c>
      <c r="G32" s="378">
        <v>2</v>
      </c>
      <c r="H32" s="378">
        <v>2</v>
      </c>
      <c r="I32" s="378">
        <v>0</v>
      </c>
      <c r="J32" s="378">
        <v>0</v>
      </c>
      <c r="K32" s="378">
        <v>8</v>
      </c>
      <c r="L32" s="378">
        <v>2</v>
      </c>
      <c r="M32" s="378">
        <v>1</v>
      </c>
      <c r="N32" s="378">
        <v>1</v>
      </c>
      <c r="O32" s="378">
        <v>4</v>
      </c>
      <c r="P32" s="38" t="s">
        <v>20</v>
      </c>
      <c r="Q32" s="37" t="s">
        <v>328</v>
      </c>
      <c r="R32" s="378" t="s">
        <v>1221</v>
      </c>
      <c r="S32" s="378">
        <v>3</v>
      </c>
      <c r="T32" s="378">
        <v>0</v>
      </c>
      <c r="U32" s="378">
        <v>4</v>
      </c>
      <c r="V32" s="378">
        <v>0</v>
      </c>
      <c r="W32" s="378" t="s">
        <v>1221</v>
      </c>
      <c r="X32" s="378">
        <v>0</v>
      </c>
      <c r="Y32" s="1019">
        <v>9</v>
      </c>
      <c r="Z32" s="906">
        <v>4</v>
      </c>
      <c r="AA32" s="906">
        <v>0</v>
      </c>
      <c r="AB32" s="906">
        <v>5</v>
      </c>
      <c r="AC32" s="38" t="s">
        <v>20</v>
      </c>
    </row>
    <row r="33" spans="1:29" s="53" customFormat="1" ht="17.100000000000001" customHeight="1">
      <c r="A33" s="37" t="s">
        <v>330</v>
      </c>
      <c r="B33" s="30">
        <f t="shared" si="2"/>
        <v>38</v>
      </c>
      <c r="C33" s="377">
        <v>10</v>
      </c>
      <c r="D33" s="377">
        <v>28</v>
      </c>
      <c r="E33" s="30">
        <f t="shared" si="3"/>
        <v>28</v>
      </c>
      <c r="F33" s="378">
        <v>3</v>
      </c>
      <c r="G33" s="378">
        <v>1</v>
      </c>
      <c r="H33" s="378">
        <v>1</v>
      </c>
      <c r="I33" s="378">
        <v>0</v>
      </c>
      <c r="J33" s="378">
        <v>0</v>
      </c>
      <c r="K33" s="378">
        <v>9</v>
      </c>
      <c r="L33" s="378">
        <v>2</v>
      </c>
      <c r="M33" s="378">
        <v>1</v>
      </c>
      <c r="N33" s="378">
        <v>1</v>
      </c>
      <c r="O33" s="378">
        <v>4</v>
      </c>
      <c r="P33" s="38" t="s">
        <v>21</v>
      </c>
      <c r="Q33" s="37" t="s">
        <v>330</v>
      </c>
      <c r="R33" s="378">
        <v>2</v>
      </c>
      <c r="S33" s="378">
        <v>4</v>
      </c>
      <c r="T33" s="378">
        <v>0</v>
      </c>
      <c r="U33" s="378">
        <v>0</v>
      </c>
      <c r="V33" s="378">
        <v>0</v>
      </c>
      <c r="W33" s="378">
        <v>0</v>
      </c>
      <c r="X33" s="378">
        <v>0</v>
      </c>
      <c r="Y33" s="31">
        <f t="shared" si="4"/>
        <v>10</v>
      </c>
      <c r="Z33" s="378">
        <v>6</v>
      </c>
      <c r="AA33" s="378">
        <v>2</v>
      </c>
      <c r="AB33" s="378">
        <v>2</v>
      </c>
      <c r="AC33" s="38" t="s">
        <v>21</v>
      </c>
    </row>
    <row r="34" spans="1:29" s="53" customFormat="1" ht="17.100000000000001" customHeight="1">
      <c r="A34" s="37" t="s">
        <v>332</v>
      </c>
      <c r="B34" s="30">
        <f t="shared" si="2"/>
        <v>41</v>
      </c>
      <c r="C34" s="377">
        <v>11</v>
      </c>
      <c r="D34" s="377">
        <v>30</v>
      </c>
      <c r="E34" s="30">
        <f t="shared" si="3"/>
        <v>37</v>
      </c>
      <c r="F34" s="378">
        <v>3</v>
      </c>
      <c r="G34" s="378">
        <v>1</v>
      </c>
      <c r="H34" s="378">
        <v>2</v>
      </c>
      <c r="I34" s="378">
        <v>0</v>
      </c>
      <c r="J34" s="378">
        <v>1</v>
      </c>
      <c r="K34" s="378">
        <v>8</v>
      </c>
      <c r="L34" s="378">
        <v>5</v>
      </c>
      <c r="M34" s="378">
        <v>1</v>
      </c>
      <c r="N34" s="378">
        <v>1</v>
      </c>
      <c r="O34" s="378">
        <v>6</v>
      </c>
      <c r="P34" s="38" t="s">
        <v>22</v>
      </c>
      <c r="Q34" s="37" t="s">
        <v>332</v>
      </c>
      <c r="R34" s="378">
        <v>1</v>
      </c>
      <c r="S34" s="378">
        <v>6</v>
      </c>
      <c r="T34" s="378">
        <v>0</v>
      </c>
      <c r="U34" s="378">
        <v>2</v>
      </c>
      <c r="V34" s="378">
        <v>0</v>
      </c>
      <c r="W34" s="378">
        <v>0</v>
      </c>
      <c r="X34" s="378">
        <v>0</v>
      </c>
      <c r="Y34" s="31">
        <f t="shared" si="4"/>
        <v>4</v>
      </c>
      <c r="Z34" s="378">
        <v>1</v>
      </c>
      <c r="AA34" s="378">
        <v>1</v>
      </c>
      <c r="AB34" s="378">
        <v>2</v>
      </c>
      <c r="AC34" s="38" t="s">
        <v>22</v>
      </c>
    </row>
    <row r="35" spans="1:29" s="53" customFormat="1" ht="17.100000000000001" customHeight="1">
      <c r="A35" s="37" t="s">
        <v>334</v>
      </c>
      <c r="B35" s="30">
        <f t="shared" si="2"/>
        <v>42</v>
      </c>
      <c r="C35" s="377">
        <v>16</v>
      </c>
      <c r="D35" s="377">
        <v>26</v>
      </c>
      <c r="E35" s="30">
        <f t="shared" si="3"/>
        <v>31</v>
      </c>
      <c r="F35" s="852">
        <v>3</v>
      </c>
      <c r="G35" s="852">
        <v>2</v>
      </c>
      <c r="H35" s="852">
        <v>2</v>
      </c>
      <c r="I35" s="852">
        <v>0</v>
      </c>
      <c r="J35" s="378">
        <v>0</v>
      </c>
      <c r="K35" s="378">
        <v>8</v>
      </c>
      <c r="L35" s="378">
        <v>3</v>
      </c>
      <c r="M35" s="378">
        <v>1</v>
      </c>
      <c r="N35" s="378">
        <v>1</v>
      </c>
      <c r="O35" s="378">
        <v>4</v>
      </c>
      <c r="P35" s="430" t="s">
        <v>23</v>
      </c>
      <c r="Q35" s="491" t="s">
        <v>334</v>
      </c>
      <c r="R35" s="378">
        <v>1</v>
      </c>
      <c r="S35" s="378">
        <v>6</v>
      </c>
      <c r="T35" s="378">
        <v>0</v>
      </c>
      <c r="U35" s="378">
        <v>0</v>
      </c>
      <c r="V35" s="378">
        <v>0</v>
      </c>
      <c r="W35" s="378">
        <v>0</v>
      </c>
      <c r="X35" s="378">
        <v>0</v>
      </c>
      <c r="Y35" s="31">
        <f t="shared" si="4"/>
        <v>11</v>
      </c>
      <c r="Z35" s="378">
        <v>6</v>
      </c>
      <c r="AA35" s="378">
        <v>1</v>
      </c>
      <c r="AB35" s="378">
        <v>4</v>
      </c>
      <c r="AC35" s="38" t="s">
        <v>23</v>
      </c>
    </row>
    <row r="36" spans="1:29" s="53" customFormat="1" ht="17.100000000000001" customHeight="1">
      <c r="A36" s="37" t="s">
        <v>336</v>
      </c>
      <c r="B36" s="30">
        <f t="shared" si="2"/>
        <v>41</v>
      </c>
      <c r="C36" s="377">
        <v>17</v>
      </c>
      <c r="D36" s="377">
        <v>24</v>
      </c>
      <c r="E36" s="30">
        <f t="shared" si="3"/>
        <v>33</v>
      </c>
      <c r="F36" s="378">
        <v>3</v>
      </c>
      <c r="G36" s="378">
        <v>1</v>
      </c>
      <c r="H36" s="378">
        <v>1</v>
      </c>
      <c r="I36" s="378" t="s">
        <v>1221</v>
      </c>
      <c r="J36" s="378" t="s">
        <v>1221</v>
      </c>
      <c r="K36" s="378">
        <v>6</v>
      </c>
      <c r="L36" s="378">
        <v>2</v>
      </c>
      <c r="M36" s="378">
        <v>1</v>
      </c>
      <c r="N36" s="378">
        <v>2</v>
      </c>
      <c r="O36" s="378">
        <v>6</v>
      </c>
      <c r="P36" s="38" t="s">
        <v>24</v>
      </c>
      <c r="Q36" s="37" t="s">
        <v>336</v>
      </c>
      <c r="R36" s="378" t="s">
        <v>1221</v>
      </c>
      <c r="S36" s="378">
        <v>11</v>
      </c>
      <c r="T36" s="378" t="s">
        <v>1221</v>
      </c>
      <c r="U36" s="378" t="s">
        <v>1221</v>
      </c>
      <c r="V36" s="378" t="s">
        <v>1221</v>
      </c>
      <c r="W36" s="378" t="s">
        <v>1221</v>
      </c>
      <c r="X36" s="378" t="s">
        <v>1221</v>
      </c>
      <c r="Y36" s="31">
        <f t="shared" si="4"/>
        <v>8</v>
      </c>
      <c r="Z36" s="378">
        <v>4</v>
      </c>
      <c r="AA36" s="378">
        <v>1</v>
      </c>
      <c r="AB36" s="378">
        <v>3</v>
      </c>
      <c r="AC36" s="38" t="s">
        <v>24</v>
      </c>
    </row>
    <row r="37" spans="1:29" s="53" customFormat="1" ht="17.100000000000001" customHeight="1">
      <c r="A37" s="37" t="s">
        <v>338</v>
      </c>
      <c r="B37" s="30">
        <f t="shared" si="2"/>
        <v>33</v>
      </c>
      <c r="C37" s="377">
        <v>12</v>
      </c>
      <c r="D37" s="377">
        <v>21</v>
      </c>
      <c r="E37" s="30">
        <f t="shared" si="3"/>
        <v>21</v>
      </c>
      <c r="F37" s="378">
        <v>2</v>
      </c>
      <c r="G37" s="378">
        <v>1</v>
      </c>
      <c r="H37" s="378">
        <v>1</v>
      </c>
      <c r="I37" s="378" t="s">
        <v>1221</v>
      </c>
      <c r="J37" s="378" t="s">
        <v>1221</v>
      </c>
      <c r="K37" s="378">
        <v>4</v>
      </c>
      <c r="L37" s="378">
        <v>2</v>
      </c>
      <c r="M37" s="378">
        <v>1</v>
      </c>
      <c r="N37" s="378">
        <v>1</v>
      </c>
      <c r="O37" s="378">
        <v>2</v>
      </c>
      <c r="P37" s="38" t="s">
        <v>25</v>
      </c>
      <c r="Q37" s="37" t="s">
        <v>338</v>
      </c>
      <c r="R37" s="378">
        <v>2</v>
      </c>
      <c r="S37" s="378">
        <v>5</v>
      </c>
      <c r="T37" s="378" t="s">
        <v>1221</v>
      </c>
      <c r="U37" s="378" t="s">
        <v>1221</v>
      </c>
      <c r="V37" s="378" t="s">
        <v>1221</v>
      </c>
      <c r="W37" s="378" t="s">
        <v>1221</v>
      </c>
      <c r="X37" s="378" t="s">
        <v>1221</v>
      </c>
      <c r="Y37" s="31">
        <f t="shared" si="4"/>
        <v>12</v>
      </c>
      <c r="Z37" s="378">
        <v>5</v>
      </c>
      <c r="AA37" s="378">
        <v>2</v>
      </c>
      <c r="AB37" s="378">
        <v>5</v>
      </c>
      <c r="AC37" s="38" t="s">
        <v>25</v>
      </c>
    </row>
    <row r="38" spans="1:29" s="53" customFormat="1" ht="17.100000000000001" customHeight="1">
      <c r="A38" s="37" t="s">
        <v>342</v>
      </c>
      <c r="B38" s="30">
        <f t="shared" si="2"/>
        <v>30</v>
      </c>
      <c r="C38" s="378">
        <v>14</v>
      </c>
      <c r="D38" s="378">
        <v>16</v>
      </c>
      <c r="E38" s="30">
        <f t="shared" si="3"/>
        <v>25</v>
      </c>
      <c r="F38" s="378">
        <v>2</v>
      </c>
      <c r="G38" s="378">
        <v>1</v>
      </c>
      <c r="H38" s="378">
        <v>1</v>
      </c>
      <c r="I38" s="378">
        <v>0</v>
      </c>
      <c r="J38" s="378">
        <v>0</v>
      </c>
      <c r="K38" s="378">
        <v>5</v>
      </c>
      <c r="L38" s="378">
        <v>3</v>
      </c>
      <c r="M38" s="378">
        <v>1</v>
      </c>
      <c r="N38" s="378">
        <v>2</v>
      </c>
      <c r="O38" s="378">
        <v>2</v>
      </c>
      <c r="P38" s="38" t="s">
        <v>26</v>
      </c>
      <c r="Q38" s="37" t="s">
        <v>340</v>
      </c>
      <c r="R38" s="378" t="s">
        <v>1221</v>
      </c>
      <c r="S38" s="378">
        <v>6</v>
      </c>
      <c r="T38" s="378">
        <v>1</v>
      </c>
      <c r="U38" s="378" t="s">
        <v>1221</v>
      </c>
      <c r="V38" s="378" t="s">
        <v>1221</v>
      </c>
      <c r="W38" s="378" t="s">
        <v>1221</v>
      </c>
      <c r="X38" s="378">
        <v>1</v>
      </c>
      <c r="Y38" s="31">
        <f t="shared" si="4"/>
        <v>5</v>
      </c>
      <c r="Z38" s="378">
        <v>1</v>
      </c>
      <c r="AA38" s="378" t="s">
        <v>1221</v>
      </c>
      <c r="AB38" s="378">
        <v>4</v>
      </c>
      <c r="AC38" s="38" t="s">
        <v>26</v>
      </c>
    </row>
    <row r="39" spans="1:29" s="53" customFormat="1" ht="17.100000000000001" customHeight="1" thickBot="1">
      <c r="A39" s="354" t="s">
        <v>342</v>
      </c>
      <c r="B39" s="421">
        <f t="shared" si="2"/>
        <v>79</v>
      </c>
      <c r="C39" s="386">
        <v>35</v>
      </c>
      <c r="D39" s="386">
        <v>44</v>
      </c>
      <c r="E39" s="40">
        <f t="shared" si="3"/>
        <v>58</v>
      </c>
      <c r="F39" s="386">
        <v>17</v>
      </c>
      <c r="G39" s="386">
        <v>2</v>
      </c>
      <c r="H39" s="386">
        <v>3</v>
      </c>
      <c r="I39" s="386" t="s">
        <v>1221</v>
      </c>
      <c r="J39" s="386" t="s">
        <v>1221</v>
      </c>
      <c r="K39" s="386">
        <v>27</v>
      </c>
      <c r="L39" s="386">
        <v>2</v>
      </c>
      <c r="M39" s="386">
        <v>2</v>
      </c>
      <c r="N39" s="386">
        <v>1</v>
      </c>
      <c r="O39" s="386">
        <v>2</v>
      </c>
      <c r="P39" s="261" t="s">
        <v>27</v>
      </c>
      <c r="Q39" s="354" t="s">
        <v>342</v>
      </c>
      <c r="R39" s="386">
        <v>1</v>
      </c>
      <c r="S39" s="386" t="s">
        <v>1221</v>
      </c>
      <c r="T39" s="386">
        <v>1</v>
      </c>
      <c r="U39" s="386" t="s">
        <v>1221</v>
      </c>
      <c r="V39" s="386" t="s">
        <v>1221</v>
      </c>
      <c r="W39" s="386" t="s">
        <v>1221</v>
      </c>
      <c r="X39" s="386" t="s">
        <v>1221</v>
      </c>
      <c r="Y39" s="40">
        <f t="shared" si="4"/>
        <v>21</v>
      </c>
      <c r="Z39" s="386">
        <v>6</v>
      </c>
      <c r="AA39" s="386">
        <v>4</v>
      </c>
      <c r="AB39" s="386">
        <v>11</v>
      </c>
      <c r="AC39" s="261" t="s">
        <v>27</v>
      </c>
    </row>
    <row r="40" spans="1:29" s="41" customFormat="1" ht="11.1" customHeight="1">
      <c r="A40" s="381" t="s">
        <v>475</v>
      </c>
      <c r="B40" s="377"/>
      <c r="C40" s="383"/>
      <c r="D40" s="383"/>
      <c r="E40" s="383"/>
      <c r="F40" s="383"/>
      <c r="G40" s="383"/>
      <c r="H40" s="383"/>
      <c r="I40" s="383"/>
      <c r="J40" s="383"/>
      <c r="K40" s="481"/>
      <c r="L40" s="383"/>
      <c r="M40" s="383"/>
      <c r="N40" s="383"/>
      <c r="O40" s="383"/>
      <c r="P40" s="382" t="s">
        <v>52</v>
      </c>
      <c r="Q40" s="381" t="s">
        <v>475</v>
      </c>
      <c r="R40" s="383"/>
      <c r="S40" s="383"/>
      <c r="T40" s="383"/>
      <c r="U40" s="383"/>
      <c r="V40" s="383"/>
      <c r="W40" s="383"/>
      <c r="X40" s="383"/>
      <c r="Y40" s="383"/>
      <c r="Z40" s="383"/>
      <c r="AA40" s="383"/>
      <c r="AB40" s="383"/>
      <c r="AC40" s="382" t="s">
        <v>52</v>
      </c>
    </row>
    <row r="41" spans="1:29" s="41" customFormat="1" ht="11.1" customHeight="1">
      <c r="A41" s="381" t="s">
        <v>519</v>
      </c>
      <c r="B41" s="377"/>
      <c r="C41" s="383"/>
      <c r="D41" s="383"/>
      <c r="E41" s="383"/>
      <c r="F41" s="383"/>
      <c r="G41" s="383"/>
      <c r="H41" s="383"/>
      <c r="I41" s="383"/>
      <c r="J41" s="383"/>
      <c r="K41" s="481"/>
      <c r="L41" s="383"/>
      <c r="M41" s="383"/>
      <c r="N41" s="383"/>
      <c r="O41" s="383"/>
      <c r="P41" s="383"/>
      <c r="Q41" s="381" t="s">
        <v>519</v>
      </c>
      <c r="R41" s="383"/>
      <c r="S41" s="383"/>
      <c r="T41" s="383"/>
      <c r="U41" s="383"/>
      <c r="V41" s="383"/>
      <c r="W41" s="383"/>
      <c r="X41" s="383"/>
      <c r="Y41" s="383"/>
      <c r="Z41" s="383"/>
      <c r="AA41" s="383"/>
      <c r="AB41" s="383"/>
      <c r="AC41" s="383"/>
    </row>
    <row r="42" spans="1:29" s="1" customFormat="1" ht="11.25">
      <c r="B42" s="16"/>
      <c r="C42" s="16"/>
      <c r="D42" s="16"/>
      <c r="E42" s="16"/>
      <c r="F42" s="16"/>
      <c r="G42" s="16"/>
      <c r="J42" s="17"/>
      <c r="K42" s="16"/>
      <c r="O42" s="16"/>
      <c r="AB42" s="16"/>
    </row>
    <row r="43" spans="1:29" s="1" customFormat="1" ht="11.25">
      <c r="B43" s="16"/>
      <c r="C43" s="16"/>
      <c r="D43" s="16"/>
      <c r="E43" s="16"/>
      <c r="F43" s="16"/>
      <c r="G43" s="16"/>
      <c r="J43" s="17"/>
      <c r="K43" s="16"/>
      <c r="O43" s="16"/>
      <c r="AB43" s="16"/>
    </row>
    <row r="44" spans="1:29" s="1" customFormat="1" ht="11.25">
      <c r="B44" s="16"/>
      <c r="C44" s="16"/>
      <c r="D44" s="16"/>
      <c r="E44" s="16"/>
      <c r="F44" s="16"/>
      <c r="G44" s="16"/>
      <c r="J44" s="17"/>
      <c r="K44" s="16"/>
      <c r="O44" s="16"/>
      <c r="AB44" s="16"/>
    </row>
    <row r="45" spans="1:29" s="1" customFormat="1" ht="11.25">
      <c r="B45" s="16"/>
      <c r="C45" s="16"/>
      <c r="D45" s="16"/>
      <c r="E45" s="16"/>
      <c r="F45" s="16"/>
      <c r="G45" s="16"/>
      <c r="J45" s="17"/>
      <c r="K45" s="16"/>
      <c r="O45" s="16"/>
      <c r="AB45" s="16"/>
    </row>
    <row r="46" spans="1:29" s="1" customFormat="1" ht="11.25">
      <c r="B46" s="16"/>
      <c r="C46" s="16"/>
      <c r="D46" s="16"/>
      <c r="E46" s="16"/>
      <c r="F46" s="16"/>
      <c r="G46" s="16"/>
      <c r="H46" s="16"/>
      <c r="I46" s="30"/>
      <c r="K46" s="17"/>
      <c r="P46" s="16"/>
      <c r="AC46" s="16"/>
    </row>
    <row r="47" spans="1:29" s="1" customFormat="1" ht="11.25">
      <c r="B47" s="16"/>
      <c r="C47" s="16"/>
      <c r="D47" s="16"/>
      <c r="E47" s="16"/>
      <c r="F47" s="16"/>
      <c r="G47" s="16"/>
      <c r="H47" s="16"/>
      <c r="I47" s="31"/>
      <c r="K47" s="17"/>
      <c r="P47" s="16"/>
      <c r="AC47" s="16"/>
    </row>
    <row r="48" spans="1:29" s="1" customFormat="1" ht="11.25">
      <c r="B48" s="16"/>
      <c r="C48" s="16"/>
      <c r="D48" s="16"/>
      <c r="E48" s="16"/>
      <c r="F48" s="16"/>
      <c r="G48" s="16"/>
      <c r="H48" s="16"/>
      <c r="I48" s="31"/>
      <c r="K48" s="17"/>
      <c r="P48" s="16"/>
      <c r="AC48" s="16"/>
    </row>
    <row r="49" spans="2:29" s="1" customFormat="1" ht="11.25">
      <c r="B49" s="16"/>
      <c r="C49" s="16"/>
      <c r="D49" s="16"/>
      <c r="E49" s="16"/>
      <c r="F49" s="16"/>
      <c r="G49" s="16"/>
      <c r="H49" s="16"/>
      <c r="I49" s="36"/>
      <c r="K49" s="17"/>
      <c r="P49" s="16"/>
      <c r="AC49" s="16"/>
    </row>
    <row r="50" spans="2:29" s="1" customFormat="1" ht="11.25">
      <c r="B50" s="16"/>
      <c r="C50" s="16"/>
      <c r="D50" s="16"/>
      <c r="E50" s="16"/>
      <c r="F50" s="16"/>
      <c r="G50" s="16"/>
      <c r="H50" s="16"/>
      <c r="I50" s="36"/>
      <c r="K50" s="17"/>
      <c r="P50" s="16"/>
      <c r="AC50" s="16"/>
    </row>
    <row r="51" spans="2:29" s="1" customFormat="1" ht="11.25">
      <c r="B51" s="16"/>
      <c r="C51" s="16"/>
      <c r="D51" s="16"/>
      <c r="E51" s="16"/>
      <c r="F51" s="16"/>
      <c r="G51" s="16"/>
      <c r="H51" s="16"/>
      <c r="I51" s="34"/>
      <c r="K51" s="17"/>
      <c r="P51" s="16"/>
      <c r="AC51" s="16"/>
    </row>
    <row r="52" spans="2:29" s="1" customFormat="1" ht="11.25">
      <c r="B52" s="16"/>
      <c r="C52" s="16"/>
      <c r="D52" s="16"/>
      <c r="E52" s="16"/>
      <c r="F52" s="16"/>
      <c r="G52" s="16"/>
      <c r="H52" s="16"/>
      <c r="I52" s="30"/>
      <c r="K52" s="17"/>
      <c r="P52" s="16"/>
      <c r="AC52" s="16"/>
    </row>
    <row r="53" spans="2:29" s="1" customFormat="1" ht="11.25">
      <c r="B53" s="16"/>
      <c r="C53" s="16"/>
      <c r="D53" s="16"/>
      <c r="E53" s="16"/>
      <c r="F53" s="16"/>
      <c r="G53" s="16"/>
      <c r="H53" s="16"/>
      <c r="I53" s="30"/>
      <c r="K53" s="17"/>
      <c r="P53" s="16"/>
      <c r="AC53" s="16"/>
    </row>
    <row r="54" spans="2:29" s="1" customFormat="1" ht="11.25">
      <c r="B54" s="16"/>
      <c r="C54" s="16"/>
      <c r="D54" s="16"/>
      <c r="E54" s="16"/>
      <c r="F54" s="16"/>
      <c r="G54" s="16"/>
      <c r="H54" s="16"/>
      <c r="I54" s="30"/>
      <c r="K54" s="17"/>
      <c r="P54" s="16"/>
      <c r="AC54" s="16"/>
    </row>
    <row r="55" spans="2:29" s="1" customFormat="1" ht="11.25">
      <c r="B55" s="16"/>
      <c r="C55" s="16"/>
      <c r="D55" s="16"/>
      <c r="E55" s="16"/>
      <c r="F55" s="16"/>
      <c r="G55" s="16"/>
      <c r="H55" s="16"/>
      <c r="I55" s="30"/>
      <c r="K55" s="17"/>
      <c r="P55" s="16"/>
      <c r="AC55" s="16"/>
    </row>
    <row r="56" spans="2:29" s="1" customFormat="1" ht="11.25">
      <c r="B56" s="16"/>
      <c r="C56" s="16"/>
      <c r="D56" s="16"/>
      <c r="E56" s="16"/>
      <c r="F56" s="16"/>
      <c r="G56" s="16"/>
      <c r="H56" s="16"/>
      <c r="I56" s="30"/>
      <c r="K56" s="17"/>
      <c r="P56" s="16"/>
      <c r="AC56" s="16"/>
    </row>
    <row r="57" spans="2:29" s="1" customFormat="1" ht="11.25">
      <c r="B57" s="16"/>
      <c r="C57" s="16"/>
      <c r="D57" s="16"/>
      <c r="E57" s="16"/>
      <c r="F57" s="16"/>
      <c r="G57" s="16"/>
      <c r="H57" s="16"/>
      <c r="I57" s="339"/>
      <c r="K57" s="17"/>
      <c r="P57" s="16"/>
      <c r="AC57" s="16"/>
    </row>
    <row r="58" spans="2:29" s="1" customFormat="1" ht="11.25">
      <c r="B58" s="16"/>
      <c r="C58" s="16"/>
      <c r="D58" s="16"/>
      <c r="E58" s="16"/>
      <c r="F58" s="16"/>
      <c r="G58" s="16"/>
      <c r="H58" s="16"/>
      <c r="I58" s="30"/>
      <c r="K58" s="17"/>
      <c r="P58" s="16"/>
      <c r="AC58" s="16"/>
    </row>
    <row r="59" spans="2:29" s="1" customFormat="1" ht="11.25">
      <c r="B59" s="16"/>
      <c r="C59" s="16"/>
      <c r="D59" s="16"/>
      <c r="E59" s="16"/>
      <c r="F59" s="16"/>
      <c r="G59" s="16"/>
      <c r="H59" s="16"/>
      <c r="I59" s="30"/>
      <c r="K59" s="17"/>
      <c r="P59" s="16"/>
      <c r="AC59" s="16"/>
    </row>
    <row r="60" spans="2:29" s="1" customFormat="1" ht="11.25">
      <c r="B60" s="16"/>
      <c r="C60" s="16"/>
      <c r="D60" s="16"/>
      <c r="E60" s="16"/>
      <c r="F60" s="16"/>
      <c r="G60" s="16"/>
      <c r="H60" s="16"/>
      <c r="I60" s="30"/>
      <c r="K60" s="17"/>
      <c r="P60" s="16"/>
      <c r="AC60" s="16"/>
    </row>
    <row r="61" spans="2:29" s="1" customFormat="1" ht="11.25">
      <c r="B61" s="16"/>
      <c r="C61" s="16"/>
      <c r="D61" s="16"/>
      <c r="E61" s="16"/>
      <c r="F61" s="16"/>
      <c r="G61" s="16"/>
      <c r="H61" s="16"/>
      <c r="I61" s="339"/>
      <c r="K61" s="17"/>
      <c r="P61" s="16"/>
      <c r="AC61" s="16"/>
    </row>
    <row r="62" spans="2:29" s="1" customFormat="1" ht="11.25">
      <c r="B62" s="16"/>
      <c r="C62" s="16"/>
      <c r="D62" s="16"/>
      <c r="E62" s="16"/>
      <c r="F62" s="16"/>
      <c r="G62" s="16"/>
      <c r="H62" s="16"/>
      <c r="I62" s="30"/>
      <c r="K62" s="17"/>
      <c r="P62" s="16"/>
      <c r="AC62" s="16"/>
    </row>
    <row r="63" spans="2:29" s="1" customFormat="1" ht="11.25">
      <c r="B63" s="16"/>
      <c r="C63" s="16"/>
      <c r="D63" s="16"/>
      <c r="E63" s="16"/>
      <c r="F63" s="16"/>
      <c r="G63" s="16"/>
      <c r="H63" s="16"/>
      <c r="I63" s="30"/>
      <c r="K63" s="17"/>
      <c r="P63" s="16"/>
      <c r="AC63" s="16"/>
    </row>
    <row r="64" spans="2:29" s="1" customFormat="1" ht="11.25">
      <c r="B64" s="16"/>
      <c r="C64" s="16"/>
      <c r="D64" s="16"/>
      <c r="E64" s="16"/>
      <c r="F64" s="16"/>
      <c r="G64" s="16"/>
      <c r="H64" s="16"/>
      <c r="I64" s="339"/>
      <c r="K64" s="17"/>
      <c r="P64" s="16"/>
      <c r="AC64" s="16"/>
    </row>
    <row r="65" spans="2:29" s="1" customFormat="1" ht="11.25">
      <c r="B65" s="16"/>
      <c r="C65" s="16"/>
      <c r="D65" s="16"/>
      <c r="E65" s="16"/>
      <c r="F65" s="16"/>
      <c r="G65" s="16"/>
      <c r="H65" s="16"/>
      <c r="I65" s="30"/>
      <c r="K65" s="17"/>
      <c r="P65" s="16"/>
      <c r="AC65" s="16"/>
    </row>
    <row r="66" spans="2:29" s="1" customFormat="1" ht="11.25">
      <c r="B66" s="16"/>
      <c r="C66" s="16"/>
      <c r="D66" s="16"/>
      <c r="E66" s="16"/>
      <c r="F66" s="16"/>
      <c r="G66" s="16"/>
      <c r="H66" s="16"/>
      <c r="I66" s="30"/>
      <c r="K66" s="17"/>
      <c r="P66" s="16"/>
      <c r="AC66" s="16"/>
    </row>
    <row r="67" spans="2:29" s="1" customFormat="1" ht="11.25">
      <c r="B67" s="16"/>
      <c r="C67" s="16"/>
      <c r="D67" s="16"/>
      <c r="E67" s="16"/>
      <c r="F67" s="16"/>
      <c r="G67" s="16"/>
      <c r="H67" s="16"/>
      <c r="I67" s="30"/>
      <c r="K67" s="17"/>
      <c r="P67" s="16"/>
      <c r="AC67" s="16"/>
    </row>
    <row r="68" spans="2:29" s="1" customFormat="1" ht="11.25">
      <c r="B68" s="16"/>
      <c r="C68" s="16"/>
      <c r="D68" s="16"/>
      <c r="E68" s="16"/>
      <c r="F68" s="16"/>
      <c r="G68" s="16"/>
      <c r="H68" s="16"/>
      <c r="I68" s="30"/>
      <c r="K68" s="17"/>
      <c r="P68" s="16"/>
      <c r="AC68" s="16"/>
    </row>
    <row r="69" spans="2:29" s="1" customFormat="1" ht="11.25">
      <c r="B69" s="16"/>
      <c r="C69" s="16"/>
      <c r="D69" s="16"/>
      <c r="E69" s="16"/>
      <c r="F69" s="16"/>
      <c r="G69" s="16"/>
      <c r="H69" s="16"/>
      <c r="I69" s="30"/>
      <c r="K69" s="17"/>
      <c r="P69" s="16"/>
      <c r="AC69" s="16"/>
    </row>
    <row r="70" spans="2:29" s="1" customFormat="1" ht="11.25">
      <c r="B70" s="16"/>
      <c r="C70" s="16"/>
      <c r="D70" s="16"/>
      <c r="E70" s="16"/>
      <c r="F70" s="16"/>
      <c r="G70" s="16"/>
      <c r="H70" s="16"/>
      <c r="I70" s="30"/>
      <c r="K70" s="17"/>
      <c r="P70" s="16"/>
      <c r="AC70" s="16"/>
    </row>
    <row r="71" spans="2:29" s="1" customFormat="1" ht="11.25">
      <c r="B71" s="16"/>
      <c r="C71" s="16"/>
      <c r="D71" s="16"/>
      <c r="E71" s="16"/>
      <c r="F71" s="16"/>
      <c r="G71" s="16"/>
      <c r="H71" s="16"/>
      <c r="I71" s="30"/>
      <c r="K71" s="17"/>
      <c r="P71" s="16"/>
      <c r="AC71" s="16"/>
    </row>
    <row r="72" spans="2:29" s="1" customFormat="1" ht="11.25">
      <c r="B72" s="16"/>
      <c r="C72" s="16"/>
      <c r="D72" s="16"/>
      <c r="E72" s="16"/>
      <c r="F72" s="16"/>
      <c r="G72" s="16"/>
      <c r="H72" s="16"/>
      <c r="I72" s="30"/>
      <c r="K72" s="17"/>
      <c r="P72" s="16"/>
      <c r="AC72" s="16"/>
    </row>
    <row r="73" spans="2:29" s="1" customFormat="1" ht="11.25">
      <c r="B73" s="16"/>
      <c r="C73" s="16"/>
      <c r="D73" s="16"/>
      <c r="E73" s="16"/>
      <c r="F73" s="16"/>
      <c r="G73" s="16"/>
      <c r="H73" s="16"/>
      <c r="I73" s="339"/>
      <c r="K73" s="17"/>
      <c r="P73" s="16"/>
      <c r="AC73" s="16"/>
    </row>
    <row r="74" spans="2:29" s="1" customFormat="1" ht="11.25">
      <c r="B74" s="16"/>
      <c r="C74" s="16"/>
      <c r="D74" s="16"/>
      <c r="E74" s="16"/>
      <c r="F74" s="16"/>
      <c r="G74" s="16"/>
      <c r="H74" s="16"/>
      <c r="I74" s="60"/>
      <c r="K74" s="17"/>
      <c r="P74" s="16"/>
      <c r="AC74" s="16"/>
    </row>
    <row r="75" spans="2:29" s="1" customFormat="1" ht="11.25">
      <c r="B75" s="16"/>
      <c r="C75" s="16"/>
      <c r="D75" s="16"/>
      <c r="E75" s="16"/>
      <c r="F75" s="16"/>
      <c r="G75" s="16"/>
      <c r="H75" s="16"/>
      <c r="I75" s="16"/>
      <c r="K75" s="17"/>
      <c r="P75" s="16"/>
      <c r="AC75" s="16"/>
    </row>
    <row r="76" spans="2:29" s="1" customFormat="1" ht="11.25">
      <c r="B76" s="16"/>
      <c r="C76" s="16"/>
      <c r="D76" s="16"/>
      <c r="E76" s="16"/>
      <c r="F76" s="16"/>
      <c r="G76" s="16"/>
      <c r="H76" s="16"/>
      <c r="I76" s="16"/>
      <c r="K76" s="17"/>
      <c r="P76" s="16"/>
      <c r="AC76" s="16"/>
    </row>
    <row r="77" spans="2:29" s="1" customFormat="1" ht="11.25">
      <c r="B77" s="16"/>
      <c r="C77" s="16"/>
      <c r="D77" s="16"/>
      <c r="E77" s="16"/>
      <c r="F77" s="16"/>
      <c r="G77" s="16"/>
      <c r="H77" s="16"/>
      <c r="I77" s="16"/>
      <c r="K77" s="17"/>
      <c r="P77" s="16"/>
      <c r="AC77" s="16"/>
    </row>
    <row r="78" spans="2:29" s="1" customFormat="1" ht="11.25">
      <c r="B78" s="16"/>
      <c r="C78" s="16"/>
      <c r="D78" s="16"/>
      <c r="E78" s="16"/>
      <c r="F78" s="16"/>
      <c r="G78" s="16"/>
      <c r="H78" s="16"/>
      <c r="I78" s="16"/>
      <c r="K78" s="17"/>
      <c r="P78" s="16"/>
      <c r="AC78" s="16"/>
    </row>
    <row r="79" spans="2:29" s="1" customFormat="1" ht="11.25">
      <c r="B79" s="16"/>
      <c r="C79" s="16"/>
      <c r="D79" s="16"/>
      <c r="E79" s="16"/>
      <c r="F79" s="16"/>
      <c r="G79" s="16"/>
      <c r="H79" s="16"/>
      <c r="I79" s="16"/>
      <c r="K79" s="17"/>
      <c r="P79" s="16"/>
      <c r="AC79" s="16"/>
    </row>
    <row r="80" spans="2:29" s="1" customFormat="1" ht="11.25">
      <c r="B80" s="16"/>
      <c r="C80" s="16"/>
      <c r="D80" s="16"/>
      <c r="E80" s="16"/>
      <c r="F80" s="16"/>
      <c r="G80" s="16"/>
      <c r="H80" s="16"/>
      <c r="I80" s="16"/>
      <c r="K80" s="17"/>
      <c r="P80" s="16"/>
      <c r="AC80" s="16"/>
    </row>
    <row r="81" spans="2:29" s="1" customFormat="1" ht="11.25">
      <c r="B81" s="16"/>
      <c r="C81" s="16"/>
      <c r="D81" s="16"/>
      <c r="E81" s="16"/>
      <c r="F81" s="16"/>
      <c r="G81" s="16"/>
      <c r="H81" s="16"/>
      <c r="I81" s="16"/>
      <c r="K81" s="17"/>
      <c r="P81" s="16"/>
      <c r="AC81" s="16"/>
    </row>
    <row r="82" spans="2:29" s="1" customFormat="1" ht="11.25">
      <c r="B82" s="16"/>
      <c r="C82" s="16"/>
      <c r="D82" s="16"/>
      <c r="E82" s="16"/>
      <c r="F82" s="16"/>
      <c r="G82" s="16"/>
      <c r="H82" s="16"/>
      <c r="I82" s="16"/>
      <c r="K82" s="17"/>
      <c r="P82" s="16"/>
      <c r="AC82" s="16"/>
    </row>
    <row r="83" spans="2:29" s="1" customFormat="1" ht="11.25">
      <c r="B83" s="16"/>
      <c r="C83" s="16"/>
      <c r="D83" s="16"/>
      <c r="E83" s="16"/>
      <c r="F83" s="16"/>
      <c r="G83" s="16"/>
      <c r="H83" s="16"/>
      <c r="I83" s="16"/>
      <c r="K83" s="17"/>
      <c r="P83" s="16"/>
      <c r="AC83" s="16"/>
    </row>
    <row r="84" spans="2:29" s="1" customFormat="1" ht="11.25">
      <c r="B84" s="16"/>
      <c r="C84" s="16"/>
      <c r="D84" s="16"/>
      <c r="E84" s="16"/>
      <c r="F84" s="16"/>
      <c r="G84" s="16"/>
      <c r="H84" s="16"/>
      <c r="I84" s="16"/>
      <c r="K84" s="17"/>
      <c r="P84" s="16"/>
      <c r="AC84" s="16"/>
    </row>
    <row r="85" spans="2:29" s="1" customFormat="1" ht="11.25">
      <c r="B85" s="16"/>
      <c r="C85" s="16"/>
      <c r="D85" s="16"/>
      <c r="E85" s="16"/>
      <c r="F85" s="16"/>
      <c r="G85" s="16"/>
      <c r="H85" s="16"/>
      <c r="I85" s="16"/>
      <c r="K85" s="17"/>
      <c r="P85" s="16"/>
      <c r="AC85" s="16"/>
    </row>
    <row r="86" spans="2:29" s="1" customFormat="1" ht="11.25">
      <c r="B86" s="16"/>
      <c r="C86" s="16"/>
      <c r="D86" s="16"/>
      <c r="E86" s="16"/>
      <c r="F86" s="16"/>
      <c r="G86" s="16"/>
      <c r="H86" s="16"/>
      <c r="I86" s="16"/>
      <c r="K86" s="17"/>
      <c r="P86" s="16"/>
      <c r="AC86" s="16"/>
    </row>
    <row r="87" spans="2:29" s="1" customFormat="1" ht="11.25">
      <c r="B87" s="16"/>
      <c r="C87" s="16"/>
      <c r="D87" s="16"/>
      <c r="E87" s="16"/>
      <c r="F87" s="16"/>
      <c r="G87" s="16"/>
      <c r="H87" s="16"/>
      <c r="I87" s="16"/>
      <c r="K87" s="17"/>
      <c r="P87" s="16"/>
      <c r="AC87" s="16"/>
    </row>
    <row r="88" spans="2:29" s="1" customFormat="1" ht="11.25">
      <c r="B88" s="16"/>
      <c r="C88" s="16"/>
      <c r="D88" s="16"/>
      <c r="E88" s="16"/>
      <c r="F88" s="16"/>
      <c r="G88" s="16"/>
      <c r="H88" s="16"/>
      <c r="I88" s="16"/>
      <c r="K88" s="17"/>
      <c r="P88" s="16"/>
      <c r="AC88" s="16"/>
    </row>
    <row r="89" spans="2:29" s="1" customFormat="1" ht="11.25">
      <c r="B89" s="16"/>
      <c r="C89" s="16"/>
      <c r="D89" s="16"/>
      <c r="E89" s="16"/>
      <c r="F89" s="16"/>
      <c r="G89" s="16"/>
      <c r="H89" s="16"/>
      <c r="I89" s="16"/>
      <c r="K89" s="17"/>
      <c r="P89" s="16"/>
      <c r="AC89" s="16"/>
    </row>
    <row r="90" spans="2:29" s="1" customFormat="1" ht="11.25">
      <c r="B90" s="16"/>
      <c r="C90" s="16"/>
      <c r="D90" s="16"/>
      <c r="E90" s="16"/>
      <c r="F90" s="16"/>
      <c r="G90" s="16"/>
      <c r="H90" s="16"/>
      <c r="I90" s="16"/>
      <c r="K90" s="17"/>
      <c r="P90" s="16"/>
      <c r="AC90" s="16"/>
    </row>
    <row r="91" spans="2:29" s="1" customFormat="1" ht="11.25">
      <c r="B91" s="16"/>
      <c r="C91" s="16"/>
      <c r="D91" s="16"/>
      <c r="E91" s="16"/>
      <c r="F91" s="16"/>
      <c r="G91" s="16"/>
      <c r="H91" s="16"/>
      <c r="I91" s="16"/>
      <c r="K91" s="17"/>
      <c r="P91" s="16"/>
      <c r="AC91" s="16"/>
    </row>
    <row r="92" spans="2:29" s="1" customFormat="1" ht="11.25">
      <c r="B92" s="16"/>
      <c r="C92" s="16"/>
      <c r="D92" s="16"/>
      <c r="E92" s="16"/>
      <c r="F92" s="16"/>
      <c r="G92" s="16"/>
      <c r="H92" s="16"/>
      <c r="I92" s="16"/>
      <c r="K92" s="17"/>
      <c r="P92" s="16"/>
      <c r="AC92" s="16"/>
    </row>
    <row r="93" spans="2:29" s="1" customFormat="1" ht="11.25">
      <c r="B93" s="16"/>
      <c r="C93" s="16"/>
      <c r="D93" s="16"/>
      <c r="E93" s="16"/>
      <c r="F93" s="16"/>
      <c r="G93" s="16"/>
      <c r="H93" s="16"/>
      <c r="I93" s="16"/>
      <c r="K93" s="17"/>
      <c r="P93" s="16"/>
      <c r="AC93" s="16"/>
    </row>
    <row r="94" spans="2:29" s="1" customFormat="1" ht="11.25">
      <c r="B94" s="16"/>
      <c r="C94" s="16"/>
      <c r="D94" s="16"/>
      <c r="E94" s="16"/>
      <c r="F94" s="16"/>
      <c r="G94" s="16"/>
      <c r="H94" s="16"/>
      <c r="I94" s="16"/>
      <c r="K94" s="17"/>
      <c r="P94" s="16"/>
      <c r="AC94" s="16"/>
    </row>
    <row r="95" spans="2:29" s="1" customFormat="1" ht="11.25">
      <c r="B95" s="16"/>
      <c r="C95" s="16"/>
      <c r="D95" s="16"/>
      <c r="E95" s="16"/>
      <c r="F95" s="16"/>
      <c r="G95" s="16"/>
      <c r="H95" s="16"/>
      <c r="I95" s="16"/>
      <c r="K95" s="17"/>
      <c r="P95" s="16"/>
      <c r="AC95" s="16"/>
    </row>
    <row r="96" spans="2:29" s="1" customFormat="1" ht="11.25">
      <c r="B96" s="16"/>
      <c r="C96" s="16"/>
      <c r="D96" s="16"/>
      <c r="E96" s="16"/>
      <c r="F96" s="16"/>
      <c r="G96" s="16"/>
      <c r="H96" s="16"/>
      <c r="I96" s="16"/>
      <c r="K96" s="17"/>
      <c r="P96" s="16"/>
      <c r="AC96" s="16"/>
    </row>
    <row r="97" spans="2:29" s="1" customFormat="1" ht="11.25">
      <c r="B97" s="16"/>
      <c r="C97" s="16"/>
      <c r="D97" s="16"/>
      <c r="E97" s="16"/>
      <c r="F97" s="16"/>
      <c r="G97" s="16"/>
      <c r="H97" s="16"/>
      <c r="I97" s="16"/>
      <c r="K97" s="17"/>
      <c r="P97" s="16"/>
      <c r="AC97" s="16"/>
    </row>
    <row r="98" spans="2:29" s="1" customFormat="1" ht="11.25">
      <c r="B98" s="16"/>
      <c r="C98" s="16"/>
      <c r="D98" s="16"/>
      <c r="E98" s="16"/>
      <c r="F98" s="16"/>
      <c r="G98" s="16"/>
      <c r="H98" s="16"/>
      <c r="I98" s="16"/>
      <c r="K98" s="17"/>
      <c r="P98" s="16"/>
      <c r="AC98" s="16"/>
    </row>
    <row r="99" spans="2:29" s="1" customFormat="1" ht="11.25">
      <c r="B99" s="16"/>
      <c r="C99" s="16"/>
      <c r="D99" s="16"/>
      <c r="E99" s="16"/>
      <c r="F99" s="16"/>
      <c r="G99" s="16"/>
      <c r="H99" s="16"/>
      <c r="I99" s="16"/>
      <c r="K99" s="17"/>
      <c r="P99" s="16"/>
      <c r="AC99" s="16"/>
    </row>
    <row r="100" spans="2:29" s="1" customFormat="1" ht="11.25">
      <c r="B100" s="16"/>
      <c r="C100" s="16"/>
      <c r="D100" s="16"/>
      <c r="E100" s="16"/>
      <c r="F100" s="16"/>
      <c r="G100" s="16"/>
      <c r="H100" s="16"/>
      <c r="I100" s="16"/>
      <c r="K100" s="17"/>
      <c r="P100" s="16"/>
      <c r="AC100" s="16"/>
    </row>
    <row r="101" spans="2:29" s="1" customFormat="1" ht="11.25">
      <c r="B101" s="16"/>
      <c r="C101" s="16"/>
      <c r="D101" s="16"/>
      <c r="E101" s="16"/>
      <c r="F101" s="16"/>
      <c r="G101" s="16"/>
      <c r="H101" s="16"/>
      <c r="I101" s="16"/>
      <c r="K101" s="17"/>
      <c r="P101" s="16"/>
      <c r="AC101" s="16"/>
    </row>
    <row r="102" spans="2:29" s="1" customFormat="1" ht="11.25">
      <c r="B102" s="16"/>
      <c r="C102" s="16"/>
      <c r="D102" s="16"/>
      <c r="E102" s="16"/>
      <c r="F102" s="16"/>
      <c r="G102" s="16"/>
      <c r="H102" s="16"/>
      <c r="I102" s="16"/>
      <c r="K102" s="17"/>
      <c r="P102" s="16"/>
      <c r="AC102" s="16"/>
    </row>
    <row r="103" spans="2:29" s="1" customFormat="1" ht="11.25">
      <c r="B103" s="16"/>
      <c r="C103" s="16"/>
      <c r="D103" s="16"/>
      <c r="E103" s="16"/>
      <c r="F103" s="16"/>
      <c r="G103" s="16"/>
      <c r="H103" s="16"/>
      <c r="I103" s="16"/>
      <c r="K103" s="17"/>
      <c r="P103" s="16"/>
      <c r="AC103" s="16"/>
    </row>
  </sheetData>
  <sheetProtection selectLockedCells="1"/>
  <mergeCells count="37">
    <mergeCell ref="L7:L10"/>
    <mergeCell ref="M7:M10"/>
    <mergeCell ref="H7:H10"/>
    <mergeCell ref="I7:I10"/>
    <mergeCell ref="J7:J10"/>
    <mergeCell ref="A3:I3"/>
    <mergeCell ref="J3:P3"/>
    <mergeCell ref="Q3:X3"/>
    <mergeCell ref="A6:A10"/>
    <mergeCell ref="E6:I6"/>
    <mergeCell ref="J6:O6"/>
    <mergeCell ref="K7:K10"/>
    <mergeCell ref="C7:C10"/>
    <mergeCell ref="D7:D10"/>
    <mergeCell ref="B6:D6"/>
    <mergeCell ref="O7:O10"/>
    <mergeCell ref="N7:N10"/>
    <mergeCell ref="E7:E10"/>
    <mergeCell ref="F7:F10"/>
    <mergeCell ref="G7:G10"/>
    <mergeCell ref="X7:X10"/>
    <mergeCell ref="Y3:AC3"/>
    <mergeCell ref="P6:P10"/>
    <mergeCell ref="Q6:Q10"/>
    <mergeCell ref="R6:X6"/>
    <mergeCell ref="R7:R10"/>
    <mergeCell ref="S7:S10"/>
    <mergeCell ref="T7:T10"/>
    <mergeCell ref="U7:U10"/>
    <mergeCell ref="W7:W10"/>
    <mergeCell ref="V7:V10"/>
    <mergeCell ref="AC6:AC10"/>
    <mergeCell ref="Y6:AB6"/>
    <mergeCell ref="Z7:Z10"/>
    <mergeCell ref="AA7:AA10"/>
    <mergeCell ref="AB7:AB10"/>
    <mergeCell ref="Y7:Y10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40" man="1"/>
    <brk id="16" max="40" man="1"/>
    <brk id="24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zoomScaleNormal="100" zoomScaleSheetLayoutView="100" workbookViewId="0">
      <selection activeCell="F23" sqref="F23"/>
    </sheetView>
  </sheetViews>
  <sheetFormatPr defaultColWidth="8" defaultRowHeight="14.25"/>
  <cols>
    <col min="1" max="1" width="8.625" style="47" customWidth="1"/>
    <col min="2" max="5" width="8.125" style="46" customWidth="1"/>
    <col min="6" max="6" width="8.75" style="46" customWidth="1"/>
    <col min="7" max="7" width="8.625" style="46" customWidth="1"/>
    <col min="8" max="8" width="8.125" style="46" customWidth="1"/>
    <col min="9" max="10" width="7.875" style="46" customWidth="1"/>
    <col min="11" max="11" width="9.625" style="46" customWidth="1"/>
    <col min="12" max="12" width="8.75" style="47" customWidth="1"/>
    <col min="13" max="13" width="9.5" style="47" customWidth="1"/>
    <col min="14" max="14" width="8.625" style="46" customWidth="1"/>
    <col min="15" max="18" width="6.625" style="7" customWidth="1"/>
    <col min="19" max="19" width="8.875" style="7" customWidth="1"/>
    <col min="20" max="20" width="10.625" style="492" customWidth="1"/>
    <col min="21" max="16384" width="8" style="7"/>
  </cols>
  <sheetData>
    <row r="1" spans="1:20" ht="14.1" customHeight="1">
      <c r="A1" s="55" t="s">
        <v>741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4" t="s">
        <v>1268</v>
      </c>
    </row>
    <row r="2" spans="1:20" ht="14.1" customHeight="1">
      <c r="A2" s="55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4"/>
    </row>
    <row r="3" spans="1:20" s="23" customFormat="1" ht="20.100000000000001" customHeight="1">
      <c r="A3" s="1306" t="s">
        <v>520</v>
      </c>
      <c r="B3" s="1306"/>
      <c r="C3" s="1306"/>
      <c r="D3" s="1306"/>
      <c r="E3" s="1306"/>
      <c r="F3" s="1306"/>
      <c r="G3" s="1306"/>
      <c r="H3" s="1306"/>
      <c r="I3" s="1306"/>
      <c r="J3" s="1306"/>
      <c r="K3" s="1306"/>
      <c r="L3" s="1377" t="s">
        <v>521</v>
      </c>
      <c r="M3" s="1377"/>
      <c r="N3" s="1377"/>
      <c r="O3" s="1377"/>
      <c r="P3" s="1377"/>
      <c r="Q3" s="1377"/>
      <c r="R3" s="1377"/>
      <c r="S3" s="1377"/>
      <c r="T3" s="1377"/>
    </row>
    <row r="4" spans="1:20" s="25" customFormat="1" ht="24" customHeight="1">
      <c r="L4" s="1378" t="s">
        <v>522</v>
      </c>
      <c r="M4" s="1378"/>
      <c r="N4" s="1378"/>
      <c r="O4" s="1378"/>
      <c r="P4" s="1378"/>
      <c r="Q4" s="1378"/>
      <c r="R4" s="1378"/>
      <c r="S4" s="1378"/>
      <c r="T4" s="1378"/>
    </row>
    <row r="5" spans="1:20" s="1" customFormat="1" ht="18" customHeight="1" thickBot="1">
      <c r="A5" s="27" t="s">
        <v>345</v>
      </c>
      <c r="B5" s="16"/>
      <c r="C5" s="16"/>
      <c r="D5" s="16"/>
      <c r="E5" s="16"/>
      <c r="F5" s="16"/>
      <c r="G5" s="16"/>
      <c r="H5" s="16"/>
      <c r="I5" s="16"/>
      <c r="J5" s="16"/>
      <c r="K5" s="16"/>
      <c r="N5" s="16"/>
      <c r="T5" s="28" t="s">
        <v>29</v>
      </c>
    </row>
    <row r="6" spans="1:20" s="1" customFormat="1" ht="13.5" customHeight="1">
      <c r="A6" s="1345" t="s">
        <v>30</v>
      </c>
      <c r="B6" s="1379" t="s">
        <v>523</v>
      </c>
      <c r="C6" s="1361"/>
      <c r="D6" s="1361"/>
      <c r="E6" s="1361"/>
      <c r="F6" s="1361"/>
      <c r="G6" s="1361"/>
      <c r="H6" s="1361"/>
      <c r="I6" s="1361"/>
      <c r="J6" s="1361"/>
      <c r="K6" s="1361"/>
      <c r="L6" s="1349" t="s">
        <v>523</v>
      </c>
      <c r="M6" s="1349"/>
      <c r="N6" s="1349"/>
      <c r="O6" s="1349"/>
      <c r="P6" s="1349"/>
      <c r="Q6" s="1349"/>
      <c r="R6" s="1380"/>
      <c r="S6" s="1381" t="s">
        <v>524</v>
      </c>
      <c r="T6" s="1342" t="s">
        <v>28</v>
      </c>
    </row>
    <row r="7" spans="1:20" s="1" customFormat="1" ht="21.75" customHeight="1">
      <c r="A7" s="1346"/>
      <c r="B7" s="1384" t="s">
        <v>911</v>
      </c>
      <c r="C7" s="1385"/>
      <c r="D7" s="1386"/>
      <c r="E7" s="1390" t="s">
        <v>1288</v>
      </c>
      <c r="F7" s="1391"/>
      <c r="G7" s="1391"/>
      <c r="H7" s="1391"/>
      <c r="I7" s="1391"/>
      <c r="J7" s="1391"/>
      <c r="K7" s="1392" t="s">
        <v>1289</v>
      </c>
      <c r="L7" s="1392"/>
      <c r="M7" s="1392"/>
      <c r="N7" s="1290"/>
      <c r="O7" s="1383" t="s">
        <v>779</v>
      </c>
      <c r="P7" s="1301"/>
      <c r="Q7" s="1301"/>
      <c r="R7" s="1301"/>
      <c r="S7" s="1382"/>
      <c r="T7" s="1343"/>
    </row>
    <row r="8" spans="1:20" s="1" customFormat="1" ht="12.75" customHeight="1">
      <c r="A8" s="1346"/>
      <c r="B8" s="488"/>
      <c r="C8" s="1366" t="s">
        <v>909</v>
      </c>
      <c r="D8" s="1366" t="s">
        <v>910</v>
      </c>
      <c r="E8" s="1370"/>
      <c r="F8" s="1275" t="s">
        <v>780</v>
      </c>
      <c r="G8" s="1275" t="s">
        <v>486</v>
      </c>
      <c r="H8" s="1275" t="s">
        <v>526</v>
      </c>
      <c r="I8" s="1353" t="s">
        <v>527</v>
      </c>
      <c r="J8" s="1371" t="s">
        <v>781</v>
      </c>
      <c r="K8" s="1394" t="s">
        <v>528</v>
      </c>
      <c r="L8" s="1353" t="s">
        <v>782</v>
      </c>
      <c r="M8" s="1353" t="s">
        <v>529</v>
      </c>
      <c r="N8" s="1371" t="s">
        <v>1291</v>
      </c>
      <c r="O8" s="1393"/>
      <c r="P8" s="1353" t="s">
        <v>530</v>
      </c>
      <c r="Q8" s="1353" t="s">
        <v>531</v>
      </c>
      <c r="R8" s="1353" t="s">
        <v>518</v>
      </c>
      <c r="S8" s="1387" t="s">
        <v>783</v>
      </c>
      <c r="T8" s="1343"/>
    </row>
    <row r="9" spans="1:20" s="1" customFormat="1" ht="12.75" customHeight="1">
      <c r="A9" s="1346"/>
      <c r="B9" s="488"/>
      <c r="C9" s="1367"/>
      <c r="D9" s="1367"/>
      <c r="E9" s="1291"/>
      <c r="F9" s="1291"/>
      <c r="G9" s="1291"/>
      <c r="H9" s="1291"/>
      <c r="I9" s="1301"/>
      <c r="J9" s="1335"/>
      <c r="K9" s="1395"/>
      <c r="L9" s="1301"/>
      <c r="M9" s="1301"/>
      <c r="N9" s="1335"/>
      <c r="O9" s="1301"/>
      <c r="P9" s="1301"/>
      <c r="Q9" s="1301"/>
      <c r="R9" s="1301"/>
      <c r="S9" s="1388"/>
      <c r="T9" s="1343"/>
    </row>
    <row r="10" spans="1:20" s="1" customFormat="1" ht="12.75" customHeight="1">
      <c r="A10" s="1346"/>
      <c r="B10" s="488"/>
      <c r="C10" s="1367"/>
      <c r="D10" s="1367"/>
      <c r="E10" s="1291"/>
      <c r="F10" s="1291"/>
      <c r="G10" s="1291"/>
      <c r="H10" s="1291"/>
      <c r="I10" s="1301"/>
      <c r="J10" s="1335"/>
      <c r="K10" s="1395"/>
      <c r="L10" s="1301"/>
      <c r="M10" s="1301"/>
      <c r="N10" s="1335"/>
      <c r="O10" s="1301"/>
      <c r="P10" s="1301"/>
      <c r="Q10" s="1301"/>
      <c r="R10" s="1301"/>
      <c r="S10" s="1388"/>
      <c r="T10" s="1343"/>
    </row>
    <row r="11" spans="1:20" s="1" customFormat="1" ht="12.75" customHeight="1">
      <c r="A11" s="1346"/>
      <c r="B11" s="488"/>
      <c r="C11" s="1367"/>
      <c r="D11" s="1367"/>
      <c r="E11" s="1291"/>
      <c r="F11" s="1291"/>
      <c r="G11" s="1291"/>
      <c r="H11" s="1291"/>
      <c r="I11" s="1301"/>
      <c r="J11" s="1335"/>
      <c r="K11" s="1395"/>
      <c r="L11" s="1301"/>
      <c r="M11" s="1301"/>
      <c r="N11" s="1335"/>
      <c r="O11" s="1301"/>
      <c r="P11" s="1301"/>
      <c r="Q11" s="1301"/>
      <c r="R11" s="1301"/>
      <c r="S11" s="1388"/>
      <c r="T11" s="1343"/>
    </row>
    <row r="12" spans="1:20" s="1" customFormat="1" ht="12.75" customHeight="1">
      <c r="A12" s="1347"/>
      <c r="B12" s="489"/>
      <c r="C12" s="1368"/>
      <c r="D12" s="1368"/>
      <c r="E12" s="1276"/>
      <c r="F12" s="1276"/>
      <c r="G12" s="1276"/>
      <c r="H12" s="1276"/>
      <c r="I12" s="1332"/>
      <c r="J12" s="1336"/>
      <c r="K12" s="1396"/>
      <c r="L12" s="1332"/>
      <c r="M12" s="1332"/>
      <c r="N12" s="1336"/>
      <c r="O12" s="1332"/>
      <c r="P12" s="1332"/>
      <c r="Q12" s="1332"/>
      <c r="R12" s="1332"/>
      <c r="S12" s="1389"/>
      <c r="T12" s="1344"/>
    </row>
    <row r="13" spans="1:20" s="50" customFormat="1" ht="17.100000000000001" customHeight="1">
      <c r="A13" s="29" t="s">
        <v>344</v>
      </c>
      <c r="B13" s="30">
        <v>874</v>
      </c>
      <c r="C13" s="30" t="s">
        <v>908</v>
      </c>
      <c r="D13" s="30" t="s">
        <v>908</v>
      </c>
      <c r="E13" s="30">
        <v>844</v>
      </c>
      <c r="F13" s="31">
        <v>222</v>
      </c>
      <c r="G13" s="31">
        <v>78</v>
      </c>
      <c r="H13" s="31">
        <v>89</v>
      </c>
      <c r="I13" s="31">
        <v>66</v>
      </c>
      <c r="J13" s="31">
        <v>0</v>
      </c>
      <c r="K13" s="31">
        <v>100</v>
      </c>
      <c r="L13" s="31">
        <v>7</v>
      </c>
      <c r="M13" s="31">
        <v>2</v>
      </c>
      <c r="N13" s="31">
        <v>280</v>
      </c>
      <c r="O13" s="31">
        <v>30</v>
      </c>
      <c r="P13" s="31">
        <v>18</v>
      </c>
      <c r="Q13" s="31">
        <v>0</v>
      </c>
      <c r="R13" s="31">
        <v>12</v>
      </c>
      <c r="S13" s="31">
        <v>304</v>
      </c>
      <c r="T13" s="58" t="s">
        <v>344</v>
      </c>
    </row>
    <row r="14" spans="1:20" s="50" customFormat="1" ht="17.100000000000001" customHeight="1">
      <c r="A14" s="29" t="s">
        <v>297</v>
      </c>
      <c r="B14" s="30">
        <v>851</v>
      </c>
      <c r="C14" s="30" t="s">
        <v>908</v>
      </c>
      <c r="D14" s="30" t="s">
        <v>908</v>
      </c>
      <c r="E14" s="30">
        <v>827</v>
      </c>
      <c r="F14" s="31">
        <v>224</v>
      </c>
      <c r="G14" s="31">
        <v>66</v>
      </c>
      <c r="H14" s="31">
        <v>88</v>
      </c>
      <c r="I14" s="31">
        <v>73</v>
      </c>
      <c r="J14" s="31">
        <v>0</v>
      </c>
      <c r="K14" s="31">
        <v>95</v>
      </c>
      <c r="L14" s="31">
        <v>14</v>
      </c>
      <c r="M14" s="31">
        <v>4</v>
      </c>
      <c r="N14" s="31">
        <v>263</v>
      </c>
      <c r="O14" s="31">
        <v>24</v>
      </c>
      <c r="P14" s="31">
        <v>10</v>
      </c>
      <c r="Q14" s="31">
        <v>0</v>
      </c>
      <c r="R14" s="31">
        <v>14</v>
      </c>
      <c r="S14" s="31">
        <v>305</v>
      </c>
      <c r="T14" s="58" t="s">
        <v>297</v>
      </c>
    </row>
    <row r="15" spans="1:20" s="50" customFormat="1" ht="17.100000000000001" customHeight="1">
      <c r="A15" s="29" t="s">
        <v>348</v>
      </c>
      <c r="B15" s="30">
        <v>857</v>
      </c>
      <c r="C15" s="30" t="s">
        <v>908</v>
      </c>
      <c r="D15" s="30" t="s">
        <v>908</v>
      </c>
      <c r="E15" s="30">
        <v>831</v>
      </c>
      <c r="F15" s="31">
        <v>236</v>
      </c>
      <c r="G15" s="31">
        <v>56</v>
      </c>
      <c r="H15" s="31">
        <v>88</v>
      </c>
      <c r="I15" s="31">
        <v>101</v>
      </c>
      <c r="J15" s="31">
        <v>0</v>
      </c>
      <c r="K15" s="31">
        <v>86</v>
      </c>
      <c r="L15" s="31">
        <v>11</v>
      </c>
      <c r="M15" s="31">
        <v>2</v>
      </c>
      <c r="N15" s="31">
        <v>251</v>
      </c>
      <c r="O15" s="31">
        <v>26</v>
      </c>
      <c r="P15" s="31">
        <v>12</v>
      </c>
      <c r="Q15" s="31">
        <v>3</v>
      </c>
      <c r="R15" s="31">
        <v>11</v>
      </c>
      <c r="S15" s="31">
        <v>306</v>
      </c>
      <c r="T15" s="58" t="s">
        <v>348</v>
      </c>
    </row>
    <row r="16" spans="1:20" s="50" customFormat="1" ht="17.100000000000001" customHeight="1">
      <c r="A16" s="29" t="s">
        <v>904</v>
      </c>
      <c r="B16" s="30">
        <v>807</v>
      </c>
      <c r="C16" s="30">
        <v>356</v>
      </c>
      <c r="D16" s="30">
        <v>451</v>
      </c>
      <c r="E16" s="30">
        <v>767</v>
      </c>
      <c r="F16" s="31">
        <v>221</v>
      </c>
      <c r="G16" s="31">
        <v>39</v>
      </c>
      <c r="H16" s="31">
        <v>82</v>
      </c>
      <c r="I16" s="31">
        <v>91</v>
      </c>
      <c r="J16" s="31">
        <v>1</v>
      </c>
      <c r="K16" s="31">
        <v>88</v>
      </c>
      <c r="L16" s="31">
        <v>11</v>
      </c>
      <c r="M16" s="31">
        <v>3</v>
      </c>
      <c r="N16" s="31">
        <v>231</v>
      </c>
      <c r="O16" s="31">
        <v>41</v>
      </c>
      <c r="P16" s="31">
        <v>27</v>
      </c>
      <c r="Q16" s="31">
        <v>1</v>
      </c>
      <c r="R16" s="31">
        <v>13</v>
      </c>
      <c r="S16" s="31">
        <v>305</v>
      </c>
      <c r="T16" s="58" t="s">
        <v>904</v>
      </c>
    </row>
    <row r="17" spans="1:20" s="50" customFormat="1" ht="17.100000000000001" customHeight="1">
      <c r="A17" s="35" t="s">
        <v>1088</v>
      </c>
      <c r="B17" s="36">
        <f>SUM(B19:B41)</f>
        <v>1104</v>
      </c>
      <c r="C17" s="36">
        <f>SUM(C19:C41)</f>
        <v>369</v>
      </c>
      <c r="D17" s="36">
        <f>SUM(D19:D41)</f>
        <v>735</v>
      </c>
      <c r="E17" s="36">
        <f>SUM(E19:E41)</f>
        <v>744</v>
      </c>
      <c r="F17" s="36">
        <f t="shared" ref="F17:S17" si="0">SUM(F19:F41)</f>
        <v>224</v>
      </c>
      <c r="G17" s="36">
        <f t="shared" si="0"/>
        <v>34</v>
      </c>
      <c r="H17" s="36">
        <f t="shared" si="0"/>
        <v>91</v>
      </c>
      <c r="I17" s="36">
        <f t="shared" si="0"/>
        <v>82</v>
      </c>
      <c r="J17" s="36">
        <f t="shared" si="0"/>
        <v>0</v>
      </c>
      <c r="K17" s="36">
        <f t="shared" si="0"/>
        <v>85</v>
      </c>
      <c r="L17" s="36">
        <f t="shared" si="0"/>
        <v>10</v>
      </c>
      <c r="M17" s="36">
        <f t="shared" si="0"/>
        <v>3</v>
      </c>
      <c r="N17" s="36">
        <f t="shared" si="0"/>
        <v>215</v>
      </c>
      <c r="O17" s="36">
        <f t="shared" si="0"/>
        <v>56</v>
      </c>
      <c r="P17" s="36">
        <f t="shared" si="0"/>
        <v>41</v>
      </c>
      <c r="Q17" s="36">
        <f t="shared" si="0"/>
        <v>1</v>
      </c>
      <c r="R17" s="36">
        <f t="shared" si="0"/>
        <v>14</v>
      </c>
      <c r="S17" s="36">
        <f t="shared" si="0"/>
        <v>304</v>
      </c>
      <c r="T17" s="51" t="s">
        <v>1088</v>
      </c>
    </row>
    <row r="18" spans="1:20" s="1" customFormat="1" ht="9" customHeight="1">
      <c r="A18" s="37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57"/>
      <c r="T18" s="493"/>
    </row>
    <row r="19" spans="1:20" s="53" customFormat="1" ht="16.5" customHeight="1">
      <c r="A19" s="37" t="s">
        <v>298</v>
      </c>
      <c r="B19" s="1173">
        <f>IF(SUM(C19:D19)=SUM(E19,O19,S19),C19+D19,"ERR!""")</f>
        <v>55</v>
      </c>
      <c r="C19" s="899">
        <v>18</v>
      </c>
      <c r="D19" s="899">
        <v>37</v>
      </c>
      <c r="E19" s="1173">
        <f>SUM(F19:N19)</f>
        <v>32</v>
      </c>
      <c r="F19" s="907">
        <v>14</v>
      </c>
      <c r="G19" s="907">
        <v>1</v>
      </c>
      <c r="H19" s="907">
        <v>3</v>
      </c>
      <c r="I19" s="907">
        <v>4</v>
      </c>
      <c r="J19" s="907" t="s">
        <v>1221</v>
      </c>
      <c r="K19" s="907" t="s">
        <v>1221</v>
      </c>
      <c r="L19" s="907" t="s">
        <v>1221</v>
      </c>
      <c r="M19" s="907" t="s">
        <v>1221</v>
      </c>
      <c r="N19" s="907">
        <v>10</v>
      </c>
      <c r="O19" s="1174">
        <f>SUM(P19:R19)</f>
        <v>0</v>
      </c>
      <c r="P19" s="907" t="s">
        <v>1221</v>
      </c>
      <c r="Q19" s="907" t="s">
        <v>1221</v>
      </c>
      <c r="R19" s="907" t="s">
        <v>1221</v>
      </c>
      <c r="S19" s="907">
        <v>23</v>
      </c>
      <c r="T19" s="999" t="s">
        <v>5</v>
      </c>
    </row>
    <row r="20" spans="1:20" s="53" customFormat="1" ht="16.5" customHeight="1">
      <c r="A20" s="37" t="s">
        <v>300</v>
      </c>
      <c r="B20" s="1173">
        <f t="shared" ref="B20:B41" si="1">IF(SUM(C20:D20)=SUM(E20,O20,S20),C20+D20,"ERR!""")</f>
        <v>61</v>
      </c>
      <c r="C20" s="899">
        <v>20</v>
      </c>
      <c r="D20" s="899">
        <v>41</v>
      </c>
      <c r="E20" s="1173">
        <f t="shared" ref="E20:E41" si="2">SUM(F20:N20)</f>
        <v>28</v>
      </c>
      <c r="F20" s="907">
        <v>12</v>
      </c>
      <c r="G20" s="907">
        <v>2</v>
      </c>
      <c r="H20" s="907">
        <v>4</v>
      </c>
      <c r="I20" s="907">
        <v>7</v>
      </c>
      <c r="J20" s="907" t="s">
        <v>1221</v>
      </c>
      <c r="K20" s="907">
        <v>3</v>
      </c>
      <c r="L20" s="907" t="s">
        <v>1221</v>
      </c>
      <c r="M20" s="907" t="s">
        <v>1221</v>
      </c>
      <c r="N20" s="907" t="s">
        <v>1221</v>
      </c>
      <c r="O20" s="1174">
        <f t="shared" ref="O20:O41" si="3">SUM(P20:R20)</f>
        <v>17</v>
      </c>
      <c r="P20" s="907">
        <v>13</v>
      </c>
      <c r="Q20" s="907" t="s">
        <v>1221</v>
      </c>
      <c r="R20" s="907">
        <v>4</v>
      </c>
      <c r="S20" s="907">
        <v>16</v>
      </c>
      <c r="T20" s="999" t="s">
        <v>6</v>
      </c>
    </row>
    <row r="21" spans="1:20" s="53" customFormat="1" ht="16.5" customHeight="1">
      <c r="A21" s="37" t="s">
        <v>302</v>
      </c>
      <c r="B21" s="1173">
        <f t="shared" si="1"/>
        <v>89</v>
      </c>
      <c r="C21" s="899">
        <v>29</v>
      </c>
      <c r="D21" s="899">
        <v>60</v>
      </c>
      <c r="E21" s="1173">
        <f t="shared" si="2"/>
        <v>66</v>
      </c>
      <c r="F21" s="907">
        <v>15</v>
      </c>
      <c r="G21" s="907">
        <v>2</v>
      </c>
      <c r="H21" s="907">
        <v>6</v>
      </c>
      <c r="I21" s="907">
        <v>8</v>
      </c>
      <c r="J21" s="907" t="s">
        <v>1221</v>
      </c>
      <c r="K21" s="907">
        <v>10</v>
      </c>
      <c r="L21" s="907">
        <v>1</v>
      </c>
      <c r="M21" s="907">
        <v>1</v>
      </c>
      <c r="N21" s="907">
        <v>23</v>
      </c>
      <c r="O21" s="1174">
        <f t="shared" si="3"/>
        <v>7</v>
      </c>
      <c r="P21" s="907">
        <v>4</v>
      </c>
      <c r="Q21" s="907">
        <v>1</v>
      </c>
      <c r="R21" s="907">
        <v>2</v>
      </c>
      <c r="S21" s="907">
        <v>16</v>
      </c>
      <c r="T21" s="999" t="s">
        <v>7</v>
      </c>
    </row>
    <row r="22" spans="1:20" s="53" customFormat="1" ht="16.5" customHeight="1">
      <c r="A22" s="37" t="s">
        <v>304</v>
      </c>
      <c r="B22" s="1173">
        <f t="shared" si="1"/>
        <v>69</v>
      </c>
      <c r="C22" s="899">
        <v>16</v>
      </c>
      <c r="D22" s="899">
        <v>53</v>
      </c>
      <c r="E22" s="1173">
        <f t="shared" si="2"/>
        <v>45</v>
      </c>
      <c r="F22" s="907">
        <v>14</v>
      </c>
      <c r="G22" s="907">
        <v>1</v>
      </c>
      <c r="H22" s="907">
        <v>1</v>
      </c>
      <c r="I22" s="907">
        <v>4</v>
      </c>
      <c r="J22" s="907">
        <v>0</v>
      </c>
      <c r="K22" s="907">
        <v>8</v>
      </c>
      <c r="L22" s="906">
        <v>0</v>
      </c>
      <c r="M22" s="906">
        <v>0</v>
      </c>
      <c r="N22" s="907">
        <v>17</v>
      </c>
      <c r="O22" s="1174">
        <f t="shared" si="3"/>
        <v>0</v>
      </c>
      <c r="P22" s="907" t="s">
        <v>1221</v>
      </c>
      <c r="Q22" s="907" t="s">
        <v>1221</v>
      </c>
      <c r="R22" s="907" t="s">
        <v>1221</v>
      </c>
      <c r="S22" s="907">
        <v>24</v>
      </c>
      <c r="T22" s="999" t="s">
        <v>8</v>
      </c>
    </row>
    <row r="23" spans="1:20" s="53" customFormat="1" ht="16.5" customHeight="1">
      <c r="A23" s="37" t="s">
        <v>306</v>
      </c>
      <c r="B23" s="1173">
        <f t="shared" si="1"/>
        <v>52</v>
      </c>
      <c r="C23" s="899">
        <v>12</v>
      </c>
      <c r="D23" s="899">
        <v>40</v>
      </c>
      <c r="E23" s="1173">
        <f t="shared" si="2"/>
        <v>37</v>
      </c>
      <c r="F23" s="907">
        <v>9</v>
      </c>
      <c r="G23" s="907">
        <v>2</v>
      </c>
      <c r="H23" s="907">
        <v>1</v>
      </c>
      <c r="I23" s="907">
        <v>12</v>
      </c>
      <c r="J23" s="907" t="s">
        <v>1221</v>
      </c>
      <c r="K23" s="907">
        <v>5</v>
      </c>
      <c r="L23" s="907">
        <v>1</v>
      </c>
      <c r="M23" s="907">
        <v>1</v>
      </c>
      <c r="N23" s="907">
        <v>6</v>
      </c>
      <c r="O23" s="1174">
        <f t="shared" si="3"/>
        <v>3</v>
      </c>
      <c r="P23" s="907">
        <v>3</v>
      </c>
      <c r="Q23" s="907" t="s">
        <v>1221</v>
      </c>
      <c r="R23" s="907" t="s">
        <v>1221</v>
      </c>
      <c r="S23" s="907">
        <v>12</v>
      </c>
      <c r="T23" s="999" t="s">
        <v>9</v>
      </c>
    </row>
    <row r="24" spans="1:20" s="53" customFormat="1" ht="16.5" customHeight="1">
      <c r="A24" s="37" t="s">
        <v>308</v>
      </c>
      <c r="B24" s="1173">
        <f t="shared" si="1"/>
        <v>50</v>
      </c>
      <c r="C24" s="899">
        <v>19</v>
      </c>
      <c r="D24" s="899">
        <v>31</v>
      </c>
      <c r="E24" s="1173">
        <f t="shared" si="2"/>
        <v>37</v>
      </c>
      <c r="F24" s="907">
        <v>10</v>
      </c>
      <c r="G24" s="907">
        <v>2</v>
      </c>
      <c r="H24" s="907">
        <v>7</v>
      </c>
      <c r="I24" s="907">
        <v>1</v>
      </c>
      <c r="J24" s="906" t="s">
        <v>1221</v>
      </c>
      <c r="K24" s="907">
        <v>5</v>
      </c>
      <c r="L24" s="907">
        <v>0</v>
      </c>
      <c r="M24" s="907">
        <v>0</v>
      </c>
      <c r="N24" s="907">
        <v>12</v>
      </c>
      <c r="O24" s="1174">
        <f t="shared" si="3"/>
        <v>0</v>
      </c>
      <c r="P24" s="906" t="s">
        <v>1221</v>
      </c>
      <c r="Q24" s="906" t="s">
        <v>1221</v>
      </c>
      <c r="R24" s="906" t="s">
        <v>1221</v>
      </c>
      <c r="S24" s="907">
        <v>13</v>
      </c>
      <c r="T24" s="999" t="s">
        <v>10</v>
      </c>
    </row>
    <row r="25" spans="1:20" s="53" customFormat="1" ht="16.5" customHeight="1">
      <c r="A25" s="37" t="s">
        <v>310</v>
      </c>
      <c r="B25" s="1173">
        <f t="shared" si="1"/>
        <v>50</v>
      </c>
      <c r="C25" s="899">
        <v>19</v>
      </c>
      <c r="D25" s="899">
        <v>31</v>
      </c>
      <c r="E25" s="1173">
        <f t="shared" si="2"/>
        <v>34</v>
      </c>
      <c r="F25" s="907">
        <v>11</v>
      </c>
      <c r="G25" s="907">
        <v>2</v>
      </c>
      <c r="H25" s="907">
        <v>6</v>
      </c>
      <c r="I25" s="907">
        <v>2</v>
      </c>
      <c r="J25" s="907">
        <v>0</v>
      </c>
      <c r="K25" s="907">
        <v>4</v>
      </c>
      <c r="L25" s="907">
        <v>1</v>
      </c>
      <c r="M25" s="907">
        <v>0</v>
      </c>
      <c r="N25" s="907">
        <v>8</v>
      </c>
      <c r="O25" s="1174">
        <f t="shared" si="3"/>
        <v>3</v>
      </c>
      <c r="P25" s="907">
        <v>2</v>
      </c>
      <c r="Q25" s="907">
        <v>0</v>
      </c>
      <c r="R25" s="907">
        <v>1</v>
      </c>
      <c r="S25" s="907">
        <v>13</v>
      </c>
      <c r="T25" s="999" t="s">
        <v>11</v>
      </c>
    </row>
    <row r="26" spans="1:20" s="53" customFormat="1" ht="16.7" customHeight="1">
      <c r="A26" s="37" t="s">
        <v>312</v>
      </c>
      <c r="B26" s="1173">
        <f t="shared" si="1"/>
        <v>92</v>
      </c>
      <c r="C26" s="899">
        <v>26</v>
      </c>
      <c r="D26" s="899">
        <v>66</v>
      </c>
      <c r="E26" s="1173">
        <f t="shared" si="2"/>
        <v>65</v>
      </c>
      <c r="F26" s="907">
        <v>18</v>
      </c>
      <c r="G26" s="907">
        <v>3</v>
      </c>
      <c r="H26" s="907">
        <v>4</v>
      </c>
      <c r="I26" s="907">
        <v>9</v>
      </c>
      <c r="J26" s="907" t="s">
        <v>1221</v>
      </c>
      <c r="K26" s="907">
        <v>7</v>
      </c>
      <c r="L26" s="907">
        <v>6</v>
      </c>
      <c r="M26" s="907" t="s">
        <v>1221</v>
      </c>
      <c r="N26" s="907">
        <v>18</v>
      </c>
      <c r="O26" s="1174">
        <f t="shared" si="3"/>
        <v>2</v>
      </c>
      <c r="P26" s="907">
        <v>2</v>
      </c>
      <c r="Q26" s="907" t="s">
        <v>1221</v>
      </c>
      <c r="R26" s="907" t="s">
        <v>1221</v>
      </c>
      <c r="S26" s="907">
        <v>25</v>
      </c>
      <c r="T26" s="999" t="s">
        <v>12</v>
      </c>
    </row>
    <row r="27" spans="1:20" s="53" customFormat="1" ht="16.7" customHeight="1">
      <c r="A27" s="37" t="s">
        <v>314</v>
      </c>
      <c r="B27" s="1173">
        <f t="shared" si="1"/>
        <v>45</v>
      </c>
      <c r="C27" s="899">
        <v>14</v>
      </c>
      <c r="D27" s="899">
        <v>31</v>
      </c>
      <c r="E27" s="1173">
        <f t="shared" si="2"/>
        <v>31</v>
      </c>
      <c r="F27" s="907">
        <v>9</v>
      </c>
      <c r="G27" s="906" t="s">
        <v>1221</v>
      </c>
      <c r="H27" s="907">
        <v>5</v>
      </c>
      <c r="I27" s="907">
        <v>3</v>
      </c>
      <c r="J27" s="907" t="s">
        <v>1221</v>
      </c>
      <c r="K27" s="906">
        <v>2</v>
      </c>
      <c r="L27" s="907" t="s">
        <v>1221</v>
      </c>
      <c r="M27" s="907" t="s">
        <v>1221</v>
      </c>
      <c r="N27" s="907">
        <v>12</v>
      </c>
      <c r="O27" s="1174">
        <f t="shared" si="3"/>
        <v>1</v>
      </c>
      <c r="P27" s="907">
        <v>1</v>
      </c>
      <c r="Q27" s="907" t="s">
        <v>1221</v>
      </c>
      <c r="R27" s="907" t="s">
        <v>1221</v>
      </c>
      <c r="S27" s="907">
        <v>13</v>
      </c>
      <c r="T27" s="999" t="s">
        <v>13</v>
      </c>
    </row>
    <row r="28" spans="1:20" s="53" customFormat="1" ht="16.7" customHeight="1">
      <c r="A28" s="37" t="s">
        <v>316</v>
      </c>
      <c r="B28" s="1173">
        <f t="shared" si="1"/>
        <v>37</v>
      </c>
      <c r="C28" s="899">
        <v>14</v>
      </c>
      <c r="D28" s="899">
        <v>23</v>
      </c>
      <c r="E28" s="1173">
        <f t="shared" si="2"/>
        <v>25</v>
      </c>
      <c r="F28" s="907">
        <v>8</v>
      </c>
      <c r="G28" s="907">
        <v>2</v>
      </c>
      <c r="H28" s="907">
        <v>3</v>
      </c>
      <c r="I28" s="907">
        <v>2</v>
      </c>
      <c r="J28" s="907" t="s">
        <v>1221</v>
      </c>
      <c r="K28" s="907">
        <v>3</v>
      </c>
      <c r="L28" s="907" t="s">
        <v>1221</v>
      </c>
      <c r="M28" s="907" t="s">
        <v>1221</v>
      </c>
      <c r="N28" s="907">
        <v>7</v>
      </c>
      <c r="O28" s="1174">
        <f t="shared" si="3"/>
        <v>2</v>
      </c>
      <c r="P28" s="907">
        <v>1</v>
      </c>
      <c r="Q28" s="907" t="s">
        <v>1221</v>
      </c>
      <c r="R28" s="907">
        <v>1</v>
      </c>
      <c r="S28" s="907">
        <v>10</v>
      </c>
      <c r="T28" s="999" t="s">
        <v>14</v>
      </c>
    </row>
    <row r="29" spans="1:20" s="53" customFormat="1" ht="16.7" customHeight="1">
      <c r="A29" s="37" t="s">
        <v>318</v>
      </c>
      <c r="B29" s="1173">
        <f t="shared" si="1"/>
        <v>31</v>
      </c>
      <c r="C29" s="899">
        <v>12</v>
      </c>
      <c r="D29" s="899">
        <v>19</v>
      </c>
      <c r="E29" s="1173">
        <f t="shared" si="2"/>
        <v>22</v>
      </c>
      <c r="F29" s="907">
        <v>7</v>
      </c>
      <c r="G29" s="907">
        <v>1</v>
      </c>
      <c r="H29" s="907">
        <v>2</v>
      </c>
      <c r="I29" s="907">
        <v>2</v>
      </c>
      <c r="J29" s="906" t="s">
        <v>1221</v>
      </c>
      <c r="K29" s="907">
        <v>3</v>
      </c>
      <c r="L29" s="906" t="s">
        <v>1221</v>
      </c>
      <c r="M29" s="906" t="s">
        <v>1221</v>
      </c>
      <c r="N29" s="907">
        <v>7</v>
      </c>
      <c r="O29" s="1174">
        <f t="shared" si="3"/>
        <v>0</v>
      </c>
      <c r="P29" s="906" t="s">
        <v>1221</v>
      </c>
      <c r="Q29" s="906" t="s">
        <v>1221</v>
      </c>
      <c r="R29" s="906" t="s">
        <v>1221</v>
      </c>
      <c r="S29" s="907">
        <v>9</v>
      </c>
      <c r="T29" s="999" t="s">
        <v>15</v>
      </c>
    </row>
    <row r="30" spans="1:20" s="53" customFormat="1" ht="16.7" customHeight="1">
      <c r="A30" s="37" t="s">
        <v>320</v>
      </c>
      <c r="B30" s="1173">
        <f t="shared" si="1"/>
        <v>77</v>
      </c>
      <c r="C30" s="899">
        <v>23</v>
      </c>
      <c r="D30" s="899">
        <v>54</v>
      </c>
      <c r="E30" s="1173">
        <f t="shared" si="2"/>
        <v>55</v>
      </c>
      <c r="F30" s="907">
        <v>17</v>
      </c>
      <c r="G30" s="907">
        <v>2</v>
      </c>
      <c r="H30" s="907">
        <v>4</v>
      </c>
      <c r="I30" s="907">
        <v>5</v>
      </c>
      <c r="J30" s="907" t="s">
        <v>1221</v>
      </c>
      <c r="K30" s="907">
        <v>8</v>
      </c>
      <c r="L30" s="907" t="s">
        <v>1221</v>
      </c>
      <c r="M30" s="907" t="s">
        <v>1221</v>
      </c>
      <c r="N30" s="907">
        <v>19</v>
      </c>
      <c r="O30" s="1174">
        <f t="shared" si="3"/>
        <v>1</v>
      </c>
      <c r="P30" s="907" t="s">
        <v>1221</v>
      </c>
      <c r="Q30" s="907" t="s">
        <v>1221</v>
      </c>
      <c r="R30" s="907">
        <v>1</v>
      </c>
      <c r="S30" s="907">
        <v>21</v>
      </c>
      <c r="T30" s="999" t="s">
        <v>16</v>
      </c>
    </row>
    <row r="31" spans="1:20" s="53" customFormat="1" ht="16.7" customHeight="1">
      <c r="A31" s="37" t="s">
        <v>322</v>
      </c>
      <c r="B31" s="1173">
        <f t="shared" si="1"/>
        <v>28</v>
      </c>
      <c r="C31" s="899">
        <v>8</v>
      </c>
      <c r="D31" s="899">
        <v>20</v>
      </c>
      <c r="E31" s="1173">
        <f t="shared" si="2"/>
        <v>11</v>
      </c>
      <c r="F31" s="907">
        <v>6</v>
      </c>
      <c r="G31" s="907">
        <v>0</v>
      </c>
      <c r="H31" s="907">
        <v>1</v>
      </c>
      <c r="I31" s="907">
        <v>3</v>
      </c>
      <c r="J31" s="907">
        <v>0</v>
      </c>
      <c r="K31" s="907">
        <v>1</v>
      </c>
      <c r="L31" s="907">
        <v>0</v>
      </c>
      <c r="M31" s="907">
        <v>0</v>
      </c>
      <c r="N31" s="907" t="s">
        <v>1221</v>
      </c>
      <c r="O31" s="1174">
        <f t="shared" si="3"/>
        <v>9</v>
      </c>
      <c r="P31" s="907">
        <v>8</v>
      </c>
      <c r="Q31" s="907" t="s">
        <v>1221</v>
      </c>
      <c r="R31" s="907">
        <v>1</v>
      </c>
      <c r="S31" s="907">
        <v>8</v>
      </c>
      <c r="T31" s="999" t="s">
        <v>17</v>
      </c>
    </row>
    <row r="32" spans="1:20" s="53" customFormat="1" ht="16.7" customHeight="1">
      <c r="A32" s="37" t="s">
        <v>324</v>
      </c>
      <c r="B32" s="1173">
        <f t="shared" si="1"/>
        <v>27</v>
      </c>
      <c r="C32" s="899">
        <v>10</v>
      </c>
      <c r="D32" s="899">
        <v>17</v>
      </c>
      <c r="E32" s="1173">
        <f t="shared" si="2"/>
        <v>18</v>
      </c>
      <c r="F32" s="907">
        <v>5</v>
      </c>
      <c r="G32" s="907">
        <v>1</v>
      </c>
      <c r="H32" s="907">
        <v>4</v>
      </c>
      <c r="I32" s="907">
        <v>1</v>
      </c>
      <c r="J32" s="907" t="s">
        <v>1221</v>
      </c>
      <c r="K32" s="907">
        <v>3</v>
      </c>
      <c r="L32" s="907">
        <v>0</v>
      </c>
      <c r="M32" s="907">
        <v>0</v>
      </c>
      <c r="N32" s="907">
        <v>4</v>
      </c>
      <c r="O32" s="1174">
        <f t="shared" si="3"/>
        <v>0</v>
      </c>
      <c r="P32" s="907" t="s">
        <v>1221</v>
      </c>
      <c r="Q32" s="907" t="s">
        <v>1221</v>
      </c>
      <c r="R32" s="907" t="s">
        <v>1221</v>
      </c>
      <c r="S32" s="907">
        <v>9</v>
      </c>
      <c r="T32" s="999" t="s">
        <v>18</v>
      </c>
    </row>
    <row r="33" spans="1:20" s="53" customFormat="1" ht="16.7" customHeight="1">
      <c r="A33" s="37" t="s">
        <v>326</v>
      </c>
      <c r="B33" s="1173">
        <f t="shared" si="1"/>
        <v>36</v>
      </c>
      <c r="C33" s="899">
        <v>12</v>
      </c>
      <c r="D33" s="899">
        <v>24</v>
      </c>
      <c r="E33" s="1173">
        <f t="shared" si="2"/>
        <v>17</v>
      </c>
      <c r="F33" s="907">
        <v>8</v>
      </c>
      <c r="G33" s="907">
        <v>2</v>
      </c>
      <c r="H33" s="907">
        <v>2</v>
      </c>
      <c r="I33" s="907">
        <v>2</v>
      </c>
      <c r="J33" s="907">
        <v>0</v>
      </c>
      <c r="K33" s="907">
        <v>3</v>
      </c>
      <c r="L33" s="907">
        <v>0</v>
      </c>
      <c r="M33" s="907">
        <v>0</v>
      </c>
      <c r="N33" s="907">
        <v>0</v>
      </c>
      <c r="O33" s="1174">
        <f t="shared" si="3"/>
        <v>6</v>
      </c>
      <c r="P33" s="907">
        <v>6</v>
      </c>
      <c r="Q33" s="907" t="s">
        <v>1221</v>
      </c>
      <c r="R33" s="907" t="s">
        <v>1221</v>
      </c>
      <c r="S33" s="907">
        <v>13</v>
      </c>
      <c r="T33" s="999" t="s">
        <v>19</v>
      </c>
    </row>
    <row r="34" spans="1:20" s="960" customFormat="1" ht="16.7" customHeight="1">
      <c r="A34" s="959" t="s">
        <v>328</v>
      </c>
      <c r="B34" s="1173">
        <f t="shared" si="1"/>
        <v>42</v>
      </c>
      <c r="C34" s="899">
        <v>14</v>
      </c>
      <c r="D34" s="899">
        <v>28</v>
      </c>
      <c r="E34" s="1173">
        <f t="shared" si="2"/>
        <v>30</v>
      </c>
      <c r="F34" s="907">
        <v>8</v>
      </c>
      <c r="G34" s="907">
        <v>0</v>
      </c>
      <c r="H34" s="907">
        <v>5</v>
      </c>
      <c r="I34" s="907">
        <v>2</v>
      </c>
      <c r="J34" s="907">
        <v>0</v>
      </c>
      <c r="K34" s="907">
        <v>3</v>
      </c>
      <c r="L34" s="907">
        <v>0</v>
      </c>
      <c r="M34" s="907">
        <v>0</v>
      </c>
      <c r="N34" s="907">
        <v>12</v>
      </c>
      <c r="O34" s="1174">
        <f>SUM(P34:R34)</f>
        <v>2</v>
      </c>
      <c r="P34" s="907" t="s">
        <v>1221</v>
      </c>
      <c r="Q34" s="907" t="s">
        <v>1221</v>
      </c>
      <c r="R34" s="907">
        <v>2</v>
      </c>
      <c r="S34" s="907">
        <v>10</v>
      </c>
      <c r="T34" s="1000" t="s">
        <v>20</v>
      </c>
    </row>
    <row r="35" spans="1:20" s="53" customFormat="1" ht="16.7" customHeight="1">
      <c r="A35" s="37" t="s">
        <v>330</v>
      </c>
      <c r="B35" s="1173">
        <f t="shared" si="1"/>
        <v>38</v>
      </c>
      <c r="C35" s="899">
        <v>13</v>
      </c>
      <c r="D35" s="899">
        <v>25</v>
      </c>
      <c r="E35" s="1173">
        <f t="shared" si="2"/>
        <v>27</v>
      </c>
      <c r="F35" s="907">
        <v>7</v>
      </c>
      <c r="G35" s="907">
        <v>1</v>
      </c>
      <c r="H35" s="907">
        <v>5</v>
      </c>
      <c r="I35" s="907">
        <v>1</v>
      </c>
      <c r="J35" s="907">
        <v>0</v>
      </c>
      <c r="K35" s="907">
        <v>3</v>
      </c>
      <c r="L35" s="907">
        <v>0</v>
      </c>
      <c r="M35" s="907">
        <v>0</v>
      </c>
      <c r="N35" s="907">
        <v>10</v>
      </c>
      <c r="O35" s="1174">
        <f t="shared" si="3"/>
        <v>1</v>
      </c>
      <c r="P35" s="907">
        <v>1</v>
      </c>
      <c r="Q35" s="907" t="s">
        <v>1221</v>
      </c>
      <c r="R35" s="907" t="s">
        <v>1221</v>
      </c>
      <c r="S35" s="907">
        <v>10</v>
      </c>
      <c r="T35" s="999" t="s">
        <v>1290</v>
      </c>
    </row>
    <row r="36" spans="1:20" s="53" customFormat="1" ht="16.7" customHeight="1">
      <c r="A36" s="37" t="s">
        <v>332</v>
      </c>
      <c r="B36" s="1173">
        <f t="shared" si="1"/>
        <v>37</v>
      </c>
      <c r="C36" s="899">
        <v>15</v>
      </c>
      <c r="D36" s="899">
        <v>22</v>
      </c>
      <c r="E36" s="1173">
        <f t="shared" si="2"/>
        <v>25</v>
      </c>
      <c r="F36" s="907">
        <v>9</v>
      </c>
      <c r="G36" s="907">
        <v>2</v>
      </c>
      <c r="H36" s="907">
        <v>3</v>
      </c>
      <c r="I36" s="907">
        <v>0</v>
      </c>
      <c r="J36" s="907">
        <v>0</v>
      </c>
      <c r="K36" s="907">
        <v>2</v>
      </c>
      <c r="L36" s="907">
        <v>0</v>
      </c>
      <c r="M36" s="907">
        <v>0</v>
      </c>
      <c r="N36" s="907">
        <v>9</v>
      </c>
      <c r="O36" s="1174">
        <f t="shared" si="3"/>
        <v>1</v>
      </c>
      <c r="P36" s="907" t="s">
        <v>1221</v>
      </c>
      <c r="Q36" s="907" t="s">
        <v>1221</v>
      </c>
      <c r="R36" s="907">
        <v>1</v>
      </c>
      <c r="S36" s="907">
        <v>11</v>
      </c>
      <c r="T36" s="999" t="s">
        <v>22</v>
      </c>
    </row>
    <row r="37" spans="1:20" s="53" customFormat="1" ht="16.7" customHeight="1">
      <c r="A37" s="37" t="s">
        <v>334</v>
      </c>
      <c r="B37" s="1173">
        <f t="shared" si="1"/>
        <v>37</v>
      </c>
      <c r="C37" s="899">
        <v>13</v>
      </c>
      <c r="D37" s="899">
        <v>24</v>
      </c>
      <c r="E37" s="1173">
        <f t="shared" si="2"/>
        <v>28</v>
      </c>
      <c r="F37" s="907">
        <v>7</v>
      </c>
      <c r="G37" s="907">
        <v>2</v>
      </c>
      <c r="H37" s="907">
        <v>4</v>
      </c>
      <c r="I37" s="907">
        <v>2</v>
      </c>
      <c r="J37" s="907" t="s">
        <v>1221</v>
      </c>
      <c r="K37" s="907">
        <v>3</v>
      </c>
      <c r="L37" s="907" t="s">
        <v>1221</v>
      </c>
      <c r="M37" s="907">
        <v>0</v>
      </c>
      <c r="N37" s="907">
        <v>10</v>
      </c>
      <c r="O37" s="1174">
        <f t="shared" si="3"/>
        <v>0</v>
      </c>
      <c r="P37" s="907" t="s">
        <v>1221</v>
      </c>
      <c r="Q37" s="907" t="s">
        <v>1221</v>
      </c>
      <c r="R37" s="907" t="s">
        <v>1221</v>
      </c>
      <c r="S37" s="907">
        <v>9</v>
      </c>
      <c r="T37" s="999" t="s">
        <v>23</v>
      </c>
    </row>
    <row r="38" spans="1:20" s="53" customFormat="1" ht="16.7" customHeight="1">
      <c r="A38" s="37" t="s">
        <v>336</v>
      </c>
      <c r="B38" s="1173">
        <f t="shared" si="1"/>
        <v>51</v>
      </c>
      <c r="C38" s="906">
        <v>18</v>
      </c>
      <c r="D38" s="906">
        <v>33</v>
      </c>
      <c r="E38" s="1173">
        <f t="shared" si="2"/>
        <v>37</v>
      </c>
      <c r="F38" s="907">
        <v>10</v>
      </c>
      <c r="G38" s="907">
        <v>2</v>
      </c>
      <c r="H38" s="907">
        <v>6</v>
      </c>
      <c r="I38" s="907">
        <v>2</v>
      </c>
      <c r="J38" s="907" t="s">
        <v>1221</v>
      </c>
      <c r="K38" s="907">
        <v>2</v>
      </c>
      <c r="L38" s="907" t="s">
        <v>1221</v>
      </c>
      <c r="M38" s="907" t="s">
        <v>1221</v>
      </c>
      <c r="N38" s="907">
        <v>15</v>
      </c>
      <c r="O38" s="1174">
        <f t="shared" si="3"/>
        <v>0</v>
      </c>
      <c r="P38" s="907" t="s">
        <v>1221</v>
      </c>
      <c r="Q38" s="907" t="s">
        <v>1221</v>
      </c>
      <c r="R38" s="907" t="s">
        <v>1221</v>
      </c>
      <c r="S38" s="907">
        <v>14</v>
      </c>
      <c r="T38" s="999" t="s">
        <v>24</v>
      </c>
    </row>
    <row r="39" spans="1:20" s="53" customFormat="1" ht="16.7" customHeight="1">
      <c r="A39" s="37" t="s">
        <v>338</v>
      </c>
      <c r="B39" s="1173">
        <f t="shared" si="1"/>
        <v>41</v>
      </c>
      <c r="C39" s="906">
        <v>18</v>
      </c>
      <c r="D39" s="906">
        <v>23</v>
      </c>
      <c r="E39" s="1173">
        <f t="shared" si="2"/>
        <v>33</v>
      </c>
      <c r="F39" s="907">
        <v>9</v>
      </c>
      <c r="G39" s="907">
        <v>2</v>
      </c>
      <c r="H39" s="907">
        <v>5</v>
      </c>
      <c r="I39" s="907">
        <v>5</v>
      </c>
      <c r="J39" s="907" t="s">
        <v>1221</v>
      </c>
      <c r="K39" s="907">
        <v>3</v>
      </c>
      <c r="L39" s="907" t="s">
        <v>1221</v>
      </c>
      <c r="M39" s="907" t="s">
        <v>1221</v>
      </c>
      <c r="N39" s="907">
        <v>9</v>
      </c>
      <c r="O39" s="1174">
        <f t="shared" si="3"/>
        <v>1</v>
      </c>
      <c r="P39" s="907" t="s">
        <v>1221</v>
      </c>
      <c r="Q39" s="907" t="s">
        <v>1221</v>
      </c>
      <c r="R39" s="907">
        <v>1</v>
      </c>
      <c r="S39" s="907">
        <v>7</v>
      </c>
      <c r="T39" s="999" t="s">
        <v>25</v>
      </c>
    </row>
    <row r="40" spans="1:20" s="53" customFormat="1" ht="16.7" customHeight="1">
      <c r="A40" s="37" t="s">
        <v>340</v>
      </c>
      <c r="B40" s="1173">
        <f t="shared" si="1"/>
        <v>48</v>
      </c>
      <c r="C40" s="906">
        <v>20</v>
      </c>
      <c r="D40" s="906">
        <v>28</v>
      </c>
      <c r="E40" s="1173">
        <f t="shared" si="2"/>
        <v>33</v>
      </c>
      <c r="F40" s="907">
        <v>9</v>
      </c>
      <c r="G40" s="907">
        <v>1</v>
      </c>
      <c r="H40" s="907">
        <v>8</v>
      </c>
      <c r="I40" s="907">
        <v>3</v>
      </c>
      <c r="J40" s="907" t="s">
        <v>1221</v>
      </c>
      <c r="K40" s="907">
        <v>3</v>
      </c>
      <c r="L40" s="907">
        <v>1</v>
      </c>
      <c r="M40" s="907">
        <v>1</v>
      </c>
      <c r="N40" s="907">
        <v>7</v>
      </c>
      <c r="O40" s="1174">
        <f t="shared" si="3"/>
        <v>0</v>
      </c>
      <c r="P40" s="907" t="s">
        <v>1221</v>
      </c>
      <c r="Q40" s="907" t="s">
        <v>1221</v>
      </c>
      <c r="R40" s="907" t="s">
        <v>1221</v>
      </c>
      <c r="S40" s="907">
        <v>15</v>
      </c>
      <c r="T40" s="999" t="s">
        <v>26</v>
      </c>
    </row>
    <row r="41" spans="1:20" s="53" customFormat="1" ht="16.7" customHeight="1" thickBot="1">
      <c r="A41" s="354" t="s">
        <v>342</v>
      </c>
      <c r="B41" s="1173">
        <f t="shared" si="1"/>
        <v>11</v>
      </c>
      <c r="C41" s="1175">
        <v>6</v>
      </c>
      <c r="D41" s="1175">
        <v>5</v>
      </c>
      <c r="E41" s="1173">
        <f t="shared" si="2"/>
        <v>8</v>
      </c>
      <c r="F41" s="1176">
        <v>2</v>
      </c>
      <c r="G41" s="1176">
        <v>1</v>
      </c>
      <c r="H41" s="1176">
        <v>2</v>
      </c>
      <c r="I41" s="1176">
        <v>2</v>
      </c>
      <c r="J41" s="1176" t="s">
        <v>1221</v>
      </c>
      <c r="K41" s="1176">
        <v>1</v>
      </c>
      <c r="L41" s="1176" t="s">
        <v>1221</v>
      </c>
      <c r="M41" s="1176" t="s">
        <v>1221</v>
      </c>
      <c r="N41" s="1176" t="s">
        <v>1221</v>
      </c>
      <c r="O41" s="1174">
        <f t="shared" si="3"/>
        <v>0</v>
      </c>
      <c r="P41" s="1176" t="s">
        <v>1221</v>
      </c>
      <c r="Q41" s="1176" t="s">
        <v>1221</v>
      </c>
      <c r="R41" s="907" t="s">
        <v>1221</v>
      </c>
      <c r="S41" s="907">
        <v>3</v>
      </c>
      <c r="T41" s="999" t="s">
        <v>27</v>
      </c>
    </row>
    <row r="42" spans="1:20" s="41" customFormat="1" ht="11.1" customHeight="1">
      <c r="A42" s="381" t="s">
        <v>475</v>
      </c>
      <c r="B42" s="385"/>
      <c r="C42" s="385"/>
      <c r="D42" s="385"/>
      <c r="E42" s="385"/>
      <c r="F42" s="385"/>
      <c r="G42" s="385"/>
      <c r="H42" s="385"/>
      <c r="I42" s="385"/>
      <c r="J42" s="385"/>
      <c r="K42" s="385"/>
      <c r="L42" s="385"/>
      <c r="M42" s="385"/>
      <c r="N42" s="385"/>
      <c r="O42" s="385"/>
      <c r="P42" s="385"/>
      <c r="Q42" s="385"/>
      <c r="R42" s="385"/>
      <c r="S42" s="385"/>
      <c r="T42" s="380" t="s">
        <v>52</v>
      </c>
    </row>
    <row r="43" spans="1:20" s="41" customFormat="1" ht="11.1" customHeight="1">
      <c r="A43" s="381" t="s">
        <v>519</v>
      </c>
      <c r="B43" s="383"/>
      <c r="C43" s="383"/>
      <c r="D43" s="383"/>
      <c r="E43" s="383"/>
      <c r="F43" s="383"/>
      <c r="G43" s="383"/>
      <c r="H43" s="383"/>
      <c r="I43" s="383"/>
      <c r="J43" s="383"/>
      <c r="K43" s="383"/>
      <c r="L43" s="383"/>
      <c r="M43" s="383"/>
      <c r="N43" s="383"/>
      <c r="O43" s="383"/>
      <c r="P43" s="383"/>
      <c r="Q43" s="383"/>
      <c r="R43" s="383"/>
      <c r="S43" s="383"/>
      <c r="T43" s="383"/>
    </row>
    <row r="44" spans="1:20" s="61" customFormat="1" ht="10.5">
      <c r="B44" s="494"/>
      <c r="C44" s="494"/>
      <c r="D44" s="494"/>
      <c r="E44" s="494"/>
      <c r="F44" s="494"/>
      <c r="G44" s="494"/>
      <c r="H44" s="494"/>
      <c r="I44" s="494"/>
      <c r="J44" s="494"/>
      <c r="K44" s="494"/>
      <c r="N44" s="494"/>
      <c r="T44" s="494"/>
    </row>
    <row r="45" spans="1:20" s="1" customFormat="1" ht="11.25">
      <c r="B45" s="16"/>
      <c r="C45" s="16"/>
      <c r="D45" s="16"/>
      <c r="E45" s="16"/>
      <c r="F45" s="16"/>
      <c r="G45" s="16"/>
      <c r="H45" s="16"/>
      <c r="I45" s="16"/>
      <c r="J45" s="16"/>
      <c r="K45" s="16"/>
      <c r="N45" s="16"/>
      <c r="T45" s="16"/>
    </row>
    <row r="46" spans="1:20" s="1" customFormat="1" ht="11.25">
      <c r="B46" s="16"/>
      <c r="C46" s="16"/>
      <c r="D46" s="16"/>
      <c r="E46" s="16"/>
      <c r="F46" s="16"/>
      <c r="G46" s="16"/>
      <c r="H46" s="16"/>
      <c r="I46" s="16"/>
      <c r="J46" s="16"/>
      <c r="K46" s="16"/>
      <c r="N46" s="16"/>
      <c r="T46" s="16"/>
    </row>
    <row r="47" spans="1:20" s="1" customFormat="1" ht="11.25">
      <c r="B47" s="16"/>
      <c r="C47" s="16"/>
      <c r="D47" s="16"/>
      <c r="E47" s="16"/>
      <c r="F47" s="16"/>
      <c r="G47" s="16"/>
      <c r="H47" s="16"/>
      <c r="I47" s="16"/>
      <c r="J47" s="16"/>
      <c r="K47" s="16"/>
      <c r="N47" s="16"/>
      <c r="T47" s="16"/>
    </row>
    <row r="48" spans="1:20" s="1" customFormat="1" ht="11.25">
      <c r="B48" s="16"/>
      <c r="C48" s="16"/>
      <c r="D48" s="16"/>
      <c r="E48" s="16"/>
      <c r="F48" s="16"/>
      <c r="G48" s="16"/>
      <c r="H48" s="16"/>
      <c r="I48" s="16"/>
      <c r="J48" s="16"/>
      <c r="K48" s="16"/>
      <c r="N48" s="16"/>
      <c r="T48" s="16"/>
    </row>
    <row r="49" spans="2:20" s="1" customFormat="1" ht="11.25">
      <c r="B49" s="16"/>
      <c r="C49" s="16"/>
      <c r="D49" s="16"/>
      <c r="E49" s="16"/>
      <c r="F49" s="16"/>
      <c r="G49" s="16"/>
      <c r="H49" s="16"/>
      <c r="I49" s="16"/>
      <c r="J49" s="16"/>
      <c r="K49" s="16"/>
      <c r="N49" s="16"/>
      <c r="T49" s="16"/>
    </row>
    <row r="50" spans="2:20" s="1" customFormat="1" ht="11.25">
      <c r="B50" s="16"/>
      <c r="C50" s="16"/>
      <c r="D50" s="16"/>
      <c r="E50" s="16"/>
      <c r="F50" s="16"/>
      <c r="G50" s="16"/>
      <c r="H50" s="16"/>
      <c r="I50" s="16"/>
      <c r="J50" s="16"/>
      <c r="K50" s="16"/>
      <c r="N50" s="16"/>
      <c r="T50" s="16"/>
    </row>
    <row r="51" spans="2:20" s="1" customFormat="1" ht="11.25">
      <c r="B51" s="16"/>
      <c r="C51" s="16"/>
      <c r="D51" s="16"/>
      <c r="E51" s="16"/>
      <c r="F51" s="16"/>
      <c r="G51" s="16"/>
      <c r="H51" s="16"/>
      <c r="I51" s="16"/>
      <c r="J51" s="16"/>
      <c r="K51" s="16"/>
      <c r="N51" s="16"/>
      <c r="T51" s="16"/>
    </row>
    <row r="52" spans="2:20" s="1" customFormat="1" ht="11.25">
      <c r="B52" s="16"/>
      <c r="C52" s="16"/>
      <c r="D52" s="16"/>
      <c r="E52" s="16"/>
      <c r="F52" s="16"/>
      <c r="G52" s="16"/>
      <c r="H52" s="16"/>
      <c r="I52" s="16"/>
      <c r="J52" s="16"/>
      <c r="K52" s="16"/>
      <c r="N52" s="16"/>
      <c r="T52" s="16"/>
    </row>
    <row r="53" spans="2:20" s="1" customFormat="1" ht="11.25">
      <c r="B53" s="16"/>
      <c r="C53" s="16"/>
      <c r="D53" s="16"/>
      <c r="E53" s="16"/>
      <c r="F53" s="16"/>
      <c r="G53" s="16"/>
      <c r="H53" s="16"/>
      <c r="I53" s="16"/>
      <c r="J53" s="16"/>
      <c r="K53" s="16"/>
      <c r="N53" s="16"/>
      <c r="T53" s="16"/>
    </row>
    <row r="54" spans="2:20" s="1" customFormat="1" ht="11.25">
      <c r="B54" s="16"/>
      <c r="C54" s="16"/>
      <c r="D54" s="16"/>
      <c r="E54" s="16"/>
      <c r="F54" s="16"/>
      <c r="G54" s="16"/>
      <c r="H54" s="16"/>
      <c r="I54" s="16"/>
      <c r="J54" s="16"/>
      <c r="K54" s="16"/>
      <c r="N54" s="16"/>
      <c r="T54" s="16"/>
    </row>
    <row r="55" spans="2:20" s="1" customFormat="1" ht="11.25">
      <c r="B55" s="16"/>
      <c r="C55" s="16"/>
      <c r="D55" s="16"/>
      <c r="E55" s="16"/>
      <c r="F55" s="16"/>
      <c r="G55" s="16"/>
      <c r="H55" s="16"/>
      <c r="I55" s="16"/>
      <c r="J55" s="16"/>
      <c r="K55" s="16"/>
      <c r="N55" s="16"/>
      <c r="T55" s="16"/>
    </row>
    <row r="56" spans="2:20" s="1" customFormat="1" ht="11.25">
      <c r="B56" s="16"/>
      <c r="C56" s="16"/>
      <c r="D56" s="16"/>
      <c r="E56" s="16"/>
      <c r="F56" s="16"/>
      <c r="G56" s="16"/>
      <c r="H56" s="16"/>
      <c r="I56" s="16"/>
      <c r="J56" s="16"/>
      <c r="K56" s="16"/>
      <c r="N56" s="16"/>
      <c r="T56" s="16"/>
    </row>
    <row r="57" spans="2:20" s="1" customFormat="1" ht="11.25">
      <c r="B57" s="16"/>
      <c r="C57" s="16"/>
      <c r="D57" s="16"/>
      <c r="E57" s="16"/>
      <c r="F57" s="16"/>
      <c r="G57" s="16"/>
      <c r="H57" s="16"/>
      <c r="I57" s="16"/>
      <c r="J57" s="16"/>
      <c r="K57" s="16"/>
      <c r="N57" s="16"/>
      <c r="T57" s="16"/>
    </row>
    <row r="58" spans="2:20" s="1" customFormat="1" ht="11.25">
      <c r="B58" s="16"/>
      <c r="C58" s="16"/>
      <c r="D58" s="16"/>
      <c r="E58" s="16"/>
      <c r="F58" s="16"/>
      <c r="G58" s="16"/>
      <c r="H58" s="16"/>
      <c r="I58" s="16"/>
      <c r="J58" s="16"/>
      <c r="K58" s="16"/>
      <c r="N58" s="16"/>
      <c r="T58" s="16"/>
    </row>
    <row r="59" spans="2:20" s="1" customFormat="1" ht="11.25">
      <c r="B59" s="16"/>
      <c r="C59" s="16"/>
      <c r="D59" s="16"/>
      <c r="E59" s="16"/>
      <c r="F59" s="16"/>
      <c r="G59" s="16"/>
      <c r="H59" s="16"/>
      <c r="I59" s="16"/>
      <c r="J59" s="16"/>
      <c r="K59" s="16"/>
      <c r="N59" s="16"/>
      <c r="T59" s="16"/>
    </row>
    <row r="60" spans="2:20" s="1" customFormat="1" ht="11.25">
      <c r="B60" s="16"/>
      <c r="C60" s="16"/>
      <c r="D60" s="16"/>
      <c r="E60" s="16"/>
      <c r="F60" s="16"/>
      <c r="G60" s="16"/>
      <c r="H60" s="16"/>
      <c r="I60" s="16"/>
      <c r="J60" s="16"/>
      <c r="K60" s="16"/>
      <c r="N60" s="16"/>
      <c r="T60" s="16"/>
    </row>
    <row r="61" spans="2:20" s="1" customFormat="1" ht="11.25">
      <c r="B61" s="16"/>
      <c r="C61" s="16"/>
      <c r="D61" s="16"/>
      <c r="E61" s="16"/>
      <c r="F61" s="16"/>
      <c r="G61" s="16"/>
      <c r="H61" s="16"/>
      <c r="I61" s="16"/>
      <c r="J61" s="16"/>
      <c r="K61" s="16"/>
      <c r="N61" s="16"/>
      <c r="T61" s="16"/>
    </row>
    <row r="62" spans="2:20" s="1" customFormat="1" ht="11.25">
      <c r="B62" s="16"/>
      <c r="C62" s="16"/>
      <c r="D62" s="16"/>
      <c r="E62" s="16"/>
      <c r="F62" s="16"/>
      <c r="G62" s="16"/>
      <c r="H62" s="16"/>
      <c r="I62" s="16"/>
      <c r="J62" s="16"/>
      <c r="K62" s="16"/>
      <c r="N62" s="16"/>
      <c r="T62" s="16"/>
    </row>
    <row r="63" spans="2:20" s="1" customFormat="1" ht="11.25">
      <c r="B63" s="16"/>
      <c r="C63" s="16"/>
      <c r="D63" s="16"/>
      <c r="E63" s="16"/>
      <c r="F63" s="16"/>
      <c r="G63" s="16"/>
      <c r="H63" s="16"/>
      <c r="I63" s="16"/>
      <c r="J63" s="16"/>
      <c r="K63" s="16"/>
      <c r="N63" s="16"/>
      <c r="T63" s="16"/>
    </row>
    <row r="64" spans="2:20" s="1" customFormat="1" ht="11.25">
      <c r="B64" s="16"/>
      <c r="C64" s="16"/>
      <c r="D64" s="16"/>
      <c r="E64" s="16"/>
      <c r="F64" s="16"/>
      <c r="G64" s="16"/>
      <c r="H64" s="16"/>
      <c r="I64" s="16"/>
      <c r="J64" s="16"/>
      <c r="K64" s="16"/>
      <c r="N64" s="16"/>
      <c r="T64" s="16"/>
    </row>
    <row r="65" spans="2:20" s="1" customFormat="1" ht="11.25">
      <c r="B65" s="16"/>
      <c r="C65" s="16"/>
      <c r="D65" s="16"/>
      <c r="E65" s="16"/>
      <c r="F65" s="16"/>
      <c r="G65" s="16"/>
      <c r="H65" s="16"/>
      <c r="I65" s="16"/>
      <c r="J65" s="16"/>
      <c r="K65" s="16"/>
      <c r="N65" s="16"/>
      <c r="T65" s="16"/>
    </row>
    <row r="66" spans="2:20" s="1" customFormat="1" ht="11.25">
      <c r="B66" s="16"/>
      <c r="C66" s="16"/>
      <c r="D66" s="16"/>
      <c r="E66" s="16"/>
      <c r="F66" s="16"/>
      <c r="G66" s="16"/>
      <c r="H66" s="16"/>
      <c r="I66" s="16"/>
      <c r="J66" s="16"/>
      <c r="K66" s="16"/>
      <c r="N66" s="16"/>
      <c r="T66" s="16"/>
    </row>
    <row r="67" spans="2:20" s="1" customFormat="1" ht="11.25">
      <c r="B67" s="16"/>
      <c r="C67" s="16"/>
      <c r="D67" s="16"/>
      <c r="E67" s="16"/>
      <c r="F67" s="16"/>
      <c r="G67" s="16"/>
      <c r="H67" s="16"/>
      <c r="I67" s="16"/>
      <c r="J67" s="16"/>
      <c r="K67" s="16"/>
      <c r="N67" s="16"/>
      <c r="T67" s="16"/>
    </row>
    <row r="68" spans="2:20" s="1" customFormat="1" ht="11.25">
      <c r="B68" s="16"/>
      <c r="C68" s="16"/>
      <c r="D68" s="16"/>
      <c r="E68" s="16"/>
      <c r="F68" s="16"/>
      <c r="G68" s="16"/>
      <c r="H68" s="16"/>
      <c r="I68" s="16"/>
      <c r="J68" s="16"/>
      <c r="K68" s="16"/>
      <c r="N68" s="16"/>
      <c r="T68" s="16"/>
    </row>
    <row r="69" spans="2:20" s="1" customFormat="1" ht="11.25">
      <c r="B69" s="16"/>
      <c r="C69" s="16"/>
      <c r="D69" s="16"/>
      <c r="E69" s="16"/>
      <c r="F69" s="16"/>
      <c r="G69" s="16"/>
      <c r="H69" s="16"/>
      <c r="I69" s="16"/>
      <c r="J69" s="16"/>
      <c r="K69" s="16"/>
      <c r="N69" s="16"/>
      <c r="T69" s="16"/>
    </row>
    <row r="70" spans="2:20" s="1" customFormat="1" ht="11.25">
      <c r="B70" s="16"/>
      <c r="C70" s="16"/>
      <c r="D70" s="16"/>
      <c r="E70" s="16"/>
      <c r="F70" s="16"/>
      <c r="G70" s="16"/>
      <c r="H70" s="16"/>
      <c r="I70" s="16"/>
      <c r="J70" s="16"/>
      <c r="K70" s="16"/>
      <c r="N70" s="16"/>
      <c r="T70" s="16"/>
    </row>
    <row r="71" spans="2:20" s="1" customFormat="1" ht="11.25">
      <c r="B71" s="16"/>
      <c r="C71" s="16"/>
      <c r="D71" s="16"/>
      <c r="E71" s="16"/>
      <c r="F71" s="16"/>
      <c r="G71" s="16"/>
      <c r="H71" s="16"/>
      <c r="I71" s="16"/>
      <c r="J71" s="16"/>
      <c r="K71" s="16"/>
      <c r="N71" s="16"/>
      <c r="T71" s="16"/>
    </row>
    <row r="72" spans="2:20" s="1" customFormat="1" ht="11.25">
      <c r="B72" s="16"/>
      <c r="C72" s="16"/>
      <c r="D72" s="16"/>
      <c r="E72" s="16"/>
      <c r="F72" s="16"/>
      <c r="G72" s="16"/>
      <c r="H72" s="16"/>
      <c r="I72" s="16"/>
      <c r="J72" s="16"/>
      <c r="K72" s="16"/>
      <c r="N72" s="16"/>
      <c r="T72" s="16"/>
    </row>
    <row r="73" spans="2:20" s="1" customFormat="1" ht="11.25">
      <c r="B73" s="16"/>
      <c r="C73" s="16"/>
      <c r="D73" s="16"/>
      <c r="E73" s="16"/>
      <c r="F73" s="16"/>
      <c r="G73" s="16"/>
      <c r="H73" s="16"/>
      <c r="I73" s="16"/>
      <c r="J73" s="16"/>
      <c r="K73" s="16"/>
      <c r="N73" s="16"/>
      <c r="T73" s="16"/>
    </row>
    <row r="74" spans="2:20" s="1" customFormat="1" ht="11.25">
      <c r="B74" s="16"/>
      <c r="C74" s="16"/>
      <c r="D74" s="16"/>
      <c r="E74" s="16"/>
      <c r="F74" s="16"/>
      <c r="G74" s="16"/>
      <c r="H74" s="16"/>
      <c r="I74" s="16"/>
      <c r="J74" s="16"/>
      <c r="K74" s="16"/>
      <c r="N74" s="16"/>
      <c r="T74" s="16"/>
    </row>
    <row r="75" spans="2:20" s="1" customFormat="1" ht="11.25">
      <c r="B75" s="16"/>
      <c r="C75" s="16"/>
      <c r="D75" s="16"/>
      <c r="E75" s="16"/>
      <c r="F75" s="16"/>
      <c r="G75" s="16"/>
      <c r="H75" s="16"/>
      <c r="I75" s="16"/>
      <c r="J75" s="16"/>
      <c r="K75" s="16"/>
      <c r="N75" s="16"/>
      <c r="T75" s="16"/>
    </row>
    <row r="76" spans="2:20" s="1" customFormat="1" ht="11.25">
      <c r="B76" s="16"/>
      <c r="C76" s="16"/>
      <c r="D76" s="16"/>
      <c r="E76" s="16"/>
      <c r="F76" s="16"/>
      <c r="G76" s="16"/>
      <c r="H76" s="16"/>
      <c r="I76" s="16"/>
      <c r="J76" s="16"/>
      <c r="K76" s="16"/>
      <c r="N76" s="16"/>
      <c r="T76" s="16"/>
    </row>
    <row r="77" spans="2:20" s="1" customFormat="1" ht="11.25">
      <c r="B77" s="16"/>
      <c r="C77" s="16"/>
      <c r="D77" s="16"/>
      <c r="E77" s="16"/>
      <c r="F77" s="16"/>
      <c r="G77" s="16"/>
      <c r="H77" s="16"/>
      <c r="I77" s="16"/>
      <c r="J77" s="16"/>
      <c r="K77" s="16"/>
      <c r="N77" s="16"/>
      <c r="T77" s="16"/>
    </row>
    <row r="78" spans="2:20" s="1" customFormat="1" ht="11.25">
      <c r="B78" s="16"/>
      <c r="C78" s="16"/>
      <c r="D78" s="16"/>
      <c r="E78" s="16"/>
      <c r="F78" s="16"/>
      <c r="G78" s="16"/>
      <c r="H78" s="16"/>
      <c r="I78" s="16"/>
      <c r="J78" s="16"/>
      <c r="K78" s="16"/>
      <c r="N78" s="16"/>
      <c r="T78" s="16"/>
    </row>
    <row r="79" spans="2:20" s="1" customFormat="1" ht="11.25">
      <c r="B79" s="16"/>
      <c r="C79" s="16"/>
      <c r="D79" s="16"/>
      <c r="E79" s="16"/>
      <c r="F79" s="16"/>
      <c r="G79" s="16"/>
      <c r="H79" s="16"/>
      <c r="I79" s="16"/>
      <c r="J79" s="16"/>
      <c r="K79" s="16"/>
      <c r="N79" s="16"/>
      <c r="T79" s="16"/>
    </row>
    <row r="80" spans="2:20" s="1" customFormat="1" ht="11.25">
      <c r="B80" s="16"/>
      <c r="C80" s="16"/>
      <c r="D80" s="16"/>
      <c r="E80" s="16"/>
      <c r="F80" s="16"/>
      <c r="G80" s="16"/>
      <c r="H80" s="16"/>
      <c r="I80" s="16"/>
      <c r="J80" s="16"/>
      <c r="K80" s="16"/>
      <c r="N80" s="16"/>
      <c r="T80" s="16"/>
    </row>
    <row r="81" spans="2:20" s="1" customFormat="1" ht="11.25">
      <c r="B81" s="16"/>
      <c r="C81" s="16"/>
      <c r="D81" s="16"/>
      <c r="E81" s="16"/>
      <c r="F81" s="16"/>
      <c r="G81" s="16"/>
      <c r="H81" s="16"/>
      <c r="I81" s="16"/>
      <c r="J81" s="16"/>
      <c r="K81" s="16"/>
      <c r="N81" s="16"/>
      <c r="T81" s="16"/>
    </row>
    <row r="82" spans="2:20" s="1" customFormat="1" ht="11.25">
      <c r="B82" s="16"/>
      <c r="C82" s="16"/>
      <c r="D82" s="16"/>
      <c r="E82" s="16"/>
      <c r="F82" s="16"/>
      <c r="G82" s="16"/>
      <c r="H82" s="16"/>
      <c r="I82" s="16"/>
      <c r="J82" s="16"/>
      <c r="K82" s="16"/>
      <c r="N82" s="16"/>
      <c r="T82" s="16"/>
    </row>
    <row r="83" spans="2:20" s="1" customFormat="1" ht="11.25">
      <c r="B83" s="16"/>
      <c r="C83" s="16"/>
      <c r="D83" s="16"/>
      <c r="E83" s="16"/>
      <c r="F83" s="16"/>
      <c r="G83" s="16"/>
      <c r="H83" s="16"/>
      <c r="I83" s="16"/>
      <c r="J83" s="16"/>
      <c r="K83" s="16"/>
      <c r="N83" s="16"/>
      <c r="T83" s="16"/>
    </row>
    <row r="84" spans="2:20" s="1" customFormat="1" ht="11.25">
      <c r="B84" s="16"/>
      <c r="C84" s="16"/>
      <c r="D84" s="16"/>
      <c r="E84" s="16"/>
      <c r="F84" s="16"/>
      <c r="G84" s="16"/>
      <c r="H84" s="16"/>
      <c r="I84" s="16"/>
      <c r="J84" s="16"/>
      <c r="K84" s="16"/>
      <c r="N84" s="16"/>
      <c r="T84" s="16"/>
    </row>
    <row r="85" spans="2:20" s="1" customFormat="1" ht="11.25">
      <c r="B85" s="16"/>
      <c r="C85" s="16"/>
      <c r="D85" s="16"/>
      <c r="E85" s="16"/>
      <c r="F85" s="16"/>
      <c r="G85" s="16"/>
      <c r="H85" s="16"/>
      <c r="I85" s="16"/>
      <c r="J85" s="16"/>
      <c r="K85" s="16"/>
      <c r="N85" s="16"/>
      <c r="T85" s="16"/>
    </row>
    <row r="86" spans="2:20" s="1" customFormat="1" ht="11.25">
      <c r="B86" s="16"/>
      <c r="C86" s="16"/>
      <c r="D86" s="16"/>
      <c r="E86" s="16"/>
      <c r="F86" s="16"/>
      <c r="G86" s="16"/>
      <c r="H86" s="16"/>
      <c r="I86" s="16"/>
      <c r="J86" s="16"/>
      <c r="K86" s="16"/>
      <c r="N86" s="16"/>
      <c r="T86" s="16"/>
    </row>
    <row r="87" spans="2:20" s="1" customFormat="1" ht="11.25">
      <c r="B87" s="16"/>
      <c r="C87" s="16"/>
      <c r="D87" s="16"/>
      <c r="E87" s="16"/>
      <c r="F87" s="16"/>
      <c r="G87" s="16"/>
      <c r="H87" s="16"/>
      <c r="I87" s="16"/>
      <c r="J87" s="16"/>
      <c r="K87" s="16"/>
      <c r="N87" s="16"/>
      <c r="T87" s="16"/>
    </row>
    <row r="88" spans="2:20" s="1" customFormat="1" ht="11.25">
      <c r="B88" s="16"/>
      <c r="C88" s="16"/>
      <c r="D88" s="16"/>
      <c r="E88" s="16"/>
      <c r="F88" s="16"/>
      <c r="G88" s="16"/>
      <c r="H88" s="16"/>
      <c r="I88" s="16"/>
      <c r="J88" s="16"/>
      <c r="K88" s="16"/>
      <c r="N88" s="16"/>
      <c r="T88" s="16"/>
    </row>
    <row r="89" spans="2:20" s="1" customFormat="1" ht="11.25">
      <c r="B89" s="16"/>
      <c r="C89" s="16"/>
      <c r="D89" s="16"/>
      <c r="E89" s="16"/>
      <c r="F89" s="16"/>
      <c r="G89" s="16"/>
      <c r="H89" s="16"/>
      <c r="I89" s="16"/>
      <c r="J89" s="16"/>
      <c r="K89" s="16"/>
      <c r="N89" s="16"/>
      <c r="T89" s="16"/>
    </row>
    <row r="90" spans="2:20" s="1" customFormat="1" ht="11.25">
      <c r="B90" s="16"/>
      <c r="C90" s="16"/>
      <c r="D90" s="16"/>
      <c r="E90" s="16"/>
      <c r="F90" s="16"/>
      <c r="G90" s="16"/>
      <c r="H90" s="16"/>
      <c r="I90" s="16"/>
      <c r="J90" s="16"/>
      <c r="K90" s="16"/>
      <c r="N90" s="16"/>
      <c r="T90" s="16"/>
    </row>
    <row r="91" spans="2:20" s="1" customFormat="1" ht="11.25">
      <c r="B91" s="16"/>
      <c r="C91" s="16"/>
      <c r="D91" s="16"/>
      <c r="E91" s="16"/>
      <c r="F91" s="16"/>
      <c r="G91" s="16"/>
      <c r="H91" s="16"/>
      <c r="I91" s="16"/>
      <c r="J91" s="16"/>
      <c r="K91" s="16"/>
      <c r="N91" s="16"/>
      <c r="T91" s="16"/>
    </row>
    <row r="92" spans="2:20" s="1" customFormat="1" ht="11.25">
      <c r="B92" s="16"/>
      <c r="C92" s="16"/>
      <c r="D92" s="16"/>
      <c r="E92" s="16"/>
      <c r="F92" s="16"/>
      <c r="G92" s="16"/>
      <c r="H92" s="16"/>
      <c r="I92" s="16"/>
      <c r="J92" s="16"/>
      <c r="K92" s="16"/>
      <c r="N92" s="16"/>
      <c r="T92" s="16"/>
    </row>
    <row r="93" spans="2:20" s="1" customFormat="1" ht="11.25">
      <c r="B93" s="16"/>
      <c r="C93" s="16"/>
      <c r="D93" s="16"/>
      <c r="E93" s="16"/>
      <c r="F93" s="16"/>
      <c r="G93" s="16"/>
      <c r="H93" s="16"/>
      <c r="I93" s="16"/>
      <c r="J93" s="16"/>
      <c r="K93" s="16"/>
      <c r="N93" s="16"/>
      <c r="T93" s="16"/>
    </row>
    <row r="94" spans="2:20" s="1" customFormat="1" ht="11.25">
      <c r="B94" s="16"/>
      <c r="C94" s="16"/>
      <c r="D94" s="16"/>
      <c r="E94" s="16"/>
      <c r="F94" s="16"/>
      <c r="G94" s="16"/>
      <c r="H94" s="16"/>
      <c r="I94" s="16"/>
      <c r="J94" s="16"/>
      <c r="K94" s="16"/>
      <c r="N94" s="16"/>
      <c r="T94" s="16"/>
    </row>
    <row r="95" spans="2:20" s="1" customFormat="1" ht="11.25">
      <c r="B95" s="16"/>
      <c r="C95" s="16"/>
      <c r="D95" s="16"/>
      <c r="E95" s="16"/>
      <c r="F95" s="16"/>
      <c r="G95" s="16"/>
      <c r="H95" s="16"/>
      <c r="I95" s="16"/>
      <c r="J95" s="16"/>
      <c r="K95" s="16"/>
      <c r="N95" s="16"/>
      <c r="T95" s="16"/>
    </row>
    <row r="96" spans="2:20" s="1" customFormat="1" ht="11.25">
      <c r="B96" s="16"/>
      <c r="C96" s="16"/>
      <c r="D96" s="16"/>
      <c r="E96" s="16"/>
      <c r="F96" s="16"/>
      <c r="G96" s="16"/>
      <c r="H96" s="16"/>
      <c r="I96" s="16"/>
      <c r="J96" s="16"/>
      <c r="K96" s="16"/>
      <c r="N96" s="16"/>
      <c r="T96" s="16"/>
    </row>
    <row r="97" spans="2:20" s="1" customFormat="1" ht="11.25">
      <c r="B97" s="16"/>
      <c r="C97" s="16"/>
      <c r="D97" s="16"/>
      <c r="E97" s="16"/>
      <c r="F97" s="16"/>
      <c r="G97" s="16"/>
      <c r="H97" s="16"/>
      <c r="I97" s="16"/>
      <c r="J97" s="16"/>
      <c r="K97" s="16"/>
      <c r="N97" s="16"/>
      <c r="T97" s="16"/>
    </row>
    <row r="98" spans="2:20" s="1" customFormat="1" ht="11.25">
      <c r="B98" s="16"/>
      <c r="C98" s="16"/>
      <c r="D98" s="16"/>
      <c r="E98" s="16"/>
      <c r="F98" s="16"/>
      <c r="G98" s="16"/>
      <c r="H98" s="16"/>
      <c r="I98" s="16"/>
      <c r="J98" s="16"/>
      <c r="K98" s="16"/>
      <c r="N98" s="16"/>
      <c r="T98" s="16"/>
    </row>
    <row r="99" spans="2:20" s="1" customFormat="1" ht="11.25">
      <c r="B99" s="16"/>
      <c r="C99" s="16"/>
      <c r="D99" s="16"/>
      <c r="E99" s="16"/>
      <c r="F99" s="16"/>
      <c r="G99" s="16"/>
      <c r="H99" s="16"/>
      <c r="I99" s="16"/>
      <c r="J99" s="16"/>
      <c r="K99" s="16"/>
      <c r="N99" s="16"/>
      <c r="T99" s="16"/>
    </row>
    <row r="100" spans="2:20" s="1" customFormat="1" ht="11.25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N100" s="16"/>
      <c r="T100" s="16"/>
    </row>
    <row r="101" spans="2:20" s="1" customFormat="1" ht="11.25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N101" s="16"/>
      <c r="T101" s="16"/>
    </row>
    <row r="102" spans="2:20" s="1" customFormat="1" ht="11.25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N102" s="16"/>
      <c r="T102" s="16"/>
    </row>
    <row r="103" spans="2:20" s="1" customFormat="1" ht="11.25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N103" s="16"/>
      <c r="T103" s="16"/>
    </row>
  </sheetData>
  <sheetProtection selectLockedCells="1"/>
  <mergeCells count="29">
    <mergeCell ref="K7:N7"/>
    <mergeCell ref="O8:O12"/>
    <mergeCell ref="P8:P12"/>
    <mergeCell ref="Q8:Q12"/>
    <mergeCell ref="E8:E12"/>
    <mergeCell ref="L8:L12"/>
    <mergeCell ref="M8:M12"/>
    <mergeCell ref="F8:F12"/>
    <mergeCell ref="G8:G12"/>
    <mergeCell ref="H8:H12"/>
    <mergeCell ref="I8:I12"/>
    <mergeCell ref="J8:J12"/>
    <mergeCell ref="K8:K12"/>
    <mergeCell ref="A3:K3"/>
    <mergeCell ref="L3:T3"/>
    <mergeCell ref="L4:T4"/>
    <mergeCell ref="A6:A12"/>
    <mergeCell ref="B6:K6"/>
    <mergeCell ref="L6:R6"/>
    <mergeCell ref="S6:S7"/>
    <mergeCell ref="T6:T12"/>
    <mergeCell ref="O7:R7"/>
    <mergeCell ref="B7:D7"/>
    <mergeCell ref="C8:C12"/>
    <mergeCell ref="D8:D12"/>
    <mergeCell ref="R8:R12"/>
    <mergeCell ref="S8:S12"/>
    <mergeCell ref="N8:N12"/>
    <mergeCell ref="E7:J7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view="pageBreakPreview" zoomScaleNormal="100" zoomScaleSheetLayoutView="100" workbookViewId="0">
      <selection activeCell="F23" sqref="F23"/>
    </sheetView>
  </sheetViews>
  <sheetFormatPr defaultColWidth="8.75" defaultRowHeight="14.25"/>
  <cols>
    <col min="1" max="1" width="10.25" style="302" customWidth="1"/>
    <col min="2" max="2" width="8.75" style="303" customWidth="1"/>
    <col min="3" max="3" width="10.5" style="303" customWidth="1"/>
    <col min="4" max="7" width="10.5" style="281" customWidth="1"/>
    <col min="8" max="8" width="10.875" style="281" customWidth="1"/>
    <col min="9" max="9" width="9.625" style="281" customWidth="1"/>
    <col min="10" max="11" width="7.625" style="281" customWidth="1"/>
    <col min="12" max="14" width="9.125" style="281" customWidth="1"/>
    <col min="15" max="15" width="9.125" style="303" customWidth="1"/>
    <col min="16" max="16" width="9.25" style="303" customWidth="1"/>
    <col min="17" max="17" width="11.875" style="302" customWidth="1"/>
    <col min="18" max="16384" width="8.75" style="281"/>
  </cols>
  <sheetData>
    <row r="1" spans="1:17" ht="14.1" customHeight="1">
      <c r="A1" s="55" t="s">
        <v>1269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4" t="s">
        <v>1270</v>
      </c>
    </row>
    <row r="2" spans="1:17" ht="14.1" customHeight="1">
      <c r="A2" s="55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4"/>
    </row>
    <row r="3" spans="1:17" s="359" customFormat="1" ht="20.100000000000001" customHeight="1">
      <c r="A3" s="1397" t="s">
        <v>532</v>
      </c>
      <c r="B3" s="1397"/>
      <c r="C3" s="1397"/>
      <c r="D3" s="1397"/>
      <c r="E3" s="1397"/>
      <c r="F3" s="1397"/>
      <c r="G3" s="1397"/>
      <c r="H3" s="1397"/>
      <c r="I3" s="1398" t="s">
        <v>533</v>
      </c>
      <c r="J3" s="1398"/>
      <c r="K3" s="1398"/>
      <c r="L3" s="1398"/>
      <c r="M3" s="1398"/>
      <c r="N3" s="1398"/>
      <c r="O3" s="1398"/>
      <c r="P3" s="1398"/>
      <c r="Q3" s="1398"/>
    </row>
    <row r="4" spans="1:17" s="360" customFormat="1" ht="24" customHeight="1">
      <c r="A4" s="1399" t="s">
        <v>534</v>
      </c>
      <c r="B4" s="1399"/>
      <c r="C4" s="1399"/>
      <c r="D4" s="1399"/>
      <c r="E4" s="1399"/>
      <c r="F4" s="1399"/>
      <c r="G4" s="1399"/>
      <c r="H4" s="1399"/>
      <c r="I4" s="1399" t="s">
        <v>535</v>
      </c>
      <c r="J4" s="1399"/>
      <c r="K4" s="1399"/>
      <c r="L4" s="1399"/>
      <c r="M4" s="1399"/>
      <c r="N4" s="1399"/>
      <c r="O4" s="1399"/>
      <c r="P4" s="1399"/>
      <c r="Q4" s="1399"/>
    </row>
    <row r="5" spans="1:17" s="282" customFormat="1" ht="18" customHeight="1" thickBot="1">
      <c r="A5" s="282" t="s">
        <v>345</v>
      </c>
      <c r="Q5" s="283" t="s">
        <v>29</v>
      </c>
    </row>
    <row r="6" spans="1:17" s="284" customFormat="1" ht="18" customHeight="1">
      <c r="A6" s="1405" t="s">
        <v>30</v>
      </c>
      <c r="B6" s="1408" t="s">
        <v>536</v>
      </c>
      <c r="C6" s="1409"/>
      <c r="D6" s="1409"/>
      <c r="E6" s="1409"/>
      <c r="F6" s="1409"/>
      <c r="G6" s="1409"/>
      <c r="H6" s="1409"/>
      <c r="I6" s="1400" t="s">
        <v>537</v>
      </c>
      <c r="J6" s="1401"/>
      <c r="K6" s="1402" t="s">
        <v>31</v>
      </c>
      <c r="L6" s="1403"/>
      <c r="M6" s="1403"/>
      <c r="N6" s="1403"/>
      <c r="O6" s="1403"/>
      <c r="P6" s="1404"/>
      <c r="Q6" s="1408" t="s">
        <v>32</v>
      </c>
    </row>
    <row r="7" spans="1:17" s="284" customFormat="1" ht="18" customHeight="1">
      <c r="A7" s="1406"/>
      <c r="B7" s="1412"/>
      <c r="C7" s="1415" t="s">
        <v>33</v>
      </c>
      <c r="D7" s="1415" t="s">
        <v>538</v>
      </c>
      <c r="E7" s="1418" t="s">
        <v>539</v>
      </c>
      <c r="F7" s="1418" t="s">
        <v>784</v>
      </c>
      <c r="G7" s="1415" t="s">
        <v>785</v>
      </c>
      <c r="H7" s="1421" t="s">
        <v>786</v>
      </c>
      <c r="I7" s="1427" t="s">
        <v>34</v>
      </c>
      <c r="J7" s="1427" t="s">
        <v>35</v>
      </c>
      <c r="K7" s="1430"/>
      <c r="L7" s="1415" t="s">
        <v>36</v>
      </c>
      <c r="M7" s="1415" t="s">
        <v>540</v>
      </c>
      <c r="N7" s="1415" t="s">
        <v>37</v>
      </c>
      <c r="O7" s="1415" t="s">
        <v>38</v>
      </c>
      <c r="P7" s="1424" t="s">
        <v>39</v>
      </c>
      <c r="Q7" s="1410"/>
    </row>
    <row r="8" spans="1:17" s="284" customFormat="1" ht="18" customHeight="1">
      <c r="A8" s="1406"/>
      <c r="B8" s="1413"/>
      <c r="C8" s="1416"/>
      <c r="D8" s="1416"/>
      <c r="E8" s="1419"/>
      <c r="F8" s="1419"/>
      <c r="G8" s="1416"/>
      <c r="H8" s="1422"/>
      <c r="I8" s="1428"/>
      <c r="J8" s="1428"/>
      <c r="K8" s="1416"/>
      <c r="L8" s="1416"/>
      <c r="M8" s="1416"/>
      <c r="N8" s="1416"/>
      <c r="O8" s="1416"/>
      <c r="P8" s="1425"/>
      <c r="Q8" s="1410"/>
    </row>
    <row r="9" spans="1:17" s="284" customFormat="1" ht="18" customHeight="1">
      <c r="A9" s="1407"/>
      <c r="B9" s="1414"/>
      <c r="C9" s="1417"/>
      <c r="D9" s="1417"/>
      <c r="E9" s="1420"/>
      <c r="F9" s="1420"/>
      <c r="G9" s="1417"/>
      <c r="H9" s="1423"/>
      <c r="I9" s="1429"/>
      <c r="J9" s="1429"/>
      <c r="K9" s="1417"/>
      <c r="L9" s="1417"/>
      <c r="M9" s="1417"/>
      <c r="N9" s="1417"/>
      <c r="O9" s="1417"/>
      <c r="P9" s="1426"/>
      <c r="Q9" s="1411"/>
    </row>
    <row r="10" spans="1:17" s="287" customFormat="1" ht="18" customHeight="1">
      <c r="A10" s="62" t="s">
        <v>344</v>
      </c>
      <c r="B10" s="286">
        <v>37</v>
      </c>
      <c r="C10" s="286">
        <v>0</v>
      </c>
      <c r="D10" s="286">
        <v>0</v>
      </c>
      <c r="E10" s="286">
        <v>2</v>
      </c>
      <c r="F10" s="286">
        <v>1</v>
      </c>
      <c r="G10" s="286">
        <v>0</v>
      </c>
      <c r="H10" s="286">
        <v>1</v>
      </c>
      <c r="I10" s="286">
        <v>0</v>
      </c>
      <c r="J10" s="286">
        <v>33</v>
      </c>
      <c r="K10" s="286">
        <v>40</v>
      </c>
      <c r="L10" s="286">
        <v>0</v>
      </c>
      <c r="M10" s="286">
        <v>4</v>
      </c>
      <c r="N10" s="286">
        <v>11</v>
      </c>
      <c r="O10" s="286">
        <v>13</v>
      </c>
      <c r="P10" s="286">
        <v>12</v>
      </c>
      <c r="Q10" s="63" t="s">
        <v>344</v>
      </c>
    </row>
    <row r="11" spans="1:17" s="287" customFormat="1" ht="18" customHeight="1">
      <c r="A11" s="62" t="s">
        <v>297</v>
      </c>
      <c r="B11" s="286">
        <v>44</v>
      </c>
      <c r="C11" s="286">
        <v>0</v>
      </c>
      <c r="D11" s="286">
        <v>0</v>
      </c>
      <c r="E11" s="286">
        <v>1</v>
      </c>
      <c r="F11" s="286">
        <v>3</v>
      </c>
      <c r="G11" s="286">
        <v>0</v>
      </c>
      <c r="H11" s="286">
        <v>1</v>
      </c>
      <c r="I11" s="286">
        <v>0</v>
      </c>
      <c r="J11" s="286">
        <v>39</v>
      </c>
      <c r="K11" s="286">
        <v>54</v>
      </c>
      <c r="L11" s="286">
        <v>0</v>
      </c>
      <c r="M11" s="286">
        <v>11</v>
      </c>
      <c r="N11" s="286">
        <v>9</v>
      </c>
      <c r="O11" s="286">
        <v>14</v>
      </c>
      <c r="P11" s="286">
        <v>20</v>
      </c>
      <c r="Q11" s="63" t="s">
        <v>297</v>
      </c>
    </row>
    <row r="12" spans="1:17" s="284" customFormat="1" ht="18" customHeight="1">
      <c r="A12" s="62" t="s">
        <v>348</v>
      </c>
      <c r="B12" s="286">
        <v>48</v>
      </c>
      <c r="C12" s="286">
        <v>0</v>
      </c>
      <c r="D12" s="286">
        <f>SUM(D15:D37)</f>
        <v>0</v>
      </c>
      <c r="E12" s="286">
        <v>3</v>
      </c>
      <c r="F12" s="286">
        <v>1</v>
      </c>
      <c r="G12" s="286">
        <v>1</v>
      </c>
      <c r="H12" s="286">
        <f>SUM(H15:H37)</f>
        <v>0</v>
      </c>
      <c r="I12" s="286">
        <v>3</v>
      </c>
      <c r="J12" s="286">
        <v>40</v>
      </c>
      <c r="K12" s="286">
        <v>72</v>
      </c>
      <c r="L12" s="286">
        <f>SUM(L15:L37)</f>
        <v>0</v>
      </c>
      <c r="M12" s="286">
        <f>SUM(M15:M37)</f>
        <v>2</v>
      </c>
      <c r="N12" s="286">
        <v>13</v>
      </c>
      <c r="O12" s="286">
        <v>21</v>
      </c>
      <c r="P12" s="286">
        <v>27</v>
      </c>
      <c r="Q12" s="63" t="s">
        <v>348</v>
      </c>
    </row>
    <row r="13" spans="1:17" s="284" customFormat="1" ht="18" customHeight="1">
      <c r="A13" s="62" t="s">
        <v>904</v>
      </c>
      <c r="B13" s="286">
        <v>18</v>
      </c>
      <c r="C13" s="286">
        <v>1</v>
      </c>
      <c r="D13" s="286">
        <v>0</v>
      </c>
      <c r="E13" s="286">
        <v>0</v>
      </c>
      <c r="F13" s="286">
        <v>6</v>
      </c>
      <c r="G13" s="286">
        <v>0</v>
      </c>
      <c r="H13" s="286">
        <v>0</v>
      </c>
      <c r="I13" s="286">
        <v>0</v>
      </c>
      <c r="J13" s="286">
        <v>11</v>
      </c>
      <c r="K13" s="286">
        <v>19</v>
      </c>
      <c r="L13" s="286">
        <v>0</v>
      </c>
      <c r="M13" s="286">
        <v>8</v>
      </c>
      <c r="N13" s="286">
        <v>0</v>
      </c>
      <c r="O13" s="286">
        <v>4</v>
      </c>
      <c r="P13" s="286">
        <v>7</v>
      </c>
      <c r="Q13" s="63" t="s">
        <v>904</v>
      </c>
    </row>
    <row r="14" spans="1:17" s="287" customFormat="1" ht="18" customHeight="1">
      <c r="A14" s="288" t="s">
        <v>1088</v>
      </c>
      <c r="B14" s="289">
        <f>SUM(B16:B38)</f>
        <v>15</v>
      </c>
      <c r="C14" s="289">
        <f t="shared" ref="C14:P14" si="0">SUM(C16:C38)</f>
        <v>0</v>
      </c>
      <c r="D14" s="289">
        <f t="shared" si="0"/>
        <v>0</v>
      </c>
      <c r="E14" s="289">
        <f t="shared" si="0"/>
        <v>4</v>
      </c>
      <c r="F14" s="289">
        <f t="shared" si="0"/>
        <v>1</v>
      </c>
      <c r="G14" s="289">
        <f t="shared" si="0"/>
        <v>0</v>
      </c>
      <c r="H14" s="289">
        <f t="shared" si="0"/>
        <v>0</v>
      </c>
      <c r="I14" s="289">
        <f t="shared" si="0"/>
        <v>0</v>
      </c>
      <c r="J14" s="289">
        <f t="shared" si="0"/>
        <v>10</v>
      </c>
      <c r="K14" s="289">
        <f t="shared" si="0"/>
        <v>15</v>
      </c>
      <c r="L14" s="289">
        <f t="shared" si="0"/>
        <v>0</v>
      </c>
      <c r="M14" s="289">
        <f t="shared" si="0"/>
        <v>2</v>
      </c>
      <c r="N14" s="289">
        <f t="shared" si="0"/>
        <v>0</v>
      </c>
      <c r="O14" s="289">
        <f t="shared" si="0"/>
        <v>4</v>
      </c>
      <c r="P14" s="289">
        <f t="shared" si="0"/>
        <v>9</v>
      </c>
      <c r="Q14" s="64" t="s">
        <v>1088</v>
      </c>
    </row>
    <row r="15" spans="1:17" s="284" customFormat="1" ht="16.149999999999999" customHeight="1">
      <c r="A15" s="290"/>
      <c r="B15" s="285"/>
      <c r="C15" s="285"/>
      <c r="D15" s="285"/>
      <c r="E15" s="291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92"/>
    </row>
    <row r="16" spans="1:17" s="449" customFormat="1" ht="17.649999999999999" customHeight="1">
      <c r="A16" s="447" t="s">
        <v>298</v>
      </c>
      <c r="B16" s="496">
        <f>SUM(C16:J16)</f>
        <v>8</v>
      </c>
      <c r="C16" s="1177">
        <v>0</v>
      </c>
      <c r="D16" s="1177">
        <v>0</v>
      </c>
      <c r="E16" s="1177">
        <v>0</v>
      </c>
      <c r="F16" s="1177" t="s">
        <v>1221</v>
      </c>
      <c r="G16" s="1177">
        <v>0</v>
      </c>
      <c r="H16" s="1177">
        <v>0</v>
      </c>
      <c r="I16" s="1177">
        <v>0</v>
      </c>
      <c r="J16" s="1177">
        <v>8</v>
      </c>
      <c r="K16" s="1178">
        <f t="shared" ref="K16:K38" si="1">SUM(L16:P16)</f>
        <v>8</v>
      </c>
      <c r="L16" s="1177">
        <v>0</v>
      </c>
      <c r="M16" s="1177">
        <v>0</v>
      </c>
      <c r="N16" s="1177">
        <v>0</v>
      </c>
      <c r="O16" s="1177">
        <v>1</v>
      </c>
      <c r="P16" s="1177">
        <v>7</v>
      </c>
      <c r="Q16" s="448" t="s">
        <v>299</v>
      </c>
    </row>
    <row r="17" spans="1:17" s="452" customFormat="1" ht="17.649999999999999" customHeight="1">
      <c r="A17" s="450" t="s">
        <v>300</v>
      </c>
      <c r="B17" s="496">
        <f t="shared" ref="B17:B38" si="2">SUM(C17:J17)</f>
        <v>0</v>
      </c>
      <c r="C17" s="1177">
        <v>0</v>
      </c>
      <c r="D17" s="1177">
        <v>0</v>
      </c>
      <c r="E17" s="1177">
        <v>0</v>
      </c>
      <c r="F17" s="1177">
        <v>0</v>
      </c>
      <c r="G17" s="1177">
        <v>0</v>
      </c>
      <c r="H17" s="1177">
        <v>0</v>
      </c>
      <c r="I17" s="1177">
        <v>0</v>
      </c>
      <c r="J17" s="1177">
        <v>0</v>
      </c>
      <c r="K17" s="1179">
        <f t="shared" si="1"/>
        <v>0</v>
      </c>
      <c r="L17" s="1177">
        <v>0</v>
      </c>
      <c r="M17" s="1177">
        <v>0</v>
      </c>
      <c r="N17" s="1177">
        <v>0</v>
      </c>
      <c r="O17" s="1177">
        <v>0</v>
      </c>
      <c r="P17" s="1177">
        <v>0</v>
      </c>
      <c r="Q17" s="451" t="s">
        <v>301</v>
      </c>
    </row>
    <row r="18" spans="1:17" s="452" customFormat="1" ht="17.649999999999999" customHeight="1">
      <c r="A18" s="450" t="s">
        <v>302</v>
      </c>
      <c r="B18" s="496">
        <f t="shared" si="2"/>
        <v>2</v>
      </c>
      <c r="C18" s="1177">
        <v>0</v>
      </c>
      <c r="D18" s="1177">
        <v>0</v>
      </c>
      <c r="E18" s="1177">
        <v>1</v>
      </c>
      <c r="F18" s="1177">
        <v>0</v>
      </c>
      <c r="G18" s="1177">
        <v>0</v>
      </c>
      <c r="H18" s="1177">
        <v>0</v>
      </c>
      <c r="I18" s="1177">
        <v>0</v>
      </c>
      <c r="J18" s="1177">
        <v>1</v>
      </c>
      <c r="K18" s="1179">
        <f t="shared" si="1"/>
        <v>2</v>
      </c>
      <c r="L18" s="1177">
        <v>0</v>
      </c>
      <c r="M18" s="1177">
        <v>0</v>
      </c>
      <c r="N18" s="1177">
        <v>0</v>
      </c>
      <c r="O18" s="1177">
        <v>0</v>
      </c>
      <c r="P18" s="1177">
        <v>2</v>
      </c>
      <c r="Q18" s="451" t="s">
        <v>303</v>
      </c>
    </row>
    <row r="19" spans="1:17" s="452" customFormat="1" ht="17.649999999999999" customHeight="1">
      <c r="A19" s="450" t="s">
        <v>304</v>
      </c>
      <c r="B19" s="496">
        <f t="shared" si="2"/>
        <v>1</v>
      </c>
      <c r="C19" s="1177">
        <v>0</v>
      </c>
      <c r="D19" s="1177">
        <v>0</v>
      </c>
      <c r="E19" s="1177">
        <v>0</v>
      </c>
      <c r="F19" s="1177">
        <v>0</v>
      </c>
      <c r="G19" s="1177">
        <v>0</v>
      </c>
      <c r="H19" s="1177">
        <v>0</v>
      </c>
      <c r="I19" s="1177">
        <v>0</v>
      </c>
      <c r="J19" s="1177">
        <v>1</v>
      </c>
      <c r="K19" s="1179">
        <f t="shared" si="1"/>
        <v>0</v>
      </c>
      <c r="L19" s="1177">
        <v>0</v>
      </c>
      <c r="M19" s="1177">
        <v>0</v>
      </c>
      <c r="N19" s="1177">
        <v>0</v>
      </c>
      <c r="O19" s="1177">
        <v>0</v>
      </c>
      <c r="P19" s="1177">
        <v>0</v>
      </c>
      <c r="Q19" s="451" t="s">
        <v>305</v>
      </c>
    </row>
    <row r="20" spans="1:17" s="452" customFormat="1" ht="17.649999999999999" customHeight="1">
      <c r="A20" s="450" t="s">
        <v>306</v>
      </c>
      <c r="B20" s="496">
        <f t="shared" si="2"/>
        <v>0</v>
      </c>
      <c r="C20" s="1180" t="s">
        <v>1221</v>
      </c>
      <c r="D20" s="1180" t="s">
        <v>1221</v>
      </c>
      <c r="E20" s="1180" t="s">
        <v>1221</v>
      </c>
      <c r="F20" s="1180" t="s">
        <v>1221</v>
      </c>
      <c r="G20" s="1180" t="s">
        <v>1221</v>
      </c>
      <c r="H20" s="1180" t="s">
        <v>1221</v>
      </c>
      <c r="I20" s="1180" t="s">
        <v>1221</v>
      </c>
      <c r="J20" s="1180" t="s">
        <v>1221</v>
      </c>
      <c r="K20" s="1179">
        <f t="shared" si="1"/>
        <v>0</v>
      </c>
      <c r="L20" s="1180" t="s">
        <v>1221</v>
      </c>
      <c r="M20" s="1180" t="s">
        <v>1221</v>
      </c>
      <c r="N20" s="1180" t="s">
        <v>1221</v>
      </c>
      <c r="O20" s="1180" t="s">
        <v>1221</v>
      </c>
      <c r="P20" s="1177">
        <v>0</v>
      </c>
      <c r="Q20" s="451" t="s">
        <v>307</v>
      </c>
    </row>
    <row r="21" spans="1:17" s="452" customFormat="1" ht="17.649999999999999" customHeight="1">
      <c r="A21" s="450" t="s">
        <v>308</v>
      </c>
      <c r="B21" s="496">
        <f t="shared" si="2"/>
        <v>0</v>
      </c>
      <c r="C21" s="1177" t="s">
        <v>1221</v>
      </c>
      <c r="D21" s="1177">
        <v>0</v>
      </c>
      <c r="E21" s="1177">
        <v>0</v>
      </c>
      <c r="F21" s="1177">
        <v>0</v>
      </c>
      <c r="G21" s="1177">
        <v>0</v>
      </c>
      <c r="H21" s="1177">
        <v>0</v>
      </c>
      <c r="I21" s="1177" t="s">
        <v>1221</v>
      </c>
      <c r="J21" s="1177" t="s">
        <v>1221</v>
      </c>
      <c r="K21" s="1179">
        <f t="shared" si="1"/>
        <v>0</v>
      </c>
      <c r="L21" s="1180" t="s">
        <v>1221</v>
      </c>
      <c r="M21" s="1180" t="s">
        <v>1221</v>
      </c>
      <c r="N21" s="1180" t="s">
        <v>1221</v>
      </c>
      <c r="O21" s="1180" t="s">
        <v>1221</v>
      </c>
      <c r="P21" s="1181" t="s">
        <v>1221</v>
      </c>
      <c r="Q21" s="451" t="s">
        <v>309</v>
      </c>
    </row>
    <row r="22" spans="1:17" s="452" customFormat="1" ht="17.649999999999999" customHeight="1">
      <c r="A22" s="450" t="s">
        <v>310</v>
      </c>
      <c r="B22" s="496">
        <f t="shared" si="2"/>
        <v>0</v>
      </c>
      <c r="C22" s="1177">
        <v>0</v>
      </c>
      <c r="D22" s="1177">
        <v>0</v>
      </c>
      <c r="E22" s="1177">
        <v>0</v>
      </c>
      <c r="F22" s="1177">
        <v>0</v>
      </c>
      <c r="G22" s="1177">
        <v>0</v>
      </c>
      <c r="H22" s="1177">
        <v>0</v>
      </c>
      <c r="I22" s="1177">
        <v>0</v>
      </c>
      <c r="J22" s="1177">
        <v>0</v>
      </c>
      <c r="K22" s="1179">
        <f t="shared" si="1"/>
        <v>0</v>
      </c>
      <c r="L22" s="1177">
        <v>0</v>
      </c>
      <c r="M22" s="1177">
        <v>0</v>
      </c>
      <c r="N22" s="1177">
        <v>0</v>
      </c>
      <c r="O22" s="1177">
        <v>0</v>
      </c>
      <c r="P22" s="1177">
        <v>0</v>
      </c>
      <c r="Q22" s="451" t="s">
        <v>311</v>
      </c>
    </row>
    <row r="23" spans="1:17" s="452" customFormat="1" ht="17.649999999999999" customHeight="1">
      <c r="A23" s="450" t="s">
        <v>312</v>
      </c>
      <c r="B23" s="496">
        <f t="shared" si="2"/>
        <v>0</v>
      </c>
      <c r="C23" s="1177">
        <v>0</v>
      </c>
      <c r="D23" s="1177">
        <v>0</v>
      </c>
      <c r="E23" s="1177">
        <v>0</v>
      </c>
      <c r="F23" s="1177">
        <v>0</v>
      </c>
      <c r="G23" s="1177">
        <v>0</v>
      </c>
      <c r="H23" s="1177">
        <v>0</v>
      </c>
      <c r="I23" s="1177">
        <v>0</v>
      </c>
      <c r="J23" s="1177">
        <v>0</v>
      </c>
      <c r="K23" s="1179">
        <f t="shared" si="1"/>
        <v>0</v>
      </c>
      <c r="L23" s="1177">
        <v>0</v>
      </c>
      <c r="M23" s="1177">
        <v>0</v>
      </c>
      <c r="N23" s="1177">
        <v>0</v>
      </c>
      <c r="O23" s="1177">
        <v>0</v>
      </c>
      <c r="P23" s="1177">
        <v>0</v>
      </c>
      <c r="Q23" s="451" t="s">
        <v>313</v>
      </c>
    </row>
    <row r="24" spans="1:17" s="452" customFormat="1" ht="17.649999999999999" customHeight="1">
      <c r="A24" s="450" t="s">
        <v>314</v>
      </c>
      <c r="B24" s="496">
        <f t="shared" si="2"/>
        <v>1</v>
      </c>
      <c r="C24" s="1177">
        <v>0</v>
      </c>
      <c r="D24" s="1177">
        <v>0</v>
      </c>
      <c r="E24" s="1177">
        <v>1</v>
      </c>
      <c r="F24" s="1177">
        <v>0</v>
      </c>
      <c r="G24" s="1177">
        <v>0</v>
      </c>
      <c r="H24" s="1177">
        <v>0</v>
      </c>
      <c r="I24" s="1177">
        <v>0</v>
      </c>
      <c r="J24" s="1177">
        <v>0</v>
      </c>
      <c r="K24" s="1178">
        <f t="shared" si="1"/>
        <v>1</v>
      </c>
      <c r="L24" s="1177">
        <v>0</v>
      </c>
      <c r="M24" s="1177">
        <v>1</v>
      </c>
      <c r="N24" s="1177">
        <v>0</v>
      </c>
      <c r="O24" s="1177">
        <v>0</v>
      </c>
      <c r="P24" s="1177">
        <v>0</v>
      </c>
      <c r="Q24" s="451" t="s">
        <v>315</v>
      </c>
    </row>
    <row r="25" spans="1:17" s="284" customFormat="1" ht="17.649999999999999" customHeight="1">
      <c r="A25" s="290" t="s">
        <v>316</v>
      </c>
      <c r="B25" s="496">
        <f t="shared" si="2"/>
        <v>2</v>
      </c>
      <c r="C25" s="853">
        <v>0</v>
      </c>
      <c r="D25" s="853">
        <v>0</v>
      </c>
      <c r="E25" s="853">
        <v>1</v>
      </c>
      <c r="F25" s="853">
        <v>1</v>
      </c>
      <c r="G25" s="853">
        <v>0</v>
      </c>
      <c r="H25" s="853">
        <v>0</v>
      </c>
      <c r="I25" s="853">
        <v>0</v>
      </c>
      <c r="J25" s="853">
        <v>0</v>
      </c>
      <c r="K25" s="496">
        <f t="shared" si="1"/>
        <v>2</v>
      </c>
      <c r="L25" s="853">
        <v>0</v>
      </c>
      <c r="M25" s="853">
        <v>0</v>
      </c>
      <c r="N25" s="853">
        <v>0</v>
      </c>
      <c r="O25" s="853">
        <v>2</v>
      </c>
      <c r="P25" s="853">
        <v>0</v>
      </c>
      <c r="Q25" s="293" t="s">
        <v>317</v>
      </c>
    </row>
    <row r="26" spans="1:17" s="284" customFormat="1" ht="17.649999999999999" customHeight="1">
      <c r="A26" s="290" t="s">
        <v>318</v>
      </c>
      <c r="B26" s="496">
        <f t="shared" si="2"/>
        <v>0</v>
      </c>
      <c r="C26" s="853">
        <v>0</v>
      </c>
      <c r="D26" s="853">
        <v>0</v>
      </c>
      <c r="E26" s="853">
        <v>0</v>
      </c>
      <c r="F26" s="853">
        <v>0</v>
      </c>
      <c r="G26" s="853">
        <v>0</v>
      </c>
      <c r="H26" s="853">
        <v>0</v>
      </c>
      <c r="I26" s="853">
        <v>0</v>
      </c>
      <c r="J26" s="853">
        <v>0</v>
      </c>
      <c r="K26" s="496">
        <f t="shared" si="1"/>
        <v>0</v>
      </c>
      <c r="L26" s="853">
        <v>0</v>
      </c>
      <c r="M26" s="853">
        <v>0</v>
      </c>
      <c r="N26" s="853">
        <v>0</v>
      </c>
      <c r="O26" s="853">
        <v>0</v>
      </c>
      <c r="P26" s="853">
        <v>0</v>
      </c>
      <c r="Q26" s="293" t="s">
        <v>319</v>
      </c>
    </row>
    <row r="27" spans="1:17" s="284" customFormat="1" ht="17.649999999999999" customHeight="1">
      <c r="A27" s="290" t="s">
        <v>320</v>
      </c>
      <c r="B27" s="496">
        <f t="shared" si="2"/>
        <v>0</v>
      </c>
      <c r="C27" s="853">
        <v>0</v>
      </c>
      <c r="D27" s="853">
        <v>0</v>
      </c>
      <c r="E27" s="853">
        <v>0</v>
      </c>
      <c r="F27" s="853">
        <v>0</v>
      </c>
      <c r="G27" s="853">
        <v>0</v>
      </c>
      <c r="H27" s="853">
        <v>0</v>
      </c>
      <c r="I27" s="853">
        <v>0</v>
      </c>
      <c r="J27" s="853">
        <v>0</v>
      </c>
      <c r="K27" s="496">
        <f t="shared" si="1"/>
        <v>0</v>
      </c>
      <c r="L27" s="853">
        <v>0</v>
      </c>
      <c r="M27" s="853">
        <v>0</v>
      </c>
      <c r="N27" s="853">
        <v>0</v>
      </c>
      <c r="O27" s="853">
        <v>0</v>
      </c>
      <c r="P27" s="853">
        <v>0</v>
      </c>
      <c r="Q27" s="293" t="s">
        <v>321</v>
      </c>
    </row>
    <row r="28" spans="1:17" s="284" customFormat="1" ht="17.649999999999999" customHeight="1">
      <c r="A28" s="290" t="s">
        <v>322</v>
      </c>
      <c r="B28" s="496">
        <f t="shared" si="2"/>
        <v>1</v>
      </c>
      <c r="C28" s="853">
        <v>0</v>
      </c>
      <c r="D28" s="853">
        <v>0</v>
      </c>
      <c r="E28" s="853">
        <v>1</v>
      </c>
      <c r="F28" s="853">
        <v>0</v>
      </c>
      <c r="G28" s="853">
        <v>0</v>
      </c>
      <c r="H28" s="853">
        <v>0</v>
      </c>
      <c r="I28" s="853">
        <v>0</v>
      </c>
      <c r="J28" s="853">
        <v>0</v>
      </c>
      <c r="K28" s="496">
        <f t="shared" si="1"/>
        <v>2</v>
      </c>
      <c r="L28" s="853">
        <v>0</v>
      </c>
      <c r="M28" s="853">
        <v>1</v>
      </c>
      <c r="N28" s="853">
        <v>0</v>
      </c>
      <c r="O28" s="853">
        <v>1</v>
      </c>
      <c r="P28" s="853">
        <v>0</v>
      </c>
      <c r="Q28" s="293" t="s">
        <v>323</v>
      </c>
    </row>
    <row r="29" spans="1:17" s="284" customFormat="1" ht="17.649999999999999" customHeight="1">
      <c r="A29" s="290" t="s">
        <v>324</v>
      </c>
      <c r="B29" s="496">
        <f t="shared" si="2"/>
        <v>0</v>
      </c>
      <c r="C29" s="853">
        <v>0</v>
      </c>
      <c r="D29" s="853">
        <v>0</v>
      </c>
      <c r="E29" s="853">
        <v>0</v>
      </c>
      <c r="F29" s="853">
        <v>0</v>
      </c>
      <c r="G29" s="853">
        <v>0</v>
      </c>
      <c r="H29" s="853">
        <v>0</v>
      </c>
      <c r="I29" s="853">
        <v>0</v>
      </c>
      <c r="J29" s="853">
        <v>0</v>
      </c>
      <c r="K29" s="496">
        <f t="shared" si="1"/>
        <v>0</v>
      </c>
      <c r="L29" s="853">
        <v>0</v>
      </c>
      <c r="M29" s="853">
        <v>0</v>
      </c>
      <c r="N29" s="853">
        <v>0</v>
      </c>
      <c r="O29" s="853">
        <v>0</v>
      </c>
      <c r="P29" s="853">
        <v>0</v>
      </c>
      <c r="Q29" s="293" t="s">
        <v>325</v>
      </c>
    </row>
    <row r="30" spans="1:17" s="284" customFormat="1" ht="17.649999999999999" customHeight="1">
      <c r="A30" s="290" t="s">
        <v>326</v>
      </c>
      <c r="B30" s="496">
        <f t="shared" si="2"/>
        <v>0</v>
      </c>
      <c r="C30" s="853">
        <v>0</v>
      </c>
      <c r="D30" s="853">
        <v>0</v>
      </c>
      <c r="E30" s="853">
        <v>0</v>
      </c>
      <c r="F30" s="853">
        <v>0</v>
      </c>
      <c r="G30" s="853">
        <v>0</v>
      </c>
      <c r="H30" s="853">
        <v>0</v>
      </c>
      <c r="I30" s="853">
        <v>0</v>
      </c>
      <c r="J30" s="853">
        <v>0</v>
      </c>
      <c r="K30" s="496">
        <f t="shared" si="1"/>
        <v>0</v>
      </c>
      <c r="L30" s="853">
        <v>0</v>
      </c>
      <c r="M30" s="853">
        <v>0</v>
      </c>
      <c r="N30" s="853">
        <v>0</v>
      </c>
      <c r="O30" s="853">
        <v>0</v>
      </c>
      <c r="P30" s="853">
        <v>0</v>
      </c>
      <c r="Q30" s="293" t="s">
        <v>327</v>
      </c>
    </row>
    <row r="31" spans="1:17" s="284" customFormat="1" ht="17.649999999999999" customHeight="1">
      <c r="A31" s="290" t="s">
        <v>328</v>
      </c>
      <c r="B31" s="496">
        <f t="shared" si="2"/>
        <v>0</v>
      </c>
      <c r="C31" s="853">
        <v>0</v>
      </c>
      <c r="D31" s="853">
        <v>0</v>
      </c>
      <c r="E31" s="853">
        <v>0</v>
      </c>
      <c r="F31" s="853">
        <v>0</v>
      </c>
      <c r="G31" s="853">
        <v>0</v>
      </c>
      <c r="H31" s="853">
        <v>0</v>
      </c>
      <c r="I31" s="853">
        <v>0</v>
      </c>
      <c r="J31" s="853">
        <v>0</v>
      </c>
      <c r="K31" s="496">
        <f t="shared" si="1"/>
        <v>0</v>
      </c>
      <c r="L31" s="853">
        <v>0</v>
      </c>
      <c r="M31" s="853">
        <v>0</v>
      </c>
      <c r="N31" s="853">
        <v>0</v>
      </c>
      <c r="O31" s="853">
        <v>0</v>
      </c>
      <c r="P31" s="853">
        <v>0</v>
      </c>
      <c r="Q31" s="293" t="s">
        <v>329</v>
      </c>
    </row>
    <row r="32" spans="1:17" s="284" customFormat="1" ht="17.649999999999999" customHeight="1">
      <c r="A32" s="290" t="s">
        <v>330</v>
      </c>
      <c r="B32" s="496">
        <f t="shared" si="2"/>
        <v>0</v>
      </c>
      <c r="C32" s="853">
        <v>0</v>
      </c>
      <c r="D32" s="853">
        <v>0</v>
      </c>
      <c r="E32" s="853">
        <v>0</v>
      </c>
      <c r="F32" s="853">
        <v>0</v>
      </c>
      <c r="G32" s="853">
        <v>0</v>
      </c>
      <c r="H32" s="853">
        <v>0</v>
      </c>
      <c r="I32" s="853">
        <v>0</v>
      </c>
      <c r="J32" s="853">
        <v>0</v>
      </c>
      <c r="K32" s="496">
        <f t="shared" si="1"/>
        <v>0</v>
      </c>
      <c r="L32" s="853">
        <v>0</v>
      </c>
      <c r="M32" s="853">
        <v>0</v>
      </c>
      <c r="N32" s="853">
        <v>0</v>
      </c>
      <c r="O32" s="853">
        <v>0</v>
      </c>
      <c r="P32" s="853">
        <v>0</v>
      </c>
      <c r="Q32" s="293" t="s">
        <v>331</v>
      </c>
    </row>
    <row r="33" spans="1:17" s="284" customFormat="1" ht="17.649999999999999" customHeight="1">
      <c r="A33" s="290" t="s">
        <v>332</v>
      </c>
      <c r="B33" s="496">
        <f t="shared" si="2"/>
        <v>0</v>
      </c>
      <c r="C33" s="853">
        <v>0</v>
      </c>
      <c r="D33" s="853">
        <v>0</v>
      </c>
      <c r="E33" s="853">
        <v>0</v>
      </c>
      <c r="F33" s="853">
        <v>0</v>
      </c>
      <c r="G33" s="853">
        <v>0</v>
      </c>
      <c r="H33" s="853">
        <v>0</v>
      </c>
      <c r="I33" s="853">
        <v>0</v>
      </c>
      <c r="J33" s="853">
        <v>0</v>
      </c>
      <c r="K33" s="496">
        <f t="shared" si="1"/>
        <v>0</v>
      </c>
      <c r="L33" s="853">
        <v>0</v>
      </c>
      <c r="M33" s="853">
        <v>0</v>
      </c>
      <c r="N33" s="853">
        <v>0</v>
      </c>
      <c r="O33" s="853">
        <v>0</v>
      </c>
      <c r="P33" s="853">
        <v>0</v>
      </c>
      <c r="Q33" s="293" t="s">
        <v>333</v>
      </c>
    </row>
    <row r="34" spans="1:17" s="284" customFormat="1" ht="17.649999999999999" customHeight="1">
      <c r="A34" s="290" t="s">
        <v>334</v>
      </c>
      <c r="B34" s="496">
        <f t="shared" si="2"/>
        <v>0</v>
      </c>
      <c r="C34" s="853">
        <v>0</v>
      </c>
      <c r="D34" s="853">
        <v>0</v>
      </c>
      <c r="E34" s="853">
        <v>0</v>
      </c>
      <c r="F34" s="853">
        <v>0</v>
      </c>
      <c r="G34" s="853">
        <v>0</v>
      </c>
      <c r="H34" s="853">
        <v>0</v>
      </c>
      <c r="I34" s="853">
        <v>0</v>
      </c>
      <c r="J34" s="853">
        <v>0</v>
      </c>
      <c r="K34" s="496">
        <f t="shared" si="1"/>
        <v>0</v>
      </c>
      <c r="L34" s="853">
        <v>0</v>
      </c>
      <c r="M34" s="853">
        <v>0</v>
      </c>
      <c r="N34" s="853">
        <v>0</v>
      </c>
      <c r="O34" s="853">
        <v>0</v>
      </c>
      <c r="P34" s="853">
        <v>0</v>
      </c>
      <c r="Q34" s="293" t="s">
        <v>335</v>
      </c>
    </row>
    <row r="35" spans="1:17" s="284" customFormat="1" ht="17.649999999999999" customHeight="1">
      <c r="A35" s="290" t="s">
        <v>336</v>
      </c>
      <c r="B35" s="496">
        <f t="shared" si="2"/>
        <v>0</v>
      </c>
      <c r="C35" s="853">
        <v>0</v>
      </c>
      <c r="D35" s="853">
        <v>0</v>
      </c>
      <c r="E35" s="853">
        <v>0</v>
      </c>
      <c r="F35" s="853">
        <v>0</v>
      </c>
      <c r="G35" s="853">
        <v>0</v>
      </c>
      <c r="H35" s="853">
        <v>0</v>
      </c>
      <c r="I35" s="853">
        <v>0</v>
      </c>
      <c r="J35" s="853">
        <v>0</v>
      </c>
      <c r="K35" s="496">
        <f t="shared" si="1"/>
        <v>0</v>
      </c>
      <c r="L35" s="853">
        <v>0</v>
      </c>
      <c r="M35" s="853">
        <v>0</v>
      </c>
      <c r="N35" s="853">
        <v>0</v>
      </c>
      <c r="O35" s="853">
        <v>0</v>
      </c>
      <c r="P35" s="853">
        <v>0</v>
      </c>
      <c r="Q35" s="293" t="s">
        <v>337</v>
      </c>
    </row>
    <row r="36" spans="1:17" s="284" customFormat="1" ht="17.649999999999999" customHeight="1">
      <c r="A36" s="290" t="s">
        <v>338</v>
      </c>
      <c r="B36" s="496">
        <f t="shared" si="2"/>
        <v>0</v>
      </c>
      <c r="C36" s="853">
        <v>0</v>
      </c>
      <c r="D36" s="853">
        <v>0</v>
      </c>
      <c r="E36" s="853">
        <v>0</v>
      </c>
      <c r="F36" s="853">
        <v>0</v>
      </c>
      <c r="G36" s="853">
        <v>0</v>
      </c>
      <c r="H36" s="853">
        <v>0</v>
      </c>
      <c r="I36" s="853">
        <v>0</v>
      </c>
      <c r="J36" s="853">
        <v>0</v>
      </c>
      <c r="K36" s="496">
        <f t="shared" si="1"/>
        <v>0</v>
      </c>
      <c r="L36" s="853">
        <v>0</v>
      </c>
      <c r="M36" s="853">
        <v>0</v>
      </c>
      <c r="N36" s="853">
        <v>0</v>
      </c>
      <c r="O36" s="853">
        <v>0</v>
      </c>
      <c r="P36" s="853">
        <v>0</v>
      </c>
      <c r="Q36" s="293" t="s">
        <v>339</v>
      </c>
    </row>
    <row r="37" spans="1:17" s="284" customFormat="1" ht="17.649999999999999" customHeight="1">
      <c r="A37" s="290" t="s">
        <v>340</v>
      </c>
      <c r="B37" s="496">
        <f t="shared" si="2"/>
        <v>0</v>
      </c>
      <c r="C37" s="853">
        <v>0</v>
      </c>
      <c r="D37" s="853">
        <v>0</v>
      </c>
      <c r="E37" s="853">
        <v>0</v>
      </c>
      <c r="F37" s="853">
        <v>0</v>
      </c>
      <c r="G37" s="853">
        <v>0</v>
      </c>
      <c r="H37" s="853">
        <v>0</v>
      </c>
      <c r="I37" s="853">
        <v>0</v>
      </c>
      <c r="J37" s="853">
        <v>0</v>
      </c>
      <c r="K37" s="496">
        <f t="shared" si="1"/>
        <v>0</v>
      </c>
      <c r="L37" s="853">
        <v>0</v>
      </c>
      <c r="M37" s="853">
        <v>0</v>
      </c>
      <c r="N37" s="853">
        <v>0</v>
      </c>
      <c r="O37" s="853">
        <v>0</v>
      </c>
      <c r="P37" s="853">
        <v>0</v>
      </c>
      <c r="Q37" s="293" t="s">
        <v>341</v>
      </c>
    </row>
    <row r="38" spans="1:17" s="284" customFormat="1" ht="17.649999999999999" customHeight="1" thickBot="1">
      <c r="A38" s="290" t="s">
        <v>245</v>
      </c>
      <c r="B38" s="496">
        <f t="shared" si="2"/>
        <v>0</v>
      </c>
      <c r="C38" s="853">
        <v>0</v>
      </c>
      <c r="D38" s="853">
        <v>0</v>
      </c>
      <c r="E38" s="853">
        <v>0</v>
      </c>
      <c r="F38" s="853">
        <v>0</v>
      </c>
      <c r="G38" s="853">
        <v>0</v>
      </c>
      <c r="H38" s="853">
        <v>0</v>
      </c>
      <c r="I38" s="853">
        <v>0</v>
      </c>
      <c r="J38" s="853">
        <v>0</v>
      </c>
      <c r="K38" s="496">
        <f t="shared" si="1"/>
        <v>0</v>
      </c>
      <c r="L38" s="853">
        <v>0</v>
      </c>
      <c r="M38" s="853">
        <v>0</v>
      </c>
      <c r="N38" s="853">
        <v>0</v>
      </c>
      <c r="O38" s="853">
        <v>0</v>
      </c>
      <c r="P38" s="853">
        <v>0</v>
      </c>
      <c r="Q38" s="293" t="s">
        <v>343</v>
      </c>
    </row>
    <row r="39" spans="1:17" s="294" customFormat="1" ht="11.1" customHeight="1">
      <c r="A39" s="387" t="s">
        <v>475</v>
      </c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0" t="s">
        <v>52</v>
      </c>
    </row>
    <row r="40" spans="1:17" s="295" customFormat="1" ht="10.5">
      <c r="O40" s="296"/>
      <c r="P40" s="296"/>
      <c r="Q40" s="297"/>
    </row>
    <row r="41" spans="1:17" s="284" customFormat="1" ht="11.25">
      <c r="A41" s="298"/>
      <c r="B41" s="299"/>
      <c r="C41" s="299"/>
      <c r="D41" s="300"/>
      <c r="E41" s="300"/>
      <c r="F41" s="300"/>
      <c r="G41" s="300"/>
      <c r="H41" s="300"/>
      <c r="I41" s="300"/>
      <c r="J41" s="300"/>
      <c r="K41" s="300"/>
      <c r="L41" s="300"/>
      <c r="O41" s="301"/>
      <c r="P41" s="301"/>
      <c r="Q41" s="298"/>
    </row>
    <row r="42" spans="1:17" s="284" customFormat="1" ht="11.25">
      <c r="A42" s="298"/>
      <c r="B42" s="298"/>
      <c r="C42" s="298"/>
      <c r="O42" s="301"/>
      <c r="P42" s="301"/>
      <c r="Q42" s="298"/>
    </row>
    <row r="43" spans="1:17" s="284" customFormat="1" ht="11.25">
      <c r="A43" s="298"/>
      <c r="B43" s="298"/>
      <c r="C43" s="298"/>
      <c r="O43" s="298"/>
      <c r="P43" s="298"/>
      <c r="Q43" s="298"/>
    </row>
    <row r="44" spans="1:17" s="284" customFormat="1" ht="11.25">
      <c r="A44" s="298"/>
      <c r="B44" s="298"/>
      <c r="C44" s="298"/>
      <c r="O44" s="298"/>
      <c r="P44" s="298"/>
      <c r="Q44" s="298"/>
    </row>
    <row r="45" spans="1:17" s="284" customFormat="1" ht="11.25">
      <c r="A45" s="298"/>
      <c r="B45" s="298"/>
      <c r="C45" s="298"/>
      <c r="O45" s="298"/>
      <c r="P45" s="298"/>
      <c r="Q45" s="298"/>
    </row>
    <row r="46" spans="1:17" s="284" customFormat="1" ht="11.25">
      <c r="A46" s="298"/>
      <c r="B46" s="298"/>
      <c r="C46" s="298"/>
      <c r="O46" s="298"/>
      <c r="P46" s="298"/>
      <c r="Q46" s="298"/>
    </row>
    <row r="47" spans="1:17" s="284" customFormat="1" ht="11.25">
      <c r="A47" s="298"/>
      <c r="B47" s="298"/>
      <c r="C47" s="298"/>
      <c r="O47" s="298"/>
      <c r="P47" s="298"/>
      <c r="Q47" s="298"/>
    </row>
    <row r="48" spans="1:17" s="284" customFormat="1" ht="11.25">
      <c r="A48" s="298"/>
      <c r="B48" s="298"/>
      <c r="C48" s="298"/>
      <c r="O48" s="298"/>
      <c r="P48" s="298"/>
      <c r="Q48" s="298"/>
    </row>
    <row r="49" spans="1:17" s="284" customFormat="1" ht="11.25">
      <c r="A49" s="298"/>
      <c r="B49" s="298"/>
      <c r="C49" s="298"/>
      <c r="O49" s="298"/>
      <c r="P49" s="298"/>
      <c r="Q49" s="298"/>
    </row>
    <row r="50" spans="1:17" s="284" customFormat="1" ht="11.25">
      <c r="A50" s="298"/>
      <c r="B50" s="298"/>
      <c r="C50" s="298"/>
      <c r="O50" s="298"/>
      <c r="P50" s="298"/>
      <c r="Q50" s="298"/>
    </row>
    <row r="51" spans="1:17" s="284" customFormat="1" ht="11.25">
      <c r="A51" s="298"/>
      <c r="B51" s="298"/>
      <c r="C51" s="298"/>
      <c r="O51" s="298"/>
      <c r="P51" s="298"/>
      <c r="Q51" s="298"/>
    </row>
    <row r="52" spans="1:17" s="284" customFormat="1" ht="11.25">
      <c r="A52" s="298"/>
      <c r="B52" s="298"/>
      <c r="C52" s="298"/>
      <c r="O52" s="298"/>
      <c r="P52" s="298"/>
      <c r="Q52" s="298"/>
    </row>
    <row r="53" spans="1:17" s="284" customFormat="1" ht="11.25">
      <c r="A53" s="298"/>
      <c r="B53" s="298"/>
      <c r="C53" s="298"/>
      <c r="O53" s="298"/>
      <c r="P53" s="298"/>
      <c r="Q53" s="298"/>
    </row>
    <row r="54" spans="1:17" s="284" customFormat="1" ht="11.25">
      <c r="A54" s="298"/>
      <c r="B54" s="298"/>
      <c r="C54" s="298"/>
      <c r="O54" s="298"/>
      <c r="P54" s="298"/>
      <c r="Q54" s="298"/>
    </row>
    <row r="55" spans="1:17" s="284" customFormat="1" ht="11.25">
      <c r="A55" s="298"/>
      <c r="B55" s="298"/>
      <c r="C55" s="298"/>
      <c r="O55" s="298"/>
      <c r="P55" s="298"/>
      <c r="Q55" s="298"/>
    </row>
    <row r="56" spans="1:17" s="284" customFormat="1" ht="11.25">
      <c r="A56" s="298"/>
      <c r="B56" s="298"/>
      <c r="C56" s="298"/>
      <c r="O56" s="298"/>
      <c r="P56" s="298"/>
      <c r="Q56" s="298"/>
    </row>
    <row r="57" spans="1:17" s="284" customFormat="1" ht="11.25">
      <c r="A57" s="298"/>
      <c r="B57" s="298"/>
      <c r="C57" s="298"/>
      <c r="O57" s="298"/>
      <c r="P57" s="298"/>
      <c r="Q57" s="298"/>
    </row>
    <row r="58" spans="1:17" s="284" customFormat="1" ht="11.25">
      <c r="A58" s="298"/>
      <c r="B58" s="298"/>
      <c r="C58" s="298"/>
      <c r="O58" s="298"/>
      <c r="P58" s="298"/>
      <c r="Q58" s="298"/>
    </row>
    <row r="59" spans="1:17" s="284" customFormat="1" ht="11.25">
      <c r="A59" s="298"/>
      <c r="B59" s="298"/>
      <c r="C59" s="298"/>
      <c r="O59" s="298"/>
      <c r="P59" s="298"/>
      <c r="Q59" s="298"/>
    </row>
    <row r="60" spans="1:17" s="284" customFormat="1" ht="11.25">
      <c r="A60" s="298"/>
      <c r="B60" s="298"/>
      <c r="C60" s="298"/>
      <c r="O60" s="298"/>
      <c r="P60" s="298"/>
      <c r="Q60" s="298"/>
    </row>
    <row r="61" spans="1:17" s="284" customFormat="1" ht="11.25">
      <c r="A61" s="298"/>
      <c r="B61" s="298"/>
      <c r="C61" s="298"/>
      <c r="O61" s="298"/>
      <c r="P61" s="298"/>
      <c r="Q61" s="298"/>
    </row>
    <row r="62" spans="1:17" s="284" customFormat="1" ht="11.25">
      <c r="A62" s="298"/>
      <c r="B62" s="298"/>
      <c r="C62" s="298"/>
      <c r="O62" s="298"/>
      <c r="P62" s="298"/>
      <c r="Q62" s="298"/>
    </row>
    <row r="63" spans="1:17" s="284" customFormat="1" ht="11.25">
      <c r="A63" s="298"/>
      <c r="B63" s="298"/>
      <c r="C63" s="298"/>
      <c r="O63" s="298"/>
      <c r="P63" s="298"/>
      <c r="Q63" s="298"/>
    </row>
    <row r="64" spans="1:17" s="284" customFormat="1" ht="11.25">
      <c r="A64" s="298"/>
      <c r="B64" s="298"/>
      <c r="C64" s="298"/>
      <c r="O64" s="298"/>
      <c r="P64" s="298"/>
      <c r="Q64" s="298"/>
    </row>
    <row r="65" spans="1:17" s="284" customFormat="1" ht="11.25">
      <c r="A65" s="298"/>
      <c r="B65" s="298"/>
      <c r="C65" s="298"/>
      <c r="O65" s="298"/>
      <c r="P65" s="298"/>
      <c r="Q65" s="298"/>
    </row>
    <row r="66" spans="1:17" s="284" customFormat="1" ht="11.25">
      <c r="A66" s="298"/>
      <c r="B66" s="298"/>
      <c r="C66" s="298"/>
      <c r="O66" s="298"/>
      <c r="P66" s="298"/>
      <c r="Q66" s="298"/>
    </row>
    <row r="67" spans="1:17" s="284" customFormat="1" ht="11.25">
      <c r="A67" s="298"/>
      <c r="B67" s="298"/>
      <c r="C67" s="298"/>
      <c r="O67" s="298"/>
      <c r="P67" s="298"/>
      <c r="Q67" s="298"/>
    </row>
    <row r="68" spans="1:17" s="284" customFormat="1" ht="11.25">
      <c r="A68" s="298"/>
      <c r="B68" s="298"/>
      <c r="C68" s="298"/>
      <c r="O68" s="298"/>
      <c r="P68" s="298"/>
      <c r="Q68" s="298"/>
    </row>
    <row r="69" spans="1:17" s="284" customFormat="1" ht="11.25">
      <c r="A69" s="298"/>
      <c r="B69" s="298"/>
      <c r="C69" s="298"/>
      <c r="O69" s="298"/>
      <c r="P69" s="298"/>
      <c r="Q69" s="298"/>
    </row>
    <row r="70" spans="1:17" s="284" customFormat="1" ht="11.25">
      <c r="A70" s="298"/>
      <c r="B70" s="298"/>
      <c r="C70" s="298"/>
      <c r="O70" s="298"/>
      <c r="P70" s="298"/>
      <c r="Q70" s="298"/>
    </row>
    <row r="71" spans="1:17" s="284" customFormat="1" ht="11.25">
      <c r="A71" s="298"/>
      <c r="B71" s="298"/>
      <c r="C71" s="298"/>
      <c r="O71" s="298"/>
      <c r="P71" s="298"/>
      <c r="Q71" s="298"/>
    </row>
    <row r="72" spans="1:17" s="284" customFormat="1" ht="11.25">
      <c r="A72" s="298"/>
      <c r="B72" s="298"/>
      <c r="C72" s="298"/>
      <c r="O72" s="298"/>
      <c r="P72" s="298"/>
      <c r="Q72" s="298"/>
    </row>
    <row r="73" spans="1:17" s="284" customFormat="1" ht="11.25">
      <c r="A73" s="298"/>
      <c r="B73" s="298"/>
      <c r="C73" s="298"/>
      <c r="O73" s="298"/>
      <c r="P73" s="298"/>
      <c r="Q73" s="298"/>
    </row>
    <row r="74" spans="1:17" s="284" customFormat="1" ht="11.25">
      <c r="A74" s="298"/>
      <c r="B74" s="298"/>
      <c r="C74" s="298"/>
      <c r="O74" s="298"/>
      <c r="P74" s="298"/>
      <c r="Q74" s="298"/>
    </row>
    <row r="75" spans="1:17" s="284" customFormat="1" ht="11.25">
      <c r="A75" s="298"/>
      <c r="B75" s="298"/>
      <c r="C75" s="298"/>
      <c r="O75" s="298"/>
      <c r="P75" s="298"/>
      <c r="Q75" s="298"/>
    </row>
    <row r="76" spans="1:17" s="284" customFormat="1" ht="11.25">
      <c r="A76" s="298"/>
      <c r="B76" s="298"/>
      <c r="C76" s="298"/>
      <c r="O76" s="298"/>
      <c r="P76" s="298"/>
      <c r="Q76" s="298"/>
    </row>
    <row r="77" spans="1:17" s="284" customFormat="1" ht="11.25">
      <c r="A77" s="298"/>
      <c r="B77" s="298"/>
      <c r="C77" s="298"/>
      <c r="O77" s="298"/>
      <c r="P77" s="298"/>
      <c r="Q77" s="298"/>
    </row>
    <row r="78" spans="1:17" s="284" customFormat="1" ht="11.25">
      <c r="A78" s="298"/>
      <c r="B78" s="298"/>
      <c r="C78" s="298"/>
      <c r="O78" s="298"/>
      <c r="P78" s="298"/>
      <c r="Q78" s="298"/>
    </row>
    <row r="79" spans="1:17" s="284" customFormat="1" ht="11.25">
      <c r="A79" s="298"/>
      <c r="B79" s="298"/>
      <c r="C79" s="298"/>
      <c r="O79" s="298"/>
      <c r="P79" s="298"/>
      <c r="Q79" s="298"/>
    </row>
    <row r="80" spans="1:17" s="284" customFormat="1" ht="11.25">
      <c r="A80" s="298"/>
      <c r="B80" s="298"/>
      <c r="C80" s="298"/>
      <c r="O80" s="298"/>
      <c r="P80" s="298"/>
      <c r="Q80" s="298"/>
    </row>
    <row r="81" spans="1:17" s="284" customFormat="1" ht="11.25">
      <c r="A81" s="298"/>
      <c r="B81" s="298"/>
      <c r="C81" s="298"/>
      <c r="O81" s="298"/>
      <c r="P81" s="298"/>
      <c r="Q81" s="298"/>
    </row>
    <row r="82" spans="1:17" s="284" customFormat="1" ht="11.25">
      <c r="A82" s="298"/>
      <c r="B82" s="298"/>
      <c r="C82" s="298"/>
      <c r="O82" s="298"/>
      <c r="P82" s="298"/>
      <c r="Q82" s="298"/>
    </row>
    <row r="83" spans="1:17" s="284" customFormat="1" ht="11.25">
      <c r="A83" s="298"/>
      <c r="B83" s="298"/>
      <c r="C83" s="298"/>
      <c r="O83" s="298"/>
      <c r="P83" s="298"/>
      <c r="Q83" s="298"/>
    </row>
    <row r="84" spans="1:17" s="284" customFormat="1" ht="11.25">
      <c r="A84" s="298"/>
      <c r="B84" s="298"/>
      <c r="C84" s="298"/>
      <c r="O84" s="298"/>
      <c r="P84" s="298"/>
      <c r="Q84" s="298"/>
    </row>
    <row r="85" spans="1:17" s="284" customFormat="1" ht="11.25">
      <c r="A85" s="298"/>
      <c r="B85" s="298"/>
      <c r="C85" s="298"/>
      <c r="O85" s="298"/>
      <c r="P85" s="298"/>
      <c r="Q85" s="298"/>
    </row>
    <row r="86" spans="1:17" s="284" customFormat="1" ht="11.25">
      <c r="A86" s="298"/>
      <c r="B86" s="298"/>
      <c r="C86" s="298"/>
      <c r="O86" s="298"/>
      <c r="P86" s="298"/>
      <c r="Q86" s="298"/>
    </row>
    <row r="87" spans="1:17" s="284" customFormat="1" ht="11.25">
      <c r="A87" s="298"/>
      <c r="B87" s="298"/>
      <c r="C87" s="298"/>
      <c r="O87" s="298"/>
      <c r="P87" s="298"/>
      <c r="Q87" s="298"/>
    </row>
    <row r="88" spans="1:17" s="284" customFormat="1" ht="11.25">
      <c r="A88" s="298"/>
      <c r="B88" s="298"/>
      <c r="C88" s="298"/>
      <c r="O88" s="298"/>
      <c r="P88" s="298"/>
      <c r="Q88" s="298"/>
    </row>
    <row r="89" spans="1:17" s="284" customFormat="1" ht="11.25">
      <c r="A89" s="298"/>
      <c r="B89" s="298"/>
      <c r="C89" s="298"/>
      <c r="O89" s="298"/>
      <c r="P89" s="298"/>
      <c r="Q89" s="298"/>
    </row>
    <row r="90" spans="1:17" s="284" customFormat="1" ht="11.25">
      <c r="A90" s="298"/>
      <c r="B90" s="298"/>
      <c r="C90" s="298"/>
      <c r="O90" s="298"/>
      <c r="P90" s="298"/>
      <c r="Q90" s="298"/>
    </row>
    <row r="91" spans="1:17" s="284" customFormat="1" ht="11.25">
      <c r="A91" s="298"/>
      <c r="B91" s="298"/>
      <c r="C91" s="298"/>
      <c r="O91" s="298"/>
      <c r="P91" s="298"/>
      <c r="Q91" s="298"/>
    </row>
    <row r="92" spans="1:17" s="284" customFormat="1" ht="11.25">
      <c r="A92" s="298"/>
      <c r="B92" s="298"/>
      <c r="C92" s="298"/>
      <c r="O92" s="298"/>
      <c r="P92" s="298"/>
      <c r="Q92" s="298"/>
    </row>
    <row r="93" spans="1:17" s="284" customFormat="1" ht="11.25">
      <c r="A93" s="298"/>
      <c r="B93" s="298"/>
      <c r="C93" s="298"/>
      <c r="O93" s="298"/>
      <c r="P93" s="298"/>
      <c r="Q93" s="298"/>
    </row>
    <row r="94" spans="1:17" s="284" customFormat="1" ht="11.25">
      <c r="A94" s="298"/>
      <c r="B94" s="298"/>
      <c r="C94" s="298"/>
      <c r="O94" s="298"/>
      <c r="P94" s="298"/>
      <c r="Q94" s="298"/>
    </row>
    <row r="95" spans="1:17" s="284" customFormat="1" ht="11.25">
      <c r="A95" s="298"/>
      <c r="B95" s="298"/>
      <c r="C95" s="298"/>
      <c r="O95" s="298"/>
      <c r="P95" s="298"/>
      <c r="Q95" s="298"/>
    </row>
    <row r="96" spans="1:17" s="284" customFormat="1" ht="11.25">
      <c r="A96" s="298"/>
      <c r="B96" s="298"/>
      <c r="C96" s="298"/>
      <c r="O96" s="298"/>
      <c r="P96" s="298"/>
      <c r="Q96" s="298"/>
    </row>
    <row r="97" spans="1:17" s="284" customFormat="1" ht="11.25">
      <c r="A97" s="298"/>
      <c r="B97" s="298"/>
      <c r="C97" s="298"/>
      <c r="O97" s="298"/>
      <c r="P97" s="298"/>
      <c r="Q97" s="298"/>
    </row>
    <row r="98" spans="1:17" s="284" customFormat="1" ht="11.25">
      <c r="A98" s="298"/>
      <c r="B98" s="298"/>
      <c r="C98" s="298"/>
      <c r="O98" s="298"/>
      <c r="P98" s="298"/>
      <c r="Q98" s="298"/>
    </row>
    <row r="99" spans="1:17" s="284" customFormat="1" ht="11.25">
      <c r="A99" s="298"/>
      <c r="B99" s="298"/>
      <c r="C99" s="298"/>
      <c r="O99" s="298"/>
      <c r="P99" s="298"/>
      <c r="Q99" s="298"/>
    </row>
    <row r="100" spans="1:17" s="284" customFormat="1" ht="11.25">
      <c r="A100" s="298"/>
      <c r="B100" s="298"/>
      <c r="C100" s="298"/>
      <c r="O100" s="298"/>
      <c r="P100" s="298"/>
      <c r="Q100" s="298"/>
    </row>
    <row r="101" spans="1:17" s="284" customFormat="1" ht="11.25">
      <c r="A101" s="298"/>
      <c r="B101" s="298"/>
      <c r="C101" s="298"/>
      <c r="O101" s="298"/>
      <c r="P101" s="298"/>
      <c r="Q101" s="298"/>
    </row>
    <row r="102" spans="1:17" s="284" customFormat="1" ht="11.25">
      <c r="A102" s="298"/>
      <c r="B102" s="298"/>
      <c r="C102" s="298"/>
      <c r="O102" s="298"/>
      <c r="P102" s="298"/>
      <c r="Q102" s="298"/>
    </row>
    <row r="103" spans="1:17" s="284" customFormat="1" ht="11.25">
      <c r="A103" s="298"/>
      <c r="B103" s="298"/>
      <c r="C103" s="298"/>
      <c r="O103" s="298"/>
      <c r="P103" s="298"/>
      <c r="Q103" s="298"/>
    </row>
  </sheetData>
  <sheetProtection selectLockedCells="1"/>
  <mergeCells count="24">
    <mergeCell ref="O7:O9"/>
    <mergeCell ref="P7:P9"/>
    <mergeCell ref="I7:I9"/>
    <mergeCell ref="J7:J9"/>
    <mergeCell ref="K7:K9"/>
    <mergeCell ref="L7:L9"/>
    <mergeCell ref="M7:M9"/>
    <mergeCell ref="N7:N9"/>
    <mergeCell ref="A3:H3"/>
    <mergeCell ref="I3:Q3"/>
    <mergeCell ref="A4:H4"/>
    <mergeCell ref="I4:Q4"/>
    <mergeCell ref="I6:J6"/>
    <mergeCell ref="K6:P6"/>
    <mergeCell ref="A6:A9"/>
    <mergeCell ref="B6:H6"/>
    <mergeCell ref="Q6:Q9"/>
    <mergeCell ref="B7:B9"/>
    <mergeCell ref="C7:C9"/>
    <mergeCell ref="D7:D9"/>
    <mergeCell ref="E7:E9"/>
    <mergeCell ref="F7:F9"/>
    <mergeCell ref="G7:G9"/>
    <mergeCell ref="H7:H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8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F23" sqref="F23"/>
    </sheetView>
  </sheetViews>
  <sheetFormatPr defaultColWidth="10" defaultRowHeight="14.25"/>
  <cols>
    <col min="1" max="1" width="9.375" style="302" customWidth="1"/>
    <col min="2" max="2" width="9.125" style="303" customWidth="1"/>
    <col min="3" max="3" width="13.25" style="303" customWidth="1"/>
    <col min="4" max="4" width="9.625" style="281" customWidth="1"/>
    <col min="5" max="5" width="10" style="281" customWidth="1"/>
    <col min="6" max="6" width="11" style="281" customWidth="1"/>
    <col min="7" max="7" width="10.375" style="281" customWidth="1"/>
    <col min="8" max="8" width="9.75" style="281" customWidth="1"/>
    <col min="9" max="9" width="10.125" style="281" customWidth="1"/>
    <col min="10" max="10" width="6.625" style="281" customWidth="1"/>
    <col min="11" max="11" width="7.125" style="281" customWidth="1"/>
    <col min="12" max="12" width="7.625" style="281" customWidth="1"/>
    <col min="13" max="13" width="8.625" style="281" customWidth="1"/>
    <col min="14" max="14" width="9.625" style="281" customWidth="1"/>
    <col min="15" max="15" width="7.625" style="281" customWidth="1"/>
    <col min="16" max="16" width="7.625" style="303" customWidth="1"/>
    <col min="17" max="17" width="6.625" style="303" customWidth="1"/>
    <col min="18" max="18" width="10.625" style="302" customWidth="1"/>
    <col min="19" max="16384" width="10" style="281"/>
  </cols>
  <sheetData>
    <row r="1" spans="1:18" ht="14.1" customHeight="1">
      <c r="A1" s="55" t="s">
        <v>742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281"/>
      <c r="Q1" s="281"/>
      <c r="R1" s="28" t="s">
        <v>1271</v>
      </c>
    </row>
    <row r="2" spans="1:18" ht="14.1" customHeight="1">
      <c r="A2" s="55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281"/>
      <c r="Q2" s="281"/>
      <c r="R2" s="28"/>
    </row>
    <row r="3" spans="1:18" s="359" customFormat="1" ht="20.100000000000001" customHeight="1">
      <c r="A3" s="1397" t="s">
        <v>541</v>
      </c>
      <c r="B3" s="1397"/>
      <c r="C3" s="1397"/>
      <c r="D3" s="1397"/>
      <c r="E3" s="1397"/>
      <c r="F3" s="1397"/>
      <c r="G3" s="1397"/>
      <c r="H3" s="1397"/>
      <c r="I3" s="1398" t="s">
        <v>879</v>
      </c>
      <c r="J3" s="1398"/>
      <c r="K3" s="1398"/>
      <c r="L3" s="1398"/>
      <c r="M3" s="1398"/>
      <c r="N3" s="1398"/>
      <c r="O3" s="1398"/>
      <c r="P3" s="1398"/>
      <c r="Q3" s="1398"/>
      <c r="R3" s="1398"/>
    </row>
    <row r="4" spans="1:18" s="360" customFormat="1" ht="24" customHeight="1">
      <c r="A4" s="1399" t="s">
        <v>542</v>
      </c>
      <c r="B4" s="1399"/>
      <c r="C4" s="1399"/>
      <c r="D4" s="1399"/>
      <c r="E4" s="1399"/>
      <c r="F4" s="1399"/>
      <c r="G4" s="1399"/>
      <c r="H4" s="1399"/>
      <c r="I4" s="1431" t="s">
        <v>878</v>
      </c>
      <c r="J4" s="1431"/>
      <c r="K4" s="1431"/>
      <c r="L4" s="1431"/>
      <c r="M4" s="1431"/>
      <c r="N4" s="1431"/>
      <c r="O4" s="1431"/>
      <c r="P4" s="1431"/>
      <c r="Q4" s="1431"/>
      <c r="R4" s="1431"/>
    </row>
    <row r="5" spans="1:18" s="282" customFormat="1" ht="18" customHeight="1" thickBot="1">
      <c r="A5" s="282" t="s">
        <v>40</v>
      </c>
      <c r="R5" s="283" t="s">
        <v>41</v>
      </c>
    </row>
    <row r="6" spans="1:18" s="284" customFormat="1" ht="17.45" customHeight="1">
      <c r="A6" s="1405" t="s">
        <v>30</v>
      </c>
      <c r="B6" s="1408" t="s">
        <v>536</v>
      </c>
      <c r="C6" s="1400"/>
      <c r="D6" s="1400"/>
      <c r="E6" s="1400"/>
      <c r="F6" s="1400"/>
      <c r="G6" s="1400"/>
      <c r="H6" s="1400"/>
      <c r="I6" s="1400" t="s">
        <v>537</v>
      </c>
      <c r="J6" s="1401"/>
      <c r="K6" s="1402" t="s">
        <v>31</v>
      </c>
      <c r="L6" s="1403"/>
      <c r="M6" s="1403"/>
      <c r="N6" s="1403"/>
      <c r="O6" s="1403"/>
      <c r="P6" s="1403"/>
      <c r="Q6" s="1404"/>
      <c r="R6" s="1408" t="s">
        <v>32</v>
      </c>
    </row>
    <row r="7" spans="1:18" s="284" customFormat="1" ht="17.45" customHeight="1">
      <c r="A7" s="1406"/>
      <c r="B7" s="1412"/>
      <c r="C7" s="1415" t="s">
        <v>787</v>
      </c>
      <c r="D7" s="1415" t="s">
        <v>42</v>
      </c>
      <c r="E7" s="1415" t="s">
        <v>788</v>
      </c>
      <c r="F7" s="1415" t="s">
        <v>789</v>
      </c>
      <c r="G7" s="1415" t="s">
        <v>791</v>
      </c>
      <c r="H7" s="1432" t="s">
        <v>43</v>
      </c>
      <c r="I7" s="1427" t="s">
        <v>790</v>
      </c>
      <c r="J7" s="1427" t="s">
        <v>39</v>
      </c>
      <c r="K7" s="1430"/>
      <c r="L7" s="1415" t="s">
        <v>543</v>
      </c>
      <c r="M7" s="1415" t="s">
        <v>44</v>
      </c>
      <c r="N7" s="1415" t="s">
        <v>45</v>
      </c>
      <c r="O7" s="1415" t="s">
        <v>912</v>
      </c>
      <c r="P7" s="1415" t="s">
        <v>1292</v>
      </c>
      <c r="Q7" s="1424" t="s">
        <v>39</v>
      </c>
      <c r="R7" s="1410"/>
    </row>
    <row r="8" spans="1:18" s="284" customFormat="1" ht="17.45" customHeight="1">
      <c r="A8" s="1406"/>
      <c r="B8" s="1413"/>
      <c r="C8" s="1416"/>
      <c r="D8" s="1416"/>
      <c r="E8" s="1416"/>
      <c r="F8" s="1416"/>
      <c r="G8" s="1416"/>
      <c r="H8" s="1433"/>
      <c r="I8" s="1428"/>
      <c r="J8" s="1428"/>
      <c r="K8" s="1416"/>
      <c r="L8" s="1416"/>
      <c r="M8" s="1416"/>
      <c r="N8" s="1416"/>
      <c r="O8" s="1430"/>
      <c r="P8" s="1416"/>
      <c r="Q8" s="1425"/>
      <c r="R8" s="1410"/>
    </row>
    <row r="9" spans="1:18" s="284" customFormat="1" ht="17.45" customHeight="1">
      <c r="A9" s="1407"/>
      <c r="B9" s="1414"/>
      <c r="C9" s="1417"/>
      <c r="D9" s="1417"/>
      <c r="E9" s="1417"/>
      <c r="F9" s="1417"/>
      <c r="G9" s="1417"/>
      <c r="H9" s="1434"/>
      <c r="I9" s="1429"/>
      <c r="J9" s="1429"/>
      <c r="K9" s="1417"/>
      <c r="L9" s="1417"/>
      <c r="M9" s="1417"/>
      <c r="N9" s="1417"/>
      <c r="O9" s="1435"/>
      <c r="P9" s="1417"/>
      <c r="Q9" s="1426"/>
      <c r="R9" s="1411"/>
    </row>
    <row r="10" spans="1:18" s="284" customFormat="1" ht="18" customHeight="1">
      <c r="A10" s="62" t="s">
        <v>344</v>
      </c>
      <c r="B10" s="285">
        <v>99</v>
      </c>
      <c r="C10" s="285">
        <v>17</v>
      </c>
      <c r="D10" s="285">
        <v>4</v>
      </c>
      <c r="E10" s="285">
        <v>0</v>
      </c>
      <c r="F10" s="285">
        <v>16</v>
      </c>
      <c r="G10" s="285">
        <v>0</v>
      </c>
      <c r="H10" s="285">
        <v>4</v>
      </c>
      <c r="I10" s="497">
        <v>7</v>
      </c>
      <c r="J10" s="497">
        <v>51</v>
      </c>
      <c r="K10" s="497">
        <v>89</v>
      </c>
      <c r="L10" s="497">
        <v>2</v>
      </c>
      <c r="M10" s="497">
        <v>8</v>
      </c>
      <c r="N10" s="497">
        <v>35</v>
      </c>
      <c r="O10" s="497" t="s">
        <v>908</v>
      </c>
      <c r="P10" s="497">
        <v>24</v>
      </c>
      <c r="Q10" s="497">
        <v>20</v>
      </c>
      <c r="R10" s="63" t="s">
        <v>344</v>
      </c>
    </row>
    <row r="11" spans="1:18" s="284" customFormat="1" ht="18" customHeight="1">
      <c r="A11" s="62" t="s">
        <v>297</v>
      </c>
      <c r="B11" s="285">
        <v>3</v>
      </c>
      <c r="C11" s="285">
        <v>0</v>
      </c>
      <c r="D11" s="285">
        <v>0</v>
      </c>
      <c r="E11" s="285">
        <v>0</v>
      </c>
      <c r="F11" s="285">
        <v>0</v>
      </c>
      <c r="G11" s="285">
        <v>0</v>
      </c>
      <c r="H11" s="285">
        <v>1</v>
      </c>
      <c r="I11" s="497">
        <v>0</v>
      </c>
      <c r="J11" s="497">
        <v>2</v>
      </c>
      <c r="K11" s="497">
        <v>3</v>
      </c>
      <c r="L11" s="497">
        <v>0</v>
      </c>
      <c r="M11" s="497">
        <v>1</v>
      </c>
      <c r="N11" s="497">
        <v>2</v>
      </c>
      <c r="O11" s="497" t="s">
        <v>908</v>
      </c>
      <c r="P11" s="497">
        <v>0</v>
      </c>
      <c r="Q11" s="497">
        <v>0</v>
      </c>
      <c r="R11" s="63" t="s">
        <v>297</v>
      </c>
    </row>
    <row r="12" spans="1:18" s="284" customFormat="1" ht="18" customHeight="1">
      <c r="A12" s="62" t="s">
        <v>348</v>
      </c>
      <c r="B12" s="285">
        <v>97</v>
      </c>
      <c r="C12" s="285">
        <v>0</v>
      </c>
      <c r="D12" s="285">
        <v>0</v>
      </c>
      <c r="E12" s="285">
        <v>2</v>
      </c>
      <c r="F12" s="285">
        <v>52</v>
      </c>
      <c r="G12" s="285">
        <v>0</v>
      </c>
      <c r="H12" s="285">
        <v>1</v>
      </c>
      <c r="I12" s="497">
        <v>6</v>
      </c>
      <c r="J12" s="497">
        <v>36</v>
      </c>
      <c r="K12" s="497">
        <v>89</v>
      </c>
      <c r="L12" s="497">
        <v>0</v>
      </c>
      <c r="M12" s="497">
        <v>0</v>
      </c>
      <c r="N12" s="497">
        <v>40</v>
      </c>
      <c r="O12" s="497" t="s">
        <v>908</v>
      </c>
      <c r="P12" s="497">
        <v>12</v>
      </c>
      <c r="Q12" s="497">
        <v>37</v>
      </c>
      <c r="R12" s="63" t="s">
        <v>348</v>
      </c>
    </row>
    <row r="13" spans="1:18" s="284" customFormat="1" ht="18" customHeight="1">
      <c r="A13" s="62" t="s">
        <v>904</v>
      </c>
      <c r="B13" s="285">
        <v>67</v>
      </c>
      <c r="C13" s="285">
        <v>0</v>
      </c>
      <c r="D13" s="285">
        <v>4</v>
      </c>
      <c r="E13" s="285">
        <v>1</v>
      </c>
      <c r="F13" s="285">
        <v>19</v>
      </c>
      <c r="G13" s="285">
        <v>0</v>
      </c>
      <c r="H13" s="285">
        <v>0</v>
      </c>
      <c r="I13" s="497">
        <v>1</v>
      </c>
      <c r="J13" s="497">
        <v>42</v>
      </c>
      <c r="K13" s="497">
        <v>66</v>
      </c>
      <c r="L13" s="497">
        <v>0</v>
      </c>
      <c r="M13" s="497">
        <v>8</v>
      </c>
      <c r="N13" s="497">
        <v>39</v>
      </c>
      <c r="O13" s="497">
        <v>12</v>
      </c>
      <c r="P13" s="497">
        <v>1</v>
      </c>
      <c r="Q13" s="497">
        <v>6</v>
      </c>
      <c r="R13" s="63" t="s">
        <v>904</v>
      </c>
    </row>
    <row r="14" spans="1:18" s="287" customFormat="1" ht="18" customHeight="1">
      <c r="A14" s="288" t="s">
        <v>1088</v>
      </c>
      <c r="B14" s="498">
        <f>SUM(B16:B38)</f>
        <v>66</v>
      </c>
      <c r="C14" s="498">
        <f t="shared" ref="C14:Q14" si="0">SUM(C16:C38)</f>
        <v>2</v>
      </c>
      <c r="D14" s="498">
        <f t="shared" si="0"/>
        <v>2</v>
      </c>
      <c r="E14" s="498">
        <f t="shared" si="0"/>
        <v>1</v>
      </c>
      <c r="F14" s="498">
        <f t="shared" si="0"/>
        <v>25</v>
      </c>
      <c r="G14" s="498">
        <f t="shared" si="0"/>
        <v>0</v>
      </c>
      <c r="H14" s="498">
        <f t="shared" si="0"/>
        <v>0</v>
      </c>
      <c r="I14" s="498">
        <f t="shared" si="0"/>
        <v>6</v>
      </c>
      <c r="J14" s="498">
        <f t="shared" si="0"/>
        <v>30</v>
      </c>
      <c r="K14" s="498">
        <f t="shared" si="0"/>
        <v>68</v>
      </c>
      <c r="L14" s="498">
        <f t="shared" si="0"/>
        <v>0</v>
      </c>
      <c r="M14" s="498">
        <f t="shared" si="0"/>
        <v>6</v>
      </c>
      <c r="N14" s="498">
        <f t="shared" si="0"/>
        <v>34</v>
      </c>
      <c r="O14" s="498">
        <f t="shared" si="0"/>
        <v>19</v>
      </c>
      <c r="P14" s="498">
        <f t="shared" si="0"/>
        <v>6</v>
      </c>
      <c r="Q14" s="498">
        <f t="shared" si="0"/>
        <v>3</v>
      </c>
      <c r="R14" s="64" t="s">
        <v>1088</v>
      </c>
    </row>
    <row r="15" spans="1:18" s="284" customFormat="1" ht="9.9499999999999993" customHeight="1">
      <c r="A15" s="290"/>
      <c r="B15" s="285"/>
      <c r="C15" s="285"/>
      <c r="D15" s="285"/>
      <c r="E15" s="285"/>
      <c r="F15" s="285"/>
      <c r="G15" s="285"/>
      <c r="H15" s="285"/>
      <c r="I15" s="497"/>
      <c r="J15" s="497"/>
      <c r="K15" s="497"/>
      <c r="L15" s="497"/>
      <c r="M15" s="497"/>
      <c r="N15" s="497"/>
      <c r="O15" s="497"/>
      <c r="P15" s="497"/>
      <c r="Q15" s="497"/>
      <c r="R15" s="292"/>
    </row>
    <row r="16" spans="1:18" s="452" customFormat="1" ht="17.45" customHeight="1">
      <c r="A16" s="450" t="s">
        <v>298</v>
      </c>
      <c r="B16" s="496">
        <f>SUM(C16:J16)</f>
        <v>17</v>
      </c>
      <c r="C16" s="1177">
        <v>1</v>
      </c>
      <c r="D16" s="1177">
        <v>0</v>
      </c>
      <c r="E16" s="1177">
        <v>0</v>
      </c>
      <c r="F16" s="1180">
        <v>9</v>
      </c>
      <c r="G16" s="1177">
        <v>0</v>
      </c>
      <c r="H16" s="1177">
        <v>0</v>
      </c>
      <c r="I16" s="1182">
        <v>0</v>
      </c>
      <c r="J16" s="1182">
        <v>7</v>
      </c>
      <c r="K16" s="1183">
        <f t="shared" ref="K16:K38" si="1">SUM(L16:Q16)</f>
        <v>17</v>
      </c>
      <c r="L16" s="1182">
        <v>0</v>
      </c>
      <c r="M16" s="1182">
        <v>1</v>
      </c>
      <c r="N16" s="1182">
        <v>12</v>
      </c>
      <c r="O16" s="1182">
        <v>3</v>
      </c>
      <c r="P16" s="1182">
        <v>1</v>
      </c>
      <c r="Q16" s="1182">
        <v>0</v>
      </c>
      <c r="R16" s="1001" t="s">
        <v>1293</v>
      </c>
    </row>
    <row r="17" spans="1:18" s="452" customFormat="1" ht="17.45" customHeight="1">
      <c r="A17" s="450" t="s">
        <v>300</v>
      </c>
      <c r="B17" s="496">
        <f t="shared" ref="B17:B38" si="2">SUM(C17:J17)</f>
        <v>2</v>
      </c>
      <c r="C17" s="1177">
        <v>0</v>
      </c>
      <c r="D17" s="1177">
        <v>0</v>
      </c>
      <c r="E17" s="1177">
        <v>0</v>
      </c>
      <c r="F17" s="1177">
        <v>2</v>
      </c>
      <c r="G17" s="1177">
        <v>0</v>
      </c>
      <c r="H17" s="1177">
        <v>0</v>
      </c>
      <c r="I17" s="1182">
        <v>0</v>
      </c>
      <c r="J17" s="1182">
        <v>0</v>
      </c>
      <c r="K17" s="1183">
        <f t="shared" si="1"/>
        <v>3</v>
      </c>
      <c r="L17" s="1182">
        <v>0</v>
      </c>
      <c r="M17" s="1182">
        <v>0</v>
      </c>
      <c r="N17" s="1182">
        <v>2</v>
      </c>
      <c r="O17" s="1182">
        <v>0</v>
      </c>
      <c r="P17" s="1182">
        <v>1</v>
      </c>
      <c r="Q17" s="1182">
        <v>0</v>
      </c>
      <c r="R17" s="451" t="s">
        <v>301</v>
      </c>
    </row>
    <row r="18" spans="1:18" s="452" customFormat="1" ht="17.45" customHeight="1">
      <c r="A18" s="450" t="s">
        <v>302</v>
      </c>
      <c r="B18" s="496">
        <f t="shared" si="2"/>
        <v>2</v>
      </c>
      <c r="C18" s="1177">
        <v>0</v>
      </c>
      <c r="D18" s="1177">
        <v>0</v>
      </c>
      <c r="E18" s="1177">
        <v>0</v>
      </c>
      <c r="F18" s="1177">
        <v>0</v>
      </c>
      <c r="G18" s="1177">
        <v>0</v>
      </c>
      <c r="H18" s="1177">
        <v>0</v>
      </c>
      <c r="I18" s="1182">
        <v>0</v>
      </c>
      <c r="J18" s="1182">
        <v>2</v>
      </c>
      <c r="K18" s="1183">
        <f t="shared" si="1"/>
        <v>2</v>
      </c>
      <c r="L18" s="1182">
        <v>0</v>
      </c>
      <c r="M18" s="1182">
        <v>0</v>
      </c>
      <c r="N18" s="1182">
        <v>1</v>
      </c>
      <c r="O18" s="1182">
        <v>0</v>
      </c>
      <c r="P18" s="1182">
        <v>0</v>
      </c>
      <c r="Q18" s="1182">
        <v>1</v>
      </c>
      <c r="R18" s="451" t="s">
        <v>303</v>
      </c>
    </row>
    <row r="19" spans="1:18" s="452" customFormat="1" ht="17.45" customHeight="1">
      <c r="A19" s="450" t="s">
        <v>304</v>
      </c>
      <c r="B19" s="496">
        <f t="shared" si="2"/>
        <v>3</v>
      </c>
      <c r="C19" s="1177">
        <v>0</v>
      </c>
      <c r="D19" s="1177">
        <v>0</v>
      </c>
      <c r="E19" s="1177">
        <v>0</v>
      </c>
      <c r="F19" s="1177">
        <v>0</v>
      </c>
      <c r="G19" s="1177">
        <v>0</v>
      </c>
      <c r="H19" s="1177">
        <v>0</v>
      </c>
      <c r="I19" s="1182">
        <v>3</v>
      </c>
      <c r="J19" s="1182">
        <v>0</v>
      </c>
      <c r="K19" s="1183">
        <f t="shared" si="1"/>
        <v>3</v>
      </c>
      <c r="L19" s="1182">
        <v>0</v>
      </c>
      <c r="M19" s="1182">
        <v>3</v>
      </c>
      <c r="N19" s="1182">
        <v>0</v>
      </c>
      <c r="O19" s="1182">
        <v>0</v>
      </c>
      <c r="P19" s="1182">
        <v>0</v>
      </c>
      <c r="Q19" s="1182">
        <v>0</v>
      </c>
      <c r="R19" s="451" t="s">
        <v>305</v>
      </c>
    </row>
    <row r="20" spans="1:18" s="452" customFormat="1" ht="17.45" customHeight="1">
      <c r="A20" s="450" t="s">
        <v>306</v>
      </c>
      <c r="B20" s="496">
        <f t="shared" si="2"/>
        <v>11</v>
      </c>
      <c r="C20" s="1177">
        <v>0</v>
      </c>
      <c r="D20" s="1177">
        <v>1</v>
      </c>
      <c r="E20" s="1177">
        <v>0</v>
      </c>
      <c r="F20" s="1177">
        <v>9</v>
      </c>
      <c r="G20" s="1177">
        <v>0</v>
      </c>
      <c r="H20" s="1177">
        <v>0</v>
      </c>
      <c r="I20" s="1182">
        <v>1</v>
      </c>
      <c r="J20" s="1182">
        <v>0</v>
      </c>
      <c r="K20" s="1183">
        <f t="shared" si="1"/>
        <v>11</v>
      </c>
      <c r="L20" s="1182">
        <v>0</v>
      </c>
      <c r="M20" s="1182">
        <v>0</v>
      </c>
      <c r="N20" s="1182">
        <v>7</v>
      </c>
      <c r="O20" s="1182">
        <v>2</v>
      </c>
      <c r="P20" s="1182">
        <v>1</v>
      </c>
      <c r="Q20" s="1182">
        <v>1</v>
      </c>
      <c r="R20" s="451" t="s">
        <v>307</v>
      </c>
    </row>
    <row r="21" spans="1:18" s="452" customFormat="1" ht="17.45" customHeight="1">
      <c r="A21" s="450" t="s">
        <v>308</v>
      </c>
      <c r="B21" s="496">
        <f t="shared" si="2"/>
        <v>2</v>
      </c>
      <c r="C21" s="1177">
        <v>0</v>
      </c>
      <c r="D21" s="1177">
        <v>0</v>
      </c>
      <c r="E21" s="1177">
        <v>0</v>
      </c>
      <c r="F21" s="1177">
        <v>0</v>
      </c>
      <c r="G21" s="1177">
        <v>0</v>
      </c>
      <c r="H21" s="1177">
        <v>0</v>
      </c>
      <c r="I21" s="1182">
        <v>0</v>
      </c>
      <c r="J21" s="1182">
        <v>2</v>
      </c>
      <c r="K21" s="1183">
        <f t="shared" si="1"/>
        <v>2</v>
      </c>
      <c r="L21" s="1181">
        <v>0</v>
      </c>
      <c r="M21" s="1181" t="s">
        <v>1221</v>
      </c>
      <c r="N21" s="1182">
        <v>2</v>
      </c>
      <c r="O21" s="1181" t="s">
        <v>1221</v>
      </c>
      <c r="P21" s="1181" t="s">
        <v>1221</v>
      </c>
      <c r="Q21" s="1181" t="s">
        <v>1221</v>
      </c>
      <c r="R21" s="451" t="s">
        <v>309</v>
      </c>
    </row>
    <row r="22" spans="1:18" s="452" customFormat="1" ht="17.45" customHeight="1">
      <c r="A22" s="450" t="s">
        <v>310</v>
      </c>
      <c r="B22" s="496">
        <f t="shared" si="2"/>
        <v>3</v>
      </c>
      <c r="C22" s="1177">
        <v>0</v>
      </c>
      <c r="D22" s="1177">
        <v>0</v>
      </c>
      <c r="E22" s="1177">
        <v>0</v>
      </c>
      <c r="F22" s="1177">
        <v>0</v>
      </c>
      <c r="G22" s="1177">
        <v>0</v>
      </c>
      <c r="H22" s="1177">
        <v>0</v>
      </c>
      <c r="I22" s="1182">
        <v>1</v>
      </c>
      <c r="J22" s="1182">
        <v>2</v>
      </c>
      <c r="K22" s="1183">
        <f t="shared" si="1"/>
        <v>3</v>
      </c>
      <c r="L22" s="1182">
        <v>0</v>
      </c>
      <c r="M22" s="1182">
        <v>0</v>
      </c>
      <c r="N22" s="1182">
        <v>0</v>
      </c>
      <c r="O22" s="1182">
        <v>3</v>
      </c>
      <c r="P22" s="1182">
        <v>0</v>
      </c>
      <c r="Q22" s="1182">
        <v>0</v>
      </c>
      <c r="R22" s="451" t="s">
        <v>311</v>
      </c>
    </row>
    <row r="23" spans="1:18" s="452" customFormat="1" ht="17.45" customHeight="1">
      <c r="A23" s="450" t="s">
        <v>312</v>
      </c>
      <c r="B23" s="496">
        <f t="shared" si="2"/>
        <v>0</v>
      </c>
      <c r="C23" s="1177">
        <v>0</v>
      </c>
      <c r="D23" s="1177">
        <v>0</v>
      </c>
      <c r="E23" s="1177">
        <v>0</v>
      </c>
      <c r="F23" s="1177">
        <v>0</v>
      </c>
      <c r="G23" s="1177">
        <v>0</v>
      </c>
      <c r="H23" s="1177">
        <v>0</v>
      </c>
      <c r="I23" s="1182">
        <v>0</v>
      </c>
      <c r="J23" s="1182">
        <v>0</v>
      </c>
      <c r="K23" s="1183">
        <f t="shared" si="1"/>
        <v>0</v>
      </c>
      <c r="L23" s="1182">
        <v>0</v>
      </c>
      <c r="M23" s="1182">
        <v>0</v>
      </c>
      <c r="N23" s="1182">
        <v>0</v>
      </c>
      <c r="O23" s="1182">
        <v>0</v>
      </c>
      <c r="P23" s="1182">
        <v>0</v>
      </c>
      <c r="Q23" s="1182">
        <v>0</v>
      </c>
      <c r="R23" s="451" t="s">
        <v>313</v>
      </c>
    </row>
    <row r="24" spans="1:18" s="452" customFormat="1" ht="17.45" customHeight="1">
      <c r="A24" s="450" t="s">
        <v>314</v>
      </c>
      <c r="B24" s="496">
        <f t="shared" si="2"/>
        <v>1</v>
      </c>
      <c r="C24" s="1177">
        <v>0</v>
      </c>
      <c r="D24" s="1177">
        <v>1</v>
      </c>
      <c r="E24" s="1177">
        <v>0</v>
      </c>
      <c r="F24" s="1177">
        <v>0</v>
      </c>
      <c r="G24" s="1177">
        <v>0</v>
      </c>
      <c r="H24" s="1177">
        <v>0</v>
      </c>
      <c r="I24" s="1182">
        <v>0</v>
      </c>
      <c r="J24" s="1182">
        <v>0</v>
      </c>
      <c r="K24" s="1183">
        <f t="shared" si="1"/>
        <v>1</v>
      </c>
      <c r="L24" s="1182">
        <v>0</v>
      </c>
      <c r="M24" s="1182">
        <v>0</v>
      </c>
      <c r="N24" s="1182">
        <v>0</v>
      </c>
      <c r="O24" s="1182">
        <v>1</v>
      </c>
      <c r="P24" s="1182">
        <v>0</v>
      </c>
      <c r="Q24" s="1182">
        <v>0</v>
      </c>
      <c r="R24" s="451" t="s">
        <v>315</v>
      </c>
    </row>
    <row r="25" spans="1:18" s="452" customFormat="1" ht="17.45" customHeight="1">
      <c r="A25" s="450" t="s">
        <v>316</v>
      </c>
      <c r="B25" s="496">
        <f t="shared" si="2"/>
        <v>13</v>
      </c>
      <c r="C25" s="1177">
        <v>0</v>
      </c>
      <c r="D25" s="1177">
        <v>0</v>
      </c>
      <c r="E25" s="1177">
        <v>1</v>
      </c>
      <c r="F25" s="1177">
        <v>5</v>
      </c>
      <c r="G25" s="1177">
        <v>0</v>
      </c>
      <c r="H25" s="1177">
        <v>0</v>
      </c>
      <c r="I25" s="1182">
        <v>0</v>
      </c>
      <c r="J25" s="1182">
        <v>7</v>
      </c>
      <c r="K25" s="1183">
        <f t="shared" si="1"/>
        <v>13</v>
      </c>
      <c r="L25" s="1182">
        <v>0</v>
      </c>
      <c r="M25" s="1182">
        <v>1</v>
      </c>
      <c r="N25" s="1182">
        <v>6</v>
      </c>
      <c r="O25" s="1182">
        <v>4</v>
      </c>
      <c r="P25" s="1182">
        <v>1</v>
      </c>
      <c r="Q25" s="1182">
        <v>1</v>
      </c>
      <c r="R25" s="451" t="s">
        <v>317</v>
      </c>
    </row>
    <row r="26" spans="1:18" s="452" customFormat="1" ht="17.45" customHeight="1">
      <c r="A26" s="450" t="s">
        <v>318</v>
      </c>
      <c r="B26" s="496">
        <f t="shared" si="2"/>
        <v>1</v>
      </c>
      <c r="C26" s="1177">
        <v>0</v>
      </c>
      <c r="D26" s="1177">
        <v>0</v>
      </c>
      <c r="E26" s="1177">
        <v>0</v>
      </c>
      <c r="F26" s="1177">
        <v>0</v>
      </c>
      <c r="G26" s="1177">
        <v>0</v>
      </c>
      <c r="H26" s="1177">
        <v>0</v>
      </c>
      <c r="I26" s="1182">
        <v>0</v>
      </c>
      <c r="J26" s="1182">
        <v>1</v>
      </c>
      <c r="K26" s="1183">
        <f t="shared" si="1"/>
        <v>1</v>
      </c>
      <c r="L26" s="1182">
        <v>0</v>
      </c>
      <c r="M26" s="1182">
        <v>0</v>
      </c>
      <c r="N26" s="1182">
        <v>0</v>
      </c>
      <c r="O26" s="1182">
        <v>0</v>
      </c>
      <c r="P26" s="1182">
        <v>1</v>
      </c>
      <c r="Q26" s="1182">
        <v>0</v>
      </c>
      <c r="R26" s="451" t="s">
        <v>319</v>
      </c>
    </row>
    <row r="27" spans="1:18" s="452" customFormat="1" ht="17.45" customHeight="1">
      <c r="A27" s="450" t="s">
        <v>320</v>
      </c>
      <c r="B27" s="496">
        <f t="shared" si="2"/>
        <v>5</v>
      </c>
      <c r="C27" s="1177">
        <v>0</v>
      </c>
      <c r="D27" s="1177">
        <v>0</v>
      </c>
      <c r="E27" s="1177">
        <v>0</v>
      </c>
      <c r="F27" s="1177">
        <v>0</v>
      </c>
      <c r="G27" s="1177">
        <v>0</v>
      </c>
      <c r="H27" s="1177">
        <v>0</v>
      </c>
      <c r="I27" s="1182">
        <v>0</v>
      </c>
      <c r="J27" s="1182">
        <v>5</v>
      </c>
      <c r="K27" s="1183">
        <f t="shared" si="1"/>
        <v>5</v>
      </c>
      <c r="L27" s="1182">
        <v>0</v>
      </c>
      <c r="M27" s="1182">
        <v>0</v>
      </c>
      <c r="N27" s="1182">
        <v>0</v>
      </c>
      <c r="O27" s="1182">
        <v>5</v>
      </c>
      <c r="P27" s="1182">
        <v>0</v>
      </c>
      <c r="Q27" s="1182">
        <v>0</v>
      </c>
      <c r="R27" s="451" t="s">
        <v>321</v>
      </c>
    </row>
    <row r="28" spans="1:18" s="452" customFormat="1" ht="17.45" customHeight="1">
      <c r="A28" s="450" t="s">
        <v>322</v>
      </c>
      <c r="B28" s="496">
        <f t="shared" si="2"/>
        <v>1</v>
      </c>
      <c r="C28" s="1177">
        <v>1</v>
      </c>
      <c r="D28" s="1177">
        <v>0</v>
      </c>
      <c r="E28" s="1177">
        <v>0</v>
      </c>
      <c r="F28" s="1177">
        <v>0</v>
      </c>
      <c r="G28" s="1177">
        <v>0</v>
      </c>
      <c r="H28" s="1177">
        <v>0</v>
      </c>
      <c r="I28" s="1182">
        <v>0</v>
      </c>
      <c r="J28" s="1182">
        <v>0</v>
      </c>
      <c r="K28" s="1183">
        <f t="shared" si="1"/>
        <v>2</v>
      </c>
      <c r="L28" s="1182">
        <v>0</v>
      </c>
      <c r="M28" s="1182">
        <v>1</v>
      </c>
      <c r="N28" s="1182">
        <v>0</v>
      </c>
      <c r="O28" s="1182">
        <v>0</v>
      </c>
      <c r="P28" s="1182">
        <v>1</v>
      </c>
      <c r="Q28" s="1182">
        <v>0</v>
      </c>
      <c r="R28" s="451" t="s">
        <v>323</v>
      </c>
    </row>
    <row r="29" spans="1:18" s="452" customFormat="1" ht="17.45" customHeight="1">
      <c r="A29" s="450" t="s">
        <v>324</v>
      </c>
      <c r="B29" s="496">
        <f t="shared" si="2"/>
        <v>0</v>
      </c>
      <c r="C29" s="1177">
        <v>0</v>
      </c>
      <c r="D29" s="1177">
        <v>0</v>
      </c>
      <c r="E29" s="1177">
        <v>0</v>
      </c>
      <c r="F29" s="1177">
        <v>0</v>
      </c>
      <c r="G29" s="1177">
        <v>0</v>
      </c>
      <c r="H29" s="1177">
        <v>0</v>
      </c>
      <c r="I29" s="1182">
        <v>0</v>
      </c>
      <c r="J29" s="1182">
        <v>0</v>
      </c>
      <c r="K29" s="1183">
        <f t="shared" si="1"/>
        <v>0</v>
      </c>
      <c r="L29" s="1182">
        <v>0</v>
      </c>
      <c r="M29" s="1182">
        <v>0</v>
      </c>
      <c r="N29" s="1182">
        <v>0</v>
      </c>
      <c r="O29" s="1182">
        <v>0</v>
      </c>
      <c r="P29" s="1182">
        <v>0</v>
      </c>
      <c r="Q29" s="1182">
        <v>0</v>
      </c>
      <c r="R29" s="451" t="s">
        <v>325</v>
      </c>
    </row>
    <row r="30" spans="1:18" s="452" customFormat="1" ht="17.45" customHeight="1">
      <c r="A30" s="450" t="s">
        <v>326</v>
      </c>
      <c r="B30" s="496">
        <f t="shared" si="2"/>
        <v>0</v>
      </c>
      <c r="C30" s="1177">
        <v>0</v>
      </c>
      <c r="D30" s="1177">
        <v>0</v>
      </c>
      <c r="E30" s="1177">
        <v>0</v>
      </c>
      <c r="F30" s="1177">
        <v>0</v>
      </c>
      <c r="G30" s="1177">
        <v>0</v>
      </c>
      <c r="H30" s="1177">
        <v>0</v>
      </c>
      <c r="I30" s="1182">
        <v>0</v>
      </c>
      <c r="J30" s="1182">
        <v>0</v>
      </c>
      <c r="K30" s="1183">
        <f t="shared" si="1"/>
        <v>0</v>
      </c>
      <c r="L30" s="1182">
        <v>0</v>
      </c>
      <c r="M30" s="1182">
        <v>0</v>
      </c>
      <c r="N30" s="1182">
        <v>0</v>
      </c>
      <c r="O30" s="1182">
        <v>0</v>
      </c>
      <c r="P30" s="1182">
        <v>0</v>
      </c>
      <c r="Q30" s="1182">
        <v>0</v>
      </c>
      <c r="R30" s="451" t="s">
        <v>327</v>
      </c>
    </row>
    <row r="31" spans="1:18" s="452" customFormat="1" ht="17.45" customHeight="1">
      <c r="A31" s="450" t="s">
        <v>328</v>
      </c>
      <c r="B31" s="496">
        <f t="shared" si="2"/>
        <v>0</v>
      </c>
      <c r="C31" s="1177">
        <v>0</v>
      </c>
      <c r="D31" s="1177">
        <v>0</v>
      </c>
      <c r="E31" s="1177">
        <v>0</v>
      </c>
      <c r="F31" s="1177">
        <v>0</v>
      </c>
      <c r="G31" s="1177">
        <v>0</v>
      </c>
      <c r="H31" s="1177">
        <v>0</v>
      </c>
      <c r="I31" s="1182">
        <v>0</v>
      </c>
      <c r="J31" s="1182">
        <v>0</v>
      </c>
      <c r="K31" s="1183">
        <f t="shared" si="1"/>
        <v>0</v>
      </c>
      <c r="L31" s="1182">
        <v>0</v>
      </c>
      <c r="M31" s="1182">
        <v>0</v>
      </c>
      <c r="N31" s="1182">
        <v>0</v>
      </c>
      <c r="O31" s="1182">
        <v>0</v>
      </c>
      <c r="P31" s="1182">
        <v>0</v>
      </c>
      <c r="Q31" s="1182">
        <v>0</v>
      </c>
      <c r="R31" s="451" t="s">
        <v>329</v>
      </c>
    </row>
    <row r="32" spans="1:18" s="452" customFormat="1" ht="17.45" customHeight="1">
      <c r="A32" s="450" t="s">
        <v>330</v>
      </c>
      <c r="B32" s="496">
        <f t="shared" si="2"/>
        <v>0</v>
      </c>
      <c r="C32" s="1177">
        <v>0</v>
      </c>
      <c r="D32" s="1177">
        <v>0</v>
      </c>
      <c r="E32" s="1177">
        <v>0</v>
      </c>
      <c r="F32" s="1177">
        <v>0</v>
      </c>
      <c r="G32" s="1177">
        <v>0</v>
      </c>
      <c r="H32" s="1177">
        <v>0</v>
      </c>
      <c r="I32" s="1177">
        <v>0</v>
      </c>
      <c r="J32" s="1177">
        <v>0</v>
      </c>
      <c r="K32" s="1183">
        <f t="shared" si="1"/>
        <v>0</v>
      </c>
      <c r="L32" s="1177">
        <v>0</v>
      </c>
      <c r="M32" s="1177">
        <v>0</v>
      </c>
      <c r="N32" s="1177">
        <v>0</v>
      </c>
      <c r="O32" s="1177">
        <v>0</v>
      </c>
      <c r="P32" s="1177">
        <v>0</v>
      </c>
      <c r="Q32" s="1182">
        <v>0</v>
      </c>
      <c r="R32" s="451" t="s">
        <v>331</v>
      </c>
    </row>
    <row r="33" spans="1:18" s="284" customFormat="1" ht="17.45" customHeight="1">
      <c r="A33" s="290" t="s">
        <v>332</v>
      </c>
      <c r="B33" s="496">
        <f t="shared" si="2"/>
        <v>3</v>
      </c>
      <c r="C33" s="1177">
        <v>0</v>
      </c>
      <c r="D33" s="1177">
        <v>0</v>
      </c>
      <c r="E33" s="1177">
        <v>0</v>
      </c>
      <c r="F33" s="1177">
        <v>0</v>
      </c>
      <c r="G33" s="1177">
        <v>0</v>
      </c>
      <c r="H33" s="1177">
        <v>0</v>
      </c>
      <c r="I33" s="1182">
        <v>0</v>
      </c>
      <c r="J33" s="1182">
        <v>3</v>
      </c>
      <c r="K33" s="1183">
        <f t="shared" si="1"/>
        <v>3</v>
      </c>
      <c r="L33" s="1182">
        <v>0</v>
      </c>
      <c r="M33" s="1182">
        <v>0</v>
      </c>
      <c r="N33" s="1182">
        <v>3</v>
      </c>
      <c r="O33" s="1182">
        <v>0</v>
      </c>
      <c r="P33" s="1182">
        <v>0</v>
      </c>
      <c r="Q33" s="1182">
        <v>0</v>
      </c>
      <c r="R33" s="293" t="s">
        <v>333</v>
      </c>
    </row>
    <row r="34" spans="1:18" s="284" customFormat="1" ht="17.45" customHeight="1">
      <c r="A34" s="290" t="s">
        <v>334</v>
      </c>
      <c r="B34" s="496">
        <f t="shared" si="2"/>
        <v>1</v>
      </c>
      <c r="C34" s="1177">
        <v>0</v>
      </c>
      <c r="D34" s="1177">
        <v>0</v>
      </c>
      <c r="E34" s="1177">
        <v>0</v>
      </c>
      <c r="F34" s="1177">
        <v>0</v>
      </c>
      <c r="G34" s="1177">
        <v>0</v>
      </c>
      <c r="H34" s="1177">
        <v>0</v>
      </c>
      <c r="I34" s="1177">
        <v>1</v>
      </c>
      <c r="J34" s="1177">
        <v>0</v>
      </c>
      <c r="K34" s="1183">
        <f t="shared" si="1"/>
        <v>1</v>
      </c>
      <c r="L34" s="1177">
        <v>0</v>
      </c>
      <c r="M34" s="1177">
        <v>0</v>
      </c>
      <c r="N34" s="1177">
        <v>1</v>
      </c>
      <c r="O34" s="1177">
        <v>0</v>
      </c>
      <c r="P34" s="1177">
        <v>0</v>
      </c>
      <c r="Q34" s="1182">
        <v>0</v>
      </c>
      <c r="R34" s="293" t="s">
        <v>335</v>
      </c>
    </row>
    <row r="35" spans="1:18" s="284" customFormat="1" ht="17.45" customHeight="1">
      <c r="A35" s="290" t="s">
        <v>336</v>
      </c>
      <c r="B35" s="496">
        <f t="shared" si="2"/>
        <v>1</v>
      </c>
      <c r="C35" s="1177">
        <v>0</v>
      </c>
      <c r="D35" s="1177">
        <v>0</v>
      </c>
      <c r="E35" s="1177">
        <v>0</v>
      </c>
      <c r="F35" s="1177">
        <v>0</v>
      </c>
      <c r="G35" s="1177">
        <v>0</v>
      </c>
      <c r="H35" s="1177">
        <v>0</v>
      </c>
      <c r="I35" s="1177">
        <v>0</v>
      </c>
      <c r="J35" s="1182">
        <v>1</v>
      </c>
      <c r="K35" s="1183">
        <f t="shared" si="1"/>
        <v>1</v>
      </c>
      <c r="L35" s="1182">
        <v>0</v>
      </c>
      <c r="M35" s="1182">
        <v>0</v>
      </c>
      <c r="N35" s="1182">
        <v>0</v>
      </c>
      <c r="O35" s="1182">
        <v>1</v>
      </c>
      <c r="P35" s="1182">
        <v>0</v>
      </c>
      <c r="Q35" s="1182">
        <v>0</v>
      </c>
      <c r="R35" s="293" t="s">
        <v>337</v>
      </c>
    </row>
    <row r="36" spans="1:18" s="284" customFormat="1" ht="17.45" customHeight="1">
      <c r="A36" s="290" t="s">
        <v>338</v>
      </c>
      <c r="B36" s="496">
        <f t="shared" si="2"/>
        <v>0</v>
      </c>
      <c r="C36" s="854">
        <v>0</v>
      </c>
      <c r="D36" s="854">
        <v>0</v>
      </c>
      <c r="E36" s="854">
        <v>0</v>
      </c>
      <c r="F36" s="854">
        <v>0</v>
      </c>
      <c r="G36" s="854">
        <v>0</v>
      </c>
      <c r="H36" s="854">
        <v>0</v>
      </c>
      <c r="I36" s="854">
        <v>0</v>
      </c>
      <c r="J36" s="854">
        <v>0</v>
      </c>
      <c r="K36" s="499">
        <f t="shared" si="1"/>
        <v>0</v>
      </c>
      <c r="L36" s="854">
        <v>0</v>
      </c>
      <c r="M36" s="854">
        <v>0</v>
      </c>
      <c r="N36" s="854">
        <v>0</v>
      </c>
      <c r="O36" s="854">
        <v>0</v>
      </c>
      <c r="P36" s="854">
        <v>0</v>
      </c>
      <c r="Q36" s="854">
        <v>0</v>
      </c>
      <c r="R36" s="293" t="s">
        <v>339</v>
      </c>
    </row>
    <row r="37" spans="1:18" s="284" customFormat="1" ht="17.45" customHeight="1">
      <c r="A37" s="290" t="s">
        <v>340</v>
      </c>
      <c r="B37" s="496">
        <f t="shared" si="2"/>
        <v>0</v>
      </c>
      <c r="C37" s="854">
        <v>0</v>
      </c>
      <c r="D37" s="854">
        <v>0</v>
      </c>
      <c r="E37" s="854">
        <v>0</v>
      </c>
      <c r="F37" s="854">
        <v>0</v>
      </c>
      <c r="G37" s="854">
        <v>0</v>
      </c>
      <c r="H37" s="854">
        <v>0</v>
      </c>
      <c r="I37" s="854">
        <v>0</v>
      </c>
      <c r="J37" s="854">
        <v>0</v>
      </c>
      <c r="K37" s="499">
        <f t="shared" si="1"/>
        <v>0</v>
      </c>
      <c r="L37" s="854">
        <v>0</v>
      </c>
      <c r="M37" s="854">
        <v>0</v>
      </c>
      <c r="N37" s="854">
        <v>0</v>
      </c>
      <c r="O37" s="854">
        <v>0</v>
      </c>
      <c r="P37" s="854">
        <v>0</v>
      </c>
      <c r="Q37" s="854">
        <v>0</v>
      </c>
      <c r="R37" s="293" t="s">
        <v>341</v>
      </c>
    </row>
    <row r="38" spans="1:18" s="284" customFormat="1" ht="17.45" customHeight="1" thickBot="1">
      <c r="A38" s="290" t="s">
        <v>245</v>
      </c>
      <c r="B38" s="496">
        <f t="shared" si="2"/>
        <v>0</v>
      </c>
      <c r="C38" s="854">
        <v>0</v>
      </c>
      <c r="D38" s="854">
        <v>0</v>
      </c>
      <c r="E38" s="854">
        <v>0</v>
      </c>
      <c r="F38" s="854">
        <v>0</v>
      </c>
      <c r="G38" s="854">
        <v>0</v>
      </c>
      <c r="H38" s="854">
        <v>0</v>
      </c>
      <c r="I38" s="854">
        <v>0</v>
      </c>
      <c r="J38" s="854">
        <v>0</v>
      </c>
      <c r="K38" s="499">
        <f t="shared" si="1"/>
        <v>0</v>
      </c>
      <c r="L38" s="854">
        <v>0</v>
      </c>
      <c r="M38" s="854">
        <v>0</v>
      </c>
      <c r="N38" s="854">
        <v>0</v>
      </c>
      <c r="O38" s="854">
        <v>0</v>
      </c>
      <c r="P38" s="854">
        <v>0</v>
      </c>
      <c r="Q38" s="854">
        <v>0</v>
      </c>
      <c r="R38" s="293" t="s">
        <v>343</v>
      </c>
    </row>
    <row r="39" spans="1:18" s="500" customFormat="1" ht="12.95" customHeight="1">
      <c r="A39" s="501" t="s">
        <v>475</v>
      </c>
      <c r="B39" s="501"/>
      <c r="C39" s="502"/>
      <c r="D39" s="502"/>
      <c r="E39" s="502"/>
      <c r="F39" s="502"/>
      <c r="G39" s="502"/>
      <c r="H39" s="502"/>
      <c r="I39" s="502"/>
      <c r="J39" s="502"/>
      <c r="K39" s="502"/>
      <c r="L39" s="502"/>
      <c r="M39" s="502"/>
      <c r="N39" s="502"/>
      <c r="O39" s="502"/>
      <c r="P39" s="503"/>
      <c r="Q39" s="503"/>
      <c r="R39" s="380" t="s">
        <v>52</v>
      </c>
    </row>
    <row r="40" spans="1:18" s="295" customFormat="1" ht="12" customHeight="1">
      <c r="A40" s="504" t="s">
        <v>916</v>
      </c>
      <c r="B40" s="504"/>
      <c r="C40" s="504"/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5"/>
      <c r="Q40" s="505"/>
      <c r="R40" s="506"/>
    </row>
    <row r="41" spans="1:18" s="284" customFormat="1" ht="11.25">
      <c r="A41" s="298"/>
      <c r="B41" s="299"/>
      <c r="C41" s="299"/>
      <c r="D41" s="300"/>
      <c r="E41" s="300"/>
      <c r="F41" s="300"/>
      <c r="G41" s="300"/>
      <c r="H41" s="300"/>
      <c r="I41" s="300"/>
      <c r="J41" s="300"/>
      <c r="K41" s="300"/>
      <c r="L41" s="300"/>
      <c r="P41" s="301"/>
      <c r="Q41" s="301"/>
      <c r="R41" s="298"/>
    </row>
    <row r="42" spans="1:18" s="284" customFormat="1" ht="11.25">
      <c r="A42" s="298"/>
      <c r="B42" s="298"/>
      <c r="C42" s="298"/>
      <c r="P42" s="301"/>
      <c r="Q42" s="301"/>
      <c r="R42" s="298"/>
    </row>
    <row r="43" spans="1:18" s="284" customFormat="1" ht="11.25">
      <c r="A43" s="298"/>
      <c r="B43" s="298"/>
      <c r="C43" s="298"/>
      <c r="P43" s="298"/>
      <c r="Q43" s="298"/>
      <c r="R43" s="298"/>
    </row>
    <row r="44" spans="1:18" s="284" customFormat="1" ht="11.25">
      <c r="A44" s="298"/>
      <c r="B44" s="298"/>
      <c r="C44" s="298"/>
      <c r="P44" s="298"/>
      <c r="Q44" s="298"/>
      <c r="R44" s="298"/>
    </row>
    <row r="45" spans="1:18" s="284" customFormat="1" ht="11.25">
      <c r="A45" s="298"/>
      <c r="B45" s="298"/>
      <c r="C45" s="298"/>
      <c r="P45" s="298"/>
      <c r="Q45" s="298"/>
      <c r="R45" s="298"/>
    </row>
    <row r="46" spans="1:18" s="284" customFormat="1" ht="11.25">
      <c r="A46" s="298"/>
      <c r="B46" s="298"/>
      <c r="C46" s="298"/>
      <c r="P46" s="298"/>
      <c r="Q46" s="298"/>
      <c r="R46" s="298"/>
    </row>
    <row r="47" spans="1:18" s="284" customFormat="1" ht="11.25">
      <c r="A47" s="298"/>
      <c r="B47" s="298"/>
      <c r="C47" s="298"/>
      <c r="P47" s="298"/>
      <c r="Q47" s="298"/>
      <c r="R47" s="298"/>
    </row>
    <row r="48" spans="1:18" s="284" customFormat="1" ht="11.25">
      <c r="A48" s="298"/>
      <c r="B48" s="298"/>
      <c r="C48" s="298"/>
      <c r="P48" s="298"/>
      <c r="Q48" s="298"/>
      <c r="R48" s="298"/>
    </row>
    <row r="49" spans="1:18" s="284" customFormat="1" ht="11.25">
      <c r="A49" s="298"/>
      <c r="B49" s="298"/>
      <c r="C49" s="298"/>
      <c r="P49" s="298"/>
      <c r="Q49" s="298"/>
      <c r="R49" s="298"/>
    </row>
    <row r="50" spans="1:18" s="284" customFormat="1" ht="11.25">
      <c r="A50" s="298"/>
      <c r="B50" s="298"/>
      <c r="C50" s="298"/>
      <c r="P50" s="298"/>
      <c r="Q50" s="298"/>
      <c r="R50" s="298"/>
    </row>
    <row r="51" spans="1:18" s="284" customFormat="1" ht="11.25">
      <c r="A51" s="298"/>
      <c r="B51" s="298"/>
      <c r="C51" s="298"/>
      <c r="P51" s="298"/>
      <c r="Q51" s="298"/>
      <c r="R51" s="298"/>
    </row>
    <row r="52" spans="1:18" s="284" customFormat="1" ht="11.25">
      <c r="A52" s="298"/>
      <c r="B52" s="298"/>
      <c r="C52" s="298"/>
      <c r="P52" s="298"/>
      <c r="Q52" s="298"/>
      <c r="R52" s="298"/>
    </row>
    <row r="53" spans="1:18" s="284" customFormat="1" ht="11.25">
      <c r="A53" s="298"/>
      <c r="B53" s="298"/>
      <c r="C53" s="298"/>
      <c r="P53" s="298"/>
      <c r="Q53" s="298"/>
      <c r="R53" s="298"/>
    </row>
    <row r="54" spans="1:18" s="284" customFormat="1" ht="11.25">
      <c r="A54" s="298"/>
      <c r="B54" s="298"/>
      <c r="C54" s="298"/>
      <c r="P54" s="298"/>
      <c r="Q54" s="298"/>
      <c r="R54" s="298"/>
    </row>
    <row r="55" spans="1:18" s="284" customFormat="1" ht="11.25">
      <c r="A55" s="298"/>
      <c r="B55" s="298"/>
      <c r="C55" s="298"/>
      <c r="P55" s="298"/>
      <c r="Q55" s="298"/>
      <c r="R55" s="298"/>
    </row>
    <row r="56" spans="1:18" s="284" customFormat="1" ht="11.25">
      <c r="A56" s="298"/>
      <c r="B56" s="298"/>
      <c r="C56" s="298"/>
      <c r="P56" s="298"/>
      <c r="Q56" s="298"/>
      <c r="R56" s="298"/>
    </row>
    <row r="57" spans="1:18" s="284" customFormat="1" ht="11.25">
      <c r="A57" s="298"/>
      <c r="B57" s="298"/>
      <c r="C57" s="298"/>
      <c r="P57" s="298"/>
      <c r="Q57" s="298"/>
      <c r="R57" s="298"/>
    </row>
    <row r="58" spans="1:18" s="284" customFormat="1" ht="11.25">
      <c r="A58" s="298"/>
      <c r="B58" s="298"/>
      <c r="C58" s="298"/>
      <c r="P58" s="298"/>
      <c r="Q58" s="298"/>
      <c r="R58" s="298"/>
    </row>
    <row r="59" spans="1:18" s="284" customFormat="1" ht="11.25">
      <c r="A59" s="298"/>
      <c r="B59" s="298"/>
      <c r="C59" s="298"/>
      <c r="P59" s="298"/>
      <c r="Q59" s="298"/>
      <c r="R59" s="298"/>
    </row>
    <row r="60" spans="1:18" s="284" customFormat="1" ht="11.25">
      <c r="A60" s="298"/>
      <c r="B60" s="298"/>
      <c r="C60" s="298"/>
      <c r="P60" s="298"/>
      <c r="Q60" s="298"/>
      <c r="R60" s="298"/>
    </row>
    <row r="61" spans="1:18" s="284" customFormat="1" ht="11.25">
      <c r="A61" s="298"/>
      <c r="B61" s="298"/>
      <c r="C61" s="298"/>
      <c r="P61" s="298"/>
      <c r="Q61" s="298"/>
      <c r="R61" s="298"/>
    </row>
    <row r="62" spans="1:18" s="284" customFormat="1" ht="11.25">
      <c r="A62" s="298"/>
      <c r="B62" s="298"/>
      <c r="C62" s="298"/>
      <c r="P62" s="298"/>
      <c r="Q62" s="298"/>
      <c r="R62" s="298"/>
    </row>
    <row r="63" spans="1:18" s="284" customFormat="1" ht="11.25">
      <c r="A63" s="298"/>
      <c r="B63" s="298"/>
      <c r="C63" s="298"/>
      <c r="P63" s="298"/>
      <c r="Q63" s="298"/>
      <c r="R63" s="298"/>
    </row>
    <row r="64" spans="1:18" s="284" customFormat="1" ht="11.25">
      <c r="A64" s="298"/>
      <c r="B64" s="298"/>
      <c r="C64" s="298"/>
      <c r="P64" s="298"/>
      <c r="Q64" s="298"/>
      <c r="R64" s="298"/>
    </row>
    <row r="65" spans="1:18" s="284" customFormat="1" ht="11.25">
      <c r="A65" s="298"/>
      <c r="B65" s="298"/>
      <c r="C65" s="298"/>
      <c r="P65" s="298"/>
      <c r="Q65" s="298"/>
      <c r="R65" s="298"/>
    </row>
    <row r="66" spans="1:18" s="284" customFormat="1" ht="11.25">
      <c r="A66" s="298"/>
      <c r="B66" s="298"/>
      <c r="C66" s="298"/>
      <c r="P66" s="298"/>
      <c r="Q66" s="298"/>
      <c r="R66" s="298"/>
    </row>
    <row r="67" spans="1:18" s="284" customFormat="1" ht="11.25">
      <c r="A67" s="298"/>
      <c r="B67" s="298"/>
      <c r="C67" s="298"/>
      <c r="P67" s="298"/>
      <c r="Q67" s="298"/>
      <c r="R67" s="298"/>
    </row>
    <row r="68" spans="1:18" s="284" customFormat="1" ht="11.25">
      <c r="A68" s="298"/>
      <c r="B68" s="298"/>
      <c r="C68" s="298"/>
      <c r="P68" s="298"/>
      <c r="Q68" s="298"/>
      <c r="R68" s="298"/>
    </row>
    <row r="69" spans="1:18" s="284" customFormat="1" ht="11.25">
      <c r="A69" s="298"/>
      <c r="B69" s="298"/>
      <c r="C69" s="298"/>
      <c r="P69" s="298"/>
      <c r="Q69" s="298"/>
      <c r="R69" s="298"/>
    </row>
    <row r="70" spans="1:18" s="284" customFormat="1" ht="11.25">
      <c r="A70" s="298"/>
      <c r="B70" s="298"/>
      <c r="C70" s="298"/>
      <c r="P70" s="298"/>
      <c r="Q70" s="298"/>
      <c r="R70" s="298"/>
    </row>
    <row r="71" spans="1:18" s="284" customFormat="1" ht="11.25">
      <c r="A71" s="298"/>
      <c r="B71" s="298"/>
      <c r="C71" s="298"/>
      <c r="P71" s="298"/>
      <c r="Q71" s="298"/>
      <c r="R71" s="298"/>
    </row>
    <row r="72" spans="1:18" s="284" customFormat="1" ht="11.25">
      <c r="A72" s="298"/>
      <c r="B72" s="298"/>
      <c r="C72" s="298"/>
      <c r="P72" s="298"/>
      <c r="Q72" s="298"/>
      <c r="R72" s="298"/>
    </row>
    <row r="73" spans="1:18" s="284" customFormat="1" ht="11.25">
      <c r="A73" s="298"/>
      <c r="B73" s="298"/>
      <c r="C73" s="298"/>
      <c r="P73" s="298"/>
      <c r="Q73" s="298"/>
      <c r="R73" s="298"/>
    </row>
    <row r="74" spans="1:18" s="284" customFormat="1" ht="11.25">
      <c r="A74" s="298"/>
      <c r="B74" s="298"/>
      <c r="C74" s="298"/>
      <c r="P74" s="298"/>
      <c r="Q74" s="298"/>
      <c r="R74" s="298"/>
    </row>
    <row r="75" spans="1:18" s="284" customFormat="1" ht="11.25">
      <c r="A75" s="298"/>
      <c r="B75" s="298"/>
      <c r="C75" s="298"/>
      <c r="P75" s="298"/>
      <c r="Q75" s="298"/>
      <c r="R75" s="298"/>
    </row>
    <row r="76" spans="1:18" s="284" customFormat="1" ht="11.25">
      <c r="A76" s="298"/>
      <c r="B76" s="298"/>
      <c r="C76" s="298"/>
      <c r="P76" s="298"/>
      <c r="Q76" s="298"/>
      <c r="R76" s="298"/>
    </row>
    <row r="77" spans="1:18" s="284" customFormat="1" ht="11.25">
      <c r="A77" s="298"/>
      <c r="B77" s="298"/>
      <c r="C77" s="298"/>
      <c r="P77" s="298"/>
      <c r="Q77" s="298"/>
      <c r="R77" s="298"/>
    </row>
    <row r="78" spans="1:18" s="284" customFormat="1" ht="11.25">
      <c r="A78" s="298"/>
      <c r="B78" s="298"/>
      <c r="C78" s="298"/>
      <c r="P78" s="298"/>
      <c r="Q78" s="298"/>
      <c r="R78" s="298"/>
    </row>
    <row r="79" spans="1:18" s="284" customFormat="1" ht="11.25">
      <c r="A79" s="298"/>
      <c r="B79" s="298"/>
      <c r="C79" s="298"/>
      <c r="P79" s="298"/>
      <c r="Q79" s="298"/>
      <c r="R79" s="298"/>
    </row>
    <row r="80" spans="1:18" s="284" customFormat="1" ht="11.25">
      <c r="A80" s="298"/>
      <c r="B80" s="298"/>
      <c r="C80" s="298"/>
      <c r="P80" s="298"/>
      <c r="Q80" s="298"/>
      <c r="R80" s="298"/>
    </row>
    <row r="81" spans="1:18" s="284" customFormat="1" ht="11.25">
      <c r="A81" s="298"/>
      <c r="B81" s="298"/>
      <c r="C81" s="298"/>
      <c r="P81" s="298"/>
      <c r="Q81" s="298"/>
      <c r="R81" s="298"/>
    </row>
    <row r="82" spans="1:18" s="284" customFormat="1" ht="11.25">
      <c r="A82" s="298"/>
      <c r="B82" s="298"/>
      <c r="C82" s="298"/>
      <c r="P82" s="298"/>
      <c r="Q82" s="298"/>
      <c r="R82" s="298"/>
    </row>
    <row r="83" spans="1:18" s="284" customFormat="1" ht="11.25">
      <c r="A83" s="298"/>
      <c r="B83" s="298"/>
      <c r="C83" s="298"/>
      <c r="P83" s="298"/>
      <c r="Q83" s="298"/>
      <c r="R83" s="298"/>
    </row>
    <row r="84" spans="1:18" s="284" customFormat="1" ht="11.25">
      <c r="A84" s="298"/>
      <c r="B84" s="298"/>
      <c r="C84" s="298"/>
      <c r="P84" s="298"/>
      <c r="Q84" s="298"/>
      <c r="R84" s="298"/>
    </row>
    <row r="85" spans="1:18" s="284" customFormat="1" ht="11.25">
      <c r="A85" s="298"/>
      <c r="B85" s="298"/>
      <c r="C85" s="298"/>
      <c r="P85" s="298"/>
      <c r="Q85" s="298"/>
      <c r="R85" s="298"/>
    </row>
    <row r="86" spans="1:18" s="284" customFormat="1" ht="11.25">
      <c r="A86" s="298"/>
      <c r="B86" s="298"/>
      <c r="C86" s="298"/>
      <c r="P86" s="298"/>
      <c r="Q86" s="298"/>
      <c r="R86" s="298"/>
    </row>
    <row r="87" spans="1:18" s="284" customFormat="1" ht="11.25">
      <c r="A87" s="298"/>
      <c r="B87" s="298"/>
      <c r="C87" s="298"/>
      <c r="P87" s="298"/>
      <c r="Q87" s="298"/>
      <c r="R87" s="298"/>
    </row>
    <row r="88" spans="1:18" s="284" customFormat="1" ht="11.25">
      <c r="A88" s="298"/>
      <c r="B88" s="298"/>
      <c r="C88" s="298"/>
      <c r="P88" s="298"/>
      <c r="Q88" s="298"/>
      <c r="R88" s="298"/>
    </row>
    <row r="89" spans="1:18" s="284" customFormat="1" ht="11.25">
      <c r="A89" s="298"/>
      <c r="B89" s="298"/>
      <c r="C89" s="298"/>
      <c r="P89" s="298"/>
      <c r="Q89" s="298"/>
      <c r="R89" s="298"/>
    </row>
    <row r="90" spans="1:18" s="284" customFormat="1" ht="11.25">
      <c r="A90" s="298"/>
      <c r="B90" s="298"/>
      <c r="C90" s="298"/>
      <c r="P90" s="298"/>
      <c r="Q90" s="298"/>
      <c r="R90" s="298"/>
    </row>
    <row r="91" spans="1:18" s="284" customFormat="1" ht="11.25">
      <c r="A91" s="298"/>
      <c r="B91" s="298"/>
      <c r="C91" s="298"/>
      <c r="P91" s="298"/>
      <c r="Q91" s="298"/>
      <c r="R91" s="298"/>
    </row>
    <row r="92" spans="1:18" s="284" customFormat="1" ht="11.25">
      <c r="A92" s="298"/>
      <c r="B92" s="298"/>
      <c r="C92" s="298"/>
      <c r="P92" s="298"/>
      <c r="Q92" s="298"/>
      <c r="R92" s="298"/>
    </row>
    <row r="93" spans="1:18" s="284" customFormat="1" ht="11.25">
      <c r="A93" s="298"/>
      <c r="B93" s="298"/>
      <c r="C93" s="298"/>
      <c r="P93" s="298"/>
      <c r="Q93" s="298"/>
      <c r="R93" s="298"/>
    </row>
    <row r="94" spans="1:18" s="284" customFormat="1" ht="11.25">
      <c r="A94" s="298"/>
      <c r="B94" s="298"/>
      <c r="C94" s="298"/>
      <c r="P94" s="298"/>
      <c r="Q94" s="298"/>
      <c r="R94" s="298"/>
    </row>
    <row r="95" spans="1:18" s="284" customFormat="1" ht="11.25">
      <c r="A95" s="298"/>
      <c r="B95" s="298"/>
      <c r="C95" s="298"/>
      <c r="P95" s="298"/>
      <c r="Q95" s="298"/>
      <c r="R95" s="298"/>
    </row>
    <row r="96" spans="1:18" s="284" customFormat="1" ht="11.25">
      <c r="A96" s="298"/>
      <c r="B96" s="298"/>
      <c r="C96" s="298"/>
      <c r="P96" s="298"/>
      <c r="Q96" s="298"/>
      <c r="R96" s="298"/>
    </row>
    <row r="97" spans="1:18" s="284" customFormat="1" ht="11.25">
      <c r="A97" s="298"/>
      <c r="B97" s="298"/>
      <c r="C97" s="298"/>
      <c r="P97" s="298"/>
      <c r="Q97" s="298"/>
      <c r="R97" s="298"/>
    </row>
    <row r="98" spans="1:18" s="284" customFormat="1" ht="11.25">
      <c r="A98" s="298"/>
      <c r="B98" s="298"/>
      <c r="C98" s="298"/>
      <c r="P98" s="298"/>
      <c r="Q98" s="298"/>
      <c r="R98" s="298"/>
    </row>
    <row r="99" spans="1:18" s="284" customFormat="1" ht="11.25">
      <c r="A99" s="298"/>
      <c r="B99" s="298"/>
      <c r="C99" s="298"/>
      <c r="P99" s="298"/>
      <c r="Q99" s="298"/>
      <c r="R99" s="298"/>
    </row>
    <row r="100" spans="1:18" s="284" customFormat="1" ht="11.25">
      <c r="A100" s="298"/>
      <c r="B100" s="298"/>
      <c r="C100" s="298"/>
      <c r="P100" s="298"/>
      <c r="Q100" s="298"/>
      <c r="R100" s="298"/>
    </row>
    <row r="101" spans="1:18" s="284" customFormat="1" ht="11.25">
      <c r="A101" s="298"/>
      <c r="B101" s="298"/>
      <c r="C101" s="298"/>
      <c r="P101" s="298"/>
      <c r="Q101" s="298"/>
      <c r="R101" s="298"/>
    </row>
    <row r="102" spans="1:18" s="284" customFormat="1" ht="11.25">
      <c r="A102" s="298"/>
      <c r="B102" s="298"/>
      <c r="C102" s="298"/>
      <c r="P102" s="298"/>
      <c r="Q102" s="298"/>
      <c r="R102" s="298"/>
    </row>
    <row r="103" spans="1:18" s="284" customFormat="1" ht="11.25">
      <c r="A103" s="298"/>
      <c r="B103" s="298"/>
      <c r="C103" s="298"/>
      <c r="P103" s="298"/>
      <c r="Q103" s="298"/>
      <c r="R103" s="298"/>
    </row>
  </sheetData>
  <sheetProtection selectLockedCells="1"/>
  <mergeCells count="25">
    <mergeCell ref="P7:P9"/>
    <mergeCell ref="Q7:Q9"/>
    <mergeCell ref="I7:I9"/>
    <mergeCell ref="J7:J9"/>
    <mergeCell ref="K7:K9"/>
    <mergeCell ref="L7:L9"/>
    <mergeCell ref="M7:M9"/>
    <mergeCell ref="N7:N9"/>
    <mergeCell ref="O7:O9"/>
    <mergeCell ref="A3:H3"/>
    <mergeCell ref="I3:R3"/>
    <mergeCell ref="A4:H4"/>
    <mergeCell ref="I4:R4"/>
    <mergeCell ref="I6:J6"/>
    <mergeCell ref="K6:Q6"/>
    <mergeCell ref="A6:A9"/>
    <mergeCell ref="B6:H6"/>
    <mergeCell ref="R6:R9"/>
    <mergeCell ref="B7:B9"/>
    <mergeCell ref="C7:C9"/>
    <mergeCell ref="D7:D9"/>
    <mergeCell ref="E7:E9"/>
    <mergeCell ref="F7:F9"/>
    <mergeCell ref="G7:G9"/>
    <mergeCell ref="H7:H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0.125" style="43" customWidth="1"/>
    <col min="2" max="2" width="7.625" style="44" customWidth="1"/>
    <col min="3" max="3" width="8.125" style="44" customWidth="1"/>
    <col min="4" max="4" width="9.125" style="44" customWidth="1"/>
    <col min="5" max="5" width="9" style="44" customWidth="1"/>
    <col min="6" max="6" width="9.625" style="44" customWidth="1"/>
    <col min="7" max="7" width="8.625" style="44" customWidth="1"/>
    <col min="8" max="8" width="9.875" style="44" customWidth="1"/>
    <col min="9" max="9" width="10.125" style="44" customWidth="1"/>
    <col min="10" max="10" width="8.625" style="45" customWidth="1"/>
    <col min="11" max="11" width="8.5" style="44" customWidth="1"/>
    <col min="12" max="12" width="9.875" style="44" customWidth="1"/>
    <col min="13" max="13" width="8.625" style="45" customWidth="1"/>
    <col min="14" max="14" width="8.125" style="21" customWidth="1"/>
    <col min="15" max="17" width="9.125" style="21" customWidth="1"/>
    <col min="18" max="18" width="11.25" style="44" customWidth="1"/>
    <col min="19" max="16384" width="9" style="7"/>
  </cols>
  <sheetData>
    <row r="1" spans="1:18" ht="14.1" customHeight="1">
      <c r="A1" s="55" t="s">
        <v>743</v>
      </c>
      <c r="B1" s="117"/>
      <c r="C1" s="117"/>
      <c r="D1" s="117"/>
      <c r="E1" s="117"/>
      <c r="F1" s="117"/>
      <c r="G1" s="304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4" t="s">
        <v>744</v>
      </c>
    </row>
    <row r="2" spans="1:18" ht="14.1" customHeight="1">
      <c r="A2" s="55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4"/>
    </row>
    <row r="3" spans="1:18" s="23" customFormat="1" ht="20.100000000000001" customHeight="1">
      <c r="A3" s="1331" t="s">
        <v>710</v>
      </c>
      <c r="B3" s="1331"/>
      <c r="C3" s="1331"/>
      <c r="D3" s="1331"/>
      <c r="E3" s="1331"/>
      <c r="F3" s="1331"/>
      <c r="G3" s="1331"/>
      <c r="H3" s="1331"/>
      <c r="I3" s="1331"/>
      <c r="J3" s="1436" t="s">
        <v>799</v>
      </c>
      <c r="K3" s="1436"/>
      <c r="L3" s="1436"/>
      <c r="M3" s="1436"/>
      <c r="N3" s="1436"/>
      <c r="O3" s="1436"/>
      <c r="P3" s="1436"/>
      <c r="Q3" s="1436"/>
      <c r="R3" s="1436"/>
    </row>
    <row r="4" spans="1:18" s="25" customFormat="1" ht="24" customHeight="1">
      <c r="A4" s="24"/>
      <c r="B4" s="24"/>
      <c r="C4" s="24"/>
      <c r="D4" s="24"/>
      <c r="E4" s="24"/>
      <c r="F4" s="24"/>
      <c r="G4" s="24"/>
      <c r="H4" s="24"/>
      <c r="I4" s="24"/>
      <c r="J4" s="26"/>
      <c r="K4" s="24"/>
      <c r="L4" s="24"/>
      <c r="M4" s="26"/>
      <c r="N4" s="26"/>
      <c r="O4" s="26"/>
      <c r="P4" s="26"/>
      <c r="Q4" s="26"/>
      <c r="R4" s="24"/>
    </row>
    <row r="5" spans="1:18" s="1" customFormat="1" ht="18" customHeight="1" thickBot="1">
      <c r="A5" s="27" t="s">
        <v>47</v>
      </c>
      <c r="B5" s="16"/>
      <c r="C5" s="16"/>
      <c r="D5" s="16"/>
      <c r="E5" s="16"/>
      <c r="F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28" t="s">
        <v>680</v>
      </c>
    </row>
    <row r="6" spans="1:18" s="1" customFormat="1" ht="21" customHeight="1">
      <c r="A6" s="1345" t="s">
        <v>30</v>
      </c>
      <c r="B6" s="1442" t="s">
        <v>711</v>
      </c>
      <c r="C6" s="1289"/>
      <c r="D6" s="1289"/>
      <c r="E6" s="1289"/>
      <c r="F6" s="1293"/>
      <c r="G6" s="1360"/>
      <c r="H6" s="1457"/>
      <c r="I6" s="1457"/>
      <c r="J6" s="1454" t="s">
        <v>798</v>
      </c>
      <c r="K6" s="1454"/>
      <c r="L6" s="1454"/>
      <c r="M6" s="1454"/>
      <c r="N6" s="1454"/>
      <c r="O6" s="1454"/>
      <c r="P6" s="1454"/>
      <c r="Q6" s="1455"/>
      <c r="R6" s="1342" t="s">
        <v>28</v>
      </c>
    </row>
    <row r="7" spans="1:18" s="1" customFormat="1" ht="20.100000000000001" customHeight="1">
      <c r="A7" s="1346"/>
      <c r="B7" s="1437"/>
      <c r="C7" s="1275" t="s">
        <v>712</v>
      </c>
      <c r="D7" s="1275" t="s">
        <v>713</v>
      </c>
      <c r="E7" s="1275" t="s">
        <v>714</v>
      </c>
      <c r="F7" s="1279" t="s">
        <v>715</v>
      </c>
      <c r="G7" s="1370"/>
      <c r="H7" s="1275" t="s">
        <v>716</v>
      </c>
      <c r="I7" s="1448" t="s">
        <v>717</v>
      </c>
      <c r="J7" s="1374" t="s">
        <v>718</v>
      </c>
      <c r="K7" s="1275" t="s">
        <v>797</v>
      </c>
      <c r="L7" s="1353" t="s">
        <v>792</v>
      </c>
      <c r="M7" s="1353" t="s">
        <v>793</v>
      </c>
      <c r="N7" s="1445" t="s">
        <v>794</v>
      </c>
      <c r="O7" s="1456" t="s">
        <v>795</v>
      </c>
      <c r="P7" s="1458" t="s">
        <v>913</v>
      </c>
      <c r="Q7" s="1451" t="s">
        <v>796</v>
      </c>
      <c r="R7" s="1343"/>
    </row>
    <row r="8" spans="1:18" s="1" customFormat="1" ht="20.100000000000001" customHeight="1">
      <c r="A8" s="1346"/>
      <c r="B8" s="1438"/>
      <c r="C8" s="1291"/>
      <c r="D8" s="1443"/>
      <c r="E8" s="1291"/>
      <c r="F8" s="1446"/>
      <c r="G8" s="1291"/>
      <c r="H8" s="1291"/>
      <c r="I8" s="1449"/>
      <c r="J8" s="1375"/>
      <c r="K8" s="1291"/>
      <c r="L8" s="1440"/>
      <c r="M8" s="1440"/>
      <c r="N8" s="1440"/>
      <c r="O8" s="1446"/>
      <c r="P8" s="1459"/>
      <c r="Q8" s="1452"/>
      <c r="R8" s="1343"/>
    </row>
    <row r="9" spans="1:18" s="1" customFormat="1" ht="20.100000000000001" customHeight="1">
      <c r="A9" s="1347"/>
      <c r="B9" s="1439"/>
      <c r="C9" s="1276"/>
      <c r="D9" s="1444"/>
      <c r="E9" s="1276"/>
      <c r="F9" s="1447"/>
      <c r="G9" s="1276"/>
      <c r="H9" s="1276"/>
      <c r="I9" s="1450"/>
      <c r="J9" s="1376"/>
      <c r="K9" s="1276"/>
      <c r="L9" s="1441"/>
      <c r="M9" s="1441"/>
      <c r="N9" s="1441"/>
      <c r="O9" s="1447"/>
      <c r="P9" s="1460"/>
      <c r="Q9" s="1453"/>
      <c r="R9" s="1344"/>
    </row>
    <row r="10" spans="1:18" s="50" customFormat="1" ht="17.45" customHeight="1">
      <c r="A10" s="62" t="s">
        <v>344</v>
      </c>
      <c r="B10" s="30">
        <v>101</v>
      </c>
      <c r="C10" s="30">
        <v>34</v>
      </c>
      <c r="D10" s="30">
        <v>20</v>
      </c>
      <c r="E10" s="30">
        <v>23</v>
      </c>
      <c r="F10" s="30">
        <v>24</v>
      </c>
      <c r="G10" s="30">
        <v>2008</v>
      </c>
      <c r="H10" s="30">
        <v>1040</v>
      </c>
      <c r="I10" s="30">
        <v>5</v>
      </c>
      <c r="J10" s="30">
        <v>78</v>
      </c>
      <c r="K10" s="30">
        <v>21</v>
      </c>
      <c r="L10" s="30">
        <v>60</v>
      </c>
      <c r="M10" s="30">
        <v>170</v>
      </c>
      <c r="N10" s="30">
        <v>19</v>
      </c>
      <c r="O10" s="30">
        <v>615</v>
      </c>
      <c r="P10" s="30" t="s">
        <v>908</v>
      </c>
      <c r="Q10" s="30">
        <v>615</v>
      </c>
      <c r="R10" s="63" t="s">
        <v>344</v>
      </c>
    </row>
    <row r="11" spans="1:18" s="50" customFormat="1" ht="17.45" customHeight="1">
      <c r="A11" s="62" t="s">
        <v>297</v>
      </c>
      <c r="B11" s="30">
        <v>138</v>
      </c>
      <c r="C11" s="30">
        <v>49</v>
      </c>
      <c r="D11" s="30">
        <v>21</v>
      </c>
      <c r="E11" s="30">
        <v>32</v>
      </c>
      <c r="F11" s="30">
        <v>36</v>
      </c>
      <c r="G11" s="30">
        <v>2133</v>
      </c>
      <c r="H11" s="30">
        <v>1051</v>
      </c>
      <c r="I11" s="30">
        <v>6</v>
      </c>
      <c r="J11" s="30">
        <v>95</v>
      </c>
      <c r="K11" s="30">
        <v>22</v>
      </c>
      <c r="L11" s="30">
        <v>59</v>
      </c>
      <c r="M11" s="30">
        <v>153</v>
      </c>
      <c r="N11" s="30">
        <v>22</v>
      </c>
      <c r="O11" s="30">
        <v>725</v>
      </c>
      <c r="P11" s="30" t="s">
        <v>908</v>
      </c>
      <c r="Q11" s="30">
        <v>725</v>
      </c>
      <c r="R11" s="63" t="s">
        <v>297</v>
      </c>
    </row>
    <row r="12" spans="1:18" s="50" customFormat="1" ht="17.45" customHeight="1">
      <c r="A12" s="62" t="s">
        <v>348</v>
      </c>
      <c r="B12" s="30">
        <v>134</v>
      </c>
      <c r="C12" s="30">
        <v>48</v>
      </c>
      <c r="D12" s="30">
        <v>20</v>
      </c>
      <c r="E12" s="30">
        <v>31</v>
      </c>
      <c r="F12" s="30">
        <v>35</v>
      </c>
      <c r="G12" s="30">
        <v>2278</v>
      </c>
      <c r="H12" s="30">
        <v>1029</v>
      </c>
      <c r="I12" s="30">
        <v>5</v>
      </c>
      <c r="J12" s="30">
        <v>70</v>
      </c>
      <c r="K12" s="30">
        <v>29</v>
      </c>
      <c r="L12" s="30">
        <v>60</v>
      </c>
      <c r="M12" s="30">
        <v>149</v>
      </c>
      <c r="N12" s="30">
        <v>20</v>
      </c>
      <c r="O12" s="30">
        <v>857</v>
      </c>
      <c r="P12" s="30" t="s">
        <v>908</v>
      </c>
      <c r="Q12" s="30">
        <v>59</v>
      </c>
      <c r="R12" s="63" t="s">
        <v>348</v>
      </c>
    </row>
    <row r="13" spans="1:18" s="50" customFormat="1" ht="17.45" customHeight="1">
      <c r="A13" s="62" t="s">
        <v>904</v>
      </c>
      <c r="B13" s="30">
        <v>158</v>
      </c>
      <c r="C13" s="30">
        <v>51</v>
      </c>
      <c r="D13" s="30">
        <v>21</v>
      </c>
      <c r="E13" s="30">
        <v>32</v>
      </c>
      <c r="F13" s="30">
        <v>54</v>
      </c>
      <c r="G13" s="30">
        <v>2340</v>
      </c>
      <c r="H13" s="30">
        <v>1033</v>
      </c>
      <c r="I13" s="30">
        <v>6</v>
      </c>
      <c r="J13" s="30">
        <v>63</v>
      </c>
      <c r="K13" s="30">
        <v>36</v>
      </c>
      <c r="L13" s="30">
        <v>65</v>
      </c>
      <c r="M13" s="30">
        <v>144</v>
      </c>
      <c r="N13" s="30">
        <v>16</v>
      </c>
      <c r="O13" s="30">
        <v>907</v>
      </c>
      <c r="P13" s="30">
        <v>0</v>
      </c>
      <c r="Q13" s="30">
        <v>70</v>
      </c>
      <c r="R13" s="63" t="s">
        <v>904</v>
      </c>
    </row>
    <row r="14" spans="1:18" s="50" customFormat="1" ht="17.45" customHeight="1">
      <c r="A14" s="288" t="s">
        <v>1088</v>
      </c>
      <c r="B14" s="34">
        <f>SUM(B16:B38)</f>
        <v>172</v>
      </c>
      <c r="C14" s="34">
        <f t="shared" ref="C14:Q14" si="0">SUM(C16:C38)</f>
        <v>50</v>
      </c>
      <c r="D14" s="34">
        <f t="shared" si="0"/>
        <v>22</v>
      </c>
      <c r="E14" s="34">
        <f t="shared" si="0"/>
        <v>42</v>
      </c>
      <c r="F14" s="34">
        <f t="shared" si="0"/>
        <v>58</v>
      </c>
      <c r="G14" s="34">
        <f t="shared" si="0"/>
        <v>2365</v>
      </c>
      <c r="H14" s="34">
        <f t="shared" si="0"/>
        <v>1022</v>
      </c>
      <c r="I14" s="34">
        <f t="shared" si="0"/>
        <v>6</v>
      </c>
      <c r="J14" s="34">
        <f t="shared" si="0"/>
        <v>57</v>
      </c>
      <c r="K14" s="34">
        <f t="shared" si="0"/>
        <v>37</v>
      </c>
      <c r="L14" s="34">
        <f t="shared" si="0"/>
        <v>69</v>
      </c>
      <c r="M14" s="34">
        <f t="shared" si="0"/>
        <v>135</v>
      </c>
      <c r="N14" s="34">
        <f t="shared" si="0"/>
        <v>17</v>
      </c>
      <c r="O14" s="34">
        <f t="shared" si="0"/>
        <v>944</v>
      </c>
      <c r="P14" s="34">
        <f t="shared" si="0"/>
        <v>0</v>
      </c>
      <c r="Q14" s="34">
        <f t="shared" si="0"/>
        <v>78</v>
      </c>
      <c r="R14" s="64" t="s">
        <v>1088</v>
      </c>
    </row>
    <row r="15" spans="1:18" s="1" customFormat="1" ht="7.15" customHeight="1">
      <c r="A15" s="37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5"/>
    </row>
    <row r="16" spans="1:18" s="53" customFormat="1" ht="16.350000000000001" customHeight="1">
      <c r="A16" s="37" t="s">
        <v>298</v>
      </c>
      <c r="B16" s="30">
        <f>SUM(C16:F16)</f>
        <v>12</v>
      </c>
      <c r="C16" s="855">
        <v>6</v>
      </c>
      <c r="D16" s="855">
        <v>0</v>
      </c>
      <c r="E16" s="855">
        <v>2</v>
      </c>
      <c r="F16" s="855">
        <v>4</v>
      </c>
      <c r="G16" s="445">
        <f>SUM(H16:Q16)</f>
        <v>476</v>
      </c>
      <c r="H16" s="855">
        <v>205</v>
      </c>
      <c r="I16" s="855">
        <v>0</v>
      </c>
      <c r="J16" s="855">
        <v>4</v>
      </c>
      <c r="K16" s="855">
        <v>7</v>
      </c>
      <c r="L16" s="855">
        <v>3</v>
      </c>
      <c r="M16" s="855">
        <v>19</v>
      </c>
      <c r="N16" s="855">
        <v>3</v>
      </c>
      <c r="O16" s="855">
        <v>223</v>
      </c>
      <c r="P16" s="855">
        <v>0</v>
      </c>
      <c r="Q16" s="855">
        <v>12</v>
      </c>
      <c r="R16" s="38" t="s">
        <v>299</v>
      </c>
    </row>
    <row r="17" spans="1:18" s="306" customFormat="1" ht="16.350000000000001" customHeight="1">
      <c r="A17" s="37" t="s">
        <v>300</v>
      </c>
      <c r="B17" s="30">
        <f t="shared" ref="B17:B38" si="1">SUM(C17:F17)</f>
        <v>12</v>
      </c>
      <c r="C17" s="855">
        <v>4</v>
      </c>
      <c r="D17" s="855">
        <v>1</v>
      </c>
      <c r="E17" s="855">
        <v>1</v>
      </c>
      <c r="F17" s="855">
        <v>6</v>
      </c>
      <c r="G17" s="445">
        <f t="shared" ref="G17:G38" si="2">SUM(H17:Q17)</f>
        <v>223</v>
      </c>
      <c r="H17" s="855">
        <v>108</v>
      </c>
      <c r="I17" s="855">
        <v>1</v>
      </c>
      <c r="J17" s="855">
        <v>0</v>
      </c>
      <c r="K17" s="855">
        <v>2</v>
      </c>
      <c r="L17" s="855">
        <v>6</v>
      </c>
      <c r="M17" s="855">
        <v>14</v>
      </c>
      <c r="N17" s="855">
        <v>1</v>
      </c>
      <c r="O17" s="855">
        <v>84</v>
      </c>
      <c r="P17" s="855">
        <v>0</v>
      </c>
      <c r="Q17" s="855">
        <v>7</v>
      </c>
      <c r="R17" s="38" t="s">
        <v>301</v>
      </c>
    </row>
    <row r="18" spans="1:18" s="53" customFormat="1" ht="16.350000000000001" customHeight="1">
      <c r="A18" s="37" t="s">
        <v>302</v>
      </c>
      <c r="B18" s="30">
        <f t="shared" si="1"/>
        <v>7</v>
      </c>
      <c r="C18" s="855">
        <v>1</v>
      </c>
      <c r="D18" s="855">
        <v>1</v>
      </c>
      <c r="E18" s="855">
        <v>5</v>
      </c>
      <c r="F18" s="855">
        <v>0</v>
      </c>
      <c r="G18" s="445">
        <f t="shared" si="2"/>
        <v>112</v>
      </c>
      <c r="H18" s="855">
        <v>51</v>
      </c>
      <c r="I18" s="855">
        <v>0</v>
      </c>
      <c r="J18" s="855">
        <v>4</v>
      </c>
      <c r="K18" s="855">
        <v>1</v>
      </c>
      <c r="L18" s="855">
        <v>1</v>
      </c>
      <c r="M18" s="855">
        <v>7</v>
      </c>
      <c r="N18" s="855">
        <v>1</v>
      </c>
      <c r="O18" s="855">
        <v>43</v>
      </c>
      <c r="P18" s="855">
        <v>0</v>
      </c>
      <c r="Q18" s="855">
        <v>4</v>
      </c>
      <c r="R18" s="38" t="s">
        <v>303</v>
      </c>
    </row>
    <row r="19" spans="1:18" s="53" customFormat="1" ht="16.350000000000001" customHeight="1">
      <c r="A19" s="37" t="s">
        <v>304</v>
      </c>
      <c r="B19" s="30">
        <f t="shared" si="1"/>
        <v>5</v>
      </c>
      <c r="C19" s="855">
        <v>5</v>
      </c>
      <c r="D19" s="855">
        <v>0</v>
      </c>
      <c r="E19" s="855">
        <v>0</v>
      </c>
      <c r="F19" s="855">
        <v>0</v>
      </c>
      <c r="G19" s="445">
        <f t="shared" si="2"/>
        <v>188</v>
      </c>
      <c r="H19" s="855">
        <v>62</v>
      </c>
      <c r="I19" s="855">
        <v>2</v>
      </c>
      <c r="J19" s="855">
        <v>1</v>
      </c>
      <c r="K19" s="855">
        <v>4</v>
      </c>
      <c r="L19" s="855">
        <v>6</v>
      </c>
      <c r="M19" s="855">
        <v>11</v>
      </c>
      <c r="N19" s="855">
        <v>0</v>
      </c>
      <c r="O19" s="855">
        <v>93</v>
      </c>
      <c r="P19" s="855">
        <v>0</v>
      </c>
      <c r="Q19" s="855">
        <v>9</v>
      </c>
      <c r="R19" s="38" t="s">
        <v>305</v>
      </c>
    </row>
    <row r="20" spans="1:18" s="53" customFormat="1" ht="16.350000000000001" customHeight="1">
      <c r="A20" s="37" t="s">
        <v>306</v>
      </c>
      <c r="B20" s="30">
        <f t="shared" si="1"/>
        <v>22</v>
      </c>
      <c r="C20" s="855">
        <v>2</v>
      </c>
      <c r="D20" s="855">
        <v>4</v>
      </c>
      <c r="E20" s="855">
        <v>4</v>
      </c>
      <c r="F20" s="855">
        <v>12</v>
      </c>
      <c r="G20" s="445">
        <f t="shared" si="2"/>
        <v>330</v>
      </c>
      <c r="H20" s="855">
        <v>144</v>
      </c>
      <c r="I20" s="855">
        <v>1</v>
      </c>
      <c r="J20" s="855">
        <v>2</v>
      </c>
      <c r="K20" s="855">
        <v>1</v>
      </c>
      <c r="L20" s="855">
        <v>3</v>
      </c>
      <c r="M20" s="855">
        <v>10</v>
      </c>
      <c r="N20" s="855">
        <v>2</v>
      </c>
      <c r="O20" s="855">
        <v>156</v>
      </c>
      <c r="P20" s="855">
        <v>0</v>
      </c>
      <c r="Q20" s="855">
        <v>11</v>
      </c>
      <c r="R20" s="38" t="s">
        <v>307</v>
      </c>
    </row>
    <row r="21" spans="1:18" s="53" customFormat="1" ht="16.350000000000001" customHeight="1">
      <c r="A21" s="37" t="s">
        <v>308</v>
      </c>
      <c r="B21" s="30">
        <f t="shared" si="1"/>
        <v>3</v>
      </c>
      <c r="C21" s="855">
        <v>2</v>
      </c>
      <c r="D21" s="855">
        <v>0</v>
      </c>
      <c r="E21" s="855">
        <v>1</v>
      </c>
      <c r="F21" s="855">
        <v>0</v>
      </c>
      <c r="G21" s="445">
        <f t="shared" si="2"/>
        <v>94</v>
      </c>
      <c r="H21" s="855">
        <v>41</v>
      </c>
      <c r="I21" s="855">
        <v>0</v>
      </c>
      <c r="J21" s="855">
        <v>1</v>
      </c>
      <c r="K21" s="855">
        <v>1</v>
      </c>
      <c r="L21" s="855">
        <v>4</v>
      </c>
      <c r="M21" s="855">
        <v>4</v>
      </c>
      <c r="N21" s="855">
        <v>0</v>
      </c>
      <c r="O21" s="855">
        <v>40</v>
      </c>
      <c r="P21" s="855">
        <v>0</v>
      </c>
      <c r="Q21" s="855">
        <v>3</v>
      </c>
      <c r="R21" s="38" t="s">
        <v>309</v>
      </c>
    </row>
    <row r="22" spans="1:18" s="53" customFormat="1" ht="16.350000000000001" customHeight="1">
      <c r="A22" s="37" t="s">
        <v>310</v>
      </c>
      <c r="B22" s="30">
        <f t="shared" si="1"/>
        <v>20</v>
      </c>
      <c r="C22" s="855">
        <v>14</v>
      </c>
      <c r="D22" s="855">
        <v>2</v>
      </c>
      <c r="E22" s="1184">
        <v>2</v>
      </c>
      <c r="F22" s="1184">
        <v>2</v>
      </c>
      <c r="G22" s="1185">
        <f t="shared" si="2"/>
        <v>132</v>
      </c>
      <c r="H22" s="1184">
        <v>43</v>
      </c>
      <c r="I22" s="1184">
        <v>0</v>
      </c>
      <c r="J22" s="1184">
        <v>6</v>
      </c>
      <c r="K22" s="1184">
        <v>3</v>
      </c>
      <c r="L22" s="1184">
        <v>42</v>
      </c>
      <c r="M22" s="1184">
        <v>5</v>
      </c>
      <c r="N22" s="1184">
        <v>1</v>
      </c>
      <c r="O22" s="1184">
        <v>29</v>
      </c>
      <c r="P22" s="855">
        <v>0</v>
      </c>
      <c r="Q22" s="855">
        <v>3</v>
      </c>
      <c r="R22" s="38" t="s">
        <v>311</v>
      </c>
    </row>
    <row r="23" spans="1:18" s="306" customFormat="1" ht="16.350000000000001" customHeight="1">
      <c r="A23" s="37" t="s">
        <v>312</v>
      </c>
      <c r="B23" s="30">
        <f t="shared" si="1"/>
        <v>6</v>
      </c>
      <c r="C23" s="855">
        <v>2</v>
      </c>
      <c r="D23" s="855">
        <v>2</v>
      </c>
      <c r="E23" s="1184">
        <v>1</v>
      </c>
      <c r="F23" s="1184">
        <v>1</v>
      </c>
      <c r="G23" s="1185">
        <f t="shared" si="2"/>
        <v>99</v>
      </c>
      <c r="H23" s="1184">
        <v>41</v>
      </c>
      <c r="I23" s="1184">
        <v>1</v>
      </c>
      <c r="J23" s="1184">
        <v>2</v>
      </c>
      <c r="K23" s="1184">
        <v>1</v>
      </c>
      <c r="L23" s="1184">
        <v>0</v>
      </c>
      <c r="M23" s="1184">
        <v>10</v>
      </c>
      <c r="N23" s="1184">
        <v>0</v>
      </c>
      <c r="O23" s="1184">
        <v>35</v>
      </c>
      <c r="P23" s="855">
        <v>0</v>
      </c>
      <c r="Q23" s="855">
        <v>9</v>
      </c>
      <c r="R23" s="38" t="s">
        <v>313</v>
      </c>
    </row>
    <row r="24" spans="1:18" s="53" customFormat="1" ht="16.350000000000001" customHeight="1">
      <c r="A24" s="443" t="s">
        <v>314</v>
      </c>
      <c r="B24" s="30">
        <f t="shared" si="1"/>
        <v>2</v>
      </c>
      <c r="C24" s="855">
        <v>1</v>
      </c>
      <c r="D24" s="855">
        <v>0</v>
      </c>
      <c r="E24" s="1184">
        <v>0</v>
      </c>
      <c r="F24" s="1184">
        <v>1</v>
      </c>
      <c r="G24" s="1185">
        <f t="shared" si="2"/>
        <v>84</v>
      </c>
      <c r="H24" s="1184">
        <v>34</v>
      </c>
      <c r="I24" s="1184">
        <v>0</v>
      </c>
      <c r="J24" s="1184">
        <v>6</v>
      </c>
      <c r="K24" s="1184">
        <v>0</v>
      </c>
      <c r="L24" s="1184">
        <v>0</v>
      </c>
      <c r="M24" s="1184">
        <v>8</v>
      </c>
      <c r="N24" s="1184">
        <v>2</v>
      </c>
      <c r="O24" s="1184">
        <v>30</v>
      </c>
      <c r="P24" s="855">
        <v>0</v>
      </c>
      <c r="Q24" s="855">
        <v>4</v>
      </c>
      <c r="R24" s="38" t="s">
        <v>315</v>
      </c>
    </row>
    <row r="25" spans="1:18" s="53" customFormat="1" ht="16.350000000000001" customHeight="1">
      <c r="A25" s="37" t="s">
        <v>316</v>
      </c>
      <c r="B25" s="30">
        <f t="shared" si="1"/>
        <v>44</v>
      </c>
      <c r="C25" s="855">
        <v>8</v>
      </c>
      <c r="D25" s="855">
        <v>4</v>
      </c>
      <c r="E25" s="1184">
        <v>9</v>
      </c>
      <c r="F25" s="1184">
        <v>23</v>
      </c>
      <c r="G25" s="1185">
        <f t="shared" si="2"/>
        <v>242</v>
      </c>
      <c r="H25" s="1184">
        <v>95</v>
      </c>
      <c r="I25" s="1184">
        <v>0</v>
      </c>
      <c r="J25" s="1184">
        <v>1</v>
      </c>
      <c r="K25" s="1184">
        <v>12</v>
      </c>
      <c r="L25" s="1184">
        <v>4</v>
      </c>
      <c r="M25" s="1184">
        <v>6</v>
      </c>
      <c r="N25" s="1184">
        <v>1</v>
      </c>
      <c r="O25" s="1184">
        <v>116</v>
      </c>
      <c r="P25" s="855">
        <v>0</v>
      </c>
      <c r="Q25" s="855">
        <v>7</v>
      </c>
      <c r="R25" s="38" t="s">
        <v>317</v>
      </c>
    </row>
    <row r="26" spans="1:18" s="53" customFormat="1" ht="16.350000000000001" customHeight="1">
      <c r="A26" s="37" t="s">
        <v>318</v>
      </c>
      <c r="B26" s="30">
        <f t="shared" si="1"/>
        <v>2</v>
      </c>
      <c r="C26" s="855">
        <v>1</v>
      </c>
      <c r="D26" s="855">
        <v>0</v>
      </c>
      <c r="E26" s="1184">
        <v>1</v>
      </c>
      <c r="F26" s="1184">
        <v>0</v>
      </c>
      <c r="G26" s="1185">
        <f t="shared" si="2"/>
        <v>16</v>
      </c>
      <c r="H26" s="1184">
        <v>7</v>
      </c>
      <c r="I26" s="1184">
        <v>1</v>
      </c>
      <c r="J26" s="1184">
        <v>2</v>
      </c>
      <c r="K26" s="1184">
        <v>0</v>
      </c>
      <c r="L26" s="1184">
        <v>0</v>
      </c>
      <c r="M26" s="1184">
        <v>2</v>
      </c>
      <c r="N26" s="1184">
        <v>0</v>
      </c>
      <c r="O26" s="1184">
        <v>4</v>
      </c>
      <c r="P26" s="855">
        <v>0</v>
      </c>
      <c r="Q26" s="855">
        <v>0</v>
      </c>
      <c r="R26" s="38" t="s">
        <v>319</v>
      </c>
    </row>
    <row r="27" spans="1:18" s="53" customFormat="1" ht="16.350000000000001" customHeight="1">
      <c r="A27" s="37" t="s">
        <v>320</v>
      </c>
      <c r="B27" s="30">
        <f t="shared" si="1"/>
        <v>3</v>
      </c>
      <c r="C27" s="855">
        <v>1</v>
      </c>
      <c r="D27" s="855">
        <v>0</v>
      </c>
      <c r="E27" s="1184">
        <v>2</v>
      </c>
      <c r="F27" s="1184">
        <v>0</v>
      </c>
      <c r="G27" s="1185">
        <f t="shared" si="2"/>
        <v>47</v>
      </c>
      <c r="H27" s="1184">
        <v>24</v>
      </c>
      <c r="I27" s="1184">
        <v>0</v>
      </c>
      <c r="J27" s="1184">
        <v>2</v>
      </c>
      <c r="K27" s="1184">
        <v>2</v>
      </c>
      <c r="L27" s="1184">
        <v>0</v>
      </c>
      <c r="M27" s="1184">
        <v>7</v>
      </c>
      <c r="N27" s="1184">
        <v>0</v>
      </c>
      <c r="O27" s="1184">
        <v>12</v>
      </c>
      <c r="P27" s="855">
        <v>0</v>
      </c>
      <c r="Q27" s="855">
        <v>0</v>
      </c>
      <c r="R27" s="38" t="s">
        <v>321</v>
      </c>
    </row>
    <row r="28" spans="1:18" s="53" customFormat="1" ht="16.350000000000001" customHeight="1">
      <c r="A28" s="37" t="s">
        <v>322</v>
      </c>
      <c r="B28" s="30">
        <f t="shared" si="1"/>
        <v>0</v>
      </c>
      <c r="C28" s="855">
        <v>0</v>
      </c>
      <c r="D28" s="855">
        <v>0</v>
      </c>
      <c r="E28" s="855">
        <v>0</v>
      </c>
      <c r="F28" s="855">
        <v>0</v>
      </c>
      <c r="G28" s="445">
        <f t="shared" si="2"/>
        <v>19</v>
      </c>
      <c r="H28" s="855">
        <v>12</v>
      </c>
      <c r="I28" s="855">
        <v>0</v>
      </c>
      <c r="J28" s="855">
        <v>2</v>
      </c>
      <c r="K28" s="855">
        <v>0</v>
      </c>
      <c r="L28" s="855">
        <v>0</v>
      </c>
      <c r="M28" s="855">
        <v>2</v>
      </c>
      <c r="N28" s="855">
        <v>0</v>
      </c>
      <c r="O28" s="855">
        <v>3</v>
      </c>
      <c r="P28" s="855">
        <v>0</v>
      </c>
      <c r="Q28" s="855">
        <v>0</v>
      </c>
      <c r="R28" s="38" t="s">
        <v>323</v>
      </c>
    </row>
    <row r="29" spans="1:18" s="53" customFormat="1" ht="16.350000000000001" customHeight="1">
      <c r="A29" s="37" t="s">
        <v>324</v>
      </c>
      <c r="B29" s="30">
        <f t="shared" si="1"/>
        <v>0</v>
      </c>
      <c r="C29" s="855">
        <v>0</v>
      </c>
      <c r="D29" s="855">
        <v>0</v>
      </c>
      <c r="E29" s="855">
        <v>0</v>
      </c>
      <c r="F29" s="855">
        <v>0</v>
      </c>
      <c r="G29" s="445">
        <f t="shared" si="2"/>
        <v>11</v>
      </c>
      <c r="H29" s="855">
        <v>5</v>
      </c>
      <c r="I29" s="855">
        <v>0</v>
      </c>
      <c r="J29" s="855">
        <v>1</v>
      </c>
      <c r="K29" s="855">
        <v>0</v>
      </c>
      <c r="L29" s="855">
        <v>0</v>
      </c>
      <c r="M29" s="855">
        <v>3</v>
      </c>
      <c r="N29" s="855">
        <v>0</v>
      </c>
      <c r="O29" s="855">
        <v>2</v>
      </c>
      <c r="P29" s="855">
        <v>0</v>
      </c>
      <c r="Q29" s="855">
        <v>0</v>
      </c>
      <c r="R29" s="38" t="s">
        <v>325</v>
      </c>
    </row>
    <row r="30" spans="1:18" s="53" customFormat="1" ht="16.350000000000001" customHeight="1">
      <c r="A30" s="37" t="s">
        <v>326</v>
      </c>
      <c r="B30" s="30">
        <f t="shared" si="1"/>
        <v>0</v>
      </c>
      <c r="C30" s="855">
        <v>0</v>
      </c>
      <c r="D30" s="855">
        <v>0</v>
      </c>
      <c r="E30" s="855">
        <v>0</v>
      </c>
      <c r="F30" s="855">
        <v>0</v>
      </c>
      <c r="G30" s="445">
        <f t="shared" si="2"/>
        <v>34</v>
      </c>
      <c r="H30" s="855">
        <v>17</v>
      </c>
      <c r="I30" s="855">
        <v>0</v>
      </c>
      <c r="J30" s="855">
        <v>3</v>
      </c>
      <c r="K30" s="855">
        <v>0</v>
      </c>
      <c r="L30" s="855">
        <v>0</v>
      </c>
      <c r="M30" s="855">
        <v>7</v>
      </c>
      <c r="N30" s="855">
        <v>0</v>
      </c>
      <c r="O30" s="855">
        <v>5</v>
      </c>
      <c r="P30" s="855">
        <v>0</v>
      </c>
      <c r="Q30" s="855">
        <v>2</v>
      </c>
      <c r="R30" s="38" t="s">
        <v>327</v>
      </c>
    </row>
    <row r="31" spans="1:18" s="306" customFormat="1" ht="16.350000000000001" customHeight="1">
      <c r="A31" s="37" t="s">
        <v>328</v>
      </c>
      <c r="B31" s="30">
        <f t="shared" si="1"/>
        <v>6</v>
      </c>
      <c r="C31" s="855">
        <v>2</v>
      </c>
      <c r="D31" s="855">
        <v>1</v>
      </c>
      <c r="E31" s="855">
        <v>2</v>
      </c>
      <c r="F31" s="855">
        <v>1</v>
      </c>
      <c r="G31" s="445">
        <f t="shared" si="2"/>
        <v>31</v>
      </c>
      <c r="H31" s="855">
        <v>18</v>
      </c>
      <c r="I31" s="855">
        <v>0</v>
      </c>
      <c r="J31" s="855">
        <v>2</v>
      </c>
      <c r="K31" s="855">
        <v>0</v>
      </c>
      <c r="L31" s="855">
        <v>0</v>
      </c>
      <c r="M31" s="855">
        <v>0</v>
      </c>
      <c r="N31" s="855">
        <v>0</v>
      </c>
      <c r="O31" s="855">
        <v>10</v>
      </c>
      <c r="P31" s="855">
        <v>0</v>
      </c>
      <c r="Q31" s="856">
        <v>1</v>
      </c>
      <c r="R31" s="38" t="s">
        <v>329</v>
      </c>
    </row>
    <row r="32" spans="1:18" s="53" customFormat="1" ht="16.350000000000001" customHeight="1">
      <c r="A32" s="37" t="s">
        <v>330</v>
      </c>
      <c r="B32" s="30">
        <f t="shared" si="1"/>
        <v>6</v>
      </c>
      <c r="C32" s="855">
        <v>1</v>
      </c>
      <c r="D32" s="855">
        <v>2</v>
      </c>
      <c r="E32" s="855">
        <v>2</v>
      </c>
      <c r="F32" s="855">
        <v>1</v>
      </c>
      <c r="G32" s="445">
        <f t="shared" si="2"/>
        <v>35</v>
      </c>
      <c r="H32" s="855">
        <v>12</v>
      </c>
      <c r="I32" s="855">
        <v>0</v>
      </c>
      <c r="J32" s="855">
        <v>4</v>
      </c>
      <c r="K32" s="855">
        <v>1</v>
      </c>
      <c r="L32" s="855">
        <v>0</v>
      </c>
      <c r="M32" s="855">
        <v>4</v>
      </c>
      <c r="N32" s="855">
        <v>5</v>
      </c>
      <c r="O32" s="855">
        <v>7</v>
      </c>
      <c r="P32" s="855">
        <v>0</v>
      </c>
      <c r="Q32" s="855">
        <v>2</v>
      </c>
      <c r="R32" s="38" t="s">
        <v>331</v>
      </c>
    </row>
    <row r="33" spans="1:18" s="53" customFormat="1" ht="16.350000000000001" customHeight="1">
      <c r="A33" s="37" t="s">
        <v>332</v>
      </c>
      <c r="B33" s="30">
        <f t="shared" si="1"/>
        <v>4</v>
      </c>
      <c r="C33" s="855">
        <v>0</v>
      </c>
      <c r="D33" s="855">
        <v>1</v>
      </c>
      <c r="E33" s="855">
        <v>3</v>
      </c>
      <c r="F33" s="855">
        <v>0</v>
      </c>
      <c r="G33" s="445">
        <f t="shared" si="2"/>
        <v>38</v>
      </c>
      <c r="H33" s="855">
        <v>20</v>
      </c>
      <c r="I33" s="855">
        <v>0</v>
      </c>
      <c r="J33" s="855">
        <v>8</v>
      </c>
      <c r="K33" s="855">
        <v>0</v>
      </c>
      <c r="L33" s="855">
        <v>0</v>
      </c>
      <c r="M33" s="855">
        <v>2</v>
      </c>
      <c r="N33" s="855">
        <v>0</v>
      </c>
      <c r="O33" s="855">
        <v>7</v>
      </c>
      <c r="P33" s="855">
        <v>0</v>
      </c>
      <c r="Q33" s="855">
        <v>1</v>
      </c>
      <c r="R33" s="38" t="s">
        <v>333</v>
      </c>
    </row>
    <row r="34" spans="1:18" s="53" customFormat="1" ht="16.350000000000001" customHeight="1">
      <c r="A34" s="37" t="s">
        <v>334</v>
      </c>
      <c r="B34" s="30">
        <f t="shared" si="1"/>
        <v>13</v>
      </c>
      <c r="C34" s="855">
        <v>0</v>
      </c>
      <c r="D34" s="855">
        <v>3</v>
      </c>
      <c r="E34" s="855">
        <v>4</v>
      </c>
      <c r="F34" s="855">
        <v>6</v>
      </c>
      <c r="G34" s="445">
        <f t="shared" si="2"/>
        <v>68</v>
      </c>
      <c r="H34" s="855">
        <v>38</v>
      </c>
      <c r="I34" s="855">
        <v>0</v>
      </c>
      <c r="J34" s="855">
        <v>1</v>
      </c>
      <c r="K34" s="855">
        <v>2</v>
      </c>
      <c r="L34" s="855">
        <v>0</v>
      </c>
      <c r="M34" s="855">
        <v>1</v>
      </c>
      <c r="N34" s="855">
        <v>0</v>
      </c>
      <c r="O34" s="855">
        <v>23</v>
      </c>
      <c r="P34" s="855">
        <v>0</v>
      </c>
      <c r="Q34" s="855">
        <v>3</v>
      </c>
      <c r="R34" s="38" t="s">
        <v>335</v>
      </c>
    </row>
    <row r="35" spans="1:18" s="53" customFormat="1" ht="16.350000000000001" customHeight="1">
      <c r="A35" s="37" t="s">
        <v>336</v>
      </c>
      <c r="B35" s="30">
        <f t="shared" si="1"/>
        <v>0</v>
      </c>
      <c r="C35" s="855">
        <v>0</v>
      </c>
      <c r="D35" s="855">
        <v>0</v>
      </c>
      <c r="E35" s="855">
        <v>0</v>
      </c>
      <c r="F35" s="855">
        <v>0</v>
      </c>
      <c r="G35" s="445">
        <f t="shared" si="2"/>
        <v>32</v>
      </c>
      <c r="H35" s="855">
        <v>16</v>
      </c>
      <c r="I35" s="855">
        <v>0</v>
      </c>
      <c r="J35" s="855">
        <v>1</v>
      </c>
      <c r="K35" s="855">
        <v>0</v>
      </c>
      <c r="L35" s="855">
        <v>0</v>
      </c>
      <c r="M35" s="855">
        <v>6</v>
      </c>
      <c r="N35" s="855">
        <v>0</v>
      </c>
      <c r="O35" s="855">
        <v>9</v>
      </c>
      <c r="P35" s="855">
        <v>0</v>
      </c>
      <c r="Q35" s="855">
        <v>0</v>
      </c>
      <c r="R35" s="38" t="s">
        <v>337</v>
      </c>
    </row>
    <row r="36" spans="1:18" s="53" customFormat="1" ht="16.350000000000001" customHeight="1">
      <c r="A36" s="37" t="s">
        <v>338</v>
      </c>
      <c r="B36" s="30">
        <f t="shared" si="1"/>
        <v>3</v>
      </c>
      <c r="C36" s="855">
        <v>0</v>
      </c>
      <c r="D36" s="855">
        <v>1</v>
      </c>
      <c r="E36" s="855">
        <v>1</v>
      </c>
      <c r="F36" s="855">
        <v>1</v>
      </c>
      <c r="G36" s="445">
        <f t="shared" si="2"/>
        <v>21</v>
      </c>
      <c r="H36" s="855">
        <v>10</v>
      </c>
      <c r="I36" s="855">
        <v>0</v>
      </c>
      <c r="J36" s="855">
        <v>4</v>
      </c>
      <c r="K36" s="855">
        <v>0</v>
      </c>
      <c r="L36" s="855">
        <v>0</v>
      </c>
      <c r="M36" s="855">
        <v>3</v>
      </c>
      <c r="N36" s="855">
        <v>0</v>
      </c>
      <c r="O36" s="855">
        <v>4</v>
      </c>
      <c r="P36" s="855">
        <v>0</v>
      </c>
      <c r="Q36" s="855">
        <v>0</v>
      </c>
      <c r="R36" s="38" t="s">
        <v>339</v>
      </c>
    </row>
    <row r="37" spans="1:18" s="53" customFormat="1" ht="16.350000000000001" customHeight="1">
      <c r="A37" s="37" t="s">
        <v>340</v>
      </c>
      <c r="B37" s="30">
        <f t="shared" si="1"/>
        <v>1</v>
      </c>
      <c r="C37" s="855">
        <v>0</v>
      </c>
      <c r="D37" s="855">
        <v>0</v>
      </c>
      <c r="E37" s="855">
        <v>1</v>
      </c>
      <c r="F37" s="855">
        <v>0</v>
      </c>
      <c r="G37" s="445">
        <f t="shared" si="2"/>
        <v>30</v>
      </c>
      <c r="H37" s="855">
        <v>17</v>
      </c>
      <c r="I37" s="855">
        <v>0</v>
      </c>
      <c r="J37" s="855">
        <v>0</v>
      </c>
      <c r="K37" s="855">
        <v>0</v>
      </c>
      <c r="L37" s="855">
        <v>0</v>
      </c>
      <c r="M37" s="855">
        <v>3</v>
      </c>
      <c r="N37" s="855">
        <v>1</v>
      </c>
      <c r="O37" s="855">
        <v>9</v>
      </c>
      <c r="P37" s="855">
        <v>0</v>
      </c>
      <c r="Q37" s="855">
        <v>0</v>
      </c>
      <c r="R37" s="38" t="s">
        <v>341</v>
      </c>
    </row>
    <row r="38" spans="1:18" s="53" customFormat="1" ht="16.350000000000001" customHeight="1" thickBot="1">
      <c r="A38" s="37" t="s">
        <v>342</v>
      </c>
      <c r="B38" s="421">
        <f t="shared" si="1"/>
        <v>1</v>
      </c>
      <c r="C38" s="855">
        <v>0</v>
      </c>
      <c r="D38" s="855">
        <v>0</v>
      </c>
      <c r="E38" s="855">
        <v>1</v>
      </c>
      <c r="F38" s="855">
        <v>0</v>
      </c>
      <c r="G38" s="445">
        <f t="shared" si="2"/>
        <v>3</v>
      </c>
      <c r="H38" s="855">
        <v>2</v>
      </c>
      <c r="I38" s="855">
        <v>0</v>
      </c>
      <c r="J38" s="855">
        <v>0</v>
      </c>
      <c r="K38" s="855">
        <v>0</v>
      </c>
      <c r="L38" s="855">
        <v>0</v>
      </c>
      <c r="M38" s="855">
        <v>1</v>
      </c>
      <c r="N38" s="855">
        <v>0</v>
      </c>
      <c r="O38" s="855">
        <v>0</v>
      </c>
      <c r="P38" s="855">
        <v>0</v>
      </c>
      <c r="Q38" s="855">
        <v>0</v>
      </c>
      <c r="R38" s="38" t="s">
        <v>343</v>
      </c>
    </row>
    <row r="39" spans="1:18" s="65" customFormat="1" ht="11.1" customHeight="1">
      <c r="A39" s="388" t="s">
        <v>705</v>
      </c>
      <c r="B39" s="377"/>
      <c r="C39" s="389"/>
      <c r="D39" s="389"/>
      <c r="E39" s="389"/>
      <c r="F39" s="389"/>
      <c r="G39" s="389"/>
      <c r="H39" s="389"/>
      <c r="I39" s="389"/>
      <c r="J39" s="390"/>
      <c r="K39" s="389"/>
      <c r="L39" s="389"/>
      <c r="M39" s="390"/>
      <c r="N39" s="391"/>
      <c r="O39" s="392"/>
      <c r="P39" s="392"/>
      <c r="Q39" s="392"/>
      <c r="R39" s="393" t="s">
        <v>706</v>
      </c>
    </row>
    <row r="40" spans="1:18" s="65" customFormat="1" ht="11.1" customHeight="1">
      <c r="A40" s="394" t="s">
        <v>719</v>
      </c>
      <c r="B40" s="377"/>
      <c r="C40" s="395"/>
      <c r="D40" s="395"/>
      <c r="E40" s="395"/>
      <c r="F40" s="395"/>
      <c r="G40" s="395"/>
      <c r="H40" s="395"/>
      <c r="I40" s="395"/>
      <c r="J40" s="396"/>
      <c r="K40" s="395"/>
      <c r="L40" s="395"/>
      <c r="M40" s="396"/>
      <c r="N40" s="397"/>
      <c r="O40" s="397"/>
      <c r="P40" s="397"/>
      <c r="Q40" s="397"/>
      <c r="R40" s="396"/>
    </row>
    <row r="41" spans="1:18" s="61" customFormat="1" ht="11.1" customHeight="1">
      <c r="A41" s="398" t="s">
        <v>914</v>
      </c>
      <c r="B41" s="377"/>
      <c r="C41" s="399"/>
      <c r="D41" s="399"/>
      <c r="E41" s="399"/>
      <c r="F41" s="399"/>
      <c r="G41" s="399"/>
      <c r="H41" s="399"/>
      <c r="I41" s="399"/>
      <c r="J41" s="400"/>
      <c r="K41" s="399"/>
      <c r="L41" s="399"/>
      <c r="M41" s="400"/>
      <c r="N41" s="401"/>
      <c r="O41" s="401"/>
      <c r="P41" s="401"/>
      <c r="Q41" s="401"/>
      <c r="R41" s="402"/>
    </row>
    <row r="42" spans="1:18" s="1" customFormat="1" ht="11.25">
      <c r="A42" s="405" t="s">
        <v>915</v>
      </c>
      <c r="B42" s="377"/>
      <c r="C42" s="406"/>
      <c r="D42" s="406"/>
      <c r="E42" s="406"/>
      <c r="F42" s="406"/>
      <c r="G42" s="406"/>
      <c r="H42" s="406"/>
      <c r="I42" s="406"/>
      <c r="J42" s="407"/>
      <c r="K42" s="406"/>
      <c r="L42" s="406"/>
      <c r="M42" s="407"/>
      <c r="N42" s="408"/>
      <c r="O42" s="408"/>
      <c r="P42" s="408"/>
      <c r="Q42" s="408"/>
      <c r="R42" s="406"/>
    </row>
    <row r="43" spans="1:18" s="1" customFormat="1" ht="11.25">
      <c r="A43" s="2"/>
      <c r="B43" s="13"/>
      <c r="C43" s="13"/>
      <c r="D43" s="13"/>
      <c r="E43" s="13"/>
      <c r="F43" s="13"/>
      <c r="G43" s="13"/>
      <c r="H43" s="13"/>
      <c r="I43" s="13"/>
      <c r="J43" s="2"/>
      <c r="K43" s="13"/>
      <c r="L43" s="13"/>
      <c r="M43" s="2"/>
      <c r="N43" s="17"/>
      <c r="O43" s="17"/>
      <c r="P43" s="17"/>
      <c r="Q43" s="17"/>
      <c r="R43" s="13"/>
    </row>
    <row r="44" spans="1:18" s="1" customFormat="1" ht="11.25">
      <c r="A44" s="2"/>
      <c r="B44" s="13"/>
      <c r="C44" s="13"/>
      <c r="D44" s="13"/>
      <c r="E44" s="13"/>
      <c r="F44" s="13"/>
      <c r="G44" s="13"/>
      <c r="H44" s="13"/>
      <c r="I44" s="13"/>
      <c r="J44" s="2"/>
      <c r="K44" s="13"/>
      <c r="L44" s="13"/>
      <c r="M44" s="2"/>
      <c r="N44" s="17"/>
      <c r="O44" s="17"/>
      <c r="P44" s="17"/>
      <c r="Q44" s="17"/>
      <c r="R44" s="13"/>
    </row>
    <row r="45" spans="1:18" s="1" customFormat="1" ht="11.25">
      <c r="A45" s="2"/>
      <c r="B45" s="13"/>
      <c r="C45" s="13"/>
      <c r="D45" s="13"/>
      <c r="E45" s="13"/>
      <c r="F45" s="13"/>
      <c r="G45" s="13"/>
      <c r="H45" s="13"/>
      <c r="I45" s="13"/>
      <c r="J45" s="2"/>
      <c r="K45" s="13"/>
      <c r="L45" s="13"/>
      <c r="M45" s="2"/>
      <c r="N45" s="17"/>
      <c r="O45" s="17"/>
      <c r="P45" s="17"/>
      <c r="Q45" s="17"/>
      <c r="R45" s="13"/>
    </row>
    <row r="46" spans="1:18" s="1" customFormat="1" ht="11.25">
      <c r="A46" s="2"/>
      <c r="B46" s="13"/>
      <c r="C46" s="13"/>
      <c r="D46" s="13"/>
      <c r="E46" s="13"/>
      <c r="F46" s="13"/>
      <c r="G46" s="13"/>
      <c r="H46" s="13"/>
      <c r="I46" s="13"/>
      <c r="J46" s="2"/>
      <c r="K46" s="13"/>
      <c r="L46" s="13"/>
      <c r="M46" s="2"/>
      <c r="N46" s="17"/>
      <c r="O46" s="17"/>
      <c r="P46" s="17"/>
      <c r="Q46" s="17"/>
      <c r="R46" s="13"/>
    </row>
    <row r="47" spans="1:18" s="1" customFormat="1" ht="11.25">
      <c r="A47" s="2"/>
      <c r="B47" s="13"/>
      <c r="C47" s="13"/>
      <c r="D47" s="13"/>
      <c r="E47" s="13"/>
      <c r="F47" s="13"/>
      <c r="G47" s="13"/>
      <c r="H47" s="13"/>
      <c r="I47" s="13"/>
      <c r="J47" s="2"/>
      <c r="K47" s="13"/>
      <c r="L47" s="13"/>
      <c r="M47" s="2"/>
      <c r="N47" s="17"/>
      <c r="O47" s="17"/>
      <c r="P47" s="17"/>
      <c r="Q47" s="17"/>
      <c r="R47" s="13"/>
    </row>
    <row r="48" spans="1:18" s="1" customFormat="1" ht="11.25">
      <c r="A48" s="2"/>
      <c r="B48" s="13"/>
      <c r="C48" s="13"/>
      <c r="D48" s="13"/>
      <c r="E48" s="13"/>
      <c r="F48" s="13"/>
      <c r="G48" s="13"/>
      <c r="H48" s="13"/>
      <c r="I48" s="13"/>
      <c r="J48" s="2"/>
      <c r="K48" s="13"/>
      <c r="L48" s="13"/>
      <c r="M48" s="2"/>
      <c r="N48" s="17"/>
      <c r="O48" s="17"/>
      <c r="P48" s="17"/>
      <c r="Q48" s="17"/>
      <c r="R48" s="13"/>
    </row>
    <row r="49" spans="1:18" s="1" customFormat="1" ht="11.25">
      <c r="A49" s="2"/>
      <c r="B49" s="13"/>
      <c r="C49" s="13"/>
      <c r="D49" s="13"/>
      <c r="E49" s="13"/>
      <c r="F49" s="13"/>
      <c r="G49" s="13"/>
      <c r="H49" s="13"/>
      <c r="I49" s="13"/>
      <c r="J49" s="2"/>
      <c r="K49" s="13"/>
      <c r="L49" s="13"/>
      <c r="M49" s="2"/>
      <c r="N49" s="17"/>
      <c r="O49" s="17"/>
      <c r="P49" s="17"/>
      <c r="Q49" s="17"/>
      <c r="R49" s="13"/>
    </row>
    <row r="50" spans="1:18" s="1" customFormat="1" ht="11.25">
      <c r="A50" s="2"/>
      <c r="B50" s="13"/>
      <c r="C50" s="13"/>
      <c r="D50" s="13"/>
      <c r="E50" s="13"/>
      <c r="F50" s="13"/>
      <c r="G50" s="13"/>
      <c r="H50" s="13"/>
      <c r="I50" s="13"/>
      <c r="J50" s="2"/>
      <c r="K50" s="13"/>
      <c r="L50" s="13"/>
      <c r="M50" s="2"/>
      <c r="N50" s="17"/>
      <c r="O50" s="17"/>
      <c r="P50" s="17"/>
      <c r="Q50" s="17"/>
      <c r="R50" s="13"/>
    </row>
    <row r="51" spans="1:18" s="1" customFormat="1" ht="11.25">
      <c r="A51" s="2"/>
      <c r="B51" s="13"/>
      <c r="C51" s="13"/>
      <c r="D51" s="13"/>
      <c r="E51" s="13"/>
      <c r="F51" s="13"/>
      <c r="G51" s="13"/>
      <c r="H51" s="13"/>
      <c r="I51" s="13"/>
      <c r="J51" s="2"/>
      <c r="K51" s="13"/>
      <c r="L51" s="13"/>
      <c r="M51" s="2"/>
      <c r="N51" s="17"/>
      <c r="O51" s="17"/>
      <c r="P51" s="17"/>
      <c r="Q51" s="17"/>
      <c r="R51" s="13"/>
    </row>
    <row r="52" spans="1:18" s="1" customFormat="1" ht="11.25">
      <c r="A52" s="2"/>
      <c r="B52" s="13"/>
      <c r="C52" s="13"/>
      <c r="D52" s="13"/>
      <c r="E52" s="13"/>
      <c r="F52" s="13"/>
      <c r="G52" s="13"/>
      <c r="H52" s="13"/>
      <c r="I52" s="13"/>
      <c r="J52" s="2"/>
      <c r="K52" s="13"/>
      <c r="L52" s="13"/>
      <c r="M52" s="2"/>
      <c r="N52" s="17"/>
      <c r="O52" s="17"/>
      <c r="P52" s="17"/>
      <c r="Q52" s="17"/>
      <c r="R52" s="13"/>
    </row>
    <row r="53" spans="1:18" s="1" customFormat="1" ht="11.25">
      <c r="A53" s="2"/>
      <c r="B53" s="13"/>
      <c r="C53" s="13"/>
      <c r="D53" s="13"/>
      <c r="E53" s="13"/>
      <c r="F53" s="13"/>
      <c r="G53" s="13"/>
      <c r="H53" s="13"/>
      <c r="I53" s="13"/>
      <c r="J53" s="2"/>
      <c r="K53" s="13"/>
      <c r="L53" s="13"/>
      <c r="M53" s="2"/>
      <c r="N53" s="17"/>
      <c r="O53" s="17"/>
      <c r="P53" s="17"/>
      <c r="Q53" s="17"/>
      <c r="R53" s="13"/>
    </row>
    <row r="54" spans="1:18" s="1" customFormat="1" ht="11.25">
      <c r="A54" s="2"/>
      <c r="B54" s="13"/>
      <c r="C54" s="13"/>
      <c r="D54" s="13"/>
      <c r="E54" s="13"/>
      <c r="F54" s="13"/>
      <c r="G54" s="13"/>
      <c r="H54" s="13"/>
      <c r="I54" s="13"/>
      <c r="J54" s="2"/>
      <c r="K54" s="13"/>
      <c r="L54" s="13"/>
      <c r="M54" s="2"/>
      <c r="N54" s="17"/>
      <c r="O54" s="17"/>
      <c r="P54" s="17"/>
      <c r="Q54" s="17"/>
      <c r="R54" s="13"/>
    </row>
    <row r="55" spans="1:18" s="1" customFormat="1" ht="11.25">
      <c r="A55" s="2"/>
      <c r="B55" s="13"/>
      <c r="C55" s="13"/>
      <c r="D55" s="13"/>
      <c r="E55" s="13"/>
      <c r="F55" s="13"/>
      <c r="G55" s="13"/>
      <c r="H55" s="13"/>
      <c r="I55" s="13"/>
      <c r="J55" s="2"/>
      <c r="K55" s="13"/>
      <c r="L55" s="13"/>
      <c r="M55" s="2"/>
      <c r="N55" s="17"/>
      <c r="O55" s="17"/>
      <c r="P55" s="17"/>
      <c r="Q55" s="17"/>
      <c r="R55" s="13"/>
    </row>
    <row r="56" spans="1:18" s="1" customFormat="1" ht="11.25">
      <c r="A56" s="2"/>
      <c r="B56" s="13"/>
      <c r="C56" s="13"/>
      <c r="D56" s="13"/>
      <c r="E56" s="13"/>
      <c r="F56" s="13"/>
      <c r="G56" s="13"/>
      <c r="H56" s="13"/>
      <c r="I56" s="13"/>
      <c r="J56" s="2"/>
      <c r="K56" s="13"/>
      <c r="L56" s="13"/>
      <c r="M56" s="2"/>
      <c r="N56" s="17"/>
      <c r="O56" s="17"/>
      <c r="P56" s="17"/>
      <c r="Q56" s="17"/>
      <c r="R56" s="13"/>
    </row>
    <row r="57" spans="1:18" s="1" customFormat="1" ht="11.25">
      <c r="A57" s="2"/>
      <c r="B57" s="13"/>
      <c r="C57" s="13"/>
      <c r="D57" s="13"/>
      <c r="E57" s="13"/>
      <c r="F57" s="13"/>
      <c r="G57" s="13"/>
      <c r="H57" s="13"/>
      <c r="I57" s="13"/>
      <c r="J57" s="2"/>
      <c r="K57" s="13"/>
      <c r="L57" s="13"/>
      <c r="M57" s="2"/>
      <c r="N57" s="17"/>
      <c r="O57" s="17"/>
      <c r="P57" s="17"/>
      <c r="Q57" s="17"/>
      <c r="R57" s="13"/>
    </row>
    <row r="58" spans="1:18" s="1" customFormat="1" ht="11.25">
      <c r="A58" s="2"/>
      <c r="B58" s="13"/>
      <c r="C58" s="13"/>
      <c r="D58" s="13"/>
      <c r="E58" s="13"/>
      <c r="F58" s="13"/>
      <c r="G58" s="13"/>
      <c r="H58" s="13"/>
      <c r="I58" s="13"/>
      <c r="J58" s="2"/>
      <c r="K58" s="13"/>
      <c r="L58" s="13"/>
      <c r="M58" s="2"/>
      <c r="N58" s="17"/>
      <c r="O58" s="17"/>
      <c r="P58" s="17"/>
      <c r="Q58" s="17"/>
      <c r="R58" s="13"/>
    </row>
    <row r="59" spans="1:18" s="1" customFormat="1" ht="11.25">
      <c r="A59" s="2"/>
      <c r="B59" s="13"/>
      <c r="C59" s="13"/>
      <c r="D59" s="13"/>
      <c r="E59" s="13"/>
      <c r="F59" s="13"/>
      <c r="G59" s="13"/>
      <c r="H59" s="13"/>
      <c r="I59" s="13"/>
      <c r="J59" s="2"/>
      <c r="K59" s="13"/>
      <c r="L59" s="13"/>
      <c r="M59" s="2"/>
      <c r="N59" s="17"/>
      <c r="O59" s="17"/>
      <c r="P59" s="17"/>
      <c r="Q59" s="17"/>
      <c r="R59" s="13"/>
    </row>
    <row r="60" spans="1:18" s="1" customFormat="1" ht="11.25">
      <c r="A60" s="2"/>
      <c r="B60" s="13"/>
      <c r="C60" s="13"/>
      <c r="D60" s="13"/>
      <c r="E60" s="13"/>
      <c r="F60" s="13"/>
      <c r="G60" s="13"/>
      <c r="H60" s="13"/>
      <c r="I60" s="13"/>
      <c r="J60" s="2"/>
      <c r="K60" s="13"/>
      <c r="L60" s="13"/>
      <c r="M60" s="2"/>
      <c r="N60" s="17"/>
      <c r="O60" s="17"/>
      <c r="P60" s="17"/>
      <c r="Q60" s="17"/>
      <c r="R60" s="13"/>
    </row>
    <row r="61" spans="1:18" s="1" customFormat="1" ht="11.25">
      <c r="A61" s="2"/>
      <c r="B61" s="13"/>
      <c r="C61" s="13"/>
      <c r="D61" s="13"/>
      <c r="E61" s="13"/>
      <c r="F61" s="13"/>
      <c r="G61" s="13"/>
      <c r="H61" s="13"/>
      <c r="I61" s="13"/>
      <c r="J61" s="2"/>
      <c r="K61" s="13"/>
      <c r="L61" s="13"/>
      <c r="M61" s="2"/>
      <c r="N61" s="17"/>
      <c r="O61" s="17"/>
      <c r="P61" s="17"/>
      <c r="Q61" s="17"/>
      <c r="R61" s="13"/>
    </row>
    <row r="62" spans="1:18" s="1" customFormat="1" ht="11.25">
      <c r="A62" s="2"/>
      <c r="B62" s="13"/>
      <c r="C62" s="13"/>
      <c r="D62" s="13"/>
      <c r="E62" s="13"/>
      <c r="F62" s="13"/>
      <c r="G62" s="13"/>
      <c r="H62" s="13"/>
      <c r="I62" s="13"/>
      <c r="J62" s="2"/>
      <c r="K62" s="13"/>
      <c r="L62" s="13"/>
      <c r="M62" s="2"/>
      <c r="N62" s="17"/>
      <c r="O62" s="17"/>
      <c r="P62" s="17"/>
      <c r="Q62" s="17"/>
      <c r="R62" s="13"/>
    </row>
    <row r="63" spans="1:18" s="1" customFormat="1" ht="11.25">
      <c r="A63" s="2"/>
      <c r="B63" s="13"/>
      <c r="C63" s="13"/>
      <c r="D63" s="13"/>
      <c r="E63" s="13"/>
      <c r="F63" s="13"/>
      <c r="G63" s="13"/>
      <c r="H63" s="13"/>
      <c r="I63" s="13"/>
      <c r="J63" s="2"/>
      <c r="K63" s="13"/>
      <c r="L63" s="13"/>
      <c r="M63" s="2"/>
      <c r="N63" s="17"/>
      <c r="O63" s="17"/>
      <c r="P63" s="17"/>
      <c r="Q63" s="17"/>
      <c r="R63" s="13"/>
    </row>
    <row r="64" spans="1:18" s="1" customFormat="1" ht="11.25">
      <c r="A64" s="2"/>
      <c r="B64" s="13"/>
      <c r="C64" s="13"/>
      <c r="D64" s="13"/>
      <c r="E64" s="13"/>
      <c r="F64" s="13"/>
      <c r="G64" s="13"/>
      <c r="H64" s="13"/>
      <c r="I64" s="13"/>
      <c r="J64" s="2"/>
      <c r="K64" s="13"/>
      <c r="L64" s="13"/>
      <c r="M64" s="2"/>
      <c r="N64" s="17"/>
      <c r="O64" s="17"/>
      <c r="P64" s="17"/>
      <c r="Q64" s="17"/>
      <c r="R64" s="13"/>
    </row>
    <row r="65" spans="1:18" s="1" customFormat="1" ht="11.25">
      <c r="A65" s="2"/>
      <c r="B65" s="13"/>
      <c r="C65" s="13"/>
      <c r="D65" s="13"/>
      <c r="E65" s="13"/>
      <c r="F65" s="13"/>
      <c r="G65" s="13"/>
      <c r="H65" s="13"/>
      <c r="I65" s="13"/>
      <c r="J65" s="2"/>
      <c r="K65" s="13"/>
      <c r="L65" s="13"/>
      <c r="M65" s="2"/>
      <c r="N65" s="17"/>
      <c r="O65" s="17"/>
      <c r="P65" s="17"/>
      <c r="Q65" s="17"/>
      <c r="R65" s="13"/>
    </row>
    <row r="66" spans="1:18" s="1" customFormat="1" ht="11.25">
      <c r="A66" s="2"/>
      <c r="B66" s="13"/>
      <c r="C66" s="13"/>
      <c r="D66" s="13"/>
      <c r="E66" s="13"/>
      <c r="F66" s="13"/>
      <c r="G66" s="13"/>
      <c r="H66" s="13"/>
      <c r="I66" s="13"/>
      <c r="J66" s="2"/>
      <c r="K66" s="13"/>
      <c r="L66" s="13"/>
      <c r="M66" s="2"/>
      <c r="N66" s="17"/>
      <c r="O66" s="17"/>
      <c r="P66" s="17"/>
      <c r="Q66" s="17"/>
      <c r="R66" s="13"/>
    </row>
    <row r="67" spans="1:18" s="1" customFormat="1" ht="11.25">
      <c r="A67" s="2"/>
      <c r="B67" s="13"/>
      <c r="C67" s="13"/>
      <c r="D67" s="13"/>
      <c r="E67" s="13"/>
      <c r="F67" s="13"/>
      <c r="G67" s="13"/>
      <c r="H67" s="13"/>
      <c r="I67" s="13"/>
      <c r="J67" s="2"/>
      <c r="K67" s="13"/>
      <c r="L67" s="13"/>
      <c r="M67" s="2"/>
      <c r="N67" s="17"/>
      <c r="O67" s="17"/>
      <c r="P67" s="17"/>
      <c r="Q67" s="17"/>
      <c r="R67" s="13"/>
    </row>
    <row r="68" spans="1:18" s="1" customFormat="1" ht="11.25">
      <c r="A68" s="2"/>
      <c r="B68" s="13"/>
      <c r="C68" s="13"/>
      <c r="D68" s="13"/>
      <c r="E68" s="13"/>
      <c r="F68" s="13"/>
      <c r="G68" s="13"/>
      <c r="H68" s="13"/>
      <c r="I68" s="13"/>
      <c r="J68" s="2"/>
      <c r="K68" s="13"/>
      <c r="L68" s="13"/>
      <c r="M68" s="2"/>
      <c r="N68" s="17"/>
      <c r="O68" s="17"/>
      <c r="P68" s="17"/>
      <c r="Q68" s="17"/>
      <c r="R68" s="13"/>
    </row>
    <row r="69" spans="1:18" s="1" customFormat="1" ht="11.25">
      <c r="A69" s="2"/>
      <c r="B69" s="13"/>
      <c r="C69" s="13"/>
      <c r="D69" s="13"/>
      <c r="E69" s="13"/>
      <c r="F69" s="13"/>
      <c r="G69" s="13"/>
      <c r="H69" s="13"/>
      <c r="I69" s="13"/>
      <c r="J69" s="2"/>
      <c r="K69" s="13"/>
      <c r="L69" s="13"/>
      <c r="M69" s="2"/>
      <c r="N69" s="17"/>
      <c r="O69" s="17"/>
      <c r="P69" s="17"/>
      <c r="Q69" s="17"/>
      <c r="R69" s="13"/>
    </row>
    <row r="70" spans="1:18" s="1" customFormat="1" ht="11.25">
      <c r="A70" s="2"/>
      <c r="B70" s="13"/>
      <c r="C70" s="13"/>
      <c r="D70" s="13"/>
      <c r="E70" s="13"/>
      <c r="F70" s="13"/>
      <c r="G70" s="13"/>
      <c r="H70" s="13"/>
      <c r="I70" s="13"/>
      <c r="J70" s="2"/>
      <c r="K70" s="13"/>
      <c r="L70" s="13"/>
      <c r="M70" s="2"/>
      <c r="N70" s="17"/>
      <c r="O70" s="17"/>
      <c r="P70" s="17"/>
      <c r="Q70" s="17"/>
      <c r="R70" s="13"/>
    </row>
    <row r="71" spans="1:18" s="1" customFormat="1" ht="11.25">
      <c r="A71" s="2"/>
      <c r="B71" s="13"/>
      <c r="C71" s="13"/>
      <c r="D71" s="13"/>
      <c r="E71" s="13"/>
      <c r="F71" s="13"/>
      <c r="G71" s="13"/>
      <c r="H71" s="13"/>
      <c r="I71" s="13"/>
      <c r="J71" s="2"/>
      <c r="K71" s="13"/>
      <c r="L71" s="13"/>
      <c r="M71" s="2"/>
      <c r="N71" s="17"/>
      <c r="O71" s="17"/>
      <c r="P71" s="17"/>
      <c r="Q71" s="17"/>
      <c r="R71" s="13"/>
    </row>
    <row r="72" spans="1:18" s="1" customFormat="1" ht="11.25">
      <c r="A72" s="2"/>
      <c r="B72" s="13"/>
      <c r="C72" s="13"/>
      <c r="D72" s="13"/>
      <c r="E72" s="13"/>
      <c r="F72" s="13"/>
      <c r="G72" s="13"/>
      <c r="H72" s="13"/>
      <c r="I72" s="13"/>
      <c r="J72" s="2"/>
      <c r="K72" s="13"/>
      <c r="L72" s="13"/>
      <c r="M72" s="2"/>
      <c r="N72" s="17"/>
      <c r="O72" s="17"/>
      <c r="P72" s="17"/>
      <c r="Q72" s="17"/>
      <c r="R72" s="13"/>
    </row>
    <row r="73" spans="1:18" s="1" customFormat="1" ht="11.25">
      <c r="A73" s="2"/>
      <c r="B73" s="13"/>
      <c r="C73" s="13"/>
      <c r="D73" s="13"/>
      <c r="E73" s="13"/>
      <c r="F73" s="13"/>
      <c r="G73" s="13"/>
      <c r="H73" s="13"/>
      <c r="I73" s="13"/>
      <c r="J73" s="2"/>
      <c r="K73" s="13"/>
      <c r="L73" s="13"/>
      <c r="M73" s="2"/>
      <c r="N73" s="17"/>
      <c r="O73" s="17"/>
      <c r="P73" s="17"/>
      <c r="Q73" s="17"/>
      <c r="R73" s="13"/>
    </row>
    <row r="74" spans="1:18" s="1" customFormat="1" ht="11.25">
      <c r="A74" s="2"/>
      <c r="B74" s="13"/>
      <c r="C74" s="13"/>
      <c r="D74" s="13"/>
      <c r="E74" s="13"/>
      <c r="F74" s="13"/>
      <c r="G74" s="13"/>
      <c r="H74" s="13"/>
      <c r="I74" s="13"/>
      <c r="J74" s="2"/>
      <c r="K74" s="13"/>
      <c r="L74" s="13"/>
      <c r="M74" s="2"/>
      <c r="N74" s="17"/>
      <c r="O74" s="17"/>
      <c r="P74" s="17"/>
      <c r="Q74" s="17"/>
      <c r="R74" s="13"/>
    </row>
    <row r="75" spans="1:18" s="1" customFormat="1" ht="11.25">
      <c r="A75" s="2"/>
      <c r="B75" s="13"/>
      <c r="C75" s="13"/>
      <c r="D75" s="13"/>
      <c r="E75" s="13"/>
      <c r="F75" s="13"/>
      <c r="G75" s="13"/>
      <c r="H75" s="13"/>
      <c r="I75" s="13"/>
      <c r="J75" s="2"/>
      <c r="K75" s="13"/>
      <c r="L75" s="13"/>
      <c r="M75" s="2"/>
      <c r="N75" s="17"/>
      <c r="O75" s="17"/>
      <c r="P75" s="17"/>
      <c r="Q75" s="17"/>
      <c r="R75" s="13"/>
    </row>
    <row r="76" spans="1:18" s="1" customFormat="1" ht="11.25">
      <c r="A76" s="2"/>
      <c r="B76" s="13"/>
      <c r="C76" s="13"/>
      <c r="D76" s="13"/>
      <c r="E76" s="13"/>
      <c r="F76" s="13"/>
      <c r="G76" s="13"/>
      <c r="H76" s="13"/>
      <c r="I76" s="13"/>
      <c r="J76" s="2"/>
      <c r="K76" s="13"/>
      <c r="L76" s="13"/>
      <c r="M76" s="2"/>
      <c r="N76" s="17"/>
      <c r="O76" s="17"/>
      <c r="P76" s="17"/>
      <c r="Q76" s="17"/>
      <c r="R76" s="13"/>
    </row>
    <row r="77" spans="1:18" s="1" customFormat="1" ht="11.25">
      <c r="A77" s="2"/>
      <c r="B77" s="13"/>
      <c r="C77" s="13"/>
      <c r="D77" s="13"/>
      <c r="E77" s="13"/>
      <c r="F77" s="13"/>
      <c r="G77" s="13"/>
      <c r="H77" s="13"/>
      <c r="I77" s="13"/>
      <c r="J77" s="2"/>
      <c r="K77" s="13"/>
      <c r="L77" s="13"/>
      <c r="M77" s="2"/>
      <c r="N77" s="17"/>
      <c r="O77" s="17"/>
      <c r="P77" s="17"/>
      <c r="Q77" s="17"/>
      <c r="R77" s="13"/>
    </row>
    <row r="78" spans="1:18" s="1" customFormat="1" ht="11.25">
      <c r="A78" s="2"/>
      <c r="B78" s="13"/>
      <c r="C78" s="13"/>
      <c r="D78" s="13"/>
      <c r="E78" s="13"/>
      <c r="F78" s="13"/>
      <c r="G78" s="13"/>
      <c r="H78" s="13"/>
      <c r="I78" s="13"/>
      <c r="J78" s="2"/>
      <c r="K78" s="13"/>
      <c r="L78" s="13"/>
      <c r="M78" s="2"/>
      <c r="N78" s="17"/>
      <c r="O78" s="17"/>
      <c r="P78" s="17"/>
      <c r="Q78" s="17"/>
      <c r="R78" s="13"/>
    </row>
    <row r="79" spans="1:18" s="1" customFormat="1" ht="11.25">
      <c r="A79" s="2"/>
      <c r="B79" s="13"/>
      <c r="C79" s="13"/>
      <c r="D79" s="13"/>
      <c r="E79" s="13"/>
      <c r="F79" s="13"/>
      <c r="G79" s="13"/>
      <c r="H79" s="13"/>
      <c r="I79" s="13"/>
      <c r="J79" s="2"/>
      <c r="K79" s="13"/>
      <c r="L79" s="13"/>
      <c r="M79" s="2"/>
      <c r="N79" s="17"/>
      <c r="O79" s="17"/>
      <c r="P79" s="17"/>
      <c r="Q79" s="17"/>
      <c r="R79" s="13"/>
    </row>
    <row r="80" spans="1:18" s="1" customFormat="1" ht="11.25">
      <c r="A80" s="2"/>
      <c r="B80" s="13"/>
      <c r="C80" s="13"/>
      <c r="D80" s="13"/>
      <c r="E80" s="13"/>
      <c r="F80" s="13"/>
      <c r="G80" s="13"/>
      <c r="H80" s="13"/>
      <c r="I80" s="13"/>
      <c r="J80" s="2"/>
      <c r="K80" s="13"/>
      <c r="L80" s="13"/>
      <c r="M80" s="2"/>
      <c r="N80" s="17"/>
      <c r="O80" s="17"/>
      <c r="P80" s="17"/>
      <c r="Q80" s="17"/>
      <c r="R80" s="13"/>
    </row>
    <row r="81" spans="1:18" s="1" customFormat="1" ht="11.25">
      <c r="A81" s="2"/>
      <c r="B81" s="13"/>
      <c r="C81" s="13"/>
      <c r="D81" s="13"/>
      <c r="E81" s="13"/>
      <c r="F81" s="13"/>
      <c r="G81" s="13"/>
      <c r="H81" s="13"/>
      <c r="I81" s="13"/>
      <c r="J81" s="2"/>
      <c r="K81" s="13"/>
      <c r="L81" s="13"/>
      <c r="M81" s="2"/>
      <c r="N81" s="17"/>
      <c r="O81" s="17"/>
      <c r="P81" s="17"/>
      <c r="Q81" s="17"/>
      <c r="R81" s="13"/>
    </row>
    <row r="82" spans="1:18" s="1" customFormat="1" ht="11.25">
      <c r="A82" s="2"/>
      <c r="B82" s="13"/>
      <c r="C82" s="13"/>
      <c r="D82" s="13"/>
      <c r="E82" s="13"/>
      <c r="F82" s="13"/>
      <c r="G82" s="13"/>
      <c r="H82" s="13"/>
      <c r="I82" s="13"/>
      <c r="J82" s="2"/>
      <c r="K82" s="13"/>
      <c r="L82" s="13"/>
      <c r="M82" s="2"/>
      <c r="N82" s="17"/>
      <c r="O82" s="17"/>
      <c r="P82" s="17"/>
      <c r="Q82" s="17"/>
      <c r="R82" s="13"/>
    </row>
    <row r="83" spans="1:18" s="1" customFormat="1" ht="11.25">
      <c r="A83" s="2"/>
      <c r="B83" s="13"/>
      <c r="C83" s="13"/>
      <c r="D83" s="13"/>
      <c r="E83" s="13"/>
      <c r="F83" s="13"/>
      <c r="G83" s="13"/>
      <c r="H83" s="13"/>
      <c r="I83" s="13"/>
      <c r="J83" s="2"/>
      <c r="K83" s="13"/>
      <c r="L83" s="13"/>
      <c r="M83" s="2"/>
      <c r="N83" s="17"/>
      <c r="O83" s="17"/>
      <c r="P83" s="17"/>
      <c r="Q83" s="17"/>
      <c r="R83" s="13"/>
    </row>
    <row r="84" spans="1:18" s="1" customFormat="1" ht="11.25">
      <c r="A84" s="2"/>
      <c r="B84" s="13"/>
      <c r="C84" s="13"/>
      <c r="D84" s="13"/>
      <c r="E84" s="13"/>
      <c r="F84" s="13"/>
      <c r="G84" s="13"/>
      <c r="H84" s="13"/>
      <c r="I84" s="13"/>
      <c r="J84" s="2"/>
      <c r="K84" s="13"/>
      <c r="L84" s="13"/>
      <c r="M84" s="2"/>
      <c r="N84" s="17"/>
      <c r="O84" s="17"/>
      <c r="P84" s="17"/>
      <c r="Q84" s="17"/>
      <c r="R84" s="13"/>
    </row>
    <row r="85" spans="1:18" s="1" customFormat="1" ht="11.25">
      <c r="A85" s="2"/>
      <c r="B85" s="13"/>
      <c r="C85" s="13"/>
      <c r="D85" s="13"/>
      <c r="E85" s="13"/>
      <c r="F85" s="13"/>
      <c r="G85" s="13"/>
      <c r="H85" s="13"/>
      <c r="I85" s="13"/>
      <c r="J85" s="2"/>
      <c r="K85" s="13"/>
      <c r="L85" s="13"/>
      <c r="M85" s="2"/>
      <c r="N85" s="17"/>
      <c r="O85" s="17"/>
      <c r="P85" s="17"/>
      <c r="Q85" s="17"/>
      <c r="R85" s="13"/>
    </row>
    <row r="86" spans="1:18" s="1" customFormat="1" ht="11.25">
      <c r="A86" s="2"/>
      <c r="B86" s="13"/>
      <c r="C86" s="13"/>
      <c r="D86" s="13"/>
      <c r="E86" s="13"/>
      <c r="F86" s="13"/>
      <c r="G86" s="13"/>
      <c r="H86" s="13"/>
      <c r="I86" s="13"/>
      <c r="J86" s="2"/>
      <c r="K86" s="13"/>
      <c r="L86" s="13"/>
      <c r="M86" s="2"/>
      <c r="N86" s="17"/>
      <c r="O86" s="17"/>
      <c r="P86" s="17"/>
      <c r="Q86" s="17"/>
      <c r="R86" s="13"/>
    </row>
    <row r="87" spans="1:18" s="1" customFormat="1" ht="11.25">
      <c r="A87" s="2"/>
      <c r="B87" s="13"/>
      <c r="C87" s="13"/>
      <c r="D87" s="13"/>
      <c r="E87" s="13"/>
      <c r="F87" s="13"/>
      <c r="G87" s="13"/>
      <c r="H87" s="13"/>
      <c r="I87" s="13"/>
      <c r="J87" s="2"/>
      <c r="K87" s="13"/>
      <c r="L87" s="13"/>
      <c r="M87" s="2"/>
      <c r="N87" s="17"/>
      <c r="O87" s="17"/>
      <c r="P87" s="17"/>
      <c r="Q87" s="17"/>
      <c r="R87" s="13"/>
    </row>
    <row r="88" spans="1:18" s="1" customFormat="1" ht="11.25">
      <c r="A88" s="2"/>
      <c r="B88" s="13"/>
      <c r="C88" s="13"/>
      <c r="D88" s="13"/>
      <c r="E88" s="13"/>
      <c r="F88" s="13"/>
      <c r="G88" s="13"/>
      <c r="H88" s="13"/>
      <c r="I88" s="13"/>
      <c r="J88" s="2"/>
      <c r="K88" s="13"/>
      <c r="L88" s="13"/>
      <c r="M88" s="2"/>
      <c r="N88" s="17"/>
      <c r="O88" s="17"/>
      <c r="P88" s="17"/>
      <c r="Q88" s="17"/>
      <c r="R88" s="13"/>
    </row>
    <row r="89" spans="1:18" s="1" customFormat="1" ht="11.25">
      <c r="A89" s="2"/>
      <c r="B89" s="13"/>
      <c r="C89" s="13"/>
      <c r="D89" s="13"/>
      <c r="E89" s="13"/>
      <c r="F89" s="13"/>
      <c r="G89" s="13"/>
      <c r="H89" s="13"/>
      <c r="I89" s="13"/>
      <c r="J89" s="2"/>
      <c r="K89" s="13"/>
      <c r="L89" s="13"/>
      <c r="M89" s="2"/>
      <c r="N89" s="17"/>
      <c r="O89" s="17"/>
      <c r="P89" s="17"/>
      <c r="Q89" s="17"/>
      <c r="R89" s="13"/>
    </row>
    <row r="90" spans="1:18" s="1" customFormat="1" ht="11.25">
      <c r="A90" s="2"/>
      <c r="B90" s="13"/>
      <c r="C90" s="13"/>
      <c r="D90" s="13"/>
      <c r="E90" s="13"/>
      <c r="F90" s="13"/>
      <c r="G90" s="13"/>
      <c r="H90" s="13"/>
      <c r="I90" s="13"/>
      <c r="J90" s="2"/>
      <c r="K90" s="13"/>
      <c r="L90" s="13"/>
      <c r="M90" s="2"/>
      <c r="N90" s="17"/>
      <c r="O90" s="17"/>
      <c r="P90" s="17"/>
      <c r="Q90" s="17"/>
      <c r="R90" s="13"/>
    </row>
    <row r="91" spans="1:18" s="1" customFormat="1" ht="11.25">
      <c r="A91" s="2"/>
      <c r="B91" s="13"/>
      <c r="C91" s="13"/>
      <c r="D91" s="13"/>
      <c r="E91" s="13"/>
      <c r="F91" s="13"/>
      <c r="G91" s="13"/>
      <c r="H91" s="13"/>
      <c r="I91" s="13"/>
      <c r="J91" s="2"/>
      <c r="K91" s="13"/>
      <c r="L91" s="13"/>
      <c r="M91" s="2"/>
      <c r="N91" s="17"/>
      <c r="O91" s="17"/>
      <c r="P91" s="17"/>
      <c r="Q91" s="17"/>
      <c r="R91" s="13"/>
    </row>
    <row r="92" spans="1:18" s="1" customFormat="1" ht="11.25">
      <c r="A92" s="2"/>
      <c r="B92" s="13"/>
      <c r="C92" s="13"/>
      <c r="D92" s="13"/>
      <c r="E92" s="13"/>
      <c r="F92" s="13"/>
      <c r="G92" s="13"/>
      <c r="H92" s="13"/>
      <c r="I92" s="13"/>
      <c r="J92" s="2"/>
      <c r="K92" s="13"/>
      <c r="L92" s="13"/>
      <c r="M92" s="2"/>
      <c r="N92" s="17"/>
      <c r="O92" s="17"/>
      <c r="P92" s="17"/>
      <c r="Q92" s="17"/>
      <c r="R92" s="13"/>
    </row>
    <row r="93" spans="1:18" s="1" customFormat="1" ht="11.25">
      <c r="A93" s="2"/>
      <c r="B93" s="13"/>
      <c r="C93" s="13"/>
      <c r="D93" s="13"/>
      <c r="E93" s="13"/>
      <c r="F93" s="13"/>
      <c r="G93" s="13"/>
      <c r="H93" s="13"/>
      <c r="I93" s="13"/>
      <c r="J93" s="2"/>
      <c r="K93" s="13"/>
      <c r="L93" s="13"/>
      <c r="M93" s="2"/>
      <c r="N93" s="17"/>
      <c r="O93" s="17"/>
      <c r="P93" s="17"/>
      <c r="Q93" s="17"/>
      <c r="R93" s="13"/>
    </row>
    <row r="94" spans="1:18" s="1" customFormat="1" ht="11.25">
      <c r="A94" s="2"/>
      <c r="B94" s="13"/>
      <c r="C94" s="13"/>
      <c r="D94" s="13"/>
      <c r="E94" s="13"/>
      <c r="F94" s="13"/>
      <c r="G94" s="13"/>
      <c r="H94" s="13"/>
      <c r="I94" s="13"/>
      <c r="J94" s="2"/>
      <c r="K94" s="13"/>
      <c r="L94" s="13"/>
      <c r="M94" s="2"/>
      <c r="N94" s="17"/>
      <c r="O94" s="17"/>
      <c r="P94" s="17"/>
      <c r="Q94" s="17"/>
      <c r="R94" s="13"/>
    </row>
    <row r="95" spans="1:18" s="1" customFormat="1" ht="11.25">
      <c r="A95" s="2"/>
      <c r="B95" s="13"/>
      <c r="C95" s="13"/>
      <c r="D95" s="13"/>
      <c r="E95" s="13"/>
      <c r="F95" s="13"/>
      <c r="G95" s="13"/>
      <c r="H95" s="13"/>
      <c r="I95" s="13"/>
      <c r="J95" s="2"/>
      <c r="K95" s="13"/>
      <c r="L95" s="13"/>
      <c r="M95" s="2"/>
      <c r="N95" s="17"/>
      <c r="O95" s="17"/>
      <c r="P95" s="17"/>
      <c r="Q95" s="17"/>
      <c r="R95" s="13"/>
    </row>
    <row r="96" spans="1:18" s="1" customFormat="1" ht="11.25">
      <c r="A96" s="2"/>
      <c r="B96" s="13"/>
      <c r="C96" s="13"/>
      <c r="D96" s="13"/>
      <c r="E96" s="13"/>
      <c r="F96" s="13"/>
      <c r="G96" s="13"/>
      <c r="H96" s="13"/>
      <c r="I96" s="13"/>
      <c r="J96" s="2"/>
      <c r="K96" s="13"/>
      <c r="L96" s="13"/>
      <c r="M96" s="2"/>
      <c r="N96" s="17"/>
      <c r="O96" s="17"/>
      <c r="P96" s="17"/>
      <c r="Q96" s="17"/>
      <c r="R96" s="13"/>
    </row>
    <row r="97" spans="1:18" s="1" customFormat="1" ht="11.25">
      <c r="A97" s="2"/>
      <c r="B97" s="13"/>
      <c r="C97" s="13"/>
      <c r="D97" s="13"/>
      <c r="E97" s="13"/>
      <c r="F97" s="13"/>
      <c r="G97" s="13"/>
      <c r="H97" s="13"/>
      <c r="I97" s="13"/>
      <c r="J97" s="2"/>
      <c r="K97" s="13"/>
      <c r="L97" s="13"/>
      <c r="M97" s="2"/>
      <c r="N97" s="17"/>
      <c r="O97" s="17"/>
      <c r="P97" s="17"/>
      <c r="Q97" s="17"/>
      <c r="R97" s="13"/>
    </row>
    <row r="98" spans="1:18" s="1" customFormat="1" ht="11.25">
      <c r="A98" s="2"/>
      <c r="B98" s="13"/>
      <c r="C98" s="13"/>
      <c r="D98" s="13"/>
      <c r="E98" s="13"/>
      <c r="F98" s="13"/>
      <c r="G98" s="13"/>
      <c r="H98" s="13"/>
      <c r="I98" s="13"/>
      <c r="J98" s="2"/>
      <c r="K98" s="13"/>
      <c r="L98" s="13"/>
      <c r="M98" s="2"/>
      <c r="N98" s="17"/>
      <c r="O98" s="17"/>
      <c r="P98" s="17"/>
      <c r="Q98" s="17"/>
      <c r="R98" s="13"/>
    </row>
    <row r="99" spans="1:18" s="1" customFormat="1" ht="11.25">
      <c r="A99" s="2"/>
      <c r="B99" s="13"/>
      <c r="C99" s="13"/>
      <c r="D99" s="13"/>
      <c r="E99" s="13"/>
      <c r="F99" s="13"/>
      <c r="G99" s="13"/>
      <c r="H99" s="13"/>
      <c r="I99" s="13"/>
      <c r="J99" s="2"/>
      <c r="K99" s="13"/>
      <c r="L99" s="13"/>
      <c r="M99" s="2"/>
      <c r="N99" s="17"/>
      <c r="O99" s="17"/>
      <c r="P99" s="17"/>
      <c r="Q99" s="17"/>
      <c r="R99" s="13"/>
    </row>
    <row r="100" spans="1:18" s="1" customFormat="1" ht="11.25">
      <c r="A100" s="2"/>
      <c r="B100" s="13"/>
      <c r="C100" s="13"/>
      <c r="D100" s="13"/>
      <c r="E100" s="13"/>
      <c r="F100" s="13"/>
      <c r="G100" s="13"/>
      <c r="H100" s="13"/>
      <c r="I100" s="13"/>
      <c r="J100" s="2"/>
      <c r="K100" s="13"/>
      <c r="L100" s="13"/>
      <c r="M100" s="2"/>
      <c r="N100" s="17"/>
      <c r="O100" s="17"/>
      <c r="P100" s="17"/>
      <c r="Q100" s="17"/>
      <c r="R100" s="13"/>
    </row>
    <row r="101" spans="1:18" s="1" customFormat="1" ht="11.25">
      <c r="A101" s="2"/>
      <c r="B101" s="13"/>
      <c r="C101" s="13"/>
      <c r="D101" s="13"/>
      <c r="E101" s="13"/>
      <c r="F101" s="13"/>
      <c r="G101" s="13"/>
      <c r="H101" s="13"/>
      <c r="I101" s="13"/>
      <c r="J101" s="2"/>
      <c r="K101" s="13"/>
      <c r="L101" s="13"/>
      <c r="M101" s="2"/>
      <c r="N101" s="17"/>
      <c r="O101" s="17"/>
      <c r="P101" s="17"/>
      <c r="Q101" s="17"/>
      <c r="R101" s="13"/>
    </row>
    <row r="102" spans="1:18" s="1" customFormat="1" ht="11.25">
      <c r="A102" s="2"/>
      <c r="B102" s="13"/>
      <c r="C102" s="13"/>
      <c r="D102" s="13"/>
      <c r="E102" s="13"/>
      <c r="F102" s="13"/>
      <c r="G102" s="13"/>
      <c r="H102" s="13"/>
      <c r="I102" s="13"/>
      <c r="J102" s="2"/>
      <c r="K102" s="13"/>
      <c r="L102" s="13"/>
      <c r="M102" s="2"/>
      <c r="N102" s="17"/>
      <c r="O102" s="17"/>
      <c r="P102" s="17"/>
      <c r="Q102" s="17"/>
      <c r="R102" s="13"/>
    </row>
    <row r="103" spans="1:18" s="1" customFormat="1" ht="11.25">
      <c r="A103" s="2"/>
      <c r="B103" s="13"/>
      <c r="C103" s="13"/>
      <c r="D103" s="13"/>
      <c r="E103" s="13"/>
      <c r="F103" s="13"/>
      <c r="G103" s="13"/>
      <c r="H103" s="13"/>
      <c r="I103" s="13"/>
      <c r="J103" s="2"/>
      <c r="K103" s="13"/>
      <c r="L103" s="13"/>
      <c r="M103" s="2"/>
      <c r="N103" s="17"/>
      <c r="O103" s="17"/>
      <c r="P103" s="17"/>
      <c r="Q103" s="17"/>
      <c r="R103" s="13"/>
    </row>
  </sheetData>
  <sheetProtection selectLockedCells="1"/>
  <mergeCells count="23">
    <mergeCell ref="Q7:Q9"/>
    <mergeCell ref="J6:Q6"/>
    <mergeCell ref="O7:O9"/>
    <mergeCell ref="G6:I6"/>
    <mergeCell ref="G7:G9"/>
    <mergeCell ref="L7:L9"/>
    <mergeCell ref="P7:P9"/>
    <mergeCell ref="J3:R3"/>
    <mergeCell ref="A3:I3"/>
    <mergeCell ref="A6:A9"/>
    <mergeCell ref="R6:R9"/>
    <mergeCell ref="H7:H9"/>
    <mergeCell ref="K7:K9"/>
    <mergeCell ref="E7:E9"/>
    <mergeCell ref="B7:B9"/>
    <mergeCell ref="M7:M9"/>
    <mergeCell ref="C7:C9"/>
    <mergeCell ref="B6:F6"/>
    <mergeCell ref="D7:D9"/>
    <mergeCell ref="J7:J9"/>
    <mergeCell ref="N7:N9"/>
    <mergeCell ref="F7:F9"/>
    <mergeCell ref="I7:I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3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1.125" style="533" customWidth="1"/>
    <col min="2" max="7" width="10.125" style="534" customWidth="1"/>
    <col min="8" max="8" width="10.625" style="534" customWidth="1"/>
    <col min="9" max="13" width="9.625" style="534" customWidth="1"/>
    <col min="14" max="14" width="12.125" style="534" customWidth="1"/>
    <col min="15" max="15" width="10.625" style="534" customWidth="1"/>
    <col min="16" max="16" width="11.625" style="535" customWidth="1"/>
    <col min="17" max="17" width="11.625" style="533" customWidth="1"/>
    <col min="18" max="18" width="12.125" style="534" customWidth="1"/>
    <col min="19" max="19" width="11.875" style="534" customWidth="1"/>
    <col min="20" max="22" width="11.625" style="534" customWidth="1"/>
    <col min="23" max="23" width="11.875" style="534" customWidth="1"/>
    <col min="24" max="24" width="17.25" style="510" customWidth="1"/>
    <col min="25" max="27" width="17.375" style="510" customWidth="1"/>
    <col min="28" max="28" width="13" style="510" customWidth="1"/>
    <col min="29" max="16384" width="9" style="510"/>
  </cols>
  <sheetData>
    <row r="1" spans="1:29" ht="14.1" customHeight="1">
      <c r="A1" s="507" t="s">
        <v>1272</v>
      </c>
      <c r="B1" s="117"/>
      <c r="C1" s="117"/>
      <c r="D1" s="117"/>
      <c r="E1" s="117"/>
      <c r="F1" s="117"/>
      <c r="G1" s="508"/>
      <c r="H1" s="508"/>
      <c r="I1" s="117"/>
      <c r="J1" s="117"/>
      <c r="K1" s="117"/>
      <c r="L1" s="117"/>
      <c r="M1" s="117"/>
      <c r="N1" s="117"/>
      <c r="O1" s="117"/>
      <c r="P1" s="508" t="s">
        <v>1273</v>
      </c>
      <c r="Q1" s="507" t="s">
        <v>1274</v>
      </c>
      <c r="R1" s="117"/>
      <c r="S1" s="117"/>
      <c r="T1" s="117"/>
      <c r="U1" s="117"/>
      <c r="V1" s="117"/>
      <c r="W1" s="117"/>
      <c r="X1" s="117"/>
      <c r="Y1" s="117"/>
      <c r="Z1" s="509"/>
      <c r="AA1" s="509"/>
      <c r="AB1" s="509" t="s">
        <v>1275</v>
      </c>
    </row>
    <row r="2" spans="1:29" ht="14.1" customHeight="1">
      <c r="A2" s="507"/>
      <c r="B2" s="117"/>
      <c r="C2" s="117"/>
      <c r="D2" s="117"/>
      <c r="E2" s="117"/>
      <c r="F2" s="117"/>
      <c r="G2" s="508"/>
      <c r="H2" s="508"/>
      <c r="I2" s="117"/>
      <c r="J2" s="117"/>
      <c r="K2" s="117"/>
      <c r="L2" s="117"/>
      <c r="M2" s="117"/>
      <c r="N2" s="117"/>
      <c r="O2" s="117"/>
      <c r="P2" s="508"/>
      <c r="Q2" s="507"/>
      <c r="R2" s="117"/>
      <c r="S2" s="117"/>
      <c r="T2" s="117"/>
      <c r="U2" s="117"/>
      <c r="V2" s="117"/>
      <c r="W2" s="117"/>
      <c r="X2" s="117"/>
      <c r="Y2" s="117"/>
      <c r="Z2" s="509"/>
      <c r="AA2" s="509"/>
      <c r="AB2" s="117"/>
    </row>
    <row r="3" spans="1:29" s="511" customFormat="1" ht="20.100000000000001" customHeight="1">
      <c r="A3" s="1461" t="s">
        <v>676</v>
      </c>
      <c r="B3" s="1461"/>
      <c r="C3" s="1461"/>
      <c r="D3" s="1461"/>
      <c r="E3" s="1461"/>
      <c r="F3" s="1461"/>
      <c r="G3" s="1461"/>
      <c r="H3" s="1461"/>
      <c r="I3" s="1487" t="s">
        <v>677</v>
      </c>
      <c r="J3" s="1487"/>
      <c r="K3" s="1487"/>
      <c r="L3" s="1487"/>
      <c r="M3" s="1487"/>
      <c r="N3" s="1487"/>
      <c r="O3" s="1487"/>
      <c r="P3" s="1487"/>
      <c r="Q3" s="1461" t="s">
        <v>678</v>
      </c>
      <c r="R3" s="1461"/>
      <c r="S3" s="1461"/>
      <c r="T3" s="1461"/>
      <c r="U3" s="1461"/>
      <c r="V3" s="1461"/>
      <c r="W3" s="1461"/>
      <c r="X3" s="1484" t="s">
        <v>679</v>
      </c>
      <c r="Y3" s="1484"/>
      <c r="Z3" s="1484"/>
      <c r="AA3" s="1484"/>
      <c r="AB3" s="1484"/>
    </row>
    <row r="4" spans="1:29" s="513" customFormat="1" ht="24" customHeight="1">
      <c r="A4" s="512"/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512"/>
      <c r="O4" s="512"/>
      <c r="Q4" s="1481"/>
      <c r="R4" s="1481"/>
      <c r="S4" s="1481"/>
      <c r="T4" s="1481"/>
      <c r="U4" s="1481"/>
      <c r="V4" s="1481"/>
      <c r="W4" s="1481"/>
      <c r="X4" s="1490"/>
      <c r="Y4" s="1490"/>
      <c r="Z4" s="1490"/>
      <c r="AA4" s="1490"/>
      <c r="AB4" s="1490"/>
      <c r="AC4" s="514"/>
    </row>
    <row r="5" spans="1:29" s="515" customFormat="1" ht="18" customHeight="1" thickBot="1">
      <c r="A5" s="515" t="s">
        <v>47</v>
      </c>
      <c r="G5" s="509"/>
      <c r="H5" s="509"/>
      <c r="P5" s="509" t="s">
        <v>680</v>
      </c>
      <c r="Q5" s="515" t="s">
        <v>47</v>
      </c>
      <c r="W5" s="509"/>
      <c r="Z5" s="509"/>
      <c r="AA5" s="509"/>
    </row>
    <row r="6" spans="1:29" s="517" customFormat="1" ht="12.75" customHeight="1">
      <c r="A6" s="1405" t="s">
        <v>30</v>
      </c>
      <c r="B6" s="1467" t="s">
        <v>681</v>
      </c>
      <c r="C6" s="1478" t="s">
        <v>682</v>
      </c>
      <c r="D6" s="1478"/>
      <c r="E6" s="1478"/>
      <c r="F6" s="1478"/>
      <c r="G6" s="1479"/>
      <c r="H6" s="516"/>
      <c r="I6" s="1485" t="s">
        <v>683</v>
      </c>
      <c r="J6" s="1485"/>
      <c r="K6" s="1496"/>
      <c r="L6" s="1478" t="s">
        <v>684</v>
      </c>
      <c r="M6" s="1497" t="s">
        <v>1294</v>
      </c>
      <c r="N6" s="1498"/>
      <c r="O6" s="1499"/>
      <c r="P6" s="1342" t="s">
        <v>28</v>
      </c>
      <c r="Q6" s="1405" t="s">
        <v>30</v>
      </c>
      <c r="R6" s="1485" t="s">
        <v>685</v>
      </c>
      <c r="S6" s="1478" t="s">
        <v>686</v>
      </c>
      <c r="T6" s="1478"/>
      <c r="U6" s="1478"/>
      <c r="V6" s="1479"/>
      <c r="W6" s="1479"/>
      <c r="X6" s="1485" t="s">
        <v>687</v>
      </c>
      <c r="Y6" s="1485"/>
      <c r="Z6" s="1485"/>
      <c r="AA6" s="1485"/>
      <c r="AB6" s="1342" t="s">
        <v>28</v>
      </c>
    </row>
    <row r="7" spans="1:29" s="517" customFormat="1" ht="12.75" customHeight="1">
      <c r="A7" s="1473"/>
      <c r="B7" s="1468"/>
      <c r="C7" s="1462"/>
      <c r="D7" s="1465"/>
      <c r="E7" s="1465"/>
      <c r="F7" s="1465"/>
      <c r="G7" s="1480"/>
      <c r="H7" s="518"/>
      <c r="I7" s="1486"/>
      <c r="J7" s="1486"/>
      <c r="K7" s="1491"/>
      <c r="L7" s="1471"/>
      <c r="M7" s="1500"/>
      <c r="N7" s="1501"/>
      <c r="O7" s="1502"/>
      <c r="P7" s="1488"/>
      <c r="Q7" s="1473"/>
      <c r="R7" s="1486"/>
      <c r="S7" s="1462"/>
      <c r="T7" s="1465"/>
      <c r="U7" s="1465"/>
      <c r="V7" s="1480"/>
      <c r="W7" s="1480"/>
      <c r="X7" s="1476"/>
      <c r="Y7" s="1476"/>
      <c r="Z7" s="1476"/>
      <c r="AA7" s="1476"/>
      <c r="AB7" s="1488"/>
    </row>
    <row r="8" spans="1:29" s="517" customFormat="1" ht="12.75" customHeight="1">
      <c r="A8" s="1473"/>
      <c r="B8" s="1468"/>
      <c r="C8" s="1470"/>
      <c r="D8" s="1465" t="s">
        <v>688</v>
      </c>
      <c r="E8" s="1465"/>
      <c r="F8" s="1465"/>
      <c r="G8" s="1465" t="s">
        <v>689</v>
      </c>
      <c r="H8" s="1475" t="s">
        <v>690</v>
      </c>
      <c r="I8" s="1495" t="s">
        <v>691</v>
      </c>
      <c r="J8" s="1465" t="s">
        <v>692</v>
      </c>
      <c r="K8" s="1462" t="s">
        <v>693</v>
      </c>
      <c r="L8" s="1471"/>
      <c r="M8" s="1470"/>
      <c r="N8" s="1492" t="s">
        <v>694</v>
      </c>
      <c r="O8" s="1465" t="s">
        <v>695</v>
      </c>
      <c r="P8" s="1488"/>
      <c r="Q8" s="1473"/>
      <c r="R8" s="1470" t="s">
        <v>696</v>
      </c>
      <c r="S8" s="1470"/>
      <c r="T8" s="1465" t="s">
        <v>697</v>
      </c>
      <c r="U8" s="1465" t="s">
        <v>698</v>
      </c>
      <c r="V8" s="1462" t="s">
        <v>699</v>
      </c>
      <c r="W8" s="1480" t="s">
        <v>700</v>
      </c>
      <c r="X8" s="1491"/>
      <c r="Y8" s="1462" t="s">
        <v>701</v>
      </c>
      <c r="Z8" s="1465" t="s">
        <v>702</v>
      </c>
      <c r="AA8" s="1475" t="s">
        <v>703</v>
      </c>
      <c r="AB8" s="1488"/>
    </row>
    <row r="9" spans="1:29" s="517" customFormat="1" ht="12.75" customHeight="1">
      <c r="A9" s="1473"/>
      <c r="B9" s="1468"/>
      <c r="C9" s="1471"/>
      <c r="D9" s="1462"/>
      <c r="E9" s="1465"/>
      <c r="F9" s="1465"/>
      <c r="G9" s="1471"/>
      <c r="H9" s="1476"/>
      <c r="I9" s="1468"/>
      <c r="J9" s="1471"/>
      <c r="K9" s="1463"/>
      <c r="L9" s="1471"/>
      <c r="M9" s="1471"/>
      <c r="N9" s="1493"/>
      <c r="O9" s="1471"/>
      <c r="P9" s="1488"/>
      <c r="Q9" s="1473"/>
      <c r="R9" s="1471"/>
      <c r="S9" s="1471"/>
      <c r="T9" s="1471"/>
      <c r="U9" s="1471"/>
      <c r="V9" s="1463"/>
      <c r="W9" s="1482"/>
      <c r="X9" s="1468"/>
      <c r="Y9" s="1463"/>
      <c r="Z9" s="1471"/>
      <c r="AA9" s="1476"/>
      <c r="AB9" s="1488"/>
    </row>
    <row r="10" spans="1:29" s="517" customFormat="1" ht="12.75" customHeight="1">
      <c r="A10" s="1473"/>
      <c r="B10" s="1468"/>
      <c r="C10" s="1471"/>
      <c r="D10" s="1470"/>
      <c r="E10" s="1465" t="s">
        <v>704</v>
      </c>
      <c r="F10" s="1465" t="s">
        <v>518</v>
      </c>
      <c r="G10" s="1471"/>
      <c r="H10" s="1476"/>
      <c r="I10" s="1468"/>
      <c r="J10" s="1471"/>
      <c r="K10" s="1463"/>
      <c r="L10" s="1471"/>
      <c r="M10" s="1471"/>
      <c r="N10" s="1493"/>
      <c r="O10" s="1471"/>
      <c r="P10" s="1488"/>
      <c r="Q10" s="1473"/>
      <c r="R10" s="1471"/>
      <c r="S10" s="1471"/>
      <c r="T10" s="1471"/>
      <c r="U10" s="1471"/>
      <c r="V10" s="1463"/>
      <c r="W10" s="1482"/>
      <c r="X10" s="1468"/>
      <c r="Y10" s="1463"/>
      <c r="Z10" s="1471"/>
      <c r="AA10" s="1476"/>
      <c r="AB10" s="1488"/>
    </row>
    <row r="11" spans="1:29" s="517" customFormat="1" ht="12.75" customHeight="1">
      <c r="A11" s="1474"/>
      <c r="B11" s="1469"/>
      <c r="C11" s="1472"/>
      <c r="D11" s="1466"/>
      <c r="E11" s="1466"/>
      <c r="F11" s="1466"/>
      <c r="G11" s="1472"/>
      <c r="H11" s="1477"/>
      <c r="I11" s="1469"/>
      <c r="J11" s="1472"/>
      <c r="K11" s="1464"/>
      <c r="L11" s="1472"/>
      <c r="M11" s="1472"/>
      <c r="N11" s="1494"/>
      <c r="O11" s="1472"/>
      <c r="P11" s="1489"/>
      <c r="Q11" s="1474"/>
      <c r="R11" s="1472"/>
      <c r="S11" s="1472"/>
      <c r="T11" s="1472"/>
      <c r="U11" s="1472"/>
      <c r="V11" s="1464"/>
      <c r="W11" s="1483"/>
      <c r="X11" s="1469"/>
      <c r="Y11" s="1464"/>
      <c r="Z11" s="1472"/>
      <c r="AA11" s="1477"/>
      <c r="AB11" s="1489"/>
    </row>
    <row r="12" spans="1:29" s="522" customFormat="1" ht="17.100000000000001" customHeight="1">
      <c r="A12" s="519" t="s">
        <v>344</v>
      </c>
      <c r="B12" s="520">
        <v>67497</v>
      </c>
      <c r="C12" s="520">
        <v>50698</v>
      </c>
      <c r="D12" s="520">
        <v>5177</v>
      </c>
      <c r="E12" s="520">
        <v>3184</v>
      </c>
      <c r="F12" s="520">
        <v>1993</v>
      </c>
      <c r="G12" s="520">
        <v>40810</v>
      </c>
      <c r="H12" s="520">
        <v>854</v>
      </c>
      <c r="I12" s="520">
        <v>770</v>
      </c>
      <c r="J12" s="520">
        <v>2594</v>
      </c>
      <c r="K12" s="520">
        <v>493</v>
      </c>
      <c r="L12" s="520">
        <v>2272</v>
      </c>
      <c r="M12" s="520">
        <v>7331</v>
      </c>
      <c r="N12" s="520">
        <v>1744</v>
      </c>
      <c r="O12" s="520">
        <v>5486</v>
      </c>
      <c r="P12" s="63" t="s">
        <v>344</v>
      </c>
      <c r="Q12" s="519" t="s">
        <v>344</v>
      </c>
      <c r="R12" s="520">
        <v>101</v>
      </c>
      <c r="S12" s="520">
        <v>4383</v>
      </c>
      <c r="T12" s="520">
        <v>62</v>
      </c>
      <c r="U12" s="521">
        <v>4233</v>
      </c>
      <c r="V12" s="520">
        <v>19</v>
      </c>
      <c r="W12" s="520">
        <v>69</v>
      </c>
      <c r="X12" s="520">
        <v>2813</v>
      </c>
      <c r="Y12" s="520">
        <v>232</v>
      </c>
      <c r="Z12" s="520">
        <v>0</v>
      </c>
      <c r="AA12" s="520">
        <v>2581</v>
      </c>
      <c r="AB12" s="63" t="s">
        <v>344</v>
      </c>
    </row>
    <row r="13" spans="1:29" s="522" customFormat="1" ht="17.100000000000001" customHeight="1">
      <c r="A13" s="519" t="s">
        <v>297</v>
      </c>
      <c r="B13" s="520">
        <v>69376</v>
      </c>
      <c r="C13" s="520">
        <v>50870</v>
      </c>
      <c r="D13" s="520">
        <v>5223</v>
      </c>
      <c r="E13" s="520">
        <v>3108</v>
      </c>
      <c r="F13" s="520">
        <v>2115</v>
      </c>
      <c r="G13" s="520">
        <v>40895</v>
      </c>
      <c r="H13" s="520">
        <v>894</v>
      </c>
      <c r="I13" s="520">
        <v>775</v>
      </c>
      <c r="J13" s="520">
        <v>2555</v>
      </c>
      <c r="K13" s="520">
        <v>528</v>
      </c>
      <c r="L13" s="520">
        <v>2370</v>
      </c>
      <c r="M13" s="520">
        <v>7389</v>
      </c>
      <c r="N13" s="520">
        <v>1891</v>
      </c>
      <c r="O13" s="520">
        <v>5465</v>
      </c>
      <c r="P13" s="63" t="s">
        <v>297</v>
      </c>
      <c r="Q13" s="519" t="s">
        <v>297</v>
      </c>
      <c r="R13" s="520">
        <v>33</v>
      </c>
      <c r="S13" s="520">
        <v>5367</v>
      </c>
      <c r="T13" s="520">
        <v>56</v>
      </c>
      <c r="U13" s="521">
        <v>5218</v>
      </c>
      <c r="V13" s="520">
        <v>20</v>
      </c>
      <c r="W13" s="520">
        <v>73</v>
      </c>
      <c r="X13" s="520">
        <v>3380</v>
      </c>
      <c r="Y13" s="520">
        <v>10</v>
      </c>
      <c r="Z13" s="520">
        <v>19</v>
      </c>
      <c r="AA13" s="520">
        <v>3351</v>
      </c>
      <c r="AB13" s="63" t="s">
        <v>297</v>
      </c>
    </row>
    <row r="14" spans="1:29" s="522" customFormat="1" ht="17.100000000000001" customHeight="1">
      <c r="A14" s="519" t="s">
        <v>348</v>
      </c>
      <c r="B14" s="520">
        <v>71110</v>
      </c>
      <c r="C14" s="520">
        <v>51927</v>
      </c>
      <c r="D14" s="520">
        <v>5515</v>
      </c>
      <c r="E14" s="520">
        <v>3027</v>
      </c>
      <c r="F14" s="520">
        <v>2488</v>
      </c>
      <c r="G14" s="520">
        <v>41651</v>
      </c>
      <c r="H14" s="520">
        <v>922</v>
      </c>
      <c r="I14" s="520">
        <v>761</v>
      </c>
      <c r="J14" s="520">
        <v>2509</v>
      </c>
      <c r="K14" s="520">
        <v>569</v>
      </c>
      <c r="L14" s="520">
        <v>2515</v>
      </c>
      <c r="M14" s="520">
        <v>7596</v>
      </c>
      <c r="N14" s="520">
        <v>1987</v>
      </c>
      <c r="O14" s="520">
        <v>5569</v>
      </c>
      <c r="P14" s="63" t="s">
        <v>348</v>
      </c>
      <c r="Q14" s="519" t="s">
        <v>348</v>
      </c>
      <c r="R14" s="520">
        <v>40</v>
      </c>
      <c r="S14" s="520">
        <v>5229</v>
      </c>
      <c r="T14" s="520">
        <v>56</v>
      </c>
      <c r="U14" s="521">
        <v>5071</v>
      </c>
      <c r="V14" s="520">
        <v>24</v>
      </c>
      <c r="W14" s="520">
        <v>78</v>
      </c>
      <c r="X14" s="520">
        <v>3843</v>
      </c>
      <c r="Y14" s="520">
        <v>17</v>
      </c>
      <c r="Z14" s="520">
        <v>24</v>
      </c>
      <c r="AA14" s="520">
        <v>3802</v>
      </c>
      <c r="AB14" s="63" t="s">
        <v>348</v>
      </c>
    </row>
    <row r="15" spans="1:29" s="522" customFormat="1" ht="17.100000000000001" customHeight="1">
      <c r="A15" s="519" t="s">
        <v>904</v>
      </c>
      <c r="B15" s="520">
        <v>71458</v>
      </c>
      <c r="C15" s="520">
        <v>52252</v>
      </c>
      <c r="D15" s="520">
        <v>5738</v>
      </c>
      <c r="E15" s="520">
        <v>2969</v>
      </c>
      <c r="F15" s="520">
        <v>2769</v>
      </c>
      <c r="G15" s="520">
        <v>41848</v>
      </c>
      <c r="H15" s="520">
        <v>868</v>
      </c>
      <c r="I15" s="520">
        <v>753</v>
      </c>
      <c r="J15" s="520">
        <v>2468</v>
      </c>
      <c r="K15" s="520">
        <v>577</v>
      </c>
      <c r="L15" s="520">
        <v>2591</v>
      </c>
      <c r="M15" s="520">
        <v>7502</v>
      </c>
      <c r="N15" s="520">
        <v>2078</v>
      </c>
      <c r="O15" s="520">
        <v>5387</v>
      </c>
      <c r="P15" s="63" t="s">
        <v>904</v>
      </c>
      <c r="Q15" s="519" t="s">
        <v>904</v>
      </c>
      <c r="R15" s="520">
        <v>37</v>
      </c>
      <c r="S15" s="520">
        <v>5090</v>
      </c>
      <c r="T15" s="520">
        <v>61</v>
      </c>
      <c r="U15" s="521">
        <v>4920</v>
      </c>
      <c r="V15" s="520">
        <v>22</v>
      </c>
      <c r="W15" s="520">
        <v>87</v>
      </c>
      <c r="X15" s="520">
        <v>4025</v>
      </c>
      <c r="Y15" s="520">
        <v>20</v>
      </c>
      <c r="Z15" s="520">
        <v>24</v>
      </c>
      <c r="AA15" s="520">
        <v>3981</v>
      </c>
      <c r="AB15" s="63" t="s">
        <v>904</v>
      </c>
    </row>
    <row r="16" spans="1:29" s="522" customFormat="1" ht="17.100000000000001" customHeight="1">
      <c r="A16" s="523" t="s">
        <v>1088</v>
      </c>
      <c r="B16" s="524">
        <f>SUM(B18:B40)</f>
        <v>72168</v>
      </c>
      <c r="C16" s="524">
        <f t="shared" ref="C16:O16" si="0">SUM(C18:C40)</f>
        <v>53005</v>
      </c>
      <c r="D16" s="524">
        <f t="shared" si="0"/>
        <v>6072</v>
      </c>
      <c r="E16" s="524">
        <f t="shared" si="0"/>
        <v>2875</v>
      </c>
      <c r="F16" s="524">
        <f t="shared" si="0"/>
        <v>3197</v>
      </c>
      <c r="G16" s="524">
        <f t="shared" si="0"/>
        <v>42284</v>
      </c>
      <c r="H16" s="524">
        <f t="shared" si="0"/>
        <v>884</v>
      </c>
      <c r="I16" s="524">
        <f t="shared" si="0"/>
        <v>731</v>
      </c>
      <c r="J16" s="524">
        <f t="shared" si="0"/>
        <v>2401</v>
      </c>
      <c r="K16" s="524">
        <f t="shared" si="0"/>
        <v>633</v>
      </c>
      <c r="L16" s="524">
        <f t="shared" si="0"/>
        <v>2726</v>
      </c>
      <c r="M16" s="524">
        <f t="shared" si="0"/>
        <v>7780</v>
      </c>
      <c r="N16" s="524">
        <f t="shared" si="0"/>
        <v>2219</v>
      </c>
      <c r="O16" s="524">
        <f t="shared" si="0"/>
        <v>5515</v>
      </c>
      <c r="P16" s="525" t="s">
        <v>1088</v>
      </c>
      <c r="Q16" s="523" t="s">
        <v>1088</v>
      </c>
      <c r="R16" s="524">
        <f>SUM(R18:R40)</f>
        <v>46</v>
      </c>
      <c r="S16" s="524">
        <f t="shared" ref="S16:AA16" si="1">SUM(S18:S40)</f>
        <v>4212</v>
      </c>
      <c r="T16" s="524">
        <f t="shared" si="1"/>
        <v>68</v>
      </c>
      <c r="U16" s="524">
        <f t="shared" si="1"/>
        <v>4033</v>
      </c>
      <c r="V16" s="524">
        <f t="shared" si="1"/>
        <v>17</v>
      </c>
      <c r="W16" s="524">
        <f t="shared" si="1"/>
        <v>94</v>
      </c>
      <c r="X16" s="524">
        <f t="shared" si="1"/>
        <v>4445</v>
      </c>
      <c r="Y16" s="524">
        <f t="shared" si="1"/>
        <v>12</v>
      </c>
      <c r="Z16" s="524">
        <f t="shared" si="1"/>
        <v>21</v>
      </c>
      <c r="AA16" s="524">
        <f t="shared" si="1"/>
        <v>4412</v>
      </c>
      <c r="AB16" s="525" t="s">
        <v>1088</v>
      </c>
    </row>
    <row r="17" spans="1:28" s="517" customFormat="1" ht="11.65" customHeight="1">
      <c r="A17" s="526"/>
      <c r="B17" s="520"/>
      <c r="C17" s="520"/>
      <c r="D17" s="520"/>
      <c r="E17" s="520"/>
      <c r="F17" s="520"/>
      <c r="G17" s="520"/>
      <c r="H17" s="520"/>
      <c r="I17" s="520"/>
      <c r="J17" s="520"/>
      <c r="K17" s="520"/>
      <c r="L17" s="520"/>
      <c r="M17" s="520"/>
      <c r="N17" s="520"/>
      <c r="O17" s="520"/>
      <c r="P17" s="259"/>
      <c r="Q17" s="526"/>
      <c r="R17" s="1191"/>
      <c r="S17" s="1191"/>
      <c r="T17" s="1191"/>
      <c r="U17" s="1192"/>
      <c r="V17" s="1192"/>
      <c r="W17" s="1191"/>
      <c r="X17" s="1191"/>
      <c r="Y17" s="1191"/>
      <c r="Z17" s="1191"/>
      <c r="AA17" s="1191"/>
      <c r="AB17" s="259"/>
    </row>
    <row r="18" spans="1:28" s="517" customFormat="1" ht="16.5" customHeight="1">
      <c r="A18" s="526" t="s">
        <v>298</v>
      </c>
      <c r="B18" s="520">
        <f>SUM(C18,L18,M18,S18,X18)</f>
        <v>13876</v>
      </c>
      <c r="C18" s="537">
        <f>SUM(D18,G18:K18)</f>
        <v>10155</v>
      </c>
      <c r="D18" s="1186">
        <v>1097</v>
      </c>
      <c r="E18" s="1186">
        <v>412</v>
      </c>
      <c r="F18" s="1186">
        <v>685</v>
      </c>
      <c r="G18" s="1186">
        <v>8065</v>
      </c>
      <c r="H18" s="1186">
        <v>168</v>
      </c>
      <c r="I18" s="1186">
        <v>272</v>
      </c>
      <c r="J18" s="1186">
        <v>445</v>
      </c>
      <c r="K18" s="1186">
        <v>108</v>
      </c>
      <c r="L18" s="1186">
        <v>483</v>
      </c>
      <c r="M18" s="1186">
        <f>SUM(N18:O18,R18)</f>
        <v>1448</v>
      </c>
      <c r="N18" s="1186">
        <v>200</v>
      </c>
      <c r="O18" s="1186">
        <v>1244</v>
      </c>
      <c r="P18" s="527" t="s">
        <v>5</v>
      </c>
      <c r="Q18" s="526" t="s">
        <v>298</v>
      </c>
      <c r="R18" s="1186">
        <v>4</v>
      </c>
      <c r="S18" s="1186">
        <f>SUM(T18:W18)</f>
        <v>821</v>
      </c>
      <c r="T18" s="1186">
        <v>6</v>
      </c>
      <c r="U18" s="1186">
        <v>813</v>
      </c>
      <c r="V18" s="1186">
        <v>1</v>
      </c>
      <c r="W18" s="1186">
        <v>1</v>
      </c>
      <c r="X18" s="1186">
        <f>SUM(Y18:AA18)</f>
        <v>969</v>
      </c>
      <c r="Y18" s="1186">
        <v>0</v>
      </c>
      <c r="Z18" s="1186">
        <v>6</v>
      </c>
      <c r="AA18" s="1186">
        <v>963</v>
      </c>
      <c r="AB18" s="527" t="s">
        <v>5</v>
      </c>
    </row>
    <row r="19" spans="1:28" s="517" customFormat="1" ht="16.5" customHeight="1">
      <c r="A19" s="526" t="s">
        <v>300</v>
      </c>
      <c r="B19" s="520">
        <f>SUM(C19,L19,M19,S19,X19)</f>
        <v>8448</v>
      </c>
      <c r="C19" s="537">
        <f t="shared" ref="C19:C40" si="2">SUM(D19,G19:K19)</f>
        <v>6501</v>
      </c>
      <c r="D19" s="1186">
        <v>1026</v>
      </c>
      <c r="E19" s="1186">
        <v>492</v>
      </c>
      <c r="F19" s="1186">
        <v>534</v>
      </c>
      <c r="G19" s="1186">
        <v>4882</v>
      </c>
      <c r="H19" s="1186">
        <v>157</v>
      </c>
      <c r="I19" s="1186">
        <v>96</v>
      </c>
      <c r="J19" s="1186">
        <v>247</v>
      </c>
      <c r="K19" s="1186">
        <v>93</v>
      </c>
      <c r="L19" s="1186">
        <v>301</v>
      </c>
      <c r="M19" s="1186">
        <f t="shared" ref="M19:M40" si="3">SUM(N19:O19,R19)</f>
        <v>716</v>
      </c>
      <c r="N19" s="1186">
        <v>219</v>
      </c>
      <c r="O19" s="1186">
        <v>497</v>
      </c>
      <c r="P19" s="527" t="s">
        <v>6</v>
      </c>
      <c r="Q19" s="526" t="s">
        <v>300</v>
      </c>
      <c r="R19" s="1186">
        <v>0</v>
      </c>
      <c r="S19" s="1186">
        <f t="shared" ref="S19:S40" si="4">SUM(T19:W19)</f>
        <v>477</v>
      </c>
      <c r="T19" s="1186">
        <v>0</v>
      </c>
      <c r="U19" s="1186">
        <v>474</v>
      </c>
      <c r="V19" s="1186">
        <v>0</v>
      </c>
      <c r="W19" s="1186">
        <v>3</v>
      </c>
      <c r="X19" s="1186">
        <f t="shared" ref="X19:X40" si="5">SUM(Y19:AA19)</f>
        <v>453</v>
      </c>
      <c r="Y19" s="1186">
        <v>0</v>
      </c>
      <c r="Z19" s="1186">
        <v>0</v>
      </c>
      <c r="AA19" s="1186">
        <v>453</v>
      </c>
      <c r="AB19" s="527" t="s">
        <v>6</v>
      </c>
    </row>
    <row r="20" spans="1:28" s="517" customFormat="1" ht="16.5" customHeight="1">
      <c r="A20" s="526" t="s">
        <v>302</v>
      </c>
      <c r="B20" s="520">
        <f>SUM(C20,L20,M20,S20,X20)</f>
        <v>3140</v>
      </c>
      <c r="C20" s="537">
        <f t="shared" si="2"/>
        <v>2193</v>
      </c>
      <c r="D20" s="1186">
        <v>174</v>
      </c>
      <c r="E20" s="1186">
        <v>68</v>
      </c>
      <c r="F20" s="1186">
        <v>106</v>
      </c>
      <c r="G20" s="1186">
        <v>1821</v>
      </c>
      <c r="H20" s="1186">
        <v>29</v>
      </c>
      <c r="I20" s="1186">
        <v>17</v>
      </c>
      <c r="J20" s="1186">
        <v>128</v>
      </c>
      <c r="K20" s="1186">
        <v>24</v>
      </c>
      <c r="L20" s="1186">
        <v>145</v>
      </c>
      <c r="M20" s="1186">
        <f t="shared" si="3"/>
        <v>389</v>
      </c>
      <c r="N20" s="1186">
        <v>134</v>
      </c>
      <c r="O20" s="1186">
        <v>255</v>
      </c>
      <c r="P20" s="527" t="s">
        <v>7</v>
      </c>
      <c r="Q20" s="526" t="s">
        <v>302</v>
      </c>
      <c r="R20" s="1186">
        <v>0</v>
      </c>
      <c r="S20" s="1186">
        <f t="shared" si="4"/>
        <v>252</v>
      </c>
      <c r="T20" s="1186">
        <v>1</v>
      </c>
      <c r="U20" s="1186">
        <v>248</v>
      </c>
      <c r="V20" s="1186">
        <v>0</v>
      </c>
      <c r="W20" s="1186">
        <v>3</v>
      </c>
      <c r="X20" s="1186">
        <f t="shared" si="5"/>
        <v>161</v>
      </c>
      <c r="Y20" s="1186">
        <v>0</v>
      </c>
      <c r="Z20" s="1186">
        <v>0</v>
      </c>
      <c r="AA20" s="1186">
        <v>161</v>
      </c>
      <c r="AB20" s="527" t="s">
        <v>7</v>
      </c>
    </row>
    <row r="21" spans="1:28" s="517" customFormat="1" ht="16.5" customHeight="1">
      <c r="A21" s="526" t="s">
        <v>304</v>
      </c>
      <c r="B21" s="520">
        <f t="shared" ref="B21:B29" si="6">SUM(C21,L21,M21,S21,X21)</f>
        <v>4752</v>
      </c>
      <c r="C21" s="537">
        <f t="shared" si="2"/>
        <v>3513</v>
      </c>
      <c r="D21" s="1186">
        <v>360</v>
      </c>
      <c r="E21" s="1186">
        <v>151</v>
      </c>
      <c r="F21" s="1186">
        <v>209</v>
      </c>
      <c r="G21" s="1186">
        <v>2852</v>
      </c>
      <c r="H21" s="1186">
        <v>53</v>
      </c>
      <c r="I21" s="1186">
        <v>26</v>
      </c>
      <c r="J21" s="1186">
        <v>210</v>
      </c>
      <c r="K21" s="1186">
        <v>12</v>
      </c>
      <c r="L21" s="1186">
        <v>134</v>
      </c>
      <c r="M21" s="1186">
        <f t="shared" si="3"/>
        <v>458</v>
      </c>
      <c r="N21" s="1186">
        <v>109</v>
      </c>
      <c r="O21" s="1186">
        <v>348</v>
      </c>
      <c r="P21" s="527" t="s">
        <v>8</v>
      </c>
      <c r="Q21" s="526" t="s">
        <v>304</v>
      </c>
      <c r="R21" s="1186">
        <v>1</v>
      </c>
      <c r="S21" s="1186">
        <f t="shared" si="4"/>
        <v>399</v>
      </c>
      <c r="T21" s="1186">
        <v>0</v>
      </c>
      <c r="U21" s="1186">
        <v>398</v>
      </c>
      <c r="V21" s="1186">
        <v>0</v>
      </c>
      <c r="W21" s="1186">
        <v>1</v>
      </c>
      <c r="X21" s="1186">
        <f t="shared" si="5"/>
        <v>248</v>
      </c>
      <c r="Y21" s="1186">
        <v>0</v>
      </c>
      <c r="Z21" s="1186">
        <v>0</v>
      </c>
      <c r="AA21" s="1186">
        <v>248</v>
      </c>
      <c r="AB21" s="527" t="s">
        <v>8</v>
      </c>
    </row>
    <row r="22" spans="1:28" s="517" customFormat="1" ht="16.5" customHeight="1">
      <c r="A22" s="526" t="s">
        <v>306</v>
      </c>
      <c r="B22" s="520">
        <f t="shared" si="6"/>
        <v>10446</v>
      </c>
      <c r="C22" s="537">
        <f t="shared" si="2"/>
        <v>8087</v>
      </c>
      <c r="D22" s="1186">
        <v>754</v>
      </c>
      <c r="E22" s="1186">
        <v>187</v>
      </c>
      <c r="F22" s="1186">
        <v>567</v>
      </c>
      <c r="G22" s="1186">
        <v>6482</v>
      </c>
      <c r="H22" s="1186">
        <v>150</v>
      </c>
      <c r="I22" s="1186">
        <v>77</v>
      </c>
      <c r="J22" s="1186">
        <v>410</v>
      </c>
      <c r="K22" s="1186">
        <v>214</v>
      </c>
      <c r="L22" s="1186">
        <v>546</v>
      </c>
      <c r="M22" s="1186">
        <f t="shared" si="3"/>
        <v>781</v>
      </c>
      <c r="N22" s="1186">
        <v>113</v>
      </c>
      <c r="O22" s="1186">
        <v>661</v>
      </c>
      <c r="P22" s="527" t="s">
        <v>9</v>
      </c>
      <c r="Q22" s="526" t="s">
        <v>306</v>
      </c>
      <c r="R22" s="1186">
        <v>7</v>
      </c>
      <c r="S22" s="1186">
        <f t="shared" si="4"/>
        <v>235</v>
      </c>
      <c r="T22" s="1186">
        <v>21</v>
      </c>
      <c r="U22" s="1186">
        <v>204</v>
      </c>
      <c r="V22" s="1186">
        <v>1</v>
      </c>
      <c r="W22" s="1186">
        <v>9</v>
      </c>
      <c r="X22" s="1186">
        <f t="shared" si="5"/>
        <v>797</v>
      </c>
      <c r="Y22" s="1186">
        <v>0</v>
      </c>
      <c r="Z22" s="1186">
        <v>3</v>
      </c>
      <c r="AA22" s="1186">
        <v>794</v>
      </c>
      <c r="AB22" s="527" t="s">
        <v>9</v>
      </c>
    </row>
    <row r="23" spans="1:28" s="517" customFormat="1" ht="16.5" customHeight="1">
      <c r="A23" s="526" t="s">
        <v>308</v>
      </c>
      <c r="B23" s="520">
        <f t="shared" si="6"/>
        <v>3275</v>
      </c>
      <c r="C23" s="537">
        <f t="shared" si="2"/>
        <v>1941</v>
      </c>
      <c r="D23" s="1186">
        <v>148</v>
      </c>
      <c r="E23" s="1187">
        <v>80</v>
      </c>
      <c r="F23" s="1187">
        <v>68</v>
      </c>
      <c r="G23" s="1187">
        <v>1597</v>
      </c>
      <c r="H23" s="1187">
        <v>24</v>
      </c>
      <c r="I23" s="1187">
        <v>24</v>
      </c>
      <c r="J23" s="1187">
        <v>143</v>
      </c>
      <c r="K23" s="1187">
        <v>5</v>
      </c>
      <c r="L23" s="1187">
        <v>92</v>
      </c>
      <c r="M23" s="1186">
        <f t="shared" si="3"/>
        <v>556</v>
      </c>
      <c r="N23" s="1187">
        <v>212</v>
      </c>
      <c r="O23" s="1187">
        <v>343</v>
      </c>
      <c r="P23" s="527" t="s">
        <v>10</v>
      </c>
      <c r="Q23" s="526" t="s">
        <v>308</v>
      </c>
      <c r="R23" s="1187">
        <v>1</v>
      </c>
      <c r="S23" s="1186">
        <f t="shared" si="4"/>
        <v>172</v>
      </c>
      <c r="T23" s="1187">
        <v>1</v>
      </c>
      <c r="U23" s="1187">
        <v>170</v>
      </c>
      <c r="V23" s="1187">
        <v>0</v>
      </c>
      <c r="W23" s="1187">
        <v>1</v>
      </c>
      <c r="X23" s="1186">
        <f t="shared" si="5"/>
        <v>514</v>
      </c>
      <c r="Y23" s="1187">
        <v>9</v>
      </c>
      <c r="Z23" s="1187">
        <v>2</v>
      </c>
      <c r="AA23" s="1187">
        <v>503</v>
      </c>
      <c r="AB23" s="527" t="s">
        <v>10</v>
      </c>
    </row>
    <row r="24" spans="1:28" s="517" customFormat="1" ht="16.5" customHeight="1">
      <c r="A24" s="526" t="s">
        <v>310</v>
      </c>
      <c r="B24" s="520">
        <f t="shared" si="6"/>
        <v>2943</v>
      </c>
      <c r="C24" s="537">
        <f t="shared" si="2"/>
        <v>2129</v>
      </c>
      <c r="D24" s="1186">
        <v>241</v>
      </c>
      <c r="E24" s="1186">
        <v>166</v>
      </c>
      <c r="F24" s="1186">
        <v>75</v>
      </c>
      <c r="G24" s="1186">
        <v>1738</v>
      </c>
      <c r="H24" s="1186">
        <v>25</v>
      </c>
      <c r="I24" s="1186">
        <v>20</v>
      </c>
      <c r="J24" s="1186">
        <v>78</v>
      </c>
      <c r="K24" s="1186">
        <v>27</v>
      </c>
      <c r="L24" s="1186">
        <v>105</v>
      </c>
      <c r="M24" s="1186">
        <f t="shared" si="3"/>
        <v>350</v>
      </c>
      <c r="N24" s="1186">
        <v>135</v>
      </c>
      <c r="O24" s="1186">
        <v>211</v>
      </c>
      <c r="P24" s="527" t="s">
        <v>11</v>
      </c>
      <c r="Q24" s="526" t="s">
        <v>310</v>
      </c>
      <c r="R24" s="1186">
        <v>4</v>
      </c>
      <c r="S24" s="1186">
        <f t="shared" si="4"/>
        <v>239</v>
      </c>
      <c r="T24" s="1186">
        <v>6</v>
      </c>
      <c r="U24" s="1186">
        <v>222</v>
      </c>
      <c r="V24" s="1186">
        <v>3</v>
      </c>
      <c r="W24" s="1186">
        <v>8</v>
      </c>
      <c r="X24" s="1186">
        <f t="shared" si="5"/>
        <v>120</v>
      </c>
      <c r="Y24" s="1186">
        <v>0</v>
      </c>
      <c r="Z24" s="1186">
        <v>1</v>
      </c>
      <c r="AA24" s="1186">
        <v>119</v>
      </c>
      <c r="AB24" s="527" t="s">
        <v>11</v>
      </c>
    </row>
    <row r="25" spans="1:28" s="517" customFormat="1" ht="16.5" customHeight="1">
      <c r="A25" s="526" t="s">
        <v>312</v>
      </c>
      <c r="B25" s="520">
        <f t="shared" si="6"/>
        <v>2561</v>
      </c>
      <c r="C25" s="537">
        <f t="shared" si="2"/>
        <v>1790</v>
      </c>
      <c r="D25" s="1186">
        <v>206</v>
      </c>
      <c r="E25" s="1186">
        <v>121</v>
      </c>
      <c r="F25" s="1186">
        <v>85</v>
      </c>
      <c r="G25" s="1186">
        <v>1457</v>
      </c>
      <c r="H25" s="1186">
        <v>25</v>
      </c>
      <c r="I25" s="1186">
        <v>19</v>
      </c>
      <c r="J25" s="1186">
        <v>79</v>
      </c>
      <c r="K25" s="1186">
        <v>4</v>
      </c>
      <c r="L25" s="1186">
        <v>81</v>
      </c>
      <c r="M25" s="1186">
        <f t="shared" si="3"/>
        <v>346</v>
      </c>
      <c r="N25" s="1186">
        <v>100</v>
      </c>
      <c r="O25" s="1186">
        <v>241</v>
      </c>
      <c r="P25" s="527" t="s">
        <v>12</v>
      </c>
      <c r="Q25" s="526" t="s">
        <v>312</v>
      </c>
      <c r="R25" s="1186">
        <v>5</v>
      </c>
      <c r="S25" s="1186">
        <f t="shared" si="4"/>
        <v>213</v>
      </c>
      <c r="T25" s="1186">
        <v>0</v>
      </c>
      <c r="U25" s="1186">
        <v>210</v>
      </c>
      <c r="V25" s="1186">
        <v>0</v>
      </c>
      <c r="W25" s="1186">
        <v>3</v>
      </c>
      <c r="X25" s="1186">
        <f t="shared" si="5"/>
        <v>131</v>
      </c>
      <c r="Y25" s="1186">
        <v>3</v>
      </c>
      <c r="Z25" s="1186">
        <v>3</v>
      </c>
      <c r="AA25" s="1186">
        <v>125</v>
      </c>
      <c r="AB25" s="527" t="s">
        <v>12</v>
      </c>
    </row>
    <row r="26" spans="1:28" s="517" customFormat="1" ht="16.5" customHeight="1">
      <c r="A26" s="526" t="s">
        <v>314</v>
      </c>
      <c r="B26" s="520">
        <f t="shared" si="6"/>
        <v>2355</v>
      </c>
      <c r="C26" s="537">
        <f t="shared" si="2"/>
        <v>1760</v>
      </c>
      <c r="D26" s="1186">
        <v>193</v>
      </c>
      <c r="E26" s="1186">
        <v>121</v>
      </c>
      <c r="F26" s="1186">
        <v>72</v>
      </c>
      <c r="G26" s="1186">
        <v>1414</v>
      </c>
      <c r="H26" s="1186">
        <v>18</v>
      </c>
      <c r="I26" s="1186">
        <v>12</v>
      </c>
      <c r="J26" s="1186">
        <v>117</v>
      </c>
      <c r="K26" s="1186">
        <v>6</v>
      </c>
      <c r="L26" s="1186">
        <v>67</v>
      </c>
      <c r="M26" s="1186">
        <f t="shared" si="3"/>
        <v>266</v>
      </c>
      <c r="N26" s="1186">
        <v>105</v>
      </c>
      <c r="O26" s="1186">
        <v>161</v>
      </c>
      <c r="P26" s="527" t="s">
        <v>13</v>
      </c>
      <c r="Q26" s="526" t="s">
        <v>314</v>
      </c>
      <c r="R26" s="1186">
        <v>0</v>
      </c>
      <c r="S26" s="1186">
        <f t="shared" si="4"/>
        <v>197</v>
      </c>
      <c r="T26" s="1186">
        <v>0</v>
      </c>
      <c r="U26" s="1186">
        <v>197</v>
      </c>
      <c r="V26" s="1186">
        <v>0</v>
      </c>
      <c r="W26" s="1186">
        <v>0</v>
      </c>
      <c r="X26" s="1186">
        <f t="shared" si="5"/>
        <v>65</v>
      </c>
      <c r="Y26" s="1186">
        <v>0</v>
      </c>
      <c r="Z26" s="1186">
        <v>0</v>
      </c>
      <c r="AA26" s="1186">
        <v>65</v>
      </c>
      <c r="AB26" s="527" t="s">
        <v>13</v>
      </c>
    </row>
    <row r="27" spans="1:28" s="517" customFormat="1" ht="16.5" customHeight="1">
      <c r="A27" s="526" t="s">
        <v>316</v>
      </c>
      <c r="B27" s="520">
        <f t="shared" si="6"/>
        <v>5701</v>
      </c>
      <c r="C27" s="537">
        <f t="shared" si="2"/>
        <v>4025</v>
      </c>
      <c r="D27" s="1186">
        <v>544</v>
      </c>
      <c r="E27" s="1186">
        <v>84</v>
      </c>
      <c r="F27" s="1186">
        <v>460</v>
      </c>
      <c r="G27" s="1186">
        <v>3201</v>
      </c>
      <c r="H27" s="1186">
        <v>91</v>
      </c>
      <c r="I27" s="1186">
        <v>4</v>
      </c>
      <c r="J27" s="1186">
        <v>103</v>
      </c>
      <c r="K27" s="1186">
        <v>82</v>
      </c>
      <c r="L27" s="1186">
        <v>264</v>
      </c>
      <c r="M27" s="1186">
        <f t="shared" si="3"/>
        <v>506</v>
      </c>
      <c r="N27" s="1186">
        <v>174</v>
      </c>
      <c r="O27" s="1186">
        <v>321</v>
      </c>
      <c r="P27" s="527" t="s">
        <v>14</v>
      </c>
      <c r="Q27" s="526" t="s">
        <v>316</v>
      </c>
      <c r="R27" s="1186">
        <v>11</v>
      </c>
      <c r="S27" s="1186">
        <f t="shared" si="4"/>
        <v>392</v>
      </c>
      <c r="T27" s="1186">
        <v>20</v>
      </c>
      <c r="U27" s="1186">
        <v>345</v>
      </c>
      <c r="V27" s="1186">
        <v>4</v>
      </c>
      <c r="W27" s="1186">
        <v>23</v>
      </c>
      <c r="X27" s="1186">
        <f t="shared" si="5"/>
        <v>514</v>
      </c>
      <c r="Y27" s="1186">
        <v>0</v>
      </c>
      <c r="Z27" s="1186">
        <v>2</v>
      </c>
      <c r="AA27" s="1186">
        <v>512</v>
      </c>
      <c r="AB27" s="527" t="s">
        <v>14</v>
      </c>
    </row>
    <row r="28" spans="1:28" s="517" customFormat="1" ht="16.5" customHeight="1">
      <c r="A28" s="526" t="s">
        <v>318</v>
      </c>
      <c r="B28" s="520">
        <f t="shared" si="6"/>
        <v>625</v>
      </c>
      <c r="C28" s="537">
        <f t="shared" si="2"/>
        <v>426</v>
      </c>
      <c r="D28" s="1186">
        <v>65</v>
      </c>
      <c r="E28" s="1186">
        <v>46</v>
      </c>
      <c r="F28" s="1186">
        <v>19</v>
      </c>
      <c r="G28" s="1186">
        <v>341</v>
      </c>
      <c r="H28" s="1186">
        <v>4</v>
      </c>
      <c r="I28" s="1186">
        <v>4</v>
      </c>
      <c r="J28" s="1186">
        <v>9</v>
      </c>
      <c r="K28" s="1186">
        <v>3</v>
      </c>
      <c r="L28" s="1186">
        <v>19</v>
      </c>
      <c r="M28" s="1186">
        <f t="shared" si="3"/>
        <v>111</v>
      </c>
      <c r="N28" s="1186">
        <v>30</v>
      </c>
      <c r="O28" s="1186">
        <v>81</v>
      </c>
      <c r="P28" s="527" t="s">
        <v>15</v>
      </c>
      <c r="Q28" s="526" t="s">
        <v>318</v>
      </c>
      <c r="R28" s="1186">
        <v>0</v>
      </c>
      <c r="S28" s="1186">
        <f t="shared" si="4"/>
        <v>54</v>
      </c>
      <c r="T28" s="1186">
        <v>0</v>
      </c>
      <c r="U28" s="1186">
        <v>48</v>
      </c>
      <c r="V28" s="1186">
        <v>1</v>
      </c>
      <c r="W28" s="1186">
        <v>5</v>
      </c>
      <c r="X28" s="1186">
        <f t="shared" si="5"/>
        <v>15</v>
      </c>
      <c r="Y28" s="1186">
        <v>0</v>
      </c>
      <c r="Z28" s="1186">
        <v>0</v>
      </c>
      <c r="AA28" s="1186">
        <v>15</v>
      </c>
      <c r="AB28" s="527" t="s">
        <v>15</v>
      </c>
    </row>
    <row r="29" spans="1:28" s="517" customFormat="1" ht="16.5" customHeight="1">
      <c r="A29" s="526" t="s">
        <v>320</v>
      </c>
      <c r="B29" s="520">
        <f t="shared" si="6"/>
        <v>1370</v>
      </c>
      <c r="C29" s="537">
        <f t="shared" si="2"/>
        <v>985</v>
      </c>
      <c r="D29" s="1186">
        <v>152</v>
      </c>
      <c r="E29" s="1186">
        <v>142</v>
      </c>
      <c r="F29" s="1186">
        <v>10</v>
      </c>
      <c r="G29" s="1186">
        <v>755</v>
      </c>
      <c r="H29" s="1186">
        <v>13</v>
      </c>
      <c r="I29" s="1186">
        <v>5</v>
      </c>
      <c r="J29" s="1186">
        <v>60</v>
      </c>
      <c r="K29" s="1186">
        <v>0</v>
      </c>
      <c r="L29" s="1186">
        <v>47</v>
      </c>
      <c r="M29" s="1186">
        <f t="shared" si="3"/>
        <v>264</v>
      </c>
      <c r="N29" s="1186">
        <v>107</v>
      </c>
      <c r="O29" s="1186">
        <v>157</v>
      </c>
      <c r="P29" s="527" t="s">
        <v>16</v>
      </c>
      <c r="Q29" s="526" t="s">
        <v>320</v>
      </c>
      <c r="R29" s="1186">
        <v>0</v>
      </c>
      <c r="S29" s="1186">
        <f t="shared" si="4"/>
        <v>14</v>
      </c>
      <c r="T29" s="1186">
        <v>5</v>
      </c>
      <c r="U29" s="1186">
        <v>8</v>
      </c>
      <c r="V29" s="1186">
        <v>0</v>
      </c>
      <c r="W29" s="1186">
        <v>1</v>
      </c>
      <c r="X29" s="1186">
        <f t="shared" si="5"/>
        <v>60</v>
      </c>
      <c r="Y29" s="1186">
        <v>0</v>
      </c>
      <c r="Z29" s="1186">
        <v>1</v>
      </c>
      <c r="AA29" s="1186">
        <v>59</v>
      </c>
      <c r="AB29" s="527" t="s">
        <v>16</v>
      </c>
    </row>
    <row r="30" spans="1:28" s="517" customFormat="1" ht="16.5" customHeight="1">
      <c r="A30" s="526" t="s">
        <v>322</v>
      </c>
      <c r="B30" s="520">
        <f t="shared" ref="B30:B40" si="7">SUM(C30,L30,M30,S30,X30)</f>
        <v>915</v>
      </c>
      <c r="C30" s="537">
        <f t="shared" si="2"/>
        <v>664</v>
      </c>
      <c r="D30" s="1186">
        <v>108</v>
      </c>
      <c r="E30" s="1186">
        <v>98</v>
      </c>
      <c r="F30" s="1186">
        <v>10</v>
      </c>
      <c r="G30" s="1186">
        <v>514</v>
      </c>
      <c r="H30" s="1186">
        <v>10</v>
      </c>
      <c r="I30" s="1186">
        <v>23</v>
      </c>
      <c r="J30" s="1186">
        <v>9</v>
      </c>
      <c r="K30" s="1186">
        <v>0</v>
      </c>
      <c r="L30" s="1186">
        <v>20</v>
      </c>
      <c r="M30" s="1186">
        <f t="shared" si="3"/>
        <v>146</v>
      </c>
      <c r="N30" s="1186">
        <v>52</v>
      </c>
      <c r="O30" s="1186">
        <v>94</v>
      </c>
      <c r="P30" s="527" t="s">
        <v>17</v>
      </c>
      <c r="Q30" s="526" t="s">
        <v>322</v>
      </c>
      <c r="R30" s="1186">
        <v>0</v>
      </c>
      <c r="S30" s="1186">
        <f t="shared" si="4"/>
        <v>64</v>
      </c>
      <c r="T30" s="1186">
        <v>0</v>
      </c>
      <c r="U30" s="1186">
        <v>63</v>
      </c>
      <c r="V30" s="1186">
        <v>0</v>
      </c>
      <c r="W30" s="1186">
        <v>1</v>
      </c>
      <c r="X30" s="1186">
        <f t="shared" si="5"/>
        <v>21</v>
      </c>
      <c r="Y30" s="1186">
        <v>0</v>
      </c>
      <c r="Z30" s="1186">
        <v>0</v>
      </c>
      <c r="AA30" s="1186">
        <v>21</v>
      </c>
      <c r="AB30" s="527" t="s">
        <v>17</v>
      </c>
    </row>
    <row r="31" spans="1:28" s="517" customFormat="1" ht="16.5" customHeight="1">
      <c r="A31" s="526" t="s">
        <v>324</v>
      </c>
      <c r="B31" s="520">
        <f t="shared" si="7"/>
        <v>410</v>
      </c>
      <c r="C31" s="537">
        <f t="shared" si="2"/>
        <v>267</v>
      </c>
      <c r="D31" s="1186">
        <v>43</v>
      </c>
      <c r="E31" s="1186">
        <v>33</v>
      </c>
      <c r="F31" s="1186">
        <v>10</v>
      </c>
      <c r="G31" s="1186">
        <v>206</v>
      </c>
      <c r="H31" s="1186">
        <v>3</v>
      </c>
      <c r="I31" s="1186">
        <v>1</v>
      </c>
      <c r="J31" s="1186">
        <v>14</v>
      </c>
      <c r="K31" s="1186">
        <v>0</v>
      </c>
      <c r="L31" s="1186">
        <v>15</v>
      </c>
      <c r="M31" s="1186">
        <f t="shared" si="3"/>
        <v>75</v>
      </c>
      <c r="N31" s="1186">
        <v>25</v>
      </c>
      <c r="O31" s="1186">
        <v>50</v>
      </c>
      <c r="P31" s="527" t="s">
        <v>18</v>
      </c>
      <c r="Q31" s="526" t="s">
        <v>324</v>
      </c>
      <c r="R31" s="1186">
        <v>0</v>
      </c>
      <c r="S31" s="1186">
        <f t="shared" si="4"/>
        <v>44</v>
      </c>
      <c r="T31" s="1186">
        <v>0</v>
      </c>
      <c r="U31" s="1186">
        <v>44</v>
      </c>
      <c r="V31" s="1186">
        <v>0</v>
      </c>
      <c r="W31" s="1186">
        <v>0</v>
      </c>
      <c r="X31" s="1186">
        <f t="shared" si="5"/>
        <v>9</v>
      </c>
      <c r="Y31" s="1186">
        <v>0</v>
      </c>
      <c r="Z31" s="1186">
        <v>0</v>
      </c>
      <c r="AA31" s="1186">
        <v>9</v>
      </c>
      <c r="AB31" s="527" t="s">
        <v>18</v>
      </c>
    </row>
    <row r="32" spans="1:28" s="517" customFormat="1" ht="16.5" customHeight="1">
      <c r="A32" s="526" t="s">
        <v>326</v>
      </c>
      <c r="B32" s="520">
        <f t="shared" si="7"/>
        <v>1542</v>
      </c>
      <c r="C32" s="537">
        <f t="shared" si="2"/>
        <v>1265</v>
      </c>
      <c r="D32" s="1186">
        <v>119</v>
      </c>
      <c r="E32" s="1186">
        <v>98</v>
      </c>
      <c r="F32" s="1186">
        <v>21</v>
      </c>
      <c r="G32" s="1186">
        <v>1066</v>
      </c>
      <c r="H32" s="1186">
        <v>12</v>
      </c>
      <c r="I32" s="1186">
        <v>33</v>
      </c>
      <c r="J32" s="1186">
        <v>34</v>
      </c>
      <c r="K32" s="1186">
        <v>1</v>
      </c>
      <c r="L32" s="1186">
        <v>32</v>
      </c>
      <c r="M32" s="1186">
        <f t="shared" si="3"/>
        <v>186</v>
      </c>
      <c r="N32" s="1186">
        <v>62</v>
      </c>
      <c r="O32" s="1186">
        <v>123</v>
      </c>
      <c r="P32" s="527" t="s">
        <v>19</v>
      </c>
      <c r="Q32" s="526" t="s">
        <v>326</v>
      </c>
      <c r="R32" s="1186">
        <v>1</v>
      </c>
      <c r="S32" s="1186">
        <f t="shared" si="4"/>
        <v>23</v>
      </c>
      <c r="T32" s="1186">
        <v>2</v>
      </c>
      <c r="U32" s="1186">
        <v>19</v>
      </c>
      <c r="V32" s="1186">
        <v>0</v>
      </c>
      <c r="W32" s="1186">
        <v>2</v>
      </c>
      <c r="X32" s="1186">
        <f t="shared" si="5"/>
        <v>36</v>
      </c>
      <c r="Y32" s="1186">
        <v>0</v>
      </c>
      <c r="Z32" s="1186">
        <v>0</v>
      </c>
      <c r="AA32" s="1186">
        <v>36</v>
      </c>
      <c r="AB32" s="527" t="s">
        <v>19</v>
      </c>
    </row>
    <row r="33" spans="1:28" s="517" customFormat="1" ht="16.5" customHeight="1">
      <c r="A33" s="526" t="s">
        <v>328</v>
      </c>
      <c r="B33" s="520">
        <f t="shared" si="7"/>
        <v>1195</v>
      </c>
      <c r="C33" s="537">
        <f t="shared" si="2"/>
        <v>857</v>
      </c>
      <c r="D33" s="1186">
        <v>154</v>
      </c>
      <c r="E33" s="1186">
        <v>105</v>
      </c>
      <c r="F33" s="1186">
        <v>49</v>
      </c>
      <c r="G33" s="1186">
        <v>656</v>
      </c>
      <c r="H33" s="1186">
        <v>6</v>
      </c>
      <c r="I33" s="1186">
        <v>20</v>
      </c>
      <c r="J33" s="1186">
        <v>19</v>
      </c>
      <c r="K33" s="1186">
        <v>2</v>
      </c>
      <c r="L33" s="1186">
        <v>43</v>
      </c>
      <c r="M33" s="1186">
        <f t="shared" si="3"/>
        <v>180</v>
      </c>
      <c r="N33" s="1186">
        <v>65</v>
      </c>
      <c r="O33" s="1186">
        <v>112</v>
      </c>
      <c r="P33" s="527" t="s">
        <v>20</v>
      </c>
      <c r="Q33" s="526" t="s">
        <v>328</v>
      </c>
      <c r="R33" s="1186">
        <v>3</v>
      </c>
      <c r="S33" s="1186">
        <f t="shared" si="4"/>
        <v>88</v>
      </c>
      <c r="T33" s="1186">
        <v>0</v>
      </c>
      <c r="U33" s="1186">
        <v>85</v>
      </c>
      <c r="V33" s="1186">
        <v>0</v>
      </c>
      <c r="W33" s="1186">
        <v>3</v>
      </c>
      <c r="X33" s="1186">
        <f t="shared" si="5"/>
        <v>27</v>
      </c>
      <c r="Y33" s="1186">
        <v>0</v>
      </c>
      <c r="Z33" s="1186">
        <v>1</v>
      </c>
      <c r="AA33" s="1186">
        <v>26</v>
      </c>
      <c r="AB33" s="527" t="s">
        <v>20</v>
      </c>
    </row>
    <row r="34" spans="1:28" s="517" customFormat="1" ht="16.5" customHeight="1">
      <c r="A34" s="526" t="s">
        <v>330</v>
      </c>
      <c r="B34" s="520">
        <f t="shared" si="7"/>
        <v>872</v>
      </c>
      <c r="C34" s="537">
        <f t="shared" si="2"/>
        <v>548</v>
      </c>
      <c r="D34" s="1186">
        <v>69</v>
      </c>
      <c r="E34" s="1186">
        <v>53</v>
      </c>
      <c r="F34" s="1186">
        <v>16</v>
      </c>
      <c r="G34" s="1186">
        <v>443</v>
      </c>
      <c r="H34" s="1186">
        <v>10</v>
      </c>
      <c r="I34" s="1186">
        <v>7</v>
      </c>
      <c r="J34" s="1186">
        <v>12</v>
      </c>
      <c r="K34" s="1186">
        <v>7</v>
      </c>
      <c r="L34" s="1186">
        <v>43</v>
      </c>
      <c r="M34" s="1186">
        <f t="shared" si="3"/>
        <v>132</v>
      </c>
      <c r="N34" s="1186">
        <v>75</v>
      </c>
      <c r="O34" s="1186">
        <v>57</v>
      </c>
      <c r="P34" s="527" t="s">
        <v>21</v>
      </c>
      <c r="Q34" s="526" t="s">
        <v>330</v>
      </c>
      <c r="R34" s="1186">
        <v>0</v>
      </c>
      <c r="S34" s="1186">
        <f t="shared" si="4"/>
        <v>106</v>
      </c>
      <c r="T34" s="1186">
        <v>0</v>
      </c>
      <c r="U34" s="1186">
        <v>101</v>
      </c>
      <c r="V34" s="1186">
        <v>0</v>
      </c>
      <c r="W34" s="1186">
        <v>5</v>
      </c>
      <c r="X34" s="1186">
        <f t="shared" si="5"/>
        <v>43</v>
      </c>
      <c r="Y34" s="1186">
        <v>0</v>
      </c>
      <c r="Z34" s="1186">
        <v>1</v>
      </c>
      <c r="AA34" s="1186">
        <v>42</v>
      </c>
      <c r="AB34" s="527" t="s">
        <v>21</v>
      </c>
    </row>
    <row r="35" spans="1:28" s="517" customFormat="1" ht="16.5" customHeight="1">
      <c r="A35" s="526" t="s">
        <v>332</v>
      </c>
      <c r="B35" s="520">
        <f t="shared" si="7"/>
        <v>1165</v>
      </c>
      <c r="C35" s="537">
        <f t="shared" si="2"/>
        <v>852</v>
      </c>
      <c r="D35" s="1186">
        <v>165</v>
      </c>
      <c r="E35" s="1186">
        <v>139</v>
      </c>
      <c r="F35" s="1186">
        <v>26</v>
      </c>
      <c r="G35" s="1186">
        <v>633</v>
      </c>
      <c r="H35" s="1186">
        <v>12</v>
      </c>
      <c r="I35" s="1186">
        <v>23</v>
      </c>
      <c r="J35" s="1186">
        <v>14</v>
      </c>
      <c r="K35" s="1186">
        <v>5</v>
      </c>
      <c r="L35" s="1186">
        <v>35</v>
      </c>
      <c r="M35" s="1186">
        <f t="shared" si="3"/>
        <v>141</v>
      </c>
      <c r="N35" s="1186">
        <v>50</v>
      </c>
      <c r="O35" s="1186">
        <v>89</v>
      </c>
      <c r="P35" s="527" t="s">
        <v>22</v>
      </c>
      <c r="Q35" s="526" t="s">
        <v>332</v>
      </c>
      <c r="R35" s="1186">
        <v>2</v>
      </c>
      <c r="S35" s="1186">
        <f t="shared" si="4"/>
        <v>98</v>
      </c>
      <c r="T35" s="1186">
        <v>2</v>
      </c>
      <c r="U35" s="1186">
        <v>87</v>
      </c>
      <c r="V35" s="1186">
        <v>0</v>
      </c>
      <c r="W35" s="1186">
        <v>9</v>
      </c>
      <c r="X35" s="1186">
        <f t="shared" si="5"/>
        <v>39</v>
      </c>
      <c r="Y35" s="1186">
        <v>0</v>
      </c>
      <c r="Z35" s="1186">
        <v>0</v>
      </c>
      <c r="AA35" s="1186">
        <v>39</v>
      </c>
      <c r="AB35" s="527" t="s">
        <v>22</v>
      </c>
    </row>
    <row r="36" spans="1:28" s="517" customFormat="1" ht="16.5" customHeight="1">
      <c r="A36" s="526" t="s">
        <v>334</v>
      </c>
      <c r="B36" s="520">
        <f t="shared" si="7"/>
        <v>2910</v>
      </c>
      <c r="C36" s="537">
        <f t="shared" si="2"/>
        <v>2192</v>
      </c>
      <c r="D36" s="1186">
        <v>156</v>
      </c>
      <c r="E36" s="1186">
        <v>61</v>
      </c>
      <c r="F36" s="1186">
        <v>95</v>
      </c>
      <c r="G36" s="1186">
        <v>1860</v>
      </c>
      <c r="H36" s="1186">
        <v>40</v>
      </c>
      <c r="I36" s="1186">
        <v>6</v>
      </c>
      <c r="J36" s="1186">
        <v>93</v>
      </c>
      <c r="K36" s="1186">
        <v>37</v>
      </c>
      <c r="L36" s="1186">
        <v>131</v>
      </c>
      <c r="M36" s="1186">
        <f t="shared" si="3"/>
        <v>243</v>
      </c>
      <c r="N36" s="1186">
        <v>58</v>
      </c>
      <c r="O36" s="1186">
        <v>181</v>
      </c>
      <c r="P36" s="527" t="s">
        <v>23</v>
      </c>
      <c r="Q36" s="526" t="s">
        <v>334</v>
      </c>
      <c r="R36" s="1186">
        <v>4</v>
      </c>
      <c r="S36" s="1186">
        <f t="shared" si="4"/>
        <v>212</v>
      </c>
      <c r="T36" s="1186">
        <v>4</v>
      </c>
      <c r="U36" s="1186">
        <v>185</v>
      </c>
      <c r="V36" s="1186">
        <v>7</v>
      </c>
      <c r="W36" s="1186">
        <v>16</v>
      </c>
      <c r="X36" s="1186">
        <f t="shared" si="5"/>
        <v>132</v>
      </c>
      <c r="Y36" s="1186">
        <v>0</v>
      </c>
      <c r="Z36" s="1186">
        <v>0</v>
      </c>
      <c r="AA36" s="1186">
        <v>132</v>
      </c>
      <c r="AB36" s="527" t="s">
        <v>23</v>
      </c>
    </row>
    <row r="37" spans="1:28" s="517" customFormat="1" ht="16.5" customHeight="1">
      <c r="A37" s="526" t="s">
        <v>336</v>
      </c>
      <c r="B37" s="520">
        <f t="shared" si="7"/>
        <v>1027</v>
      </c>
      <c r="C37" s="537">
        <f t="shared" si="2"/>
        <v>709</v>
      </c>
      <c r="D37" s="1186">
        <v>66</v>
      </c>
      <c r="E37" s="1186">
        <v>54</v>
      </c>
      <c r="F37" s="1186">
        <v>12</v>
      </c>
      <c r="G37" s="1186">
        <v>584</v>
      </c>
      <c r="H37" s="1186">
        <v>9</v>
      </c>
      <c r="I37" s="1186">
        <v>12</v>
      </c>
      <c r="J37" s="1186">
        <v>38</v>
      </c>
      <c r="K37" s="1186">
        <v>0</v>
      </c>
      <c r="L37" s="1186">
        <v>37</v>
      </c>
      <c r="M37" s="1186">
        <f t="shared" si="3"/>
        <v>160</v>
      </c>
      <c r="N37" s="1186">
        <v>47</v>
      </c>
      <c r="O37" s="1186">
        <v>113</v>
      </c>
      <c r="P37" s="527" t="s">
        <v>24</v>
      </c>
      <c r="Q37" s="526" t="s">
        <v>336</v>
      </c>
      <c r="R37" s="1186">
        <v>0</v>
      </c>
      <c r="S37" s="1186">
        <f t="shared" si="4"/>
        <v>92</v>
      </c>
      <c r="T37" s="1186">
        <v>0</v>
      </c>
      <c r="U37" s="1186">
        <v>92</v>
      </c>
      <c r="V37" s="1186">
        <v>0</v>
      </c>
      <c r="W37" s="1186">
        <v>0</v>
      </c>
      <c r="X37" s="1186">
        <f t="shared" si="5"/>
        <v>29</v>
      </c>
      <c r="Y37" s="1186">
        <v>0</v>
      </c>
      <c r="Z37" s="1186">
        <v>0</v>
      </c>
      <c r="AA37" s="1186">
        <v>29</v>
      </c>
      <c r="AB37" s="527" t="s">
        <v>24</v>
      </c>
    </row>
    <row r="38" spans="1:28" s="517" customFormat="1" ht="16.5" customHeight="1">
      <c r="A38" s="526" t="s">
        <v>338</v>
      </c>
      <c r="B38" s="520">
        <f t="shared" si="7"/>
        <v>767</v>
      </c>
      <c r="C38" s="537">
        <f t="shared" si="2"/>
        <v>593</v>
      </c>
      <c r="D38" s="1186">
        <v>67</v>
      </c>
      <c r="E38" s="1186">
        <v>50</v>
      </c>
      <c r="F38" s="1186">
        <v>17</v>
      </c>
      <c r="G38" s="1186">
        <v>479</v>
      </c>
      <c r="H38" s="1186">
        <v>5</v>
      </c>
      <c r="I38" s="1186">
        <v>6</v>
      </c>
      <c r="J38" s="1186">
        <v>35</v>
      </c>
      <c r="K38" s="1186">
        <v>1</v>
      </c>
      <c r="L38" s="1186">
        <v>29</v>
      </c>
      <c r="M38" s="1186">
        <f t="shared" si="3"/>
        <v>117</v>
      </c>
      <c r="N38" s="1186">
        <v>40</v>
      </c>
      <c r="O38" s="1186">
        <v>77</v>
      </c>
      <c r="P38" s="527" t="s">
        <v>25</v>
      </c>
      <c r="Q38" s="526" t="s">
        <v>338</v>
      </c>
      <c r="R38" s="1186">
        <v>0</v>
      </c>
      <c r="S38" s="1186">
        <f t="shared" si="4"/>
        <v>10</v>
      </c>
      <c r="T38" s="1186">
        <v>0</v>
      </c>
      <c r="U38" s="1186">
        <v>10</v>
      </c>
      <c r="V38" s="1186">
        <v>0</v>
      </c>
      <c r="W38" s="1186">
        <v>0</v>
      </c>
      <c r="X38" s="1186">
        <f t="shared" si="5"/>
        <v>18</v>
      </c>
      <c r="Y38" s="1186">
        <v>0</v>
      </c>
      <c r="Z38" s="1186">
        <v>0</v>
      </c>
      <c r="AA38" s="1186">
        <v>18</v>
      </c>
      <c r="AB38" s="527" t="s">
        <v>25</v>
      </c>
    </row>
    <row r="39" spans="1:28" s="517" customFormat="1" ht="16.5" customHeight="1">
      <c r="A39" s="526" t="s">
        <v>340</v>
      </c>
      <c r="B39" s="520">
        <f t="shared" si="7"/>
        <v>1517</v>
      </c>
      <c r="C39" s="537">
        <f t="shared" si="2"/>
        <v>1264</v>
      </c>
      <c r="D39" s="1186">
        <v>132</v>
      </c>
      <c r="E39" s="1186">
        <v>93</v>
      </c>
      <c r="F39" s="1186">
        <v>39</v>
      </c>
      <c r="G39" s="1186">
        <v>1006</v>
      </c>
      <c r="H39" s="1186">
        <v>16</v>
      </c>
      <c r="I39" s="1186">
        <v>24</v>
      </c>
      <c r="J39" s="1186">
        <v>84</v>
      </c>
      <c r="K39" s="1186">
        <v>2</v>
      </c>
      <c r="L39" s="1186">
        <v>50</v>
      </c>
      <c r="M39" s="1186">
        <f t="shared" si="3"/>
        <v>156</v>
      </c>
      <c r="N39" s="1186">
        <v>63</v>
      </c>
      <c r="O39" s="1188">
        <v>92</v>
      </c>
      <c r="P39" s="527" t="s">
        <v>26</v>
      </c>
      <c r="Q39" s="526" t="s">
        <v>340</v>
      </c>
      <c r="R39" s="1186">
        <v>1</v>
      </c>
      <c r="S39" s="1186">
        <f t="shared" si="4"/>
        <v>10</v>
      </c>
      <c r="T39" s="1186">
        <v>0</v>
      </c>
      <c r="U39" s="1186">
        <v>10</v>
      </c>
      <c r="V39" s="1186">
        <v>0</v>
      </c>
      <c r="W39" s="1186">
        <v>0</v>
      </c>
      <c r="X39" s="1186">
        <f t="shared" si="5"/>
        <v>37</v>
      </c>
      <c r="Y39" s="1186">
        <v>0</v>
      </c>
      <c r="Z39" s="1186">
        <v>1</v>
      </c>
      <c r="AA39" s="1186">
        <v>36</v>
      </c>
      <c r="AB39" s="527" t="s">
        <v>26</v>
      </c>
    </row>
    <row r="40" spans="1:28" s="517" customFormat="1" ht="16.5" customHeight="1" thickBot="1">
      <c r="A40" s="528" t="s">
        <v>342</v>
      </c>
      <c r="B40" s="536">
        <f t="shared" si="7"/>
        <v>356</v>
      </c>
      <c r="C40" s="1002">
        <f t="shared" si="2"/>
        <v>289</v>
      </c>
      <c r="D40" s="1189">
        <v>33</v>
      </c>
      <c r="E40" s="1189">
        <v>21</v>
      </c>
      <c r="F40" s="1189">
        <v>12</v>
      </c>
      <c r="G40" s="1189">
        <v>232</v>
      </c>
      <c r="H40" s="1189">
        <v>4</v>
      </c>
      <c r="I40" s="1189">
        <v>0</v>
      </c>
      <c r="J40" s="1189">
        <v>20</v>
      </c>
      <c r="K40" s="1189">
        <v>0</v>
      </c>
      <c r="L40" s="1189">
        <v>7</v>
      </c>
      <c r="M40" s="1189">
        <f t="shared" si="3"/>
        <v>53</v>
      </c>
      <c r="N40" s="1189">
        <v>44</v>
      </c>
      <c r="O40" s="1190">
        <v>7</v>
      </c>
      <c r="P40" s="529" t="s">
        <v>27</v>
      </c>
      <c r="Q40" s="528" t="s">
        <v>342</v>
      </c>
      <c r="R40" s="1193">
        <v>2</v>
      </c>
      <c r="S40" s="1186">
        <f t="shared" si="4"/>
        <v>0</v>
      </c>
      <c r="T40" s="1193">
        <v>0</v>
      </c>
      <c r="U40" s="1193">
        <v>0</v>
      </c>
      <c r="V40" s="1193">
        <v>0</v>
      </c>
      <c r="W40" s="1193">
        <v>0</v>
      </c>
      <c r="X40" s="1186">
        <f t="shared" si="5"/>
        <v>7</v>
      </c>
      <c r="Y40" s="1193">
        <v>0</v>
      </c>
      <c r="Z40" s="1193">
        <v>0</v>
      </c>
      <c r="AA40" s="1193">
        <v>7</v>
      </c>
      <c r="AB40" s="529" t="s">
        <v>27</v>
      </c>
    </row>
    <row r="41" spans="1:28" s="530" customFormat="1" ht="11.1" customHeight="1">
      <c r="A41" s="538" t="s">
        <v>705</v>
      </c>
      <c r="B41" s="538"/>
      <c r="C41" s="538"/>
      <c r="D41" s="538"/>
      <c r="E41" s="538"/>
      <c r="F41" s="538"/>
      <c r="G41" s="539"/>
      <c r="H41" s="539"/>
      <c r="I41" s="538"/>
      <c r="J41" s="538"/>
      <c r="K41" s="538"/>
      <c r="L41" s="538"/>
      <c r="M41" s="538"/>
      <c r="N41" s="538"/>
      <c r="O41" s="538"/>
      <c r="P41" s="540" t="s">
        <v>1076</v>
      </c>
      <c r="Q41" s="541" t="s">
        <v>707</v>
      </c>
      <c r="R41" s="541"/>
      <c r="S41" s="541"/>
      <c r="T41" s="541"/>
      <c r="U41" s="541"/>
      <c r="V41" s="541"/>
      <c r="W41" s="540"/>
      <c r="X41" s="541"/>
      <c r="Y41" s="541"/>
      <c r="Z41" s="540"/>
      <c r="AA41" s="540"/>
      <c r="AB41" s="540" t="s">
        <v>1076</v>
      </c>
    </row>
    <row r="42" spans="1:28" s="530" customFormat="1" ht="11.1" customHeight="1">
      <c r="A42" s="538" t="s">
        <v>708</v>
      </c>
      <c r="B42" s="538"/>
      <c r="C42" s="538"/>
      <c r="D42" s="538"/>
      <c r="E42" s="538"/>
      <c r="F42" s="538"/>
      <c r="G42" s="539"/>
      <c r="H42" s="539"/>
      <c r="I42" s="538"/>
      <c r="J42" s="538"/>
      <c r="K42" s="538"/>
      <c r="L42" s="538"/>
      <c r="M42" s="538"/>
      <c r="N42" s="538"/>
      <c r="O42" s="538"/>
      <c r="P42" s="539"/>
      <c r="Q42" s="538" t="s">
        <v>708</v>
      </c>
      <c r="R42" s="538"/>
      <c r="S42" s="538"/>
      <c r="T42" s="538"/>
      <c r="U42" s="538"/>
      <c r="V42" s="538"/>
      <c r="W42" s="539"/>
      <c r="X42" s="538"/>
      <c r="Y42" s="538"/>
      <c r="Z42" s="539"/>
      <c r="AA42" s="539"/>
      <c r="AB42" s="538"/>
    </row>
    <row r="43" spans="1:28" s="531" customFormat="1" ht="11.1" customHeight="1">
      <c r="A43" s="542" t="s">
        <v>709</v>
      </c>
      <c r="B43" s="543"/>
      <c r="C43" s="543"/>
      <c r="D43" s="543"/>
      <c r="E43" s="543"/>
      <c r="F43" s="543"/>
      <c r="G43" s="543"/>
      <c r="H43" s="543"/>
      <c r="I43" s="542"/>
      <c r="J43" s="543"/>
      <c r="K43" s="543"/>
      <c r="L43" s="543"/>
      <c r="M43" s="543"/>
      <c r="N43" s="543"/>
      <c r="O43" s="543"/>
      <c r="P43" s="544"/>
      <c r="Q43" s="542" t="s">
        <v>709</v>
      </c>
      <c r="R43" s="543"/>
      <c r="S43" s="543"/>
      <c r="T43" s="543"/>
      <c r="U43" s="543"/>
      <c r="V43" s="543"/>
      <c r="W43" s="543"/>
      <c r="X43" s="544"/>
      <c r="Y43" s="544"/>
      <c r="Z43" s="544"/>
      <c r="AA43" s="544"/>
      <c r="AB43" s="544"/>
    </row>
    <row r="44" spans="1:28" s="531" customFormat="1" ht="11.1" customHeight="1">
      <c r="A44" s="542" t="s">
        <v>1073</v>
      </c>
      <c r="B44" s="543"/>
      <c r="C44" s="543"/>
      <c r="D44" s="543"/>
      <c r="E44" s="543"/>
      <c r="F44" s="543"/>
      <c r="G44" s="543"/>
      <c r="H44" s="543"/>
      <c r="I44" s="542"/>
      <c r="J44" s="543"/>
      <c r="K44" s="543"/>
      <c r="L44" s="543"/>
      <c r="M44" s="543"/>
      <c r="N44" s="543"/>
      <c r="O44" s="543"/>
      <c r="P44" s="544"/>
      <c r="Q44" s="542" t="s">
        <v>1073</v>
      </c>
      <c r="R44" s="543"/>
      <c r="S44" s="543"/>
      <c r="T44" s="543"/>
      <c r="U44" s="543"/>
      <c r="V44" s="543"/>
      <c r="W44" s="543"/>
      <c r="X44" s="544"/>
      <c r="Y44" s="544"/>
      <c r="Z44" s="544"/>
      <c r="AA44" s="544"/>
      <c r="AB44" s="544"/>
    </row>
    <row r="45" spans="1:28" s="517" customFormat="1" ht="11.25">
      <c r="A45" s="532"/>
      <c r="B45" s="532"/>
      <c r="C45" s="532"/>
      <c r="D45" s="532"/>
      <c r="E45" s="532"/>
      <c r="F45" s="532"/>
      <c r="G45" s="532"/>
      <c r="H45" s="532"/>
      <c r="I45" s="532"/>
      <c r="J45" s="532"/>
      <c r="K45" s="532"/>
      <c r="L45" s="532"/>
      <c r="M45" s="532"/>
      <c r="N45" s="532"/>
      <c r="O45" s="532"/>
      <c r="Q45" s="532"/>
      <c r="R45" s="532"/>
      <c r="S45" s="532"/>
      <c r="T45" s="532"/>
      <c r="U45" s="532"/>
      <c r="V45" s="532"/>
      <c r="W45" s="532"/>
    </row>
    <row r="46" spans="1:28" s="517" customFormat="1" ht="11.25">
      <c r="A46" s="532"/>
      <c r="B46" s="532"/>
      <c r="C46" s="532"/>
      <c r="D46" s="532"/>
      <c r="E46" s="532"/>
      <c r="F46" s="532"/>
      <c r="G46" s="532"/>
      <c r="H46" s="532"/>
      <c r="I46" s="532"/>
      <c r="J46" s="532"/>
      <c r="K46" s="532"/>
      <c r="L46" s="532"/>
      <c r="M46" s="532"/>
      <c r="N46" s="532"/>
      <c r="O46" s="532"/>
      <c r="Q46" s="532"/>
      <c r="R46" s="532"/>
      <c r="S46" s="532"/>
      <c r="T46" s="532"/>
      <c r="U46" s="532"/>
      <c r="V46" s="532"/>
      <c r="W46" s="532"/>
    </row>
    <row r="47" spans="1:28" s="517" customFormat="1" ht="11.25">
      <c r="A47" s="532"/>
      <c r="B47" s="532"/>
      <c r="C47" s="532"/>
      <c r="D47" s="532"/>
      <c r="E47" s="532"/>
      <c r="F47" s="532"/>
      <c r="G47" s="532"/>
      <c r="H47" s="532"/>
      <c r="I47" s="532"/>
      <c r="J47" s="532"/>
      <c r="K47" s="532"/>
      <c r="L47" s="532"/>
      <c r="M47" s="532"/>
      <c r="N47" s="532"/>
      <c r="O47" s="532"/>
      <c r="Q47" s="532"/>
      <c r="R47" s="532"/>
      <c r="S47" s="532"/>
      <c r="T47" s="532"/>
      <c r="U47" s="532"/>
      <c r="V47" s="532"/>
      <c r="W47" s="532"/>
    </row>
    <row r="48" spans="1:28" s="517" customFormat="1" ht="11.25">
      <c r="A48" s="532"/>
      <c r="B48" s="532"/>
      <c r="C48" s="532"/>
      <c r="D48" s="532"/>
      <c r="E48" s="532"/>
      <c r="F48" s="532"/>
      <c r="G48" s="532"/>
      <c r="H48" s="532"/>
      <c r="I48" s="532"/>
      <c r="J48" s="532"/>
      <c r="K48" s="532"/>
      <c r="L48" s="532"/>
      <c r="M48" s="532"/>
      <c r="N48" s="532"/>
      <c r="O48" s="532"/>
      <c r="Q48" s="532"/>
      <c r="R48" s="532"/>
      <c r="S48" s="532"/>
      <c r="T48" s="532"/>
      <c r="U48" s="532"/>
      <c r="V48" s="532"/>
      <c r="W48" s="532"/>
    </row>
    <row r="49" spans="1:23" s="517" customFormat="1" ht="11.25">
      <c r="A49" s="532"/>
      <c r="B49" s="532"/>
      <c r="C49" s="532"/>
      <c r="D49" s="532"/>
      <c r="E49" s="532"/>
      <c r="F49" s="532"/>
      <c r="G49" s="532"/>
      <c r="H49" s="532"/>
      <c r="I49" s="532"/>
      <c r="J49" s="532"/>
      <c r="K49" s="532"/>
      <c r="L49" s="532"/>
      <c r="M49" s="532"/>
      <c r="N49" s="532"/>
      <c r="O49" s="532"/>
      <c r="Q49" s="532"/>
      <c r="R49" s="532"/>
      <c r="S49" s="532"/>
      <c r="T49" s="532"/>
      <c r="U49" s="532"/>
      <c r="V49" s="532"/>
      <c r="W49" s="532"/>
    </row>
    <row r="50" spans="1:23" s="517" customFormat="1" ht="11.25">
      <c r="A50" s="532"/>
      <c r="B50" s="532"/>
      <c r="C50" s="532"/>
      <c r="D50" s="532"/>
      <c r="E50" s="532"/>
      <c r="F50" s="532"/>
      <c r="G50" s="532"/>
      <c r="H50" s="532"/>
      <c r="I50" s="532"/>
      <c r="J50" s="532"/>
      <c r="K50" s="532"/>
      <c r="L50" s="532"/>
      <c r="M50" s="532"/>
      <c r="N50" s="532"/>
      <c r="O50" s="532"/>
      <c r="Q50" s="532"/>
      <c r="R50" s="532"/>
      <c r="S50" s="532"/>
      <c r="T50" s="532"/>
      <c r="U50" s="532"/>
      <c r="V50" s="532"/>
      <c r="W50" s="532"/>
    </row>
    <row r="51" spans="1:23" s="517" customFormat="1" ht="11.25">
      <c r="A51" s="532"/>
      <c r="B51" s="532"/>
      <c r="C51" s="532"/>
      <c r="D51" s="532"/>
      <c r="E51" s="532"/>
      <c r="F51" s="532"/>
      <c r="G51" s="532"/>
      <c r="H51" s="532"/>
      <c r="I51" s="532"/>
      <c r="J51" s="532"/>
      <c r="K51" s="532"/>
      <c r="L51" s="532"/>
      <c r="M51" s="532"/>
      <c r="N51" s="532"/>
      <c r="O51" s="532"/>
      <c r="Q51" s="532"/>
      <c r="R51" s="532"/>
      <c r="S51" s="532"/>
      <c r="T51" s="532"/>
      <c r="U51" s="532"/>
      <c r="V51" s="532"/>
      <c r="W51" s="532"/>
    </row>
    <row r="52" spans="1:23" s="517" customFormat="1" ht="11.25">
      <c r="A52" s="532"/>
      <c r="B52" s="532"/>
      <c r="C52" s="532"/>
      <c r="D52" s="532"/>
      <c r="E52" s="532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Q52" s="532"/>
      <c r="R52" s="532"/>
      <c r="S52" s="532"/>
      <c r="T52" s="532"/>
      <c r="U52" s="532"/>
      <c r="V52" s="532"/>
      <c r="W52" s="532"/>
    </row>
    <row r="53" spans="1:23" s="517" customFormat="1" ht="11.25">
      <c r="A53" s="532"/>
      <c r="B53" s="532"/>
      <c r="C53" s="532"/>
      <c r="D53" s="532"/>
      <c r="E53" s="532"/>
      <c r="F53" s="532"/>
      <c r="G53" s="532"/>
      <c r="H53" s="532"/>
      <c r="I53" s="532"/>
      <c r="J53" s="532"/>
      <c r="K53" s="532"/>
      <c r="L53" s="532"/>
      <c r="M53" s="532"/>
      <c r="N53" s="532"/>
      <c r="O53" s="532"/>
      <c r="Q53" s="532"/>
      <c r="R53" s="532"/>
      <c r="S53" s="532"/>
      <c r="T53" s="532"/>
      <c r="U53" s="532"/>
      <c r="V53" s="532"/>
      <c r="W53" s="532"/>
    </row>
    <row r="54" spans="1:23" s="517" customFormat="1" ht="11.25">
      <c r="A54" s="532"/>
      <c r="B54" s="532"/>
      <c r="C54" s="532"/>
      <c r="D54" s="532"/>
      <c r="E54" s="532"/>
      <c r="F54" s="532"/>
      <c r="G54" s="532"/>
      <c r="H54" s="532"/>
      <c r="I54" s="532"/>
      <c r="J54" s="532"/>
      <c r="K54" s="532"/>
      <c r="L54" s="532"/>
      <c r="M54" s="532"/>
      <c r="N54" s="532"/>
      <c r="O54" s="532"/>
      <c r="Q54" s="532"/>
      <c r="R54" s="532"/>
      <c r="S54" s="532"/>
      <c r="T54" s="532"/>
      <c r="U54" s="532"/>
      <c r="V54" s="532"/>
      <c r="W54" s="532"/>
    </row>
    <row r="55" spans="1:23" s="517" customFormat="1" ht="11.25">
      <c r="A55" s="532"/>
      <c r="B55" s="532"/>
      <c r="C55" s="532"/>
      <c r="D55" s="532"/>
      <c r="E55" s="532"/>
      <c r="F55" s="532"/>
      <c r="G55" s="532"/>
      <c r="H55" s="532"/>
      <c r="I55" s="532"/>
      <c r="J55" s="532"/>
      <c r="K55" s="532"/>
      <c r="L55" s="532"/>
      <c r="M55" s="532"/>
      <c r="N55" s="532"/>
      <c r="O55" s="532"/>
      <c r="Q55" s="532"/>
      <c r="R55" s="532"/>
      <c r="S55" s="532"/>
      <c r="T55" s="532"/>
      <c r="U55" s="532"/>
      <c r="V55" s="532"/>
      <c r="W55" s="532"/>
    </row>
    <row r="56" spans="1:23" s="517" customFormat="1" ht="11.25">
      <c r="A56" s="532"/>
      <c r="B56" s="532"/>
      <c r="C56" s="532"/>
      <c r="D56" s="532"/>
      <c r="E56" s="532"/>
      <c r="F56" s="532"/>
      <c r="G56" s="532"/>
      <c r="H56" s="532"/>
      <c r="I56" s="532"/>
      <c r="J56" s="532"/>
      <c r="K56" s="532"/>
      <c r="L56" s="532"/>
      <c r="M56" s="532"/>
      <c r="N56" s="532"/>
      <c r="O56" s="532"/>
      <c r="Q56" s="532"/>
      <c r="R56" s="532"/>
      <c r="S56" s="532"/>
      <c r="T56" s="532"/>
      <c r="U56" s="532"/>
      <c r="V56" s="532"/>
      <c r="W56" s="532"/>
    </row>
    <row r="57" spans="1:23" s="517" customFormat="1" ht="11.25">
      <c r="A57" s="532"/>
      <c r="B57" s="532"/>
      <c r="C57" s="532"/>
      <c r="D57" s="532"/>
      <c r="E57" s="532"/>
      <c r="F57" s="532"/>
      <c r="G57" s="532"/>
      <c r="H57" s="532"/>
      <c r="I57" s="532"/>
      <c r="J57" s="532"/>
      <c r="K57" s="532"/>
      <c r="L57" s="532"/>
      <c r="M57" s="532"/>
      <c r="N57" s="532"/>
      <c r="O57" s="532"/>
      <c r="Q57" s="532"/>
      <c r="R57" s="532"/>
      <c r="S57" s="532"/>
      <c r="T57" s="532"/>
      <c r="U57" s="532"/>
      <c r="V57" s="532"/>
      <c r="W57" s="532"/>
    </row>
    <row r="58" spans="1:23" s="517" customFormat="1" ht="11.25">
      <c r="A58" s="532"/>
      <c r="B58" s="532"/>
      <c r="C58" s="532"/>
      <c r="D58" s="532"/>
      <c r="E58" s="532"/>
      <c r="F58" s="532"/>
      <c r="G58" s="532"/>
      <c r="H58" s="532"/>
      <c r="I58" s="532"/>
      <c r="J58" s="532"/>
      <c r="K58" s="532"/>
      <c r="L58" s="532"/>
      <c r="M58" s="532"/>
      <c r="N58" s="532"/>
      <c r="O58" s="532"/>
      <c r="Q58" s="532"/>
      <c r="R58" s="532"/>
      <c r="S58" s="532"/>
      <c r="T58" s="532"/>
      <c r="U58" s="532"/>
      <c r="V58" s="532"/>
      <c r="W58" s="532"/>
    </row>
    <row r="59" spans="1:23" s="517" customFormat="1" ht="11.25">
      <c r="A59" s="532"/>
      <c r="B59" s="532"/>
      <c r="C59" s="532"/>
      <c r="D59" s="532"/>
      <c r="E59" s="532"/>
      <c r="F59" s="532"/>
      <c r="G59" s="532"/>
      <c r="H59" s="532"/>
      <c r="I59" s="532"/>
      <c r="J59" s="532"/>
      <c r="K59" s="532"/>
      <c r="L59" s="532"/>
      <c r="M59" s="532"/>
      <c r="N59" s="532"/>
      <c r="O59" s="532"/>
      <c r="Q59" s="532"/>
      <c r="R59" s="532"/>
      <c r="S59" s="532"/>
      <c r="T59" s="532"/>
      <c r="U59" s="532"/>
      <c r="V59" s="532"/>
      <c r="W59" s="532"/>
    </row>
    <row r="60" spans="1:23" s="517" customFormat="1" ht="11.25">
      <c r="A60" s="532"/>
      <c r="B60" s="532"/>
      <c r="C60" s="532"/>
      <c r="D60" s="532"/>
      <c r="E60" s="532"/>
      <c r="F60" s="532"/>
      <c r="G60" s="532"/>
      <c r="H60" s="532"/>
      <c r="I60" s="532"/>
      <c r="J60" s="532"/>
      <c r="K60" s="532"/>
      <c r="L60" s="532"/>
      <c r="M60" s="532"/>
      <c r="N60" s="532"/>
      <c r="O60" s="532"/>
      <c r="Q60" s="532"/>
      <c r="R60" s="532"/>
      <c r="S60" s="532"/>
      <c r="T60" s="532"/>
      <c r="U60" s="532"/>
      <c r="V60" s="532"/>
      <c r="W60" s="532"/>
    </row>
    <row r="61" spans="1:23" s="517" customFormat="1" ht="11.25">
      <c r="A61" s="532"/>
      <c r="B61" s="532"/>
      <c r="C61" s="532"/>
      <c r="D61" s="532"/>
      <c r="E61" s="532"/>
      <c r="F61" s="532"/>
      <c r="G61" s="532"/>
      <c r="H61" s="532"/>
      <c r="I61" s="532"/>
      <c r="J61" s="532"/>
      <c r="K61" s="532"/>
      <c r="L61" s="532"/>
      <c r="M61" s="532"/>
      <c r="N61" s="532"/>
      <c r="O61" s="532"/>
      <c r="Q61" s="532"/>
      <c r="R61" s="532"/>
      <c r="S61" s="532"/>
      <c r="T61" s="532"/>
      <c r="U61" s="532"/>
      <c r="V61" s="532"/>
      <c r="W61" s="532"/>
    </row>
    <row r="62" spans="1:23" s="517" customFormat="1" ht="11.25">
      <c r="A62" s="532"/>
      <c r="B62" s="532"/>
      <c r="C62" s="532"/>
      <c r="D62" s="532"/>
      <c r="E62" s="532"/>
      <c r="F62" s="532"/>
      <c r="G62" s="532"/>
      <c r="H62" s="532"/>
      <c r="I62" s="532"/>
      <c r="J62" s="532"/>
      <c r="K62" s="532"/>
      <c r="L62" s="532"/>
      <c r="M62" s="532"/>
      <c r="N62" s="532"/>
      <c r="O62" s="532"/>
      <c r="Q62" s="532"/>
      <c r="R62" s="532"/>
      <c r="S62" s="532"/>
      <c r="T62" s="532"/>
      <c r="U62" s="532"/>
      <c r="V62" s="532"/>
      <c r="W62" s="532"/>
    </row>
    <row r="63" spans="1:23" s="517" customFormat="1" ht="11.25">
      <c r="A63" s="532"/>
      <c r="B63" s="532"/>
      <c r="C63" s="532"/>
      <c r="D63" s="532"/>
      <c r="E63" s="532"/>
      <c r="F63" s="532"/>
      <c r="G63" s="532"/>
      <c r="H63" s="532"/>
      <c r="I63" s="532"/>
      <c r="J63" s="532"/>
      <c r="K63" s="532"/>
      <c r="L63" s="532"/>
      <c r="M63" s="532"/>
      <c r="N63" s="532"/>
      <c r="O63" s="532"/>
      <c r="Q63" s="532"/>
      <c r="R63" s="532"/>
      <c r="S63" s="532"/>
      <c r="T63" s="532"/>
      <c r="U63" s="532"/>
      <c r="V63" s="532"/>
      <c r="W63" s="532"/>
    </row>
    <row r="64" spans="1:23" s="517" customFormat="1" ht="11.25">
      <c r="A64" s="532"/>
      <c r="B64" s="532"/>
      <c r="C64" s="532"/>
      <c r="D64" s="532"/>
      <c r="E64" s="532"/>
      <c r="F64" s="532"/>
      <c r="G64" s="532"/>
      <c r="H64" s="532"/>
      <c r="I64" s="532"/>
      <c r="J64" s="532"/>
      <c r="K64" s="532"/>
      <c r="L64" s="532"/>
      <c r="M64" s="532"/>
      <c r="N64" s="532"/>
      <c r="O64" s="532"/>
      <c r="Q64" s="532"/>
      <c r="R64" s="532"/>
      <c r="S64" s="532"/>
      <c r="T64" s="532"/>
      <c r="U64" s="532"/>
      <c r="V64" s="532"/>
      <c r="W64" s="532"/>
    </row>
    <row r="65" spans="1:23" s="517" customFormat="1" ht="11.25">
      <c r="A65" s="532"/>
      <c r="B65" s="532"/>
      <c r="C65" s="532"/>
      <c r="D65" s="532"/>
      <c r="E65" s="532"/>
      <c r="F65" s="532"/>
      <c r="G65" s="532"/>
      <c r="H65" s="532"/>
      <c r="I65" s="532"/>
      <c r="J65" s="532"/>
      <c r="K65" s="532"/>
      <c r="L65" s="532"/>
      <c r="M65" s="532"/>
      <c r="N65" s="532"/>
      <c r="O65" s="532"/>
      <c r="Q65" s="532"/>
      <c r="R65" s="532"/>
      <c r="S65" s="532"/>
      <c r="T65" s="532"/>
      <c r="U65" s="532"/>
      <c r="V65" s="532"/>
      <c r="W65" s="532"/>
    </row>
    <row r="66" spans="1:23" s="517" customFormat="1" ht="11.25">
      <c r="A66" s="532"/>
      <c r="B66" s="532"/>
      <c r="C66" s="532"/>
      <c r="D66" s="532"/>
      <c r="E66" s="532"/>
      <c r="F66" s="532"/>
      <c r="G66" s="532"/>
      <c r="H66" s="532"/>
      <c r="I66" s="532"/>
      <c r="J66" s="532"/>
      <c r="K66" s="532"/>
      <c r="L66" s="532"/>
      <c r="M66" s="532"/>
      <c r="N66" s="532"/>
      <c r="O66" s="532"/>
      <c r="Q66" s="532"/>
      <c r="R66" s="532"/>
      <c r="S66" s="532"/>
      <c r="T66" s="532"/>
      <c r="U66" s="532"/>
      <c r="V66" s="532"/>
      <c r="W66" s="532"/>
    </row>
    <row r="67" spans="1:23" s="517" customFormat="1" ht="11.25">
      <c r="A67" s="532"/>
      <c r="B67" s="532"/>
      <c r="C67" s="532"/>
      <c r="D67" s="532"/>
      <c r="E67" s="532"/>
      <c r="F67" s="532"/>
      <c r="G67" s="532"/>
      <c r="H67" s="532"/>
      <c r="I67" s="532"/>
      <c r="J67" s="532"/>
      <c r="K67" s="532"/>
      <c r="L67" s="532"/>
      <c r="M67" s="532"/>
      <c r="N67" s="532"/>
      <c r="O67" s="532"/>
      <c r="Q67" s="532"/>
      <c r="R67" s="532"/>
      <c r="S67" s="532"/>
      <c r="T67" s="532"/>
      <c r="U67" s="532"/>
      <c r="V67" s="532"/>
      <c r="W67" s="532"/>
    </row>
    <row r="68" spans="1:23" s="517" customFormat="1" ht="11.25">
      <c r="A68" s="532"/>
      <c r="B68" s="532"/>
      <c r="C68" s="532"/>
      <c r="D68" s="532"/>
      <c r="E68" s="532"/>
      <c r="F68" s="532"/>
      <c r="G68" s="532"/>
      <c r="H68" s="532"/>
      <c r="I68" s="532"/>
      <c r="J68" s="532"/>
      <c r="K68" s="532"/>
      <c r="L68" s="532"/>
      <c r="M68" s="532"/>
      <c r="N68" s="532"/>
      <c r="O68" s="532"/>
      <c r="Q68" s="532"/>
      <c r="R68" s="532"/>
      <c r="S68" s="532"/>
      <c r="T68" s="532"/>
      <c r="U68" s="532"/>
      <c r="V68" s="532"/>
      <c r="W68" s="532"/>
    </row>
    <row r="69" spans="1:23" s="517" customFormat="1" ht="11.25">
      <c r="A69" s="532"/>
      <c r="B69" s="532"/>
      <c r="C69" s="532"/>
      <c r="D69" s="532"/>
      <c r="E69" s="532"/>
      <c r="F69" s="532"/>
      <c r="G69" s="532"/>
      <c r="H69" s="532"/>
      <c r="I69" s="532"/>
      <c r="J69" s="532"/>
      <c r="K69" s="532"/>
      <c r="L69" s="532"/>
      <c r="M69" s="532"/>
      <c r="N69" s="532"/>
      <c r="O69" s="532"/>
      <c r="Q69" s="532"/>
      <c r="R69" s="532"/>
      <c r="S69" s="532"/>
      <c r="T69" s="532"/>
      <c r="U69" s="532"/>
      <c r="V69" s="532"/>
      <c r="W69" s="532"/>
    </row>
    <row r="70" spans="1:23" s="517" customFormat="1" ht="11.25">
      <c r="A70" s="532"/>
      <c r="B70" s="532"/>
      <c r="C70" s="532"/>
      <c r="D70" s="532"/>
      <c r="E70" s="532"/>
      <c r="F70" s="532"/>
      <c r="G70" s="532"/>
      <c r="H70" s="532"/>
      <c r="I70" s="532"/>
      <c r="J70" s="532"/>
      <c r="K70" s="532"/>
      <c r="L70" s="532"/>
      <c r="M70" s="532"/>
      <c r="N70" s="532"/>
      <c r="O70" s="532"/>
      <c r="Q70" s="532"/>
      <c r="R70" s="532"/>
      <c r="S70" s="532"/>
      <c r="T70" s="532"/>
      <c r="U70" s="532"/>
      <c r="V70" s="532"/>
      <c r="W70" s="532"/>
    </row>
    <row r="71" spans="1:23" s="517" customFormat="1" ht="11.25">
      <c r="A71" s="532"/>
      <c r="B71" s="532"/>
      <c r="C71" s="532"/>
      <c r="D71" s="532"/>
      <c r="E71" s="532"/>
      <c r="F71" s="532"/>
      <c r="G71" s="532"/>
      <c r="H71" s="532"/>
      <c r="I71" s="532"/>
      <c r="J71" s="532"/>
      <c r="K71" s="532"/>
      <c r="L71" s="532"/>
      <c r="M71" s="532"/>
      <c r="N71" s="532"/>
      <c r="O71" s="532"/>
      <c r="Q71" s="532"/>
      <c r="R71" s="532"/>
      <c r="S71" s="532"/>
      <c r="T71" s="532"/>
      <c r="U71" s="532"/>
      <c r="V71" s="532"/>
      <c r="W71" s="532"/>
    </row>
    <row r="72" spans="1:23" s="517" customFormat="1" ht="11.25">
      <c r="A72" s="532"/>
      <c r="B72" s="532"/>
      <c r="C72" s="532"/>
      <c r="D72" s="532"/>
      <c r="E72" s="532"/>
      <c r="F72" s="532"/>
      <c r="G72" s="532"/>
      <c r="H72" s="532"/>
      <c r="I72" s="532"/>
      <c r="J72" s="532"/>
      <c r="K72" s="532"/>
      <c r="L72" s="532"/>
      <c r="M72" s="532"/>
      <c r="N72" s="532"/>
      <c r="O72" s="532"/>
      <c r="Q72" s="532"/>
      <c r="R72" s="532"/>
      <c r="S72" s="532"/>
      <c r="T72" s="532"/>
      <c r="U72" s="532"/>
      <c r="V72" s="532"/>
      <c r="W72" s="532"/>
    </row>
    <row r="73" spans="1:23" s="517" customFormat="1" ht="11.25">
      <c r="A73" s="532"/>
      <c r="B73" s="532"/>
      <c r="C73" s="532"/>
      <c r="D73" s="532"/>
      <c r="E73" s="532"/>
      <c r="F73" s="532"/>
      <c r="G73" s="532"/>
      <c r="H73" s="532"/>
      <c r="I73" s="532"/>
      <c r="J73" s="532"/>
      <c r="K73" s="532"/>
      <c r="L73" s="532"/>
      <c r="M73" s="532"/>
      <c r="N73" s="532"/>
      <c r="O73" s="532"/>
      <c r="Q73" s="532"/>
      <c r="R73" s="532"/>
      <c r="S73" s="532"/>
      <c r="T73" s="532"/>
      <c r="U73" s="532"/>
      <c r="V73" s="532"/>
      <c r="W73" s="532"/>
    </row>
    <row r="74" spans="1:23" s="517" customFormat="1" ht="11.25">
      <c r="A74" s="532"/>
      <c r="B74" s="532"/>
      <c r="C74" s="532"/>
      <c r="D74" s="532"/>
      <c r="E74" s="532"/>
      <c r="F74" s="532"/>
      <c r="G74" s="532"/>
      <c r="H74" s="532"/>
      <c r="I74" s="532"/>
      <c r="J74" s="532"/>
      <c r="K74" s="532"/>
      <c r="L74" s="532"/>
      <c r="M74" s="532"/>
      <c r="N74" s="532"/>
      <c r="O74" s="532"/>
      <c r="Q74" s="532"/>
      <c r="R74" s="532"/>
      <c r="S74" s="532"/>
      <c r="T74" s="532"/>
      <c r="U74" s="532"/>
      <c r="V74" s="532"/>
      <c r="W74" s="532"/>
    </row>
    <row r="75" spans="1:23" s="517" customFormat="1" ht="11.25">
      <c r="A75" s="532"/>
      <c r="B75" s="532"/>
      <c r="C75" s="532"/>
      <c r="D75" s="532"/>
      <c r="E75" s="532"/>
      <c r="F75" s="532"/>
      <c r="G75" s="532"/>
      <c r="H75" s="532"/>
      <c r="I75" s="532"/>
      <c r="J75" s="532"/>
      <c r="K75" s="532"/>
      <c r="L75" s="532"/>
      <c r="M75" s="532"/>
      <c r="N75" s="532"/>
      <c r="O75" s="532"/>
      <c r="Q75" s="532"/>
      <c r="R75" s="532"/>
      <c r="S75" s="532"/>
      <c r="T75" s="532"/>
      <c r="U75" s="532"/>
      <c r="V75" s="532"/>
      <c r="W75" s="532"/>
    </row>
    <row r="76" spans="1:23" s="517" customFormat="1" ht="11.25">
      <c r="A76" s="532"/>
      <c r="B76" s="532"/>
      <c r="C76" s="532"/>
      <c r="D76" s="532"/>
      <c r="E76" s="532"/>
      <c r="F76" s="532"/>
      <c r="G76" s="532"/>
      <c r="H76" s="532"/>
      <c r="I76" s="532"/>
      <c r="J76" s="532"/>
      <c r="K76" s="532"/>
      <c r="L76" s="532"/>
      <c r="M76" s="532"/>
      <c r="N76" s="532"/>
      <c r="O76" s="532"/>
      <c r="Q76" s="532"/>
      <c r="R76" s="532"/>
      <c r="S76" s="532"/>
      <c r="T76" s="532"/>
      <c r="U76" s="532"/>
      <c r="V76" s="532"/>
      <c r="W76" s="532"/>
    </row>
    <row r="77" spans="1:23" s="517" customFormat="1" ht="11.25">
      <c r="A77" s="532"/>
      <c r="B77" s="532"/>
      <c r="C77" s="532"/>
      <c r="D77" s="532"/>
      <c r="E77" s="532"/>
      <c r="F77" s="532"/>
      <c r="G77" s="532"/>
      <c r="H77" s="532"/>
      <c r="I77" s="532"/>
      <c r="J77" s="532"/>
      <c r="K77" s="532"/>
      <c r="L77" s="532"/>
      <c r="M77" s="532"/>
      <c r="N77" s="532"/>
      <c r="O77" s="532"/>
      <c r="Q77" s="532"/>
      <c r="R77" s="532"/>
      <c r="S77" s="532"/>
      <c r="T77" s="532"/>
      <c r="U77" s="532"/>
      <c r="V77" s="532"/>
      <c r="W77" s="532"/>
    </row>
    <row r="78" spans="1:23" s="517" customFormat="1" ht="11.25">
      <c r="A78" s="532"/>
      <c r="B78" s="532"/>
      <c r="C78" s="532"/>
      <c r="D78" s="532"/>
      <c r="E78" s="532"/>
      <c r="F78" s="532"/>
      <c r="G78" s="532"/>
      <c r="H78" s="532"/>
      <c r="I78" s="532"/>
      <c r="J78" s="532"/>
      <c r="K78" s="532"/>
      <c r="L78" s="532"/>
      <c r="M78" s="532"/>
      <c r="N78" s="532"/>
      <c r="O78" s="532"/>
      <c r="Q78" s="532"/>
      <c r="R78" s="532"/>
      <c r="S78" s="532"/>
      <c r="T78" s="532"/>
      <c r="U78" s="532"/>
      <c r="V78" s="532"/>
      <c r="W78" s="532"/>
    </row>
    <row r="79" spans="1:23" s="517" customFormat="1" ht="11.25">
      <c r="A79" s="532"/>
      <c r="B79" s="532"/>
      <c r="C79" s="532"/>
      <c r="D79" s="532"/>
      <c r="E79" s="532"/>
      <c r="F79" s="532"/>
      <c r="G79" s="532"/>
      <c r="H79" s="532"/>
      <c r="I79" s="532"/>
      <c r="J79" s="532"/>
      <c r="K79" s="532"/>
      <c r="L79" s="532"/>
      <c r="M79" s="532"/>
      <c r="N79" s="532"/>
      <c r="O79" s="532"/>
      <c r="Q79" s="532"/>
      <c r="R79" s="532"/>
      <c r="S79" s="532"/>
      <c r="T79" s="532"/>
      <c r="U79" s="532"/>
      <c r="V79" s="532"/>
      <c r="W79" s="532"/>
    </row>
    <row r="80" spans="1:23" s="517" customFormat="1" ht="11.25">
      <c r="A80" s="532"/>
      <c r="B80" s="532"/>
      <c r="C80" s="532"/>
      <c r="D80" s="532"/>
      <c r="E80" s="532"/>
      <c r="F80" s="532"/>
      <c r="G80" s="532"/>
      <c r="H80" s="532"/>
      <c r="I80" s="532"/>
      <c r="J80" s="532"/>
      <c r="K80" s="532"/>
      <c r="L80" s="532"/>
      <c r="M80" s="532"/>
      <c r="N80" s="532"/>
      <c r="O80" s="532"/>
      <c r="Q80" s="532"/>
      <c r="R80" s="532"/>
      <c r="S80" s="532"/>
      <c r="T80" s="532"/>
      <c r="U80" s="532"/>
      <c r="V80" s="532"/>
      <c r="W80" s="532"/>
    </row>
    <row r="81" spans="1:23" s="517" customFormat="1" ht="11.25">
      <c r="A81" s="532"/>
      <c r="B81" s="532"/>
      <c r="C81" s="532"/>
      <c r="D81" s="532"/>
      <c r="E81" s="532"/>
      <c r="F81" s="532"/>
      <c r="G81" s="532"/>
      <c r="H81" s="532"/>
      <c r="I81" s="532"/>
      <c r="J81" s="532"/>
      <c r="K81" s="532"/>
      <c r="L81" s="532"/>
      <c r="M81" s="532"/>
      <c r="N81" s="532"/>
      <c r="O81" s="532"/>
      <c r="Q81" s="532"/>
      <c r="R81" s="532"/>
      <c r="S81" s="532"/>
      <c r="T81" s="532"/>
      <c r="U81" s="532"/>
      <c r="V81" s="532"/>
      <c r="W81" s="532"/>
    </row>
    <row r="82" spans="1:23" s="517" customFormat="1" ht="11.25">
      <c r="A82" s="532"/>
      <c r="B82" s="532"/>
      <c r="C82" s="532"/>
      <c r="D82" s="532"/>
      <c r="E82" s="532"/>
      <c r="F82" s="532"/>
      <c r="G82" s="532"/>
      <c r="H82" s="532"/>
      <c r="I82" s="532"/>
      <c r="J82" s="532"/>
      <c r="K82" s="532"/>
      <c r="L82" s="532"/>
      <c r="M82" s="532"/>
      <c r="N82" s="532"/>
      <c r="O82" s="532"/>
      <c r="Q82" s="532"/>
      <c r="R82" s="532"/>
      <c r="S82" s="532"/>
      <c r="T82" s="532"/>
      <c r="U82" s="532"/>
      <c r="V82" s="532"/>
      <c r="W82" s="532"/>
    </row>
    <row r="83" spans="1:23" s="517" customFormat="1" ht="11.25">
      <c r="A83" s="532"/>
      <c r="B83" s="532"/>
      <c r="C83" s="532"/>
      <c r="D83" s="532"/>
      <c r="E83" s="532"/>
      <c r="F83" s="532"/>
      <c r="G83" s="532"/>
      <c r="H83" s="532"/>
      <c r="I83" s="532"/>
      <c r="J83" s="532"/>
      <c r="K83" s="532"/>
      <c r="L83" s="532"/>
      <c r="M83" s="532"/>
      <c r="N83" s="532"/>
      <c r="O83" s="532"/>
      <c r="Q83" s="532"/>
      <c r="R83" s="532"/>
      <c r="S83" s="532"/>
      <c r="T83" s="532"/>
      <c r="U83" s="532"/>
      <c r="V83" s="532"/>
      <c r="W83" s="532"/>
    </row>
  </sheetData>
  <sheetProtection selectLockedCells="1"/>
  <mergeCells count="41">
    <mergeCell ref="X8:X11"/>
    <mergeCell ref="A6:A11"/>
    <mergeCell ref="N8:N11"/>
    <mergeCell ref="C6:G7"/>
    <mergeCell ref="C8:C11"/>
    <mergeCell ref="G8:G11"/>
    <mergeCell ref="I8:I11"/>
    <mergeCell ref="E10:E11"/>
    <mergeCell ref="I6:K7"/>
    <mergeCell ref="D10:D11"/>
    <mergeCell ref="M6:O7"/>
    <mergeCell ref="X3:AB3"/>
    <mergeCell ref="M8:M11"/>
    <mergeCell ref="T8:T11"/>
    <mergeCell ref="R6:R7"/>
    <mergeCell ref="I3:P3"/>
    <mergeCell ref="L6:L11"/>
    <mergeCell ref="P6:P11"/>
    <mergeCell ref="J8:J11"/>
    <mergeCell ref="AB6:AB11"/>
    <mergeCell ref="R8:R11"/>
    <mergeCell ref="AA8:AA11"/>
    <mergeCell ref="X6:AA7"/>
    <mergeCell ref="Y8:Y11"/>
    <mergeCell ref="Z8:Z11"/>
    <mergeCell ref="X4:AB4"/>
    <mergeCell ref="K8:K11"/>
    <mergeCell ref="A3:H3"/>
    <mergeCell ref="Q3:W3"/>
    <mergeCell ref="V8:V11"/>
    <mergeCell ref="F10:F11"/>
    <mergeCell ref="B6:B11"/>
    <mergeCell ref="S8:S11"/>
    <mergeCell ref="D8:F9"/>
    <mergeCell ref="Q6:Q11"/>
    <mergeCell ref="H8:H11"/>
    <mergeCell ref="O8:O11"/>
    <mergeCell ref="S6:W7"/>
    <mergeCell ref="Q4:W4"/>
    <mergeCell ref="W8:W11"/>
    <mergeCell ref="U8:U11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3" man="1"/>
    <brk id="16" max="4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100"/>
  <sheetViews>
    <sheetView view="pageBreakPreview" topLeftCell="A8" zoomScaleNormal="100" zoomScaleSheetLayoutView="100" workbookViewId="0">
      <selection activeCell="I16" sqref="I16"/>
    </sheetView>
  </sheetViews>
  <sheetFormatPr defaultRowHeight="14.25"/>
  <cols>
    <col min="1" max="1" width="3.625" style="7" customWidth="1"/>
    <col min="2" max="2" width="4.125" style="47" customWidth="1"/>
    <col min="3" max="3" width="9.375" style="45" customWidth="1"/>
    <col min="4" max="4" width="9.5" style="45" customWidth="1"/>
    <col min="5" max="5" width="8.625" style="45" customWidth="1"/>
    <col min="6" max="6" width="7.625" style="45" customWidth="1"/>
    <col min="7" max="7" width="8.125" style="45" customWidth="1"/>
    <col min="8" max="8" width="8.625" style="45" customWidth="1"/>
    <col min="9" max="11" width="7.625" style="45" customWidth="1"/>
    <col min="12" max="12" width="9" style="45" customWidth="1"/>
    <col min="13" max="13" width="8.625" style="45" customWidth="1"/>
    <col min="14" max="14" width="11.875" style="45" customWidth="1"/>
    <col min="15" max="15" width="7.625" style="45" customWidth="1"/>
    <col min="16" max="16" width="6.375" style="45" customWidth="1"/>
    <col min="17" max="17" width="9.5" style="45" customWidth="1"/>
    <col min="18" max="18" width="9.125" style="7" customWidth="1"/>
    <col min="19" max="19" width="9.625" style="7" customWidth="1"/>
    <col min="20" max="20" width="5.625" style="7" customWidth="1"/>
    <col min="21" max="21" width="5" style="7" customWidth="1"/>
    <col min="22" max="16384" width="9" style="7"/>
  </cols>
  <sheetData>
    <row r="1" spans="1:21" ht="14.1" customHeight="1">
      <c r="A1" s="55" t="s">
        <v>1276</v>
      </c>
      <c r="B1" s="117"/>
      <c r="C1" s="117"/>
      <c r="D1" s="117"/>
      <c r="E1" s="117"/>
      <c r="F1" s="117"/>
      <c r="G1" s="117"/>
      <c r="H1" s="117"/>
      <c r="I1" s="117"/>
      <c r="J1" s="14"/>
      <c r="K1" s="14"/>
      <c r="L1" s="14"/>
      <c r="M1" s="117"/>
      <c r="N1" s="117"/>
      <c r="O1" s="117"/>
      <c r="P1" s="117"/>
      <c r="Q1" s="117"/>
      <c r="R1" s="117"/>
      <c r="S1" s="14"/>
      <c r="T1" s="117"/>
      <c r="U1" s="14" t="s">
        <v>1277</v>
      </c>
    </row>
    <row r="2" spans="1:21" ht="14.1" customHeight="1">
      <c r="A2" s="55"/>
      <c r="B2" s="117"/>
      <c r="C2" s="117"/>
      <c r="D2" s="117"/>
      <c r="E2" s="117"/>
      <c r="F2" s="117"/>
      <c r="G2" s="117"/>
      <c r="H2" s="117"/>
      <c r="I2" s="117"/>
      <c r="J2" s="14"/>
      <c r="K2" s="14"/>
      <c r="L2" s="14"/>
      <c r="M2" s="117"/>
      <c r="N2" s="117"/>
      <c r="O2" s="117"/>
      <c r="P2" s="117"/>
      <c r="Q2" s="117"/>
      <c r="R2" s="117"/>
      <c r="S2" s="14"/>
      <c r="T2" s="117"/>
      <c r="U2" s="117"/>
    </row>
    <row r="3" spans="1:21" s="23" customFormat="1" ht="20.100000000000001" customHeight="1">
      <c r="A3" s="1331" t="s">
        <v>720</v>
      </c>
      <c r="B3" s="1331"/>
      <c r="C3" s="1331"/>
      <c r="D3" s="1331"/>
      <c r="E3" s="1331"/>
      <c r="F3" s="1331"/>
      <c r="G3" s="1331"/>
      <c r="H3" s="1331"/>
      <c r="I3" s="1331"/>
      <c r="J3" s="1331"/>
      <c r="K3" s="1331"/>
      <c r="L3" s="1331"/>
      <c r="M3" s="1331" t="s">
        <v>721</v>
      </c>
      <c r="N3" s="1331"/>
      <c r="O3" s="1331"/>
      <c r="P3" s="1331"/>
      <c r="Q3" s="1331"/>
      <c r="R3" s="1331"/>
      <c r="S3" s="1331"/>
      <c r="T3" s="1331"/>
      <c r="U3" s="1331"/>
    </row>
    <row r="4" spans="1:21" s="25" customFormat="1" ht="24" customHeight="1">
      <c r="A4" s="1436"/>
      <c r="B4" s="1436"/>
      <c r="C4" s="1436"/>
      <c r="D4" s="1436"/>
      <c r="E4" s="1436"/>
      <c r="F4" s="1436"/>
      <c r="G4" s="1436"/>
      <c r="H4" s="1436"/>
      <c r="I4" s="1436"/>
      <c r="J4" s="1436"/>
      <c r="K4" s="26"/>
      <c r="L4" s="26"/>
      <c r="M4" s="1436"/>
      <c r="N4" s="1436"/>
      <c r="O4" s="1436"/>
      <c r="P4" s="1436"/>
      <c r="Q4" s="1436"/>
      <c r="R4" s="1436"/>
      <c r="S4" s="1436"/>
    </row>
    <row r="5" spans="1:21" s="27" customFormat="1" ht="18" customHeight="1" thickBot="1">
      <c r="A5" s="27" t="s">
        <v>47</v>
      </c>
      <c r="B5" s="28"/>
      <c r="G5" s="28"/>
      <c r="H5" s="28"/>
      <c r="I5" s="28"/>
      <c r="J5" s="28"/>
      <c r="K5" s="28"/>
      <c r="L5" s="28"/>
      <c r="S5" s="28"/>
      <c r="U5" s="28" t="s">
        <v>680</v>
      </c>
    </row>
    <row r="6" spans="1:21" s="1" customFormat="1" ht="36.75" customHeight="1">
      <c r="A6" s="1506" t="s">
        <v>722</v>
      </c>
      <c r="B6" s="1405"/>
      <c r="C6" s="1509" t="s">
        <v>347</v>
      </c>
      <c r="D6" s="1327" t="s">
        <v>802</v>
      </c>
      <c r="E6" s="1323"/>
      <c r="F6" s="1323"/>
      <c r="G6" s="1323"/>
      <c r="H6" s="1323"/>
      <c r="I6" s="1323"/>
      <c r="J6" s="1323"/>
      <c r="K6" s="1323"/>
      <c r="L6" s="1323"/>
      <c r="M6" s="1504" t="s">
        <v>801</v>
      </c>
      <c r="N6" s="1504"/>
      <c r="O6" s="1519"/>
      <c r="P6" s="1327" t="s">
        <v>723</v>
      </c>
      <c r="Q6" s="1323"/>
      <c r="R6" s="1504"/>
      <c r="S6" s="1504"/>
      <c r="T6" s="1512" t="s">
        <v>724</v>
      </c>
      <c r="U6" s="1506"/>
    </row>
    <row r="7" spans="1:21" s="1" customFormat="1" ht="24.75" customHeight="1">
      <c r="A7" s="1507"/>
      <c r="B7" s="1473"/>
      <c r="C7" s="1350"/>
      <c r="D7" s="1393" t="s">
        <v>1072</v>
      </c>
      <c r="E7" s="1353" t="s">
        <v>725</v>
      </c>
      <c r="F7" s="1353" t="s">
        <v>726</v>
      </c>
      <c r="G7" s="1353" t="s">
        <v>727</v>
      </c>
      <c r="H7" s="1371" t="s">
        <v>728</v>
      </c>
      <c r="I7" s="1394"/>
      <c r="J7" s="1394"/>
      <c r="K7" s="1394"/>
      <c r="L7" s="1374"/>
      <c r="M7" s="1374" t="s">
        <v>729</v>
      </c>
      <c r="N7" s="1353" t="s">
        <v>800</v>
      </c>
      <c r="O7" s="1353" t="s">
        <v>731</v>
      </c>
      <c r="P7" s="1393" t="s">
        <v>1072</v>
      </c>
      <c r="Q7" s="1503" t="s">
        <v>730</v>
      </c>
      <c r="R7" s="1353" t="s">
        <v>1296</v>
      </c>
      <c r="S7" s="1371" t="s">
        <v>1295</v>
      </c>
      <c r="T7" s="1513"/>
      <c r="U7" s="1507"/>
    </row>
    <row r="8" spans="1:21" s="1" customFormat="1" ht="21.75" customHeight="1">
      <c r="A8" s="1507"/>
      <c r="B8" s="1473"/>
      <c r="C8" s="1510"/>
      <c r="D8" s="1505"/>
      <c r="E8" s="1503"/>
      <c r="F8" s="1503"/>
      <c r="G8" s="1503"/>
      <c r="H8" s="1503" t="s">
        <v>917</v>
      </c>
      <c r="I8" s="1503" t="s">
        <v>1089</v>
      </c>
      <c r="J8" s="1503" t="s">
        <v>732</v>
      </c>
      <c r="K8" s="1515" t="s">
        <v>733</v>
      </c>
      <c r="L8" s="1516" t="s">
        <v>734</v>
      </c>
      <c r="M8" s="1516"/>
      <c r="N8" s="1503"/>
      <c r="O8" s="1503"/>
      <c r="P8" s="1505"/>
      <c r="Q8" s="1505"/>
      <c r="R8" s="1503"/>
      <c r="S8" s="1515"/>
      <c r="T8" s="1513"/>
      <c r="U8" s="1507"/>
    </row>
    <row r="9" spans="1:21" s="1" customFormat="1" ht="19.5" customHeight="1">
      <c r="A9" s="1508"/>
      <c r="B9" s="1474"/>
      <c r="C9" s="1511"/>
      <c r="D9" s="1354"/>
      <c r="E9" s="1354"/>
      <c r="F9" s="1354"/>
      <c r="G9" s="1354"/>
      <c r="H9" s="1518"/>
      <c r="I9" s="1518"/>
      <c r="J9" s="1518"/>
      <c r="K9" s="1520"/>
      <c r="L9" s="1521"/>
      <c r="M9" s="1517"/>
      <c r="N9" s="1354"/>
      <c r="O9" s="1354"/>
      <c r="P9" s="1354"/>
      <c r="Q9" s="1518"/>
      <c r="R9" s="1354"/>
      <c r="S9" s="1372"/>
      <c r="T9" s="1514"/>
      <c r="U9" s="1508"/>
    </row>
    <row r="10" spans="1:21" s="1" customFormat="1" ht="15.75" customHeight="1">
      <c r="A10" s="1277" t="s">
        <v>344</v>
      </c>
      <c r="B10" s="1278"/>
      <c r="C10" s="31">
        <f>D10+P10</f>
        <v>12720</v>
      </c>
      <c r="D10" s="31">
        <f>E10+F10+G10+J10+M10+N10</f>
        <v>12630</v>
      </c>
      <c r="E10" s="31">
        <v>2482</v>
      </c>
      <c r="F10" s="31">
        <v>624</v>
      </c>
      <c r="G10" s="31">
        <v>1640</v>
      </c>
      <c r="H10" s="31" t="s">
        <v>908</v>
      </c>
      <c r="I10" s="31" t="s">
        <v>908</v>
      </c>
      <c r="J10" s="31">
        <v>5521</v>
      </c>
      <c r="K10" s="31" t="s">
        <v>46</v>
      </c>
      <c r="L10" s="31" t="s">
        <v>46</v>
      </c>
      <c r="M10" s="31">
        <v>1885</v>
      </c>
      <c r="N10" s="31">
        <v>478</v>
      </c>
      <c r="O10" s="31">
        <v>0</v>
      </c>
      <c r="P10" s="31">
        <f>Q10+R10+S10</f>
        <v>90</v>
      </c>
      <c r="Q10" s="31">
        <v>45</v>
      </c>
      <c r="R10" s="31">
        <v>15</v>
      </c>
      <c r="S10" s="31">
        <v>30</v>
      </c>
      <c r="T10" s="1522" t="s">
        <v>344</v>
      </c>
      <c r="U10" s="1277"/>
    </row>
    <row r="11" spans="1:21" s="1" customFormat="1" ht="15.75" customHeight="1">
      <c r="A11" s="1277" t="s">
        <v>297</v>
      </c>
      <c r="B11" s="1278"/>
      <c r="C11" s="31">
        <f>D11+P11</f>
        <v>12952</v>
      </c>
      <c r="D11" s="31">
        <f>E11+F11+G11+J11+M11+N11</f>
        <v>12859</v>
      </c>
      <c r="E11" s="31">
        <v>2501</v>
      </c>
      <c r="F11" s="31">
        <v>624</v>
      </c>
      <c r="G11" s="31">
        <v>1623</v>
      </c>
      <c r="H11" s="31" t="s">
        <v>908</v>
      </c>
      <c r="I11" s="31" t="s">
        <v>908</v>
      </c>
      <c r="J11" s="31">
        <v>5774</v>
      </c>
      <c r="K11" s="31" t="s">
        <v>46</v>
      </c>
      <c r="L11" s="31" t="s">
        <v>46</v>
      </c>
      <c r="M11" s="31">
        <v>1805</v>
      </c>
      <c r="N11" s="31">
        <v>532</v>
      </c>
      <c r="O11" s="31">
        <v>0</v>
      </c>
      <c r="P11" s="31">
        <f>Q11+R11+S11</f>
        <v>93</v>
      </c>
      <c r="Q11" s="31">
        <v>46</v>
      </c>
      <c r="R11" s="31">
        <v>16</v>
      </c>
      <c r="S11" s="31">
        <v>31</v>
      </c>
      <c r="T11" s="1522" t="s">
        <v>297</v>
      </c>
      <c r="U11" s="1277"/>
    </row>
    <row r="12" spans="1:21" s="1" customFormat="1" ht="15.75" customHeight="1">
      <c r="A12" s="1277" t="s">
        <v>348</v>
      </c>
      <c r="B12" s="1278"/>
      <c r="C12" s="31">
        <f>D12+P12</f>
        <v>13077</v>
      </c>
      <c r="D12" s="31">
        <f>E12+F12+G12+H12+M12+N12</f>
        <v>12980</v>
      </c>
      <c r="E12" s="31">
        <v>2493</v>
      </c>
      <c r="F12" s="31">
        <v>607</v>
      </c>
      <c r="G12" s="31">
        <v>1589</v>
      </c>
      <c r="H12" s="31">
        <v>5932</v>
      </c>
      <c r="I12" s="31" t="s">
        <v>908</v>
      </c>
      <c r="J12" s="31">
        <v>747</v>
      </c>
      <c r="K12" s="31">
        <v>494</v>
      </c>
      <c r="L12" s="31">
        <v>4691</v>
      </c>
      <c r="M12" s="31">
        <v>1789</v>
      </c>
      <c r="N12" s="31">
        <v>570</v>
      </c>
      <c r="O12" s="31">
        <v>0</v>
      </c>
      <c r="P12" s="31">
        <f>Q12+R12+S12</f>
        <v>97</v>
      </c>
      <c r="Q12" s="31">
        <v>45</v>
      </c>
      <c r="R12" s="31">
        <v>19</v>
      </c>
      <c r="S12" s="31">
        <v>33</v>
      </c>
      <c r="T12" s="1522" t="s">
        <v>348</v>
      </c>
      <c r="U12" s="1277"/>
    </row>
    <row r="13" spans="1:21" s="1" customFormat="1" ht="15.75" customHeight="1">
      <c r="A13" s="1277" t="s">
        <v>904</v>
      </c>
      <c r="B13" s="1278"/>
      <c r="C13" s="31">
        <v>13165</v>
      </c>
      <c r="D13" s="31">
        <v>13068</v>
      </c>
      <c r="E13" s="31">
        <v>2517</v>
      </c>
      <c r="F13" s="31">
        <v>605</v>
      </c>
      <c r="G13" s="31">
        <v>1540</v>
      </c>
      <c r="H13" s="31">
        <v>6092</v>
      </c>
      <c r="I13" s="31" t="s">
        <v>908</v>
      </c>
      <c r="J13" s="31">
        <v>1186</v>
      </c>
      <c r="K13" s="31">
        <v>561</v>
      </c>
      <c r="L13" s="31">
        <v>4345</v>
      </c>
      <c r="M13" s="31">
        <v>1718</v>
      </c>
      <c r="N13" s="31">
        <v>596</v>
      </c>
      <c r="O13" s="31">
        <v>0</v>
      </c>
      <c r="P13" s="31">
        <v>97</v>
      </c>
      <c r="Q13" s="31">
        <v>42</v>
      </c>
      <c r="R13" s="31">
        <v>20</v>
      </c>
      <c r="S13" s="31">
        <v>35</v>
      </c>
      <c r="T13" s="1522" t="s">
        <v>904</v>
      </c>
      <c r="U13" s="1277"/>
    </row>
    <row r="14" spans="1:21" s="50" customFormat="1" ht="15.75" customHeight="1">
      <c r="A14" s="1329" t="s">
        <v>1088</v>
      </c>
      <c r="B14" s="1525"/>
      <c r="C14" s="1194">
        <f>SUM(C16:C38)</f>
        <v>13298</v>
      </c>
      <c r="D14" s="1194">
        <f>SUM(D16:D38)</f>
        <v>13203</v>
      </c>
      <c r="E14" s="1194">
        <f t="shared" ref="E14:S14" si="0">SUM(E16:E38)</f>
        <v>2548</v>
      </c>
      <c r="F14" s="1194">
        <f t="shared" si="0"/>
        <v>594</v>
      </c>
      <c r="G14" s="1194">
        <f t="shared" si="0"/>
        <v>1485</v>
      </c>
      <c r="H14" s="1194">
        <f t="shared" si="0"/>
        <v>6246</v>
      </c>
      <c r="I14" s="1194">
        <f t="shared" si="0"/>
        <v>3329</v>
      </c>
      <c r="J14" s="1194">
        <f t="shared" si="0"/>
        <v>2083</v>
      </c>
      <c r="K14" s="1194">
        <f>SUM(K16:K38)</f>
        <v>617</v>
      </c>
      <c r="L14" s="1194">
        <f>SUM(L16:L38)</f>
        <v>217</v>
      </c>
      <c r="M14" s="1194">
        <f t="shared" si="0"/>
        <v>1692</v>
      </c>
      <c r="N14" s="1194">
        <f t="shared" si="0"/>
        <v>638</v>
      </c>
      <c r="O14" s="36">
        <f>SUM(O16:O38)</f>
        <v>0</v>
      </c>
      <c r="P14" s="36">
        <f>SUM(P16:P38)</f>
        <v>95</v>
      </c>
      <c r="Q14" s="36">
        <f>SUM(Q16:Q38)</f>
        <v>37</v>
      </c>
      <c r="R14" s="36">
        <f t="shared" si="0"/>
        <v>22</v>
      </c>
      <c r="S14" s="36">
        <f t="shared" si="0"/>
        <v>36</v>
      </c>
      <c r="T14" s="1526" t="s">
        <v>1088</v>
      </c>
      <c r="U14" s="1329"/>
    </row>
    <row r="15" spans="1:21" s="1" customFormat="1" ht="10.15" customHeight="1">
      <c r="A15" s="1527"/>
      <c r="B15" s="1281"/>
      <c r="C15" s="1173"/>
      <c r="D15" s="1019"/>
      <c r="E15" s="1173"/>
      <c r="F15" s="1173"/>
      <c r="G15" s="1173"/>
      <c r="H15" s="1019"/>
      <c r="I15" s="1019"/>
      <c r="J15" s="1173"/>
      <c r="K15" s="1173"/>
      <c r="L15" s="1173"/>
      <c r="M15" s="1019"/>
      <c r="N15" s="1019"/>
      <c r="O15" s="31"/>
      <c r="P15" s="30"/>
      <c r="Q15" s="31"/>
      <c r="T15" s="66"/>
      <c r="U15" s="67"/>
    </row>
    <row r="16" spans="1:21" s="1" customFormat="1" ht="15.75" customHeight="1">
      <c r="A16" s="1527" t="s">
        <v>298</v>
      </c>
      <c r="B16" s="1281"/>
      <c r="C16" s="1173">
        <f t="shared" ref="C16:C38" si="1">SUM(D16,P16)</f>
        <v>2702</v>
      </c>
      <c r="D16" s="1019">
        <f>E16+F16+G16+H16+M16+N16</f>
        <v>2689</v>
      </c>
      <c r="E16" s="906">
        <v>455</v>
      </c>
      <c r="F16" s="906">
        <v>123</v>
      </c>
      <c r="G16" s="906">
        <v>255</v>
      </c>
      <c r="H16" s="1019">
        <f>SUM(I16:L16)</f>
        <v>1326</v>
      </c>
      <c r="I16" s="906">
        <v>1038</v>
      </c>
      <c r="J16" s="906">
        <v>146</v>
      </c>
      <c r="K16" s="906">
        <v>123</v>
      </c>
      <c r="L16" s="906">
        <v>19</v>
      </c>
      <c r="M16" s="906">
        <v>382</v>
      </c>
      <c r="N16" s="906">
        <v>148</v>
      </c>
      <c r="O16" s="31">
        <v>0</v>
      </c>
      <c r="P16" s="31">
        <f>SUM(Q16:S16)</f>
        <v>13</v>
      </c>
      <c r="Q16" s="378">
        <v>8</v>
      </c>
      <c r="R16" s="378">
        <v>2</v>
      </c>
      <c r="S16" s="378">
        <v>3</v>
      </c>
      <c r="T16" s="1523" t="s">
        <v>5</v>
      </c>
      <c r="U16" s="1524"/>
    </row>
    <row r="17" spans="1:21" s="1" customFormat="1" ht="15.75" customHeight="1">
      <c r="A17" s="1527" t="s">
        <v>300</v>
      </c>
      <c r="B17" s="1281"/>
      <c r="C17" s="1173">
        <f t="shared" si="1"/>
        <v>1446</v>
      </c>
      <c r="D17" s="1019">
        <f t="shared" ref="D17:D38" si="2">E17+F17+G17+H17+M17+N17</f>
        <v>1438</v>
      </c>
      <c r="E17" s="906">
        <v>348</v>
      </c>
      <c r="F17" s="906">
        <v>92</v>
      </c>
      <c r="G17" s="906">
        <v>133</v>
      </c>
      <c r="H17" s="1019">
        <f t="shared" ref="H17:H38" si="3">SUM(I17:L17)</f>
        <v>606</v>
      </c>
      <c r="I17" s="906">
        <v>377</v>
      </c>
      <c r="J17" s="906">
        <v>148</v>
      </c>
      <c r="K17" s="906">
        <v>74</v>
      </c>
      <c r="L17" s="906">
        <v>7</v>
      </c>
      <c r="M17" s="906">
        <v>194</v>
      </c>
      <c r="N17" s="906">
        <v>65</v>
      </c>
      <c r="O17" s="31">
        <v>0</v>
      </c>
      <c r="P17" s="31">
        <f t="shared" ref="P17:P38" si="4">SUM(Q17:S17)</f>
        <v>8</v>
      </c>
      <c r="Q17" s="378">
        <v>6</v>
      </c>
      <c r="R17" s="378">
        <v>0</v>
      </c>
      <c r="S17" s="378">
        <v>2</v>
      </c>
      <c r="T17" s="1523" t="s">
        <v>6</v>
      </c>
      <c r="U17" s="1524"/>
    </row>
    <row r="18" spans="1:21" s="1" customFormat="1" ht="15.75" customHeight="1">
      <c r="A18" s="1527" t="s">
        <v>302</v>
      </c>
      <c r="B18" s="1281"/>
      <c r="C18" s="1173">
        <f t="shared" si="1"/>
        <v>677</v>
      </c>
      <c r="D18" s="1019">
        <f t="shared" si="2"/>
        <v>670</v>
      </c>
      <c r="E18" s="906">
        <v>143</v>
      </c>
      <c r="F18" s="906">
        <v>19</v>
      </c>
      <c r="G18" s="906">
        <v>88</v>
      </c>
      <c r="H18" s="1019">
        <f t="shared" si="3"/>
        <v>325</v>
      </c>
      <c r="I18" s="906">
        <v>213</v>
      </c>
      <c r="J18" s="906">
        <v>66</v>
      </c>
      <c r="K18" s="906">
        <v>39</v>
      </c>
      <c r="L18" s="906">
        <v>7</v>
      </c>
      <c r="M18" s="906">
        <v>69</v>
      </c>
      <c r="N18" s="906">
        <v>26</v>
      </c>
      <c r="O18" s="31">
        <v>0</v>
      </c>
      <c r="P18" s="31">
        <f t="shared" si="4"/>
        <v>7</v>
      </c>
      <c r="Q18" s="378">
        <v>3</v>
      </c>
      <c r="R18" s="378">
        <v>0</v>
      </c>
      <c r="S18" s="378">
        <v>4</v>
      </c>
      <c r="T18" s="1523" t="s">
        <v>7</v>
      </c>
      <c r="U18" s="1524"/>
    </row>
    <row r="19" spans="1:21" s="1" customFormat="1" ht="15.75" customHeight="1">
      <c r="A19" s="1527" t="s">
        <v>304</v>
      </c>
      <c r="B19" s="1281"/>
      <c r="C19" s="1173">
        <f t="shared" si="1"/>
        <v>869</v>
      </c>
      <c r="D19" s="1019">
        <f t="shared" si="2"/>
        <v>867</v>
      </c>
      <c r="E19" s="906">
        <v>167</v>
      </c>
      <c r="F19" s="906">
        <v>37</v>
      </c>
      <c r="G19" s="906">
        <v>104</v>
      </c>
      <c r="H19" s="1019">
        <f t="shared" si="3"/>
        <v>415</v>
      </c>
      <c r="I19" s="906">
        <v>40</v>
      </c>
      <c r="J19" s="906">
        <v>321</v>
      </c>
      <c r="K19" s="906">
        <v>42</v>
      </c>
      <c r="L19" s="906">
        <v>12</v>
      </c>
      <c r="M19" s="906">
        <v>114</v>
      </c>
      <c r="N19" s="906">
        <v>30</v>
      </c>
      <c r="O19" s="31">
        <v>0</v>
      </c>
      <c r="P19" s="31">
        <f t="shared" si="4"/>
        <v>2</v>
      </c>
      <c r="Q19" s="378">
        <v>2</v>
      </c>
      <c r="R19" s="378">
        <v>0</v>
      </c>
      <c r="S19" s="378">
        <v>0</v>
      </c>
      <c r="T19" s="1523" t="s">
        <v>8</v>
      </c>
      <c r="U19" s="1524"/>
    </row>
    <row r="20" spans="1:21" s="1" customFormat="1" ht="15.75" customHeight="1">
      <c r="A20" s="1527" t="s">
        <v>306</v>
      </c>
      <c r="B20" s="1281"/>
      <c r="C20" s="1173">
        <f t="shared" si="1"/>
        <v>2135</v>
      </c>
      <c r="D20" s="1019">
        <f t="shared" si="2"/>
        <v>2120</v>
      </c>
      <c r="E20" s="906">
        <v>348</v>
      </c>
      <c r="F20" s="906">
        <v>53</v>
      </c>
      <c r="G20" s="906">
        <v>141</v>
      </c>
      <c r="H20" s="1019">
        <f t="shared" si="3"/>
        <v>1181</v>
      </c>
      <c r="I20" s="906">
        <v>408</v>
      </c>
      <c r="J20" s="906">
        <v>598</v>
      </c>
      <c r="K20" s="906">
        <v>155</v>
      </c>
      <c r="L20" s="906">
        <v>20</v>
      </c>
      <c r="M20" s="906">
        <v>273</v>
      </c>
      <c r="N20" s="906">
        <v>124</v>
      </c>
      <c r="O20" s="31">
        <v>0</v>
      </c>
      <c r="P20" s="31">
        <f t="shared" si="4"/>
        <v>15</v>
      </c>
      <c r="Q20" s="378">
        <v>7</v>
      </c>
      <c r="R20" s="378">
        <v>1</v>
      </c>
      <c r="S20" s="378">
        <v>7</v>
      </c>
      <c r="T20" s="1523" t="s">
        <v>9</v>
      </c>
      <c r="U20" s="1524"/>
    </row>
    <row r="21" spans="1:21" s="1" customFormat="1" ht="15.75" customHeight="1">
      <c r="A21" s="1527" t="s">
        <v>308</v>
      </c>
      <c r="B21" s="1281"/>
      <c r="C21" s="1173">
        <f t="shared" si="1"/>
        <v>608</v>
      </c>
      <c r="D21" s="1019">
        <f t="shared" si="2"/>
        <v>606</v>
      </c>
      <c r="E21" s="906">
        <v>108</v>
      </c>
      <c r="F21" s="906">
        <v>21</v>
      </c>
      <c r="G21" s="906">
        <v>79</v>
      </c>
      <c r="H21" s="1019">
        <f t="shared" si="3"/>
        <v>293</v>
      </c>
      <c r="I21" s="906" t="s">
        <v>1221</v>
      </c>
      <c r="J21" s="906">
        <v>255</v>
      </c>
      <c r="K21" s="906">
        <v>36</v>
      </c>
      <c r="L21" s="906">
        <v>2</v>
      </c>
      <c r="M21" s="906">
        <v>93</v>
      </c>
      <c r="N21" s="906">
        <v>12</v>
      </c>
      <c r="O21" s="31">
        <v>0</v>
      </c>
      <c r="P21" s="31">
        <f t="shared" si="4"/>
        <v>2</v>
      </c>
      <c r="Q21" s="378">
        <v>1</v>
      </c>
      <c r="R21" s="378">
        <v>0</v>
      </c>
      <c r="S21" s="378">
        <v>1</v>
      </c>
      <c r="T21" s="1523" t="s">
        <v>10</v>
      </c>
      <c r="U21" s="1524"/>
    </row>
    <row r="22" spans="1:21" s="1" customFormat="1" ht="15.75" customHeight="1">
      <c r="A22" s="1527" t="s">
        <v>310</v>
      </c>
      <c r="B22" s="1281"/>
      <c r="C22" s="1173">
        <f t="shared" si="1"/>
        <v>490</v>
      </c>
      <c r="D22" s="1019">
        <f t="shared" si="2"/>
        <v>477</v>
      </c>
      <c r="E22" s="906">
        <v>98</v>
      </c>
      <c r="F22" s="906">
        <v>21</v>
      </c>
      <c r="G22" s="906">
        <v>71</v>
      </c>
      <c r="H22" s="1019">
        <f t="shared" si="3"/>
        <v>208</v>
      </c>
      <c r="I22" s="906">
        <v>151</v>
      </c>
      <c r="J22" s="906">
        <v>38</v>
      </c>
      <c r="K22" s="906">
        <v>16</v>
      </c>
      <c r="L22" s="906">
        <v>3</v>
      </c>
      <c r="M22" s="906">
        <v>64</v>
      </c>
      <c r="N22" s="906">
        <v>15</v>
      </c>
      <c r="O22" s="31">
        <v>0</v>
      </c>
      <c r="P22" s="31">
        <f t="shared" si="4"/>
        <v>13</v>
      </c>
      <c r="Q22" s="378">
        <v>2</v>
      </c>
      <c r="R22" s="378">
        <v>6</v>
      </c>
      <c r="S22" s="378">
        <v>5</v>
      </c>
      <c r="T22" s="1523" t="s">
        <v>11</v>
      </c>
      <c r="U22" s="1524"/>
    </row>
    <row r="23" spans="1:21" s="1" customFormat="1" ht="15.75" customHeight="1">
      <c r="A23" s="1527" t="s">
        <v>312</v>
      </c>
      <c r="B23" s="1281"/>
      <c r="C23" s="1173">
        <f t="shared" si="1"/>
        <v>443</v>
      </c>
      <c r="D23" s="1019">
        <f t="shared" si="2"/>
        <v>439</v>
      </c>
      <c r="E23" s="906">
        <v>60</v>
      </c>
      <c r="F23" s="906">
        <v>15</v>
      </c>
      <c r="G23" s="906">
        <v>75</v>
      </c>
      <c r="H23" s="1019">
        <f t="shared" si="3"/>
        <v>220</v>
      </c>
      <c r="I23" s="906">
        <v>180</v>
      </c>
      <c r="J23" s="906">
        <v>17</v>
      </c>
      <c r="K23" s="906">
        <v>21</v>
      </c>
      <c r="L23" s="906">
        <v>2</v>
      </c>
      <c r="M23" s="906">
        <v>53</v>
      </c>
      <c r="N23" s="906">
        <v>16</v>
      </c>
      <c r="O23" s="31">
        <v>0</v>
      </c>
      <c r="P23" s="31">
        <f t="shared" si="4"/>
        <v>4</v>
      </c>
      <c r="Q23" s="378">
        <v>1</v>
      </c>
      <c r="R23" s="378">
        <v>0</v>
      </c>
      <c r="S23" s="378">
        <v>3</v>
      </c>
      <c r="T23" s="1523" t="s">
        <v>12</v>
      </c>
      <c r="U23" s="1524"/>
    </row>
    <row r="24" spans="1:21" s="1" customFormat="1" ht="15.75" customHeight="1">
      <c r="A24" s="1527" t="s">
        <v>314</v>
      </c>
      <c r="B24" s="1281"/>
      <c r="C24" s="1173">
        <f t="shared" si="1"/>
        <v>419</v>
      </c>
      <c r="D24" s="1019">
        <f t="shared" si="2"/>
        <v>418</v>
      </c>
      <c r="E24" s="906">
        <v>106</v>
      </c>
      <c r="F24" s="906">
        <v>17</v>
      </c>
      <c r="G24" s="906">
        <v>58</v>
      </c>
      <c r="H24" s="1019">
        <f t="shared" si="3"/>
        <v>183</v>
      </c>
      <c r="I24" s="906">
        <v>156</v>
      </c>
      <c r="J24" s="906">
        <v>7</v>
      </c>
      <c r="K24" s="906">
        <v>15</v>
      </c>
      <c r="L24" s="906">
        <v>5</v>
      </c>
      <c r="M24" s="906">
        <v>44</v>
      </c>
      <c r="N24" s="906">
        <v>10</v>
      </c>
      <c r="O24" s="31">
        <v>0</v>
      </c>
      <c r="P24" s="31">
        <f t="shared" si="4"/>
        <v>1</v>
      </c>
      <c r="Q24" s="378">
        <v>1</v>
      </c>
      <c r="R24" s="378">
        <v>0</v>
      </c>
      <c r="S24" s="378">
        <v>0</v>
      </c>
      <c r="T24" s="1523" t="s">
        <v>13</v>
      </c>
      <c r="U24" s="1524"/>
    </row>
    <row r="25" spans="1:21" s="1" customFormat="1" ht="15.75" customHeight="1">
      <c r="A25" s="1527" t="s">
        <v>316</v>
      </c>
      <c r="B25" s="1281"/>
      <c r="C25" s="1173">
        <f t="shared" si="1"/>
        <v>937</v>
      </c>
      <c r="D25" s="1019">
        <f t="shared" si="2"/>
        <v>920</v>
      </c>
      <c r="E25" s="906">
        <v>93</v>
      </c>
      <c r="F25" s="906">
        <v>40</v>
      </c>
      <c r="G25" s="906">
        <v>113</v>
      </c>
      <c r="H25" s="1019">
        <f t="shared" si="3"/>
        <v>510</v>
      </c>
      <c r="I25" s="906">
        <v>291</v>
      </c>
      <c r="J25" s="906">
        <v>71</v>
      </c>
      <c r="K25" s="906">
        <v>36</v>
      </c>
      <c r="L25" s="906">
        <v>112</v>
      </c>
      <c r="M25" s="906">
        <v>140</v>
      </c>
      <c r="N25" s="906">
        <v>24</v>
      </c>
      <c r="O25" s="31">
        <v>0</v>
      </c>
      <c r="P25" s="31">
        <f t="shared" si="4"/>
        <v>17</v>
      </c>
      <c r="Q25" s="378">
        <v>2</v>
      </c>
      <c r="R25" s="378">
        <v>11</v>
      </c>
      <c r="S25" s="378">
        <v>4</v>
      </c>
      <c r="T25" s="1523" t="s">
        <v>14</v>
      </c>
      <c r="U25" s="1524"/>
    </row>
    <row r="26" spans="1:21" s="1" customFormat="1" ht="15.75" customHeight="1">
      <c r="A26" s="1527" t="s">
        <v>318</v>
      </c>
      <c r="B26" s="1281"/>
      <c r="C26" s="1173">
        <f t="shared" si="1"/>
        <v>86</v>
      </c>
      <c r="D26" s="1019">
        <f t="shared" si="2"/>
        <v>86</v>
      </c>
      <c r="E26" s="906">
        <v>16</v>
      </c>
      <c r="F26" s="906">
        <v>5</v>
      </c>
      <c r="G26" s="906">
        <v>21</v>
      </c>
      <c r="H26" s="1019">
        <f t="shared" si="3"/>
        <v>33</v>
      </c>
      <c r="I26" s="906" t="s">
        <v>1221</v>
      </c>
      <c r="J26" s="906">
        <v>32</v>
      </c>
      <c r="K26" s="906" t="s">
        <v>1221</v>
      </c>
      <c r="L26" s="906">
        <v>1</v>
      </c>
      <c r="M26" s="906">
        <v>9</v>
      </c>
      <c r="N26" s="906">
        <v>2</v>
      </c>
      <c r="O26" s="31">
        <v>0</v>
      </c>
      <c r="P26" s="31">
        <f t="shared" si="4"/>
        <v>0</v>
      </c>
      <c r="Q26" s="378">
        <v>0</v>
      </c>
      <c r="R26" s="378">
        <v>0</v>
      </c>
      <c r="S26" s="378">
        <v>0</v>
      </c>
      <c r="T26" s="1523" t="s">
        <v>15</v>
      </c>
      <c r="U26" s="1524"/>
    </row>
    <row r="27" spans="1:21" s="1" customFormat="1" ht="15.75" customHeight="1">
      <c r="A27" s="1527" t="s">
        <v>320</v>
      </c>
      <c r="B27" s="1281"/>
      <c r="C27" s="1173">
        <f t="shared" si="1"/>
        <v>238</v>
      </c>
      <c r="D27" s="1019">
        <f t="shared" si="2"/>
        <v>238</v>
      </c>
      <c r="E27" s="906">
        <v>37</v>
      </c>
      <c r="F27" s="906">
        <v>12</v>
      </c>
      <c r="G27" s="906">
        <v>52</v>
      </c>
      <c r="H27" s="1019">
        <f t="shared" si="3"/>
        <v>110</v>
      </c>
      <c r="I27" s="906">
        <v>101</v>
      </c>
      <c r="J27" s="906">
        <v>6</v>
      </c>
      <c r="K27" s="906">
        <v>3</v>
      </c>
      <c r="L27" s="906" t="s">
        <v>1221</v>
      </c>
      <c r="M27" s="906">
        <v>24</v>
      </c>
      <c r="N27" s="906">
        <v>3</v>
      </c>
      <c r="O27" s="31">
        <v>0</v>
      </c>
      <c r="P27" s="31">
        <f t="shared" si="4"/>
        <v>0</v>
      </c>
      <c r="Q27" s="378">
        <v>0</v>
      </c>
      <c r="R27" s="378">
        <v>0</v>
      </c>
      <c r="S27" s="378">
        <v>0</v>
      </c>
      <c r="T27" s="1523" t="s">
        <v>16</v>
      </c>
      <c r="U27" s="1524"/>
    </row>
    <row r="28" spans="1:21" s="1" customFormat="1" ht="15.75" customHeight="1">
      <c r="A28" s="1527" t="s">
        <v>322</v>
      </c>
      <c r="B28" s="1281"/>
      <c r="C28" s="1173">
        <f t="shared" si="1"/>
        <v>144</v>
      </c>
      <c r="D28" s="1019">
        <f t="shared" si="2"/>
        <v>144</v>
      </c>
      <c r="E28" s="906">
        <v>44</v>
      </c>
      <c r="F28" s="906">
        <v>10</v>
      </c>
      <c r="G28" s="906">
        <v>23</v>
      </c>
      <c r="H28" s="1019">
        <f t="shared" si="3"/>
        <v>48</v>
      </c>
      <c r="I28" s="906">
        <v>43</v>
      </c>
      <c r="J28" s="906">
        <v>2</v>
      </c>
      <c r="K28" s="906">
        <v>1</v>
      </c>
      <c r="L28" s="906">
        <v>2</v>
      </c>
      <c r="M28" s="906">
        <v>16</v>
      </c>
      <c r="N28" s="906">
        <v>3</v>
      </c>
      <c r="O28" s="31">
        <v>0</v>
      </c>
      <c r="P28" s="31">
        <f t="shared" si="4"/>
        <v>0</v>
      </c>
      <c r="Q28" s="378">
        <v>0</v>
      </c>
      <c r="R28" s="378">
        <v>0</v>
      </c>
      <c r="S28" s="378">
        <v>0</v>
      </c>
      <c r="T28" s="1523" t="s">
        <v>17</v>
      </c>
      <c r="U28" s="1524"/>
    </row>
    <row r="29" spans="1:21" s="1" customFormat="1" ht="15.75" customHeight="1">
      <c r="A29" s="1527" t="s">
        <v>324</v>
      </c>
      <c r="B29" s="1281"/>
      <c r="C29" s="1173">
        <f t="shared" si="1"/>
        <v>73</v>
      </c>
      <c r="D29" s="1019">
        <f t="shared" si="2"/>
        <v>73</v>
      </c>
      <c r="E29" s="906">
        <v>13</v>
      </c>
      <c r="F29" s="906">
        <v>7</v>
      </c>
      <c r="G29" s="906">
        <v>15</v>
      </c>
      <c r="H29" s="1019">
        <f t="shared" si="3"/>
        <v>28</v>
      </c>
      <c r="I29" s="906">
        <v>7</v>
      </c>
      <c r="J29" s="906">
        <v>17</v>
      </c>
      <c r="K29" s="906">
        <v>4</v>
      </c>
      <c r="L29" s="906" t="s">
        <v>1221</v>
      </c>
      <c r="M29" s="906">
        <v>8</v>
      </c>
      <c r="N29" s="906">
        <v>2</v>
      </c>
      <c r="O29" s="31">
        <v>0</v>
      </c>
      <c r="P29" s="31">
        <f t="shared" si="4"/>
        <v>0</v>
      </c>
      <c r="Q29" s="378">
        <v>0</v>
      </c>
      <c r="R29" s="378">
        <v>0</v>
      </c>
      <c r="S29" s="378">
        <v>0</v>
      </c>
      <c r="T29" s="1523" t="s">
        <v>18</v>
      </c>
      <c r="U29" s="1524"/>
    </row>
    <row r="30" spans="1:21" s="1" customFormat="1" ht="15.75" customHeight="1">
      <c r="A30" s="1527" t="s">
        <v>326</v>
      </c>
      <c r="B30" s="1281"/>
      <c r="C30" s="1173">
        <f t="shared" si="1"/>
        <v>235</v>
      </c>
      <c r="D30" s="1019">
        <f t="shared" si="2"/>
        <v>233</v>
      </c>
      <c r="E30" s="906">
        <v>74</v>
      </c>
      <c r="F30" s="906">
        <v>18</v>
      </c>
      <c r="G30" s="906">
        <v>34</v>
      </c>
      <c r="H30" s="1019">
        <f t="shared" si="3"/>
        <v>82</v>
      </c>
      <c r="I30" s="906">
        <v>1</v>
      </c>
      <c r="J30" s="906">
        <v>72</v>
      </c>
      <c r="K30" s="906">
        <v>4</v>
      </c>
      <c r="L30" s="906">
        <v>5</v>
      </c>
      <c r="M30" s="906">
        <v>22</v>
      </c>
      <c r="N30" s="906">
        <v>3</v>
      </c>
      <c r="O30" s="31">
        <v>0</v>
      </c>
      <c r="P30" s="31">
        <f t="shared" si="4"/>
        <v>2</v>
      </c>
      <c r="Q30" s="378">
        <v>1</v>
      </c>
      <c r="R30" s="378">
        <v>0</v>
      </c>
      <c r="S30" s="378">
        <v>1</v>
      </c>
      <c r="T30" s="1523" t="s">
        <v>19</v>
      </c>
      <c r="U30" s="1524"/>
    </row>
    <row r="31" spans="1:21" s="1" customFormat="1" ht="15.75" customHeight="1">
      <c r="A31" s="1527" t="s">
        <v>328</v>
      </c>
      <c r="B31" s="1281"/>
      <c r="C31" s="1173">
        <f t="shared" si="1"/>
        <v>166</v>
      </c>
      <c r="D31" s="1019">
        <f t="shared" si="2"/>
        <v>164</v>
      </c>
      <c r="E31" s="906">
        <v>34</v>
      </c>
      <c r="F31" s="906">
        <v>13</v>
      </c>
      <c r="G31" s="906">
        <v>29</v>
      </c>
      <c r="H31" s="1019">
        <f t="shared" si="3"/>
        <v>68</v>
      </c>
      <c r="I31" s="906">
        <v>63</v>
      </c>
      <c r="J31" s="906">
        <v>2</v>
      </c>
      <c r="K31" s="906">
        <v>2</v>
      </c>
      <c r="L31" s="906">
        <v>1</v>
      </c>
      <c r="M31" s="906">
        <v>17</v>
      </c>
      <c r="N31" s="906">
        <v>3</v>
      </c>
      <c r="O31" s="31">
        <v>0</v>
      </c>
      <c r="P31" s="31">
        <f t="shared" si="4"/>
        <v>2</v>
      </c>
      <c r="Q31" s="378">
        <v>0</v>
      </c>
      <c r="R31" s="378">
        <v>0</v>
      </c>
      <c r="S31" s="378">
        <v>2</v>
      </c>
      <c r="T31" s="1523" t="s">
        <v>20</v>
      </c>
      <c r="U31" s="1524"/>
    </row>
    <row r="32" spans="1:21" s="1" customFormat="1" ht="15.75" customHeight="1">
      <c r="A32" s="1527" t="s">
        <v>330</v>
      </c>
      <c r="B32" s="1281"/>
      <c r="C32" s="1173">
        <f t="shared" si="1"/>
        <v>105</v>
      </c>
      <c r="D32" s="1019">
        <f t="shared" si="2"/>
        <v>105</v>
      </c>
      <c r="E32" s="906">
        <v>16</v>
      </c>
      <c r="F32" s="906">
        <v>10</v>
      </c>
      <c r="G32" s="906">
        <v>18</v>
      </c>
      <c r="H32" s="1019">
        <f t="shared" si="3"/>
        <v>48</v>
      </c>
      <c r="I32" s="906" t="s">
        <v>1221</v>
      </c>
      <c r="J32" s="906">
        <v>40</v>
      </c>
      <c r="K32" s="906">
        <v>2</v>
      </c>
      <c r="L32" s="906">
        <v>6</v>
      </c>
      <c r="M32" s="906">
        <v>10</v>
      </c>
      <c r="N32" s="906">
        <v>3</v>
      </c>
      <c r="O32" s="31">
        <v>0</v>
      </c>
      <c r="P32" s="31">
        <f t="shared" si="4"/>
        <v>0</v>
      </c>
      <c r="Q32" s="378">
        <v>0</v>
      </c>
      <c r="R32" s="378">
        <v>0</v>
      </c>
      <c r="S32" s="378">
        <v>0</v>
      </c>
      <c r="T32" s="1523" t="s">
        <v>21</v>
      </c>
      <c r="U32" s="1524"/>
    </row>
    <row r="33" spans="1:21" s="1" customFormat="1" ht="15.75" customHeight="1">
      <c r="A33" s="1527" t="s">
        <v>332</v>
      </c>
      <c r="B33" s="1281"/>
      <c r="C33" s="1173">
        <f t="shared" si="1"/>
        <v>161</v>
      </c>
      <c r="D33" s="1019">
        <f t="shared" si="2"/>
        <v>159</v>
      </c>
      <c r="E33" s="906">
        <v>36</v>
      </c>
      <c r="F33" s="906">
        <v>14</v>
      </c>
      <c r="G33" s="906">
        <v>27</v>
      </c>
      <c r="H33" s="1019">
        <f t="shared" si="3"/>
        <v>64</v>
      </c>
      <c r="I33" s="906" t="s">
        <v>1221</v>
      </c>
      <c r="J33" s="906">
        <v>59</v>
      </c>
      <c r="K33" s="906">
        <v>5</v>
      </c>
      <c r="L33" s="906" t="s">
        <v>1221</v>
      </c>
      <c r="M33" s="906">
        <v>14</v>
      </c>
      <c r="N33" s="906">
        <v>4</v>
      </c>
      <c r="O33" s="31">
        <v>0</v>
      </c>
      <c r="P33" s="31">
        <f t="shared" si="4"/>
        <v>2</v>
      </c>
      <c r="Q33" s="378">
        <v>1</v>
      </c>
      <c r="R33" s="378">
        <v>1</v>
      </c>
      <c r="S33" s="378">
        <v>0</v>
      </c>
      <c r="T33" s="1523" t="s">
        <v>22</v>
      </c>
      <c r="U33" s="1524"/>
    </row>
    <row r="34" spans="1:21" s="1" customFormat="1" ht="15.75" customHeight="1">
      <c r="A34" s="1527" t="s">
        <v>334</v>
      </c>
      <c r="B34" s="1281"/>
      <c r="C34" s="1173">
        <f t="shared" si="1"/>
        <v>496</v>
      </c>
      <c r="D34" s="1019">
        <f t="shared" si="2"/>
        <v>492</v>
      </c>
      <c r="E34" s="906">
        <v>102</v>
      </c>
      <c r="F34" s="906">
        <v>26</v>
      </c>
      <c r="G34" s="906">
        <v>54</v>
      </c>
      <c r="H34" s="1019">
        <f t="shared" si="3"/>
        <v>237</v>
      </c>
      <c r="I34" s="906">
        <v>178</v>
      </c>
      <c r="J34" s="906">
        <v>37</v>
      </c>
      <c r="K34" s="906">
        <v>17</v>
      </c>
      <c r="L34" s="906">
        <v>5</v>
      </c>
      <c r="M34" s="906">
        <v>63</v>
      </c>
      <c r="N34" s="906">
        <v>10</v>
      </c>
      <c r="O34" s="31">
        <v>0</v>
      </c>
      <c r="P34" s="31">
        <f t="shared" si="4"/>
        <v>4</v>
      </c>
      <c r="Q34" s="378">
        <v>1</v>
      </c>
      <c r="R34" s="378">
        <v>1</v>
      </c>
      <c r="S34" s="378">
        <v>2</v>
      </c>
      <c r="T34" s="1523" t="s">
        <v>23</v>
      </c>
      <c r="U34" s="1524"/>
    </row>
    <row r="35" spans="1:21" s="1" customFormat="1" ht="15.75" customHeight="1">
      <c r="A35" s="1527" t="s">
        <v>336</v>
      </c>
      <c r="B35" s="1281"/>
      <c r="C35" s="1173">
        <f t="shared" si="1"/>
        <v>193</v>
      </c>
      <c r="D35" s="1019">
        <f t="shared" si="2"/>
        <v>191</v>
      </c>
      <c r="E35" s="906">
        <v>36</v>
      </c>
      <c r="F35" s="906">
        <v>9</v>
      </c>
      <c r="G35" s="906">
        <v>37</v>
      </c>
      <c r="H35" s="1019">
        <f t="shared" si="3"/>
        <v>76</v>
      </c>
      <c r="I35" s="906">
        <v>59</v>
      </c>
      <c r="J35" s="906">
        <v>7</v>
      </c>
      <c r="K35" s="906">
        <v>3</v>
      </c>
      <c r="L35" s="906">
        <v>7</v>
      </c>
      <c r="M35" s="906">
        <v>25</v>
      </c>
      <c r="N35" s="906">
        <v>8</v>
      </c>
      <c r="O35" s="31">
        <v>0</v>
      </c>
      <c r="P35" s="31">
        <f t="shared" si="4"/>
        <v>2</v>
      </c>
      <c r="Q35" s="378">
        <v>0</v>
      </c>
      <c r="R35" s="378">
        <v>0</v>
      </c>
      <c r="S35" s="378">
        <v>2</v>
      </c>
      <c r="T35" s="1523" t="s">
        <v>24</v>
      </c>
      <c r="U35" s="1524"/>
    </row>
    <row r="36" spans="1:21" s="1" customFormat="1" ht="15.75" customHeight="1">
      <c r="A36" s="1527" t="s">
        <v>338</v>
      </c>
      <c r="B36" s="1281"/>
      <c r="C36" s="1173">
        <f t="shared" si="1"/>
        <v>128</v>
      </c>
      <c r="D36" s="1019">
        <f t="shared" si="2"/>
        <v>128</v>
      </c>
      <c r="E36" s="906">
        <v>21</v>
      </c>
      <c r="F36" s="906">
        <v>6</v>
      </c>
      <c r="G36" s="906">
        <v>18</v>
      </c>
      <c r="H36" s="1019">
        <f t="shared" si="3"/>
        <v>62</v>
      </c>
      <c r="I36" s="906" t="s">
        <v>1221</v>
      </c>
      <c r="J36" s="906">
        <v>59</v>
      </c>
      <c r="K36" s="906">
        <v>3</v>
      </c>
      <c r="L36" s="906" t="s">
        <v>1221</v>
      </c>
      <c r="M36" s="906">
        <v>19</v>
      </c>
      <c r="N36" s="906">
        <v>2</v>
      </c>
      <c r="O36" s="31">
        <v>0</v>
      </c>
      <c r="P36" s="31">
        <f t="shared" si="4"/>
        <v>0</v>
      </c>
      <c r="Q36" s="378">
        <v>0</v>
      </c>
      <c r="R36" s="378">
        <v>0</v>
      </c>
      <c r="S36" s="378">
        <v>0</v>
      </c>
      <c r="T36" s="1523" t="s">
        <v>25</v>
      </c>
      <c r="U36" s="1524"/>
    </row>
    <row r="37" spans="1:21" s="1" customFormat="1" ht="15.75" customHeight="1">
      <c r="A37" s="1527" t="s">
        <v>340</v>
      </c>
      <c r="B37" s="1281"/>
      <c r="C37" s="1173">
        <f t="shared" si="1"/>
        <v>441</v>
      </c>
      <c r="D37" s="1019">
        <f t="shared" si="2"/>
        <v>440</v>
      </c>
      <c r="E37" s="906">
        <v>120</v>
      </c>
      <c r="F37" s="906">
        <v>20</v>
      </c>
      <c r="G37" s="906">
        <v>35</v>
      </c>
      <c r="H37" s="1019">
        <f t="shared" si="3"/>
        <v>107</v>
      </c>
      <c r="I37" s="906">
        <v>7</v>
      </c>
      <c r="J37" s="906">
        <v>83</v>
      </c>
      <c r="K37" s="906">
        <v>16</v>
      </c>
      <c r="L37" s="906">
        <v>1</v>
      </c>
      <c r="M37" s="906">
        <v>34</v>
      </c>
      <c r="N37" s="906">
        <v>124</v>
      </c>
      <c r="O37" s="31">
        <v>0</v>
      </c>
      <c r="P37" s="31">
        <f t="shared" si="4"/>
        <v>1</v>
      </c>
      <c r="Q37" s="378">
        <v>1</v>
      </c>
      <c r="R37" s="378">
        <v>0</v>
      </c>
      <c r="S37" s="378">
        <v>0</v>
      </c>
      <c r="T37" s="1523" t="s">
        <v>26</v>
      </c>
      <c r="U37" s="1524"/>
    </row>
    <row r="38" spans="1:21" s="1" customFormat="1" ht="15.75" customHeight="1" thickBot="1">
      <c r="A38" s="1527" t="s">
        <v>1077</v>
      </c>
      <c r="B38" s="1281"/>
      <c r="C38" s="1195">
        <f t="shared" si="1"/>
        <v>106</v>
      </c>
      <c r="D38" s="1019">
        <f t="shared" si="2"/>
        <v>106</v>
      </c>
      <c r="E38" s="906">
        <v>73</v>
      </c>
      <c r="F38" s="906">
        <v>6</v>
      </c>
      <c r="G38" s="906">
        <v>5</v>
      </c>
      <c r="H38" s="1019">
        <f t="shared" si="3"/>
        <v>16</v>
      </c>
      <c r="I38" s="906">
        <v>16</v>
      </c>
      <c r="J38" s="906" t="s">
        <v>1221</v>
      </c>
      <c r="K38" s="906" t="s">
        <v>1221</v>
      </c>
      <c r="L38" s="906" t="s">
        <v>1221</v>
      </c>
      <c r="M38" s="906">
        <v>5</v>
      </c>
      <c r="N38" s="906">
        <v>1</v>
      </c>
      <c r="O38" s="31">
        <v>0</v>
      </c>
      <c r="P38" s="31">
        <f t="shared" si="4"/>
        <v>0</v>
      </c>
      <c r="Q38" s="386">
        <v>0</v>
      </c>
      <c r="R38" s="386">
        <v>0</v>
      </c>
      <c r="S38" s="403">
        <v>0</v>
      </c>
      <c r="T38" s="1528" t="s">
        <v>27</v>
      </c>
      <c r="U38" s="1529"/>
    </row>
    <row r="39" spans="1:21" s="65" customFormat="1" ht="11.1" customHeight="1">
      <c r="A39" s="379" t="s">
        <v>705</v>
      </c>
      <c r="B39" s="385"/>
      <c r="C39" s="385"/>
      <c r="D39" s="385"/>
      <c r="E39" s="444"/>
      <c r="F39" s="385"/>
      <c r="G39" s="380"/>
      <c r="H39" s="380"/>
      <c r="I39" s="380"/>
      <c r="J39" s="380"/>
      <c r="K39" s="380"/>
      <c r="L39" s="380"/>
      <c r="M39" s="385"/>
      <c r="N39" s="385"/>
      <c r="O39" s="380"/>
      <c r="P39" s="380"/>
      <c r="Q39" s="382"/>
      <c r="R39" s="383"/>
      <c r="S39" s="383"/>
      <c r="T39" s="383"/>
      <c r="U39" s="382" t="s">
        <v>706</v>
      </c>
    </row>
    <row r="40" spans="1:21" s="65" customFormat="1" ht="11.1" customHeight="1">
      <c r="A40" s="381" t="s">
        <v>803</v>
      </c>
      <c r="B40" s="383"/>
      <c r="C40" s="383"/>
      <c r="D40" s="383"/>
      <c r="E40" s="383"/>
      <c r="F40" s="383"/>
      <c r="G40" s="382"/>
      <c r="H40" s="382"/>
      <c r="I40" s="382"/>
      <c r="J40" s="383"/>
      <c r="K40" s="383"/>
      <c r="L40" s="383"/>
      <c r="M40" s="383"/>
      <c r="N40" s="383"/>
      <c r="O40" s="382"/>
      <c r="P40" s="382"/>
      <c r="Q40" s="382"/>
      <c r="R40" s="383"/>
      <c r="S40" s="383"/>
      <c r="T40" s="383"/>
      <c r="U40" s="382" t="s">
        <v>735</v>
      </c>
    </row>
    <row r="41" spans="1:21" s="65" customFormat="1" ht="11.1" customHeight="1">
      <c r="A41" s="404" t="s">
        <v>736</v>
      </c>
      <c r="B41" s="383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3"/>
      <c r="S41" s="383"/>
      <c r="T41" s="383"/>
      <c r="U41" s="383"/>
    </row>
    <row r="42" spans="1:21" s="61" customFormat="1" ht="11.1" customHeight="1">
      <c r="A42" s="404" t="s">
        <v>804</v>
      </c>
      <c r="B42" s="402"/>
      <c r="C42" s="400"/>
      <c r="D42" s="400"/>
      <c r="E42" s="400"/>
      <c r="F42" s="400"/>
      <c r="G42" s="400"/>
      <c r="H42" s="400"/>
      <c r="I42" s="400"/>
      <c r="J42" s="400"/>
      <c r="K42" s="400"/>
      <c r="L42" s="400"/>
      <c r="M42" s="400"/>
      <c r="N42" s="400"/>
      <c r="O42" s="400"/>
      <c r="P42" s="400"/>
      <c r="Q42" s="400"/>
      <c r="R42" s="402"/>
      <c r="S42" s="402"/>
      <c r="T42" s="402"/>
      <c r="U42" s="402"/>
    </row>
    <row r="43" spans="1:21" s="1" customFormat="1">
      <c r="A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21" s="1" customFormat="1">
      <c r="A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21" s="1" customFormat="1" ht="11.25" customHeight="1">
      <c r="A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21" s="1" customFormat="1">
      <c r="A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21" s="1" customFormat="1">
      <c r="A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21" s="1" customFormat="1">
      <c r="A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s="1" customFormat="1">
      <c r="A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s="1" customFormat="1">
      <c r="A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s="1" customFormat="1">
      <c r="A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s="1" customFormat="1">
      <c r="A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s="1" customFormat="1">
      <c r="A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s="1" customFormat="1">
      <c r="A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s="1" customFormat="1">
      <c r="A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s="1" customFormat="1">
      <c r="A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s="1" customFormat="1">
      <c r="A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s="1" customFormat="1">
      <c r="A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s="1" customFormat="1">
      <c r="A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s="1" customFormat="1">
      <c r="A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s="1" customFormat="1">
      <c r="A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s="1" customFormat="1">
      <c r="A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s="1" customFormat="1">
      <c r="A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s="1" customFormat="1">
      <c r="A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s="1" customFormat="1">
      <c r="A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s="1" customFormat="1">
      <c r="A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s="1" customFormat="1">
      <c r="A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s="1" customFormat="1">
      <c r="A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s="1" customFormat="1">
      <c r="A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s="1" customFormat="1">
      <c r="A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s="1" customFormat="1">
      <c r="A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s="1" customFormat="1">
      <c r="A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s="1" customFormat="1">
      <c r="A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1" customFormat="1">
      <c r="A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s="1" customFormat="1">
      <c r="A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s="1" customFormat="1" ht="11.25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s="1" customFormat="1" ht="11.25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s="1" customFormat="1">
      <c r="A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s="1" customFormat="1">
      <c r="A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s="1" customFormat="1">
      <c r="A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s="1" customFormat="1">
      <c r="A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s="1" customFormat="1">
      <c r="A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s="1" customFormat="1">
      <c r="A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s="1" customFormat="1">
      <c r="A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s="1" customFormat="1">
      <c r="A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s="1" customFormat="1">
      <c r="A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s="1" customFormat="1">
      <c r="A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1" customFormat="1">
      <c r="A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s="1" customFormat="1">
      <c r="A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s="1" customFormat="1">
      <c r="A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s="1" customFormat="1">
      <c r="A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s="1" customFormat="1">
      <c r="A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s="1" customFormat="1">
      <c r="A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s="1" customFormat="1">
      <c r="A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s="1" customFormat="1">
      <c r="A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s="1" customFormat="1">
      <c r="A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s="1" customFormat="1">
      <c r="A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s="1" customFormat="1">
      <c r="A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s="1" customFormat="1">
      <c r="A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s="1" customFormat="1">
      <c r="A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</sheetData>
  <sheetProtection selectLockedCells="1"/>
  <mergeCells count="84">
    <mergeCell ref="A38:B38"/>
    <mergeCell ref="T38:U38"/>
    <mergeCell ref="A35:B35"/>
    <mergeCell ref="T35:U35"/>
    <mergeCell ref="A36:B36"/>
    <mergeCell ref="T36:U36"/>
    <mergeCell ref="A37:B37"/>
    <mergeCell ref="T37:U37"/>
    <mergeCell ref="A32:B32"/>
    <mergeCell ref="T32:U32"/>
    <mergeCell ref="A33:B33"/>
    <mergeCell ref="T33:U33"/>
    <mergeCell ref="A34:B34"/>
    <mergeCell ref="T34:U34"/>
    <mergeCell ref="A31:B31"/>
    <mergeCell ref="T31:U31"/>
    <mergeCell ref="A29:B29"/>
    <mergeCell ref="T29:U29"/>
    <mergeCell ref="A30:B30"/>
    <mergeCell ref="T30:U30"/>
    <mergeCell ref="A26:B26"/>
    <mergeCell ref="T26:U26"/>
    <mergeCell ref="A27:B27"/>
    <mergeCell ref="T27:U27"/>
    <mergeCell ref="A28:B28"/>
    <mergeCell ref="T28:U28"/>
    <mergeCell ref="A23:B23"/>
    <mergeCell ref="T23:U23"/>
    <mergeCell ref="A24:B24"/>
    <mergeCell ref="T24:U24"/>
    <mergeCell ref="A25:B25"/>
    <mergeCell ref="T25:U25"/>
    <mergeCell ref="A19:B19"/>
    <mergeCell ref="T19:U19"/>
    <mergeCell ref="A21:B21"/>
    <mergeCell ref="T21:U21"/>
    <mergeCell ref="A22:B22"/>
    <mergeCell ref="T22:U22"/>
    <mergeCell ref="A20:B20"/>
    <mergeCell ref="T20:U20"/>
    <mergeCell ref="A17:B17"/>
    <mergeCell ref="T17:U17"/>
    <mergeCell ref="A15:B15"/>
    <mergeCell ref="A18:B18"/>
    <mergeCell ref="T18:U18"/>
    <mergeCell ref="A16:B16"/>
    <mergeCell ref="T11:U11"/>
    <mergeCell ref="A11:B11"/>
    <mergeCell ref="A10:B10"/>
    <mergeCell ref="T16:U16"/>
    <mergeCell ref="T10:U10"/>
    <mergeCell ref="A13:B13"/>
    <mergeCell ref="T13:U13"/>
    <mergeCell ref="A12:B12"/>
    <mergeCell ref="T12:U12"/>
    <mergeCell ref="A14:B14"/>
    <mergeCell ref="T14:U14"/>
    <mergeCell ref="E7:E9"/>
    <mergeCell ref="F7:F9"/>
    <mergeCell ref="M6:O6"/>
    <mergeCell ref="O7:O9"/>
    <mergeCell ref="J8:J9"/>
    <mergeCell ref="K8:K9"/>
    <mergeCell ref="L8:L9"/>
    <mergeCell ref="H7:L7"/>
    <mergeCell ref="H8:H9"/>
    <mergeCell ref="I8:I9"/>
    <mergeCell ref="N7:N9"/>
    <mergeCell ref="A3:L3"/>
    <mergeCell ref="G7:G9"/>
    <mergeCell ref="M3:U3"/>
    <mergeCell ref="A4:J4"/>
    <mergeCell ref="M4:S4"/>
    <mergeCell ref="P6:S6"/>
    <mergeCell ref="D7:D9"/>
    <mergeCell ref="D6:L6"/>
    <mergeCell ref="A6:B9"/>
    <mergeCell ref="C6:C9"/>
    <mergeCell ref="T6:U9"/>
    <mergeCell ref="R7:R9"/>
    <mergeCell ref="S7:S9"/>
    <mergeCell ref="M7:M9"/>
    <mergeCell ref="P7:P9"/>
    <mergeCell ref="Q7:Q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41" man="1"/>
  </col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4.625" style="311" customWidth="1"/>
    <col min="2" max="2" width="5" style="311" customWidth="1"/>
    <col min="3" max="8" width="12.125" style="44" customWidth="1"/>
    <col min="9" max="12" width="14.125" style="44" customWidth="1"/>
    <col min="13" max="13" width="14.25" style="44" customWidth="1"/>
    <col min="14" max="14" width="5.625" style="44" customWidth="1"/>
    <col min="15" max="15" width="6" style="44" customWidth="1"/>
    <col min="16" max="16384" width="9" style="7"/>
  </cols>
  <sheetData>
    <row r="1" spans="1:15" ht="14.1" customHeight="1">
      <c r="A1" s="55" t="s">
        <v>1278</v>
      </c>
      <c r="B1" s="55"/>
      <c r="C1" s="117"/>
      <c r="D1" s="117"/>
      <c r="E1" s="117"/>
      <c r="F1" s="117"/>
      <c r="G1" s="117"/>
      <c r="H1" s="14"/>
      <c r="I1" s="117"/>
      <c r="J1" s="117"/>
      <c r="K1" s="117"/>
      <c r="L1" s="117"/>
      <c r="M1" s="117"/>
      <c r="N1" s="55"/>
      <c r="O1" s="14" t="s">
        <v>1279</v>
      </c>
    </row>
    <row r="2" spans="1:15" ht="14.1" customHeight="1">
      <c r="A2" s="55"/>
      <c r="B2" s="55"/>
      <c r="C2" s="117"/>
      <c r="D2" s="117"/>
      <c r="E2" s="117"/>
      <c r="F2" s="117"/>
      <c r="G2" s="117"/>
      <c r="H2" s="14"/>
      <c r="I2" s="117"/>
      <c r="J2" s="117"/>
      <c r="K2" s="117"/>
      <c r="L2" s="117"/>
      <c r="M2" s="117"/>
      <c r="N2" s="55"/>
      <c r="O2" s="14"/>
    </row>
    <row r="3" spans="1:15" s="23" customFormat="1" ht="20.100000000000001" customHeight="1">
      <c r="A3" s="1530" t="s">
        <v>544</v>
      </c>
      <c r="B3" s="1530"/>
      <c r="C3" s="1530"/>
      <c r="D3" s="1530"/>
      <c r="E3" s="1530"/>
      <c r="F3" s="1530"/>
      <c r="G3" s="1530"/>
      <c r="H3" s="1530"/>
      <c r="I3" s="1530" t="s">
        <v>545</v>
      </c>
      <c r="J3" s="1530"/>
      <c r="K3" s="1530"/>
      <c r="L3" s="1530"/>
      <c r="M3" s="1530"/>
      <c r="N3" s="1530"/>
      <c r="O3" s="1530"/>
    </row>
    <row r="4" spans="1:15" s="25" customFormat="1" ht="24" customHeight="1">
      <c r="A4" s="1436"/>
      <c r="B4" s="1436"/>
      <c r="C4" s="1436"/>
      <c r="D4" s="1436"/>
      <c r="E4" s="1436"/>
      <c r="F4" s="1436"/>
      <c r="G4" s="1436"/>
      <c r="H4" s="1436"/>
      <c r="I4" s="1436"/>
      <c r="J4" s="1436"/>
      <c r="K4" s="1436"/>
      <c r="L4" s="1436"/>
      <c r="M4" s="1436"/>
      <c r="N4" s="1436"/>
      <c r="O4" s="1436"/>
    </row>
    <row r="5" spans="1:15" s="27" customFormat="1" ht="18" customHeight="1" thickBot="1">
      <c r="A5" s="307" t="s">
        <v>345</v>
      </c>
      <c r="B5" s="307"/>
      <c r="H5" s="49"/>
      <c r="M5" s="49"/>
      <c r="N5" s="307"/>
      <c r="O5" s="49" t="s">
        <v>29</v>
      </c>
    </row>
    <row r="6" spans="1:15" s="1" customFormat="1" ht="12.75" customHeight="1">
      <c r="A6" s="1537" t="s">
        <v>546</v>
      </c>
      <c r="B6" s="1538"/>
      <c r="C6" s="1543" t="s">
        <v>547</v>
      </c>
      <c r="D6" s="1534" t="s">
        <v>548</v>
      </c>
      <c r="E6" s="1534" t="s">
        <v>549</v>
      </c>
      <c r="F6" s="1534" t="s">
        <v>550</v>
      </c>
      <c r="G6" s="1531" t="s">
        <v>551</v>
      </c>
      <c r="H6" s="1531" t="s">
        <v>552</v>
      </c>
      <c r="I6" s="1543" t="s">
        <v>553</v>
      </c>
      <c r="J6" s="1546" t="s">
        <v>554</v>
      </c>
      <c r="K6" s="1534" t="s">
        <v>555</v>
      </c>
      <c r="L6" s="1534" t="s">
        <v>556</v>
      </c>
      <c r="M6" s="1531" t="s">
        <v>206</v>
      </c>
      <c r="N6" s="1549" t="s">
        <v>450</v>
      </c>
      <c r="O6" s="1537"/>
    </row>
    <row r="7" spans="1:15" s="1" customFormat="1" ht="12.75" customHeight="1">
      <c r="A7" s="1539"/>
      <c r="B7" s="1540"/>
      <c r="C7" s="1544"/>
      <c r="D7" s="1535"/>
      <c r="E7" s="1535"/>
      <c r="F7" s="1535"/>
      <c r="G7" s="1532"/>
      <c r="H7" s="1532"/>
      <c r="I7" s="1544"/>
      <c r="J7" s="1547"/>
      <c r="K7" s="1535"/>
      <c r="L7" s="1535"/>
      <c r="M7" s="1532"/>
      <c r="N7" s="1550"/>
      <c r="O7" s="1539"/>
    </row>
    <row r="8" spans="1:15" s="1" customFormat="1" ht="12.75" customHeight="1">
      <c r="A8" s="1539"/>
      <c r="B8" s="1540"/>
      <c r="C8" s="1544"/>
      <c r="D8" s="1535"/>
      <c r="E8" s="1535"/>
      <c r="F8" s="1535"/>
      <c r="G8" s="1532"/>
      <c r="H8" s="1532"/>
      <c r="I8" s="1544"/>
      <c r="J8" s="1547"/>
      <c r="K8" s="1535"/>
      <c r="L8" s="1535"/>
      <c r="M8" s="1532"/>
      <c r="N8" s="1550"/>
      <c r="O8" s="1539"/>
    </row>
    <row r="9" spans="1:15" s="1" customFormat="1" ht="12.75" customHeight="1">
      <c r="A9" s="1541"/>
      <c r="B9" s="1542"/>
      <c r="C9" s="1545"/>
      <c r="D9" s="1536"/>
      <c r="E9" s="1536"/>
      <c r="F9" s="1536"/>
      <c r="G9" s="1533"/>
      <c r="H9" s="1533"/>
      <c r="I9" s="1545"/>
      <c r="J9" s="1548"/>
      <c r="K9" s="1536"/>
      <c r="L9" s="1536"/>
      <c r="M9" s="1533"/>
      <c r="N9" s="1551"/>
      <c r="O9" s="1541"/>
    </row>
    <row r="10" spans="1:15" s="1" customFormat="1" ht="18" customHeight="1">
      <c r="A10" s="1553" t="s">
        <v>344</v>
      </c>
      <c r="B10" s="1556"/>
      <c r="C10" s="30">
        <v>99085</v>
      </c>
      <c r="D10" s="30">
        <v>30879</v>
      </c>
      <c r="E10" s="30">
        <v>79725</v>
      </c>
      <c r="F10" s="30">
        <v>44086</v>
      </c>
      <c r="G10" s="30">
        <v>104202</v>
      </c>
      <c r="H10" s="30">
        <v>10981</v>
      </c>
      <c r="I10" s="30">
        <v>98094</v>
      </c>
      <c r="J10" s="30">
        <v>15592</v>
      </c>
      <c r="K10" s="30">
        <v>434778</v>
      </c>
      <c r="L10" s="30">
        <v>29011</v>
      </c>
      <c r="M10" s="30">
        <v>120519</v>
      </c>
      <c r="N10" s="1552" t="s">
        <v>344</v>
      </c>
      <c r="O10" s="1553"/>
    </row>
    <row r="11" spans="1:15" s="1" customFormat="1" ht="18" customHeight="1">
      <c r="A11" s="1553" t="s">
        <v>297</v>
      </c>
      <c r="B11" s="1556"/>
      <c r="C11" s="30">
        <v>94926</v>
      </c>
      <c r="D11" s="30">
        <v>30100</v>
      </c>
      <c r="E11" s="30">
        <v>76550</v>
      </c>
      <c r="F11" s="30">
        <v>41935</v>
      </c>
      <c r="G11" s="30">
        <v>101462</v>
      </c>
      <c r="H11" s="30">
        <v>8479</v>
      </c>
      <c r="I11" s="30">
        <v>97384</v>
      </c>
      <c r="J11" s="30">
        <v>16569</v>
      </c>
      <c r="K11" s="30">
        <v>501068</v>
      </c>
      <c r="L11" s="30">
        <v>25134</v>
      </c>
      <c r="M11" s="30">
        <v>153095</v>
      </c>
      <c r="N11" s="1552" t="s">
        <v>297</v>
      </c>
      <c r="O11" s="1553"/>
    </row>
    <row r="12" spans="1:15" s="1" customFormat="1" ht="18" customHeight="1">
      <c r="A12" s="1553" t="s">
        <v>348</v>
      </c>
      <c r="B12" s="1556"/>
      <c r="C12" s="30">
        <v>108605</v>
      </c>
      <c r="D12" s="30">
        <v>31670</v>
      </c>
      <c r="E12" s="30">
        <v>88889</v>
      </c>
      <c r="F12" s="30">
        <v>47548</v>
      </c>
      <c r="G12" s="30">
        <v>108518</v>
      </c>
      <c r="H12" s="30">
        <v>14332</v>
      </c>
      <c r="I12" s="30">
        <v>116790</v>
      </c>
      <c r="J12" s="30">
        <v>19215</v>
      </c>
      <c r="K12" s="30">
        <v>554623</v>
      </c>
      <c r="L12" s="30">
        <v>27929</v>
      </c>
      <c r="M12" s="30">
        <v>173228</v>
      </c>
      <c r="N12" s="1552" t="s">
        <v>348</v>
      </c>
      <c r="O12" s="1557"/>
    </row>
    <row r="13" spans="1:15" s="1" customFormat="1" ht="18" customHeight="1">
      <c r="A13" s="1553" t="s">
        <v>904</v>
      </c>
      <c r="B13" s="1556"/>
      <c r="C13" s="30">
        <v>113116</v>
      </c>
      <c r="D13" s="30">
        <v>31576</v>
      </c>
      <c r="E13" s="30">
        <v>50201</v>
      </c>
      <c r="F13" s="30">
        <v>47129</v>
      </c>
      <c r="G13" s="30">
        <v>108006</v>
      </c>
      <c r="H13" s="30">
        <v>9174</v>
      </c>
      <c r="I13" s="30">
        <v>109469</v>
      </c>
      <c r="J13" s="30">
        <v>20877</v>
      </c>
      <c r="K13" s="30">
        <v>579203</v>
      </c>
      <c r="L13" s="30">
        <v>25682</v>
      </c>
      <c r="M13" s="30">
        <v>252673</v>
      </c>
      <c r="N13" s="1552" t="s">
        <v>904</v>
      </c>
      <c r="O13" s="1557"/>
    </row>
    <row r="14" spans="1:15" s="50" customFormat="1" ht="18" customHeight="1">
      <c r="A14" s="1555" t="s">
        <v>1088</v>
      </c>
      <c r="B14" s="1558"/>
      <c r="C14" s="34">
        <f>SUM(C16:C38)</f>
        <v>88134</v>
      </c>
      <c r="D14" s="34">
        <f>SUM(D16:D38)</f>
        <v>34438</v>
      </c>
      <c r="E14" s="34">
        <f>SUM(E16:E38)</f>
        <v>59910</v>
      </c>
      <c r="F14" s="34">
        <f>SUM(F16:F38)</f>
        <v>47811</v>
      </c>
      <c r="G14" s="34">
        <f t="shared" ref="G14:M14" si="0">SUM(G16:G38)</f>
        <v>98226</v>
      </c>
      <c r="H14" s="34">
        <f t="shared" si="0"/>
        <v>9739</v>
      </c>
      <c r="I14" s="34">
        <f t="shared" si="0"/>
        <v>93440</v>
      </c>
      <c r="J14" s="34">
        <f t="shared" si="0"/>
        <v>14510</v>
      </c>
      <c r="K14" s="34">
        <f t="shared" si="0"/>
        <v>580431</v>
      </c>
      <c r="L14" s="34">
        <f t="shared" si="0"/>
        <v>18721</v>
      </c>
      <c r="M14" s="34">
        <f t="shared" si="0"/>
        <v>399362</v>
      </c>
      <c r="N14" s="1554" t="s">
        <v>1088</v>
      </c>
      <c r="O14" s="1555"/>
    </row>
    <row r="15" spans="1:15" s="1" customFormat="1" ht="17.100000000000001" customHeight="1">
      <c r="A15" s="52"/>
      <c r="B15" s="76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1"/>
      <c r="N15" s="77"/>
      <c r="O15" s="52"/>
    </row>
    <row r="16" spans="1:15" s="53" customFormat="1" ht="18" customHeight="1">
      <c r="A16" s="1527" t="s">
        <v>298</v>
      </c>
      <c r="B16" s="1281"/>
      <c r="C16" s="378">
        <v>19763</v>
      </c>
      <c r="D16" s="378">
        <v>4879</v>
      </c>
      <c r="E16" s="378">
        <v>14986</v>
      </c>
      <c r="F16" s="378">
        <v>10286</v>
      </c>
      <c r="G16" s="378">
        <v>18510</v>
      </c>
      <c r="H16" s="378">
        <v>642</v>
      </c>
      <c r="I16" s="378">
        <v>23318</v>
      </c>
      <c r="J16" s="906">
        <v>4229</v>
      </c>
      <c r="K16" s="378">
        <v>102457</v>
      </c>
      <c r="L16" s="378">
        <v>1721</v>
      </c>
      <c r="M16" s="378">
        <v>58060</v>
      </c>
      <c r="N16" s="271" t="s">
        <v>299</v>
      </c>
      <c r="O16" s="308"/>
    </row>
    <row r="17" spans="1:15" s="53" customFormat="1" ht="18" customHeight="1">
      <c r="A17" s="1527" t="s">
        <v>300</v>
      </c>
      <c r="B17" s="1281"/>
      <c r="C17" s="378">
        <v>9056</v>
      </c>
      <c r="D17" s="378">
        <v>2807</v>
      </c>
      <c r="E17" s="378">
        <v>7331</v>
      </c>
      <c r="F17" s="378">
        <v>3884</v>
      </c>
      <c r="G17" s="378">
        <v>8334</v>
      </c>
      <c r="H17" s="378">
        <v>5318</v>
      </c>
      <c r="I17" s="378">
        <v>5321</v>
      </c>
      <c r="J17" s="906">
        <v>1299</v>
      </c>
      <c r="K17" s="378">
        <v>50803</v>
      </c>
      <c r="L17" s="378">
        <v>435</v>
      </c>
      <c r="M17" s="378">
        <v>20982</v>
      </c>
      <c r="N17" s="271" t="s">
        <v>301</v>
      </c>
      <c r="O17" s="308"/>
    </row>
    <row r="18" spans="1:15" s="53" customFormat="1" ht="18" customHeight="1">
      <c r="A18" s="1527" t="s">
        <v>302</v>
      </c>
      <c r="B18" s="1281"/>
      <c r="C18" s="378">
        <v>4780</v>
      </c>
      <c r="D18" s="378">
        <v>353</v>
      </c>
      <c r="E18" s="378">
        <v>3826</v>
      </c>
      <c r="F18" s="378">
        <v>2081</v>
      </c>
      <c r="G18" s="378">
        <v>4127</v>
      </c>
      <c r="H18" s="378">
        <v>94</v>
      </c>
      <c r="I18" s="378">
        <v>3877</v>
      </c>
      <c r="J18" s="906">
        <v>791</v>
      </c>
      <c r="K18" s="378">
        <v>31630</v>
      </c>
      <c r="L18" s="378">
        <v>2715</v>
      </c>
      <c r="M18" s="378">
        <v>23167</v>
      </c>
      <c r="N18" s="271" t="s">
        <v>303</v>
      </c>
      <c r="O18" s="308"/>
    </row>
    <row r="19" spans="1:15" s="53" customFormat="1" ht="18" customHeight="1">
      <c r="A19" s="1527" t="s">
        <v>304</v>
      </c>
      <c r="B19" s="1281"/>
      <c r="C19" s="378">
        <v>7516</v>
      </c>
      <c r="D19" s="378">
        <v>2014</v>
      </c>
      <c r="E19" s="378">
        <v>6047</v>
      </c>
      <c r="F19" s="378">
        <v>3066</v>
      </c>
      <c r="G19" s="378">
        <v>6862</v>
      </c>
      <c r="H19" s="378">
        <v>1065</v>
      </c>
      <c r="I19" s="378">
        <v>9363</v>
      </c>
      <c r="J19" s="906">
        <v>1833</v>
      </c>
      <c r="K19" s="378">
        <v>41281</v>
      </c>
      <c r="L19" s="378">
        <v>2677</v>
      </c>
      <c r="M19" s="378">
        <v>32186</v>
      </c>
      <c r="N19" s="271" t="s">
        <v>305</v>
      </c>
      <c r="O19" s="308"/>
    </row>
    <row r="20" spans="1:15" s="53" customFormat="1" ht="18" customHeight="1">
      <c r="A20" s="1527" t="s">
        <v>306</v>
      </c>
      <c r="B20" s="1281"/>
      <c r="C20" s="378">
        <v>13304</v>
      </c>
      <c r="D20" s="378">
        <v>15199</v>
      </c>
      <c r="E20" s="378">
        <v>8090</v>
      </c>
      <c r="F20" s="378">
        <v>10296</v>
      </c>
      <c r="G20" s="378">
        <v>20634</v>
      </c>
      <c r="H20" s="378">
        <v>1050</v>
      </c>
      <c r="I20" s="378">
        <v>19768</v>
      </c>
      <c r="J20" s="906">
        <v>1377</v>
      </c>
      <c r="K20" s="378">
        <v>59720</v>
      </c>
      <c r="L20" s="378">
        <v>727</v>
      </c>
      <c r="M20" s="378">
        <v>85221</v>
      </c>
      <c r="N20" s="271" t="s">
        <v>307</v>
      </c>
      <c r="O20" s="308"/>
    </row>
    <row r="21" spans="1:15" s="53" customFormat="1" ht="18" customHeight="1">
      <c r="A21" s="1527" t="s">
        <v>308</v>
      </c>
      <c r="B21" s="1281"/>
      <c r="C21" s="378">
        <v>901</v>
      </c>
      <c r="D21" s="378">
        <v>447</v>
      </c>
      <c r="E21" s="378">
        <v>249</v>
      </c>
      <c r="F21" s="378">
        <v>1560</v>
      </c>
      <c r="G21" s="378">
        <v>3050</v>
      </c>
      <c r="H21" s="378">
        <v>103</v>
      </c>
      <c r="I21" s="378">
        <v>2798</v>
      </c>
      <c r="J21" s="906">
        <v>562</v>
      </c>
      <c r="K21" s="378">
        <v>28800</v>
      </c>
      <c r="L21" s="378">
        <v>220</v>
      </c>
      <c r="M21" s="378">
        <v>13282</v>
      </c>
      <c r="N21" s="271" t="s">
        <v>309</v>
      </c>
      <c r="O21" s="308"/>
    </row>
    <row r="22" spans="1:15" s="53" customFormat="1" ht="18" customHeight="1">
      <c r="A22" s="1527" t="s">
        <v>310</v>
      </c>
      <c r="B22" s="1281"/>
      <c r="C22" s="378">
        <v>1812</v>
      </c>
      <c r="D22" s="378">
        <v>803</v>
      </c>
      <c r="E22" s="378">
        <v>1016</v>
      </c>
      <c r="F22" s="378">
        <v>1598</v>
      </c>
      <c r="G22" s="378">
        <v>3655</v>
      </c>
      <c r="H22" s="378">
        <v>110</v>
      </c>
      <c r="I22" s="378">
        <v>2292</v>
      </c>
      <c r="J22" s="906">
        <v>282</v>
      </c>
      <c r="K22" s="378">
        <v>18683</v>
      </c>
      <c r="L22" s="378">
        <v>609</v>
      </c>
      <c r="M22" s="378">
        <v>10930</v>
      </c>
      <c r="N22" s="271" t="s">
        <v>311</v>
      </c>
      <c r="O22" s="308"/>
    </row>
    <row r="23" spans="1:15" s="53" customFormat="1" ht="18" customHeight="1">
      <c r="A23" s="1527" t="s">
        <v>312</v>
      </c>
      <c r="B23" s="1281"/>
      <c r="C23" s="378">
        <v>3286</v>
      </c>
      <c r="D23" s="378">
        <v>906</v>
      </c>
      <c r="E23" s="378">
        <v>2662</v>
      </c>
      <c r="F23" s="378">
        <v>1454</v>
      </c>
      <c r="G23" s="378">
        <v>3300</v>
      </c>
      <c r="H23" s="378">
        <v>165</v>
      </c>
      <c r="I23" s="378">
        <v>2707</v>
      </c>
      <c r="J23" s="906">
        <v>464</v>
      </c>
      <c r="K23" s="378">
        <v>34642</v>
      </c>
      <c r="L23" s="378">
        <v>1124</v>
      </c>
      <c r="M23" s="378">
        <v>20891</v>
      </c>
      <c r="N23" s="271" t="s">
        <v>313</v>
      </c>
      <c r="O23" s="308"/>
    </row>
    <row r="24" spans="1:15" s="53" customFormat="1" ht="18" customHeight="1">
      <c r="A24" s="1527" t="s">
        <v>314</v>
      </c>
      <c r="B24" s="1281"/>
      <c r="C24" s="378">
        <v>2706</v>
      </c>
      <c r="D24" s="378">
        <v>940</v>
      </c>
      <c r="E24" s="378">
        <v>2105</v>
      </c>
      <c r="F24" s="378">
        <v>1166</v>
      </c>
      <c r="G24" s="378">
        <v>2916</v>
      </c>
      <c r="H24" s="378">
        <v>154</v>
      </c>
      <c r="I24" s="378">
        <v>2314</v>
      </c>
      <c r="J24" s="906">
        <v>385</v>
      </c>
      <c r="K24" s="378">
        <v>26183</v>
      </c>
      <c r="L24" s="378">
        <v>185</v>
      </c>
      <c r="M24" s="378">
        <v>17331</v>
      </c>
      <c r="N24" s="271" t="s">
        <v>315</v>
      </c>
      <c r="O24" s="308"/>
    </row>
    <row r="25" spans="1:15" s="53" customFormat="1" ht="18" customHeight="1">
      <c r="A25" s="1527" t="s">
        <v>316</v>
      </c>
      <c r="B25" s="1281"/>
      <c r="C25" s="378">
        <v>11784</v>
      </c>
      <c r="D25" s="378">
        <v>3041</v>
      </c>
      <c r="E25" s="378">
        <v>3538</v>
      </c>
      <c r="F25" s="378">
        <v>5275</v>
      </c>
      <c r="G25" s="378">
        <v>11031</v>
      </c>
      <c r="H25" s="378">
        <v>143</v>
      </c>
      <c r="I25" s="378">
        <v>9804</v>
      </c>
      <c r="J25" s="906">
        <v>1617</v>
      </c>
      <c r="K25" s="378">
        <v>34591</v>
      </c>
      <c r="L25" s="378">
        <v>660</v>
      </c>
      <c r="M25" s="378">
        <v>41876</v>
      </c>
      <c r="N25" s="271" t="s">
        <v>317</v>
      </c>
      <c r="O25" s="308"/>
    </row>
    <row r="26" spans="1:15" s="53" customFormat="1" ht="18" customHeight="1">
      <c r="A26" s="1527" t="s">
        <v>318</v>
      </c>
      <c r="B26" s="1281"/>
      <c r="C26" s="378">
        <v>534</v>
      </c>
      <c r="D26" s="378">
        <v>96</v>
      </c>
      <c r="E26" s="378">
        <v>428</v>
      </c>
      <c r="F26" s="378">
        <v>236</v>
      </c>
      <c r="G26" s="378">
        <v>518</v>
      </c>
      <c r="H26" s="378">
        <v>0</v>
      </c>
      <c r="I26" s="378">
        <v>334</v>
      </c>
      <c r="J26" s="906">
        <v>51</v>
      </c>
      <c r="K26" s="378">
        <v>9100</v>
      </c>
      <c r="L26" s="378">
        <v>0</v>
      </c>
      <c r="M26" s="378">
        <v>4516</v>
      </c>
      <c r="N26" s="271" t="s">
        <v>319</v>
      </c>
      <c r="O26" s="308"/>
    </row>
    <row r="27" spans="1:15" s="53" customFormat="1" ht="18" customHeight="1">
      <c r="A27" s="1527" t="s">
        <v>320</v>
      </c>
      <c r="B27" s="1281"/>
      <c r="C27" s="378">
        <v>470</v>
      </c>
      <c r="D27" s="378">
        <v>2</v>
      </c>
      <c r="E27" s="378">
        <v>314</v>
      </c>
      <c r="F27" s="378">
        <v>376</v>
      </c>
      <c r="G27" s="378">
        <v>941</v>
      </c>
      <c r="H27" s="378">
        <v>212</v>
      </c>
      <c r="I27" s="378">
        <v>932</v>
      </c>
      <c r="J27" s="906">
        <v>120</v>
      </c>
      <c r="K27" s="378">
        <v>18150</v>
      </c>
      <c r="L27" s="378">
        <v>351</v>
      </c>
      <c r="M27" s="378">
        <v>10683</v>
      </c>
      <c r="N27" s="271" t="s">
        <v>321</v>
      </c>
      <c r="O27" s="308"/>
    </row>
    <row r="28" spans="1:15" s="53" customFormat="1" ht="18" customHeight="1">
      <c r="A28" s="1527" t="s">
        <v>322</v>
      </c>
      <c r="B28" s="1281"/>
      <c r="C28" s="378">
        <v>718</v>
      </c>
      <c r="D28" s="378">
        <v>175</v>
      </c>
      <c r="E28" s="378">
        <v>566</v>
      </c>
      <c r="F28" s="378">
        <v>338</v>
      </c>
      <c r="G28" s="378">
        <v>721</v>
      </c>
      <c r="H28" s="378">
        <v>47</v>
      </c>
      <c r="I28" s="378">
        <v>422</v>
      </c>
      <c r="J28" s="906">
        <v>55</v>
      </c>
      <c r="K28" s="378">
        <v>10027</v>
      </c>
      <c r="L28" s="378">
        <v>861</v>
      </c>
      <c r="M28" s="378">
        <v>106</v>
      </c>
      <c r="N28" s="271" t="s">
        <v>323</v>
      </c>
      <c r="O28" s="308"/>
    </row>
    <row r="29" spans="1:15" s="53" customFormat="1" ht="18" customHeight="1">
      <c r="A29" s="1527" t="s">
        <v>324</v>
      </c>
      <c r="B29" s="1281"/>
      <c r="C29" s="378">
        <v>74</v>
      </c>
      <c r="D29" s="378">
        <v>104</v>
      </c>
      <c r="E29" s="378" t="s">
        <v>1221</v>
      </c>
      <c r="F29" s="378">
        <v>174</v>
      </c>
      <c r="G29" s="378">
        <v>473</v>
      </c>
      <c r="H29" s="378" t="s">
        <v>1221</v>
      </c>
      <c r="I29" s="378">
        <v>392</v>
      </c>
      <c r="J29" s="906">
        <v>64</v>
      </c>
      <c r="K29" s="378">
        <v>6775</v>
      </c>
      <c r="L29" s="378">
        <v>859</v>
      </c>
      <c r="M29" s="378">
        <v>3698</v>
      </c>
      <c r="N29" s="271" t="s">
        <v>325</v>
      </c>
      <c r="O29" s="308"/>
    </row>
    <row r="30" spans="1:15" s="53" customFormat="1" ht="18" customHeight="1">
      <c r="A30" s="1527" t="s">
        <v>326</v>
      </c>
      <c r="B30" s="1281"/>
      <c r="C30" s="378">
        <v>793</v>
      </c>
      <c r="D30" s="378">
        <v>232</v>
      </c>
      <c r="E30" s="378">
        <v>694</v>
      </c>
      <c r="F30" s="378">
        <v>371</v>
      </c>
      <c r="G30" s="378">
        <v>1010</v>
      </c>
      <c r="H30" s="378">
        <v>55</v>
      </c>
      <c r="I30" s="378">
        <v>621</v>
      </c>
      <c r="J30" s="906">
        <v>61</v>
      </c>
      <c r="K30" s="378">
        <v>12888</v>
      </c>
      <c r="L30" s="378">
        <v>604</v>
      </c>
      <c r="M30" s="378">
        <v>8317</v>
      </c>
      <c r="N30" s="271" t="s">
        <v>327</v>
      </c>
      <c r="O30" s="308"/>
    </row>
    <row r="31" spans="1:15" s="53" customFormat="1" ht="18" customHeight="1">
      <c r="A31" s="1527" t="s">
        <v>328</v>
      </c>
      <c r="B31" s="1281"/>
      <c r="C31" s="378">
        <v>324</v>
      </c>
      <c r="D31" s="378">
        <v>254</v>
      </c>
      <c r="E31" s="378">
        <v>189</v>
      </c>
      <c r="F31" s="378">
        <v>304</v>
      </c>
      <c r="G31" s="378">
        <v>773</v>
      </c>
      <c r="H31" s="378">
        <v>41</v>
      </c>
      <c r="I31" s="378">
        <v>561</v>
      </c>
      <c r="J31" s="906">
        <v>186</v>
      </c>
      <c r="K31" s="378">
        <v>13937</v>
      </c>
      <c r="L31" s="378">
        <v>1546</v>
      </c>
      <c r="M31" s="378">
        <v>1652</v>
      </c>
      <c r="N31" s="271" t="s">
        <v>329</v>
      </c>
      <c r="O31" s="308"/>
    </row>
    <row r="32" spans="1:15" s="53" customFormat="1" ht="18" customHeight="1">
      <c r="A32" s="1527" t="s">
        <v>330</v>
      </c>
      <c r="B32" s="1281"/>
      <c r="C32" s="378">
        <v>574</v>
      </c>
      <c r="D32" s="378">
        <v>246</v>
      </c>
      <c r="E32" s="378">
        <v>416</v>
      </c>
      <c r="F32" s="378">
        <v>409</v>
      </c>
      <c r="G32" s="378">
        <v>959</v>
      </c>
      <c r="H32" s="378">
        <v>19</v>
      </c>
      <c r="I32" s="378">
        <v>636</v>
      </c>
      <c r="J32" s="906">
        <v>70</v>
      </c>
      <c r="K32" s="378">
        <v>9883</v>
      </c>
      <c r="L32" s="378">
        <v>161</v>
      </c>
      <c r="M32" s="378">
        <v>5301</v>
      </c>
      <c r="N32" s="271" t="s">
        <v>331</v>
      </c>
      <c r="O32" s="308"/>
    </row>
    <row r="33" spans="1:15" s="53" customFormat="1" ht="18" customHeight="1">
      <c r="A33" s="1527" t="s">
        <v>332</v>
      </c>
      <c r="B33" s="1281"/>
      <c r="C33" s="378">
        <v>648</v>
      </c>
      <c r="D33" s="378">
        <v>256</v>
      </c>
      <c r="E33" s="378">
        <v>643</v>
      </c>
      <c r="F33" s="378">
        <v>327</v>
      </c>
      <c r="G33" s="378">
        <v>859</v>
      </c>
      <c r="H33" s="378">
        <v>50</v>
      </c>
      <c r="I33" s="378">
        <v>635</v>
      </c>
      <c r="J33" s="906">
        <v>80</v>
      </c>
      <c r="K33" s="378">
        <v>13090</v>
      </c>
      <c r="L33" s="378">
        <v>685</v>
      </c>
      <c r="M33" s="378">
        <v>4666</v>
      </c>
      <c r="N33" s="271" t="s">
        <v>333</v>
      </c>
      <c r="O33" s="308"/>
    </row>
    <row r="34" spans="1:15" s="53" customFormat="1" ht="18" customHeight="1">
      <c r="A34" s="1527" t="s">
        <v>334</v>
      </c>
      <c r="B34" s="1281"/>
      <c r="C34" s="852">
        <v>5599</v>
      </c>
      <c r="D34" s="852">
        <v>1063</v>
      </c>
      <c r="E34" s="852">
        <v>4234</v>
      </c>
      <c r="F34" s="852">
        <v>2818</v>
      </c>
      <c r="G34" s="852">
        <v>5464</v>
      </c>
      <c r="H34" s="852">
        <v>116</v>
      </c>
      <c r="I34" s="852">
        <v>4272</v>
      </c>
      <c r="J34" s="906">
        <v>366</v>
      </c>
      <c r="K34" s="852">
        <v>11100</v>
      </c>
      <c r="L34" s="852">
        <v>678</v>
      </c>
      <c r="M34" s="852">
        <v>10375</v>
      </c>
      <c r="N34" s="272" t="s">
        <v>335</v>
      </c>
      <c r="O34" s="309"/>
    </row>
    <row r="35" spans="1:15" s="53" customFormat="1" ht="18" customHeight="1">
      <c r="A35" s="1527" t="s">
        <v>336</v>
      </c>
      <c r="B35" s="1559"/>
      <c r="C35" s="378">
        <v>407</v>
      </c>
      <c r="D35" s="378" t="s">
        <v>1221</v>
      </c>
      <c r="E35" s="378">
        <v>161</v>
      </c>
      <c r="F35" s="378">
        <v>496</v>
      </c>
      <c r="G35" s="378">
        <v>1150</v>
      </c>
      <c r="H35" s="378">
        <v>81</v>
      </c>
      <c r="I35" s="378">
        <v>1076</v>
      </c>
      <c r="J35" s="906">
        <v>164</v>
      </c>
      <c r="K35" s="378">
        <v>15725</v>
      </c>
      <c r="L35" s="378">
        <v>184</v>
      </c>
      <c r="M35" s="378">
        <v>9644</v>
      </c>
      <c r="N35" s="271" t="s">
        <v>337</v>
      </c>
      <c r="O35" s="308"/>
    </row>
    <row r="36" spans="1:15" s="53" customFormat="1" ht="18" customHeight="1">
      <c r="A36" s="1527" t="s">
        <v>338</v>
      </c>
      <c r="B36" s="1281"/>
      <c r="C36" s="378">
        <v>985</v>
      </c>
      <c r="D36" s="378">
        <v>256</v>
      </c>
      <c r="E36" s="378">
        <v>783</v>
      </c>
      <c r="F36" s="378">
        <v>376</v>
      </c>
      <c r="G36" s="378">
        <v>952</v>
      </c>
      <c r="H36" s="378">
        <v>99</v>
      </c>
      <c r="I36" s="378">
        <v>854</v>
      </c>
      <c r="J36" s="906">
        <v>96</v>
      </c>
      <c r="K36" s="378">
        <v>11580</v>
      </c>
      <c r="L36" s="378">
        <v>362</v>
      </c>
      <c r="M36" s="378">
        <v>6135</v>
      </c>
      <c r="N36" s="271" t="s">
        <v>339</v>
      </c>
      <c r="O36" s="308"/>
    </row>
    <row r="37" spans="1:15" s="53" customFormat="1" ht="18" customHeight="1">
      <c r="A37" s="1527" t="s">
        <v>340</v>
      </c>
      <c r="B37" s="1281"/>
      <c r="C37" s="378">
        <v>1891</v>
      </c>
      <c r="D37" s="378">
        <v>349</v>
      </c>
      <c r="E37" s="378">
        <v>1479</v>
      </c>
      <c r="F37" s="378">
        <v>818</v>
      </c>
      <c r="G37" s="378">
        <v>1770</v>
      </c>
      <c r="H37" s="378">
        <v>175</v>
      </c>
      <c r="I37" s="378">
        <v>1077</v>
      </c>
      <c r="J37" s="906">
        <v>344</v>
      </c>
      <c r="K37" s="378">
        <v>16189</v>
      </c>
      <c r="L37" s="378">
        <v>1357</v>
      </c>
      <c r="M37" s="378">
        <v>10298</v>
      </c>
      <c r="N37" s="271" t="s">
        <v>341</v>
      </c>
      <c r="O37" s="308"/>
    </row>
    <row r="38" spans="1:15" s="53" customFormat="1" ht="18" customHeight="1" thickBot="1">
      <c r="A38" s="1527" t="s">
        <v>245</v>
      </c>
      <c r="B38" s="1281"/>
      <c r="C38" s="378">
        <v>209</v>
      </c>
      <c r="D38" s="378">
        <v>16</v>
      </c>
      <c r="E38" s="378">
        <v>153</v>
      </c>
      <c r="F38" s="378">
        <v>102</v>
      </c>
      <c r="G38" s="378">
        <v>217</v>
      </c>
      <c r="H38" s="378" t="s">
        <v>1221</v>
      </c>
      <c r="I38" s="378">
        <v>66</v>
      </c>
      <c r="J38" s="906">
        <v>14</v>
      </c>
      <c r="K38" s="378">
        <v>3197</v>
      </c>
      <c r="L38" s="378" t="s">
        <v>1221</v>
      </c>
      <c r="M38" s="378">
        <v>45</v>
      </c>
      <c r="N38" s="271" t="s">
        <v>343</v>
      </c>
      <c r="O38" s="308"/>
    </row>
    <row r="39" spans="1:15" s="78" customFormat="1" ht="11.1" customHeight="1">
      <c r="A39" s="545" t="s">
        <v>475</v>
      </c>
      <c r="B39" s="545"/>
      <c r="C39" s="546"/>
      <c r="D39" s="546"/>
      <c r="E39" s="546"/>
      <c r="F39" s="546"/>
      <c r="G39" s="546"/>
      <c r="H39" s="388"/>
      <c r="I39" s="546"/>
      <c r="J39" s="546"/>
      <c r="K39" s="546"/>
      <c r="L39" s="546"/>
      <c r="M39" s="547"/>
      <c r="N39" s="545"/>
      <c r="O39" s="380" t="s">
        <v>52</v>
      </c>
    </row>
    <row r="40" spans="1:15" s="65" customFormat="1" ht="11.1" customHeight="1">
      <c r="A40" s="548" t="s">
        <v>557</v>
      </c>
      <c r="B40" s="549"/>
      <c r="C40" s="395"/>
      <c r="D40" s="395"/>
      <c r="E40" s="395"/>
      <c r="F40" s="395"/>
      <c r="G40" s="395"/>
      <c r="H40" s="395"/>
      <c r="I40" s="395"/>
      <c r="J40" s="395"/>
      <c r="K40" s="395"/>
      <c r="L40" s="395"/>
      <c r="M40" s="395"/>
      <c r="N40" s="548"/>
      <c r="O40" s="550"/>
    </row>
    <row r="41" spans="1:15" s="1" customFormat="1" ht="11.25">
      <c r="A41" s="310"/>
      <c r="B41" s="310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 s="1" customFormat="1" ht="11.25">
      <c r="A42" s="310"/>
      <c r="B42" s="310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spans="1:15" s="1" customFormat="1" ht="11.25">
      <c r="A43" s="310"/>
      <c r="B43" s="310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spans="1:15" s="1" customFormat="1" ht="11.25">
      <c r="A44" s="310"/>
      <c r="B44" s="310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spans="1:15" s="1" customFormat="1" ht="11.25">
      <c r="A45" s="310"/>
      <c r="B45" s="310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spans="1:15" s="1" customFormat="1" ht="11.25">
      <c r="A46" s="310"/>
      <c r="B46" s="310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spans="1:15" s="1" customFormat="1" ht="11.25">
      <c r="A47" s="310"/>
      <c r="B47" s="310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spans="1:15" s="1" customFormat="1" ht="11.25">
      <c r="A48" s="310"/>
      <c r="B48" s="310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spans="1:15" s="1" customFormat="1" ht="11.25">
      <c r="A49" s="310"/>
      <c r="B49" s="310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spans="1:15" s="1" customFormat="1" ht="11.25">
      <c r="A50" s="310"/>
      <c r="B50" s="310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spans="1:15" s="1" customFormat="1" ht="11.25">
      <c r="A51" s="310"/>
      <c r="B51" s="31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spans="1:15" s="1" customFormat="1" ht="11.25">
      <c r="A52" s="310"/>
      <c r="B52" s="310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spans="1:15" s="1" customFormat="1" ht="11.25">
      <c r="A53" s="310"/>
      <c r="B53" s="310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spans="1:15" s="1" customFormat="1" ht="11.25">
      <c r="A54" s="310"/>
      <c r="B54" s="310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spans="1:15" s="1" customFormat="1" ht="11.25">
      <c r="A55" s="310"/>
      <c r="B55" s="310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 s="1" customFormat="1" ht="11.25">
      <c r="A56" s="310"/>
      <c r="B56" s="310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 s="1" customFormat="1" ht="11.25">
      <c r="A57" s="310"/>
      <c r="B57" s="310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spans="1:15" s="1" customFormat="1" ht="11.25">
      <c r="A58" s="310"/>
      <c r="B58" s="310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spans="1:15" s="1" customFormat="1" ht="11.25">
      <c r="A59" s="310"/>
      <c r="B59" s="310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 s="1" customFormat="1" ht="11.25">
      <c r="A60" s="310"/>
      <c r="B60" s="310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 s="1" customFormat="1" ht="11.25">
      <c r="A61" s="310"/>
      <c r="B61" s="310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 s="1" customFormat="1" ht="11.25">
      <c r="A62" s="310"/>
      <c r="B62" s="310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 s="1" customFormat="1" ht="11.25">
      <c r="A63" s="310"/>
      <c r="B63" s="310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1:15" s="1" customFormat="1" ht="11.25">
      <c r="A64" s="310"/>
      <c r="B64" s="310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spans="1:15" s="1" customFormat="1" ht="11.25">
      <c r="A65" s="310"/>
      <c r="B65" s="310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spans="1:15" s="1" customFormat="1" ht="11.25">
      <c r="A66" s="310"/>
      <c r="B66" s="310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1:15" s="1" customFormat="1" ht="11.25">
      <c r="A67" s="310"/>
      <c r="B67" s="310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1:15" s="1" customFormat="1" ht="11.25">
      <c r="A68" s="310"/>
      <c r="B68" s="310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 spans="1:15" s="1" customFormat="1" ht="11.25">
      <c r="A69" s="310"/>
      <c r="B69" s="310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spans="1:15" s="1" customFormat="1" ht="11.25">
      <c r="A70" s="310"/>
      <c r="B70" s="310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 spans="1:15" s="1" customFormat="1" ht="11.25">
      <c r="A71" s="310"/>
      <c r="B71" s="310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 spans="1:15" s="1" customFormat="1" ht="11.25">
      <c r="A72" s="310"/>
      <c r="B72" s="310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 spans="1:15" s="1" customFormat="1" ht="11.25">
      <c r="A73" s="310"/>
      <c r="B73" s="310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 spans="1:15" s="1" customFormat="1" ht="11.25">
      <c r="A74" s="310"/>
      <c r="B74" s="310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1:15" s="1" customFormat="1" ht="11.25">
      <c r="A75" s="310"/>
      <c r="B75" s="310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 spans="1:15" s="1" customFormat="1" ht="11.25">
      <c r="A76" s="310"/>
      <c r="B76" s="310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 spans="1:15" s="1" customFormat="1" ht="11.25">
      <c r="A77" s="310"/>
      <c r="B77" s="310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 spans="1:15" s="1" customFormat="1" ht="11.25">
      <c r="A78" s="310"/>
      <c r="B78" s="310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 spans="1:15" s="1" customFormat="1" ht="11.25">
      <c r="A79" s="310"/>
      <c r="B79" s="310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 spans="1:15" s="1" customFormat="1" ht="11.25">
      <c r="A80" s="310"/>
      <c r="B80" s="310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spans="1:15" s="1" customFormat="1" ht="11.25">
      <c r="A81" s="310"/>
      <c r="B81" s="310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 spans="1:15" s="1" customFormat="1" ht="11.25">
      <c r="A82" s="310"/>
      <c r="B82" s="310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spans="1:15" s="1" customFormat="1" ht="11.25">
      <c r="A83" s="310"/>
      <c r="B83" s="310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 spans="1:15" s="1" customFormat="1" ht="11.25">
      <c r="A84" s="310"/>
      <c r="B84" s="310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 spans="1:15" s="1" customFormat="1" ht="11.25">
      <c r="A85" s="310"/>
      <c r="B85" s="310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 spans="1:15" s="1" customFormat="1" ht="11.25">
      <c r="A86" s="310"/>
      <c r="B86" s="310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 spans="1:15" s="1" customFormat="1" ht="11.25">
      <c r="A87" s="310"/>
      <c r="B87" s="310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 spans="1:15" s="1" customFormat="1" ht="11.25">
      <c r="A88" s="310"/>
      <c r="B88" s="310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 spans="1:15" s="1" customFormat="1" ht="11.25">
      <c r="A89" s="310"/>
      <c r="B89" s="310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 spans="1:15" s="1" customFormat="1" ht="11.25">
      <c r="A90" s="310"/>
      <c r="B90" s="310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 spans="1:15" s="1" customFormat="1" ht="11.25">
      <c r="A91" s="310"/>
      <c r="B91" s="310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 spans="1:15" s="1" customFormat="1" ht="11.25">
      <c r="A92" s="310"/>
      <c r="B92" s="310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 spans="1:15" s="1" customFormat="1" ht="11.25">
      <c r="A93" s="310"/>
      <c r="B93" s="310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 spans="1:15" s="1" customFormat="1" ht="11.25">
      <c r="A94" s="310"/>
      <c r="B94" s="310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 spans="1:15" s="1" customFormat="1" ht="11.25">
      <c r="A95" s="310"/>
      <c r="B95" s="310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 spans="1:15" s="1" customFormat="1" ht="11.25">
      <c r="A96" s="310"/>
      <c r="B96" s="310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 spans="1:15" s="1" customFormat="1" ht="11.25">
      <c r="A97" s="310"/>
      <c r="B97" s="310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 spans="1:15" s="1" customFormat="1" ht="11.25">
      <c r="A98" s="310"/>
      <c r="B98" s="310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spans="1:15" s="1" customFormat="1" ht="11.25">
      <c r="A99" s="310"/>
      <c r="B99" s="310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 spans="1:15" s="1" customFormat="1" ht="11.25">
      <c r="A100" s="310"/>
      <c r="B100" s="310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 spans="1:15" s="1" customFormat="1" ht="11.25">
      <c r="A101" s="310"/>
      <c r="B101" s="310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 spans="1:15" s="1" customFormat="1" ht="11.25">
      <c r="A102" s="310"/>
      <c r="B102" s="310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 spans="1:15" s="1" customFormat="1" ht="11.25">
      <c r="A103" s="310"/>
      <c r="B103" s="310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</sheetData>
  <sheetProtection selectLockedCells="1"/>
  <mergeCells count="50">
    <mergeCell ref="A38:B38"/>
    <mergeCell ref="A30:B30"/>
    <mergeCell ref="A31:B31"/>
    <mergeCell ref="A32:B32"/>
    <mergeCell ref="A33:B33"/>
    <mergeCell ref="A34:B34"/>
    <mergeCell ref="A35:B35"/>
    <mergeCell ref="A36:B36"/>
    <mergeCell ref="A37:B37"/>
    <mergeCell ref="A28:B28"/>
    <mergeCell ref="A29:B29"/>
    <mergeCell ref="A22:B22"/>
    <mergeCell ref="A23:B23"/>
    <mergeCell ref="A21:B21"/>
    <mergeCell ref="D6:D9"/>
    <mergeCell ref="A26:B26"/>
    <mergeCell ref="A27:B27"/>
    <mergeCell ref="A24:B24"/>
    <mergeCell ref="A25:B25"/>
    <mergeCell ref="A19:B19"/>
    <mergeCell ref="A14:B14"/>
    <mergeCell ref="A12:B12"/>
    <mergeCell ref="A20:B20"/>
    <mergeCell ref="A10:B10"/>
    <mergeCell ref="A11:B11"/>
    <mergeCell ref="A18:B18"/>
    <mergeCell ref="N11:O11"/>
    <mergeCell ref="N10:O10"/>
    <mergeCell ref="N14:O14"/>
    <mergeCell ref="A16:B16"/>
    <mergeCell ref="A17:B17"/>
    <mergeCell ref="A13:B13"/>
    <mergeCell ref="N13:O13"/>
    <mergeCell ref="N12:O12"/>
    <mergeCell ref="A3:H3"/>
    <mergeCell ref="I3:O3"/>
    <mergeCell ref="A4:H4"/>
    <mergeCell ref="I4:O4"/>
    <mergeCell ref="H6:H9"/>
    <mergeCell ref="F6:F9"/>
    <mergeCell ref="K6:K9"/>
    <mergeCell ref="M6:M9"/>
    <mergeCell ref="L6:L9"/>
    <mergeCell ref="A6:B9"/>
    <mergeCell ref="C6:C9"/>
    <mergeCell ref="G6:G9"/>
    <mergeCell ref="I6:I9"/>
    <mergeCell ref="J6:J9"/>
    <mergeCell ref="N6:O9"/>
    <mergeCell ref="E6:E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04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2" width="6.625" style="43" customWidth="1"/>
    <col min="3" max="3" width="8.875" style="555" customWidth="1"/>
    <col min="4" max="8" width="8.625" style="555" customWidth="1"/>
    <col min="9" max="9" width="8.625" style="556" customWidth="1"/>
    <col min="10" max="10" width="8.625" style="557" customWidth="1"/>
    <col min="11" max="11" width="8.625" style="556" customWidth="1"/>
    <col min="12" max="12" width="8.625" style="557" customWidth="1"/>
    <col min="13" max="18" width="8.625" style="555" customWidth="1"/>
    <col min="19" max="19" width="13.375" style="21" customWidth="1"/>
    <col min="20" max="21" width="6.625" style="21" customWidth="1"/>
    <col min="22" max="31" width="8.625" style="555" customWidth="1"/>
    <col min="32" max="35" width="8.625" style="557" customWidth="1"/>
    <col min="36" max="37" width="8.625" style="21" customWidth="1"/>
    <col min="38" max="38" width="13.375" style="21" customWidth="1"/>
    <col min="39" max="39" width="13.125" style="21" customWidth="1"/>
    <col min="40" max="40" width="7.125" style="557" customWidth="1"/>
    <col min="41" max="41" width="6.875" style="558" customWidth="1"/>
    <col min="42" max="42" width="7.125" style="558" customWidth="1"/>
    <col min="43" max="49" width="6.875" style="558" customWidth="1"/>
    <col min="50" max="52" width="7.125" style="558" customWidth="1"/>
    <col min="53" max="54" width="7.125" style="555" customWidth="1"/>
    <col min="55" max="55" width="7.125" style="558" customWidth="1"/>
    <col min="56" max="57" width="7.125" style="555" customWidth="1"/>
    <col min="58" max="59" width="7.125" style="558" customWidth="1"/>
    <col min="60" max="61" width="11.125" style="558" customWidth="1"/>
    <col min="62" max="71" width="7.125" style="558" customWidth="1"/>
    <col min="72" max="78" width="8.625" style="558" customWidth="1"/>
    <col min="79" max="79" width="8.625" style="556" customWidth="1"/>
    <col min="80" max="80" width="13.125" style="43" customWidth="1"/>
    <col min="81" max="16384" width="9" style="557"/>
  </cols>
  <sheetData>
    <row r="1" spans="1:81" s="1" customFormat="1" ht="14.1" customHeight="1">
      <c r="A1" s="55" t="s">
        <v>1280</v>
      </c>
      <c r="B1" s="55"/>
      <c r="C1" s="13"/>
      <c r="D1" s="13"/>
      <c r="E1" s="13"/>
      <c r="F1" s="13"/>
      <c r="G1" s="13"/>
      <c r="H1" s="13"/>
      <c r="I1" s="2"/>
      <c r="K1" s="2"/>
      <c r="M1" s="13"/>
      <c r="O1" s="13"/>
      <c r="P1" s="13"/>
      <c r="Q1" s="13"/>
      <c r="R1" s="13"/>
      <c r="S1" s="28" t="s">
        <v>1281</v>
      </c>
      <c r="T1" s="55" t="s">
        <v>1282</v>
      </c>
      <c r="U1" s="28"/>
      <c r="V1" s="13"/>
      <c r="W1" s="13"/>
      <c r="X1" s="16"/>
      <c r="Y1" s="13"/>
      <c r="Z1" s="13"/>
      <c r="AA1" s="28"/>
      <c r="AB1" s="13"/>
      <c r="AC1" s="13"/>
      <c r="AD1" s="16"/>
      <c r="AE1" s="16"/>
      <c r="AJ1" s="17"/>
      <c r="AK1" s="17"/>
      <c r="AL1" s="28" t="s">
        <v>1283</v>
      </c>
      <c r="AM1" s="55" t="s">
        <v>1284</v>
      </c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3"/>
      <c r="BB1" s="13"/>
      <c r="BC1" s="16"/>
      <c r="BD1" s="13"/>
      <c r="BE1" s="13"/>
      <c r="BF1" s="16"/>
      <c r="BG1" s="16"/>
      <c r="BH1" s="14" t="s">
        <v>1285</v>
      </c>
      <c r="BI1" s="55" t="s">
        <v>1286</v>
      </c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2"/>
      <c r="CB1" s="14" t="s">
        <v>1287</v>
      </c>
    </row>
    <row r="2" spans="1:81" s="1" customFormat="1" ht="14.1" customHeight="1">
      <c r="A2" s="55"/>
      <c r="B2" s="55"/>
      <c r="C2" s="13"/>
      <c r="D2" s="13"/>
      <c r="E2" s="13"/>
      <c r="F2" s="13"/>
      <c r="G2" s="13"/>
      <c r="H2" s="13"/>
      <c r="I2" s="2"/>
      <c r="K2" s="2"/>
      <c r="M2" s="13"/>
      <c r="O2" s="13"/>
      <c r="P2" s="13"/>
      <c r="Q2" s="13"/>
      <c r="R2" s="13"/>
      <c r="S2" s="28"/>
      <c r="T2" s="28"/>
      <c r="U2" s="28"/>
      <c r="V2" s="13"/>
      <c r="W2" s="13"/>
      <c r="X2" s="16"/>
      <c r="Y2" s="13"/>
      <c r="Z2" s="13"/>
      <c r="AA2" s="28"/>
      <c r="AB2" s="13"/>
      <c r="AC2" s="13"/>
      <c r="AD2" s="16"/>
      <c r="AE2" s="16"/>
      <c r="AJ2" s="17"/>
      <c r="AK2" s="17"/>
      <c r="AL2" s="28"/>
      <c r="AM2" s="55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3"/>
      <c r="BB2" s="13"/>
      <c r="BC2" s="16"/>
      <c r="BD2" s="13"/>
      <c r="BE2" s="13"/>
      <c r="BF2" s="16"/>
      <c r="BG2" s="16"/>
      <c r="BH2" s="14"/>
      <c r="BI2" s="55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2"/>
      <c r="CB2" s="14"/>
    </row>
    <row r="3" spans="1:81" s="23" customFormat="1" ht="20.100000000000001" customHeight="1">
      <c r="A3" s="1306" t="s">
        <v>921</v>
      </c>
      <c r="B3" s="1306"/>
      <c r="C3" s="1306"/>
      <c r="D3" s="1306"/>
      <c r="E3" s="1306"/>
      <c r="F3" s="1306"/>
      <c r="G3" s="1306"/>
      <c r="H3" s="1306"/>
      <c r="I3" s="1306"/>
      <c r="J3" s="1306"/>
      <c r="K3" s="1331" t="s">
        <v>1490</v>
      </c>
      <c r="L3" s="1331"/>
      <c r="M3" s="1331"/>
      <c r="N3" s="1331"/>
      <c r="O3" s="1331"/>
      <c r="P3" s="1331"/>
      <c r="Q3" s="1331"/>
      <c r="R3" s="1331"/>
      <c r="S3" s="1331"/>
      <c r="T3" s="1331" t="s">
        <v>922</v>
      </c>
      <c r="U3" s="1331"/>
      <c r="V3" s="1331"/>
      <c r="W3" s="1331"/>
      <c r="X3" s="1331"/>
      <c r="Y3" s="1331"/>
      <c r="Z3" s="1331"/>
      <c r="AA3" s="1331"/>
      <c r="AB3" s="1331"/>
      <c r="AC3" s="1331"/>
      <c r="AD3" s="1596" t="s">
        <v>1521</v>
      </c>
      <c r="AE3" s="1596"/>
      <c r="AF3" s="1596"/>
      <c r="AG3" s="1596"/>
      <c r="AH3" s="1596"/>
      <c r="AI3" s="1596"/>
      <c r="AJ3" s="1596"/>
      <c r="AK3" s="1596"/>
      <c r="AL3" s="1596"/>
      <c r="AM3" s="1331" t="s">
        <v>922</v>
      </c>
      <c r="AN3" s="1331"/>
      <c r="AO3" s="1331"/>
      <c r="AP3" s="1331"/>
      <c r="AQ3" s="1331"/>
      <c r="AR3" s="1331"/>
      <c r="AS3" s="1331"/>
      <c r="AT3" s="1331"/>
      <c r="AU3" s="1331"/>
      <c r="AV3" s="1331"/>
      <c r="AW3" s="1331"/>
      <c r="AX3" s="1596" t="s">
        <v>923</v>
      </c>
      <c r="AY3" s="1596"/>
      <c r="AZ3" s="1596"/>
      <c r="BA3" s="1596"/>
      <c r="BB3" s="1596"/>
      <c r="BC3" s="1596"/>
      <c r="BD3" s="1596"/>
      <c r="BE3" s="1596"/>
      <c r="BF3" s="1596"/>
      <c r="BG3" s="1596"/>
      <c r="BH3" s="1596"/>
      <c r="BI3" s="1306" t="s">
        <v>922</v>
      </c>
      <c r="BJ3" s="1306"/>
      <c r="BK3" s="1306"/>
      <c r="BL3" s="1306"/>
      <c r="BM3" s="1306"/>
      <c r="BN3" s="1306"/>
      <c r="BO3" s="1306"/>
      <c r="BP3" s="1306"/>
      <c r="BQ3" s="1306"/>
      <c r="BR3" s="1306"/>
      <c r="BS3" s="1306"/>
      <c r="BT3" s="1596" t="s">
        <v>923</v>
      </c>
      <c r="BU3" s="1596"/>
      <c r="BV3" s="1596"/>
      <c r="BW3" s="1596"/>
      <c r="BX3" s="1596"/>
      <c r="BY3" s="1596"/>
      <c r="BZ3" s="1596"/>
      <c r="CA3" s="1596"/>
      <c r="CB3" s="1596"/>
      <c r="CC3" s="551"/>
    </row>
    <row r="4" spans="1:81" s="25" customFormat="1" ht="24" customHeight="1">
      <c r="O4" s="26"/>
      <c r="P4" s="26"/>
      <c r="Q4" s="26"/>
      <c r="R4" s="26"/>
      <c r="V4" s="26"/>
      <c r="W4" s="26"/>
      <c r="AF4" s="1378"/>
      <c r="AG4" s="1378"/>
      <c r="AH4" s="1378"/>
      <c r="AI4" s="1378"/>
      <c r="AJ4" s="1378"/>
      <c r="AK4" s="1378"/>
      <c r="AL4" s="1378"/>
      <c r="AV4" s="969"/>
      <c r="AW4" s="969"/>
      <c r="AX4" s="969"/>
      <c r="AY4" s="969"/>
      <c r="AZ4" s="969"/>
      <c r="BA4" s="969"/>
      <c r="BB4" s="969"/>
      <c r="BC4" s="969"/>
      <c r="BD4" s="969"/>
      <c r="BE4" s="969"/>
      <c r="BF4" s="969"/>
      <c r="BG4" s="969"/>
      <c r="BH4" s="969"/>
      <c r="BR4" s="26"/>
      <c r="BS4" s="26"/>
      <c r="BT4" s="1436"/>
      <c r="BU4" s="1436"/>
      <c r="BV4" s="1436"/>
      <c r="BW4" s="1436"/>
      <c r="BX4" s="1436"/>
      <c r="BY4" s="1436"/>
      <c r="BZ4" s="1436"/>
      <c r="CA4" s="1436"/>
      <c r="CB4" s="1436"/>
    </row>
    <row r="5" spans="1:81" s="27" customFormat="1" ht="18" customHeight="1" thickBot="1">
      <c r="A5" s="27" t="s">
        <v>50</v>
      </c>
      <c r="C5" s="15"/>
      <c r="D5" s="15"/>
      <c r="E5" s="15"/>
      <c r="F5" s="15"/>
      <c r="G5" s="15"/>
      <c r="H5" s="15"/>
      <c r="M5" s="15"/>
      <c r="O5" s="15"/>
      <c r="P5" s="15"/>
      <c r="Q5" s="15"/>
      <c r="S5" s="49" t="s">
        <v>558</v>
      </c>
      <c r="T5" s="27" t="s">
        <v>50</v>
      </c>
      <c r="U5" s="49"/>
      <c r="X5" s="15"/>
      <c r="Y5" s="15"/>
      <c r="Z5" s="15"/>
      <c r="AA5" s="49"/>
      <c r="AB5" s="15"/>
      <c r="AC5" s="15"/>
      <c r="AD5" s="15"/>
      <c r="AE5" s="15"/>
      <c r="AJ5" s="471"/>
      <c r="AK5" s="471"/>
      <c r="AL5" s="49" t="s">
        <v>558</v>
      </c>
      <c r="AM5" s="27" t="s">
        <v>50</v>
      </c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49" t="s">
        <v>558</v>
      </c>
      <c r="BI5" s="27" t="s">
        <v>50</v>
      </c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49"/>
      <c r="CA5" s="49"/>
      <c r="CB5" s="49" t="s">
        <v>558</v>
      </c>
    </row>
    <row r="6" spans="1:81" s="1" customFormat="1" ht="22.5" customHeight="1">
      <c r="A6" s="1506" t="s">
        <v>559</v>
      </c>
      <c r="B6" s="1405"/>
      <c r="C6" s="1379" t="s">
        <v>927</v>
      </c>
      <c r="D6" s="1361"/>
      <c r="E6" s="1361"/>
      <c r="F6" s="1361"/>
      <c r="G6" s="1361"/>
      <c r="H6" s="1361"/>
      <c r="I6" s="1361"/>
      <c r="J6" s="1361"/>
      <c r="K6" s="1361"/>
      <c r="L6" s="1361"/>
      <c r="M6" s="1361" t="s">
        <v>927</v>
      </c>
      <c r="N6" s="1361"/>
      <c r="O6" s="1361"/>
      <c r="P6" s="1361"/>
      <c r="Q6" s="1361"/>
      <c r="R6" s="1361"/>
      <c r="S6" s="1342" t="s">
        <v>28</v>
      </c>
      <c r="T6" s="1506" t="s">
        <v>559</v>
      </c>
      <c r="U6" s="1405"/>
      <c r="V6" s="1361" t="s">
        <v>928</v>
      </c>
      <c r="W6" s="1361"/>
      <c r="X6" s="1293" t="s">
        <v>929</v>
      </c>
      <c r="Y6" s="1361"/>
      <c r="Z6" s="1361"/>
      <c r="AA6" s="1361"/>
      <c r="AB6" s="1361"/>
      <c r="AC6" s="1361"/>
      <c r="AD6" s="1361" t="s">
        <v>1297</v>
      </c>
      <c r="AE6" s="1361"/>
      <c r="AF6" s="1361"/>
      <c r="AG6" s="1361"/>
      <c r="AH6" s="1361"/>
      <c r="AI6" s="1361"/>
      <c r="AJ6" s="1361"/>
      <c r="AK6" s="1598"/>
      <c r="AL6" s="1342" t="s">
        <v>28</v>
      </c>
      <c r="AM6" s="1312" t="s">
        <v>30</v>
      </c>
      <c r="AN6" s="1348" t="s">
        <v>929</v>
      </c>
      <c r="AO6" s="1349"/>
      <c r="AP6" s="1349"/>
      <c r="AQ6" s="1349"/>
      <c r="AR6" s="1349"/>
      <c r="AS6" s="1349"/>
      <c r="AT6" s="1349"/>
      <c r="AU6" s="1349"/>
      <c r="AV6" s="1349"/>
      <c r="AW6" s="1349"/>
      <c r="AX6" s="1504"/>
      <c r="AY6" s="1380"/>
      <c r="AZ6" s="1595" t="s">
        <v>930</v>
      </c>
      <c r="BA6" s="1349"/>
      <c r="BB6" s="1349"/>
      <c r="BC6" s="1349"/>
      <c r="BD6" s="1349"/>
      <c r="BE6" s="1349"/>
      <c r="BF6" s="1349"/>
      <c r="BG6" s="1362"/>
      <c r="BH6" s="1342" t="s">
        <v>28</v>
      </c>
      <c r="BI6" s="1312" t="s">
        <v>30</v>
      </c>
      <c r="BJ6" s="1348" t="s">
        <v>931</v>
      </c>
      <c r="BK6" s="1349"/>
      <c r="BL6" s="1349"/>
      <c r="BM6" s="1349"/>
      <c r="BN6" s="1349"/>
      <c r="BO6" s="1349"/>
      <c r="BP6" s="1349"/>
      <c r="BQ6" s="1349"/>
      <c r="BR6" s="1349"/>
      <c r="BS6" s="1349"/>
      <c r="BT6" s="1349" t="s">
        <v>931</v>
      </c>
      <c r="BU6" s="1349"/>
      <c r="BV6" s="1349"/>
      <c r="BW6" s="1349"/>
      <c r="BX6" s="1349"/>
      <c r="BY6" s="1380"/>
      <c r="BZ6" s="1560" t="s">
        <v>935</v>
      </c>
      <c r="CA6" s="1561"/>
      <c r="CB6" s="1342" t="s">
        <v>28</v>
      </c>
    </row>
    <row r="7" spans="1:81" s="1" customFormat="1" ht="15" customHeight="1">
      <c r="A7" s="1507"/>
      <c r="B7" s="1473"/>
      <c r="C7" s="1384" t="s">
        <v>525</v>
      </c>
      <c r="D7" s="1385"/>
      <c r="E7" s="1385"/>
      <c r="F7" s="1385"/>
      <c r="G7" s="1385"/>
      <c r="H7" s="1386"/>
      <c r="I7" s="1515" t="s">
        <v>560</v>
      </c>
      <c r="J7" s="1580"/>
      <c r="K7" s="1385" t="s">
        <v>561</v>
      </c>
      <c r="L7" s="1386"/>
      <c r="M7" s="1580" t="s">
        <v>562</v>
      </c>
      <c r="N7" s="1516"/>
      <c r="O7" s="1515" t="s">
        <v>563</v>
      </c>
      <c r="P7" s="1516"/>
      <c r="Q7" s="1515" t="s">
        <v>934</v>
      </c>
      <c r="R7" s="1566"/>
      <c r="S7" s="1343"/>
      <c r="T7" s="1507"/>
      <c r="U7" s="1473"/>
      <c r="V7" s="1571" t="s">
        <v>564</v>
      </c>
      <c r="W7" s="1516"/>
      <c r="X7" s="1448" t="s">
        <v>525</v>
      </c>
      <c r="Y7" s="1385"/>
      <c r="Z7" s="1385"/>
      <c r="AA7" s="1385"/>
      <c r="AB7" s="1385"/>
      <c r="AC7" s="1385"/>
      <c r="AD7" s="1385" t="s">
        <v>565</v>
      </c>
      <c r="AE7" s="1385"/>
      <c r="AF7" s="1515" t="s">
        <v>566</v>
      </c>
      <c r="AG7" s="1516"/>
      <c r="AH7" s="1515" t="s">
        <v>567</v>
      </c>
      <c r="AI7" s="1516"/>
      <c r="AJ7" s="1583" t="s">
        <v>568</v>
      </c>
      <c r="AK7" s="1584"/>
      <c r="AL7" s="1343"/>
      <c r="AM7" s="1313"/>
      <c r="AN7" s="1571" t="s">
        <v>569</v>
      </c>
      <c r="AO7" s="1516"/>
      <c r="AP7" s="1515" t="s">
        <v>1300</v>
      </c>
      <c r="AQ7" s="1516"/>
      <c r="AR7" s="1515" t="s">
        <v>549</v>
      </c>
      <c r="AS7" s="1516"/>
      <c r="AT7" s="1515" t="s">
        <v>570</v>
      </c>
      <c r="AU7" s="1516"/>
      <c r="AV7" s="1580" t="s">
        <v>805</v>
      </c>
      <c r="AW7" s="1580"/>
      <c r="AX7" s="1580" t="s">
        <v>1299</v>
      </c>
      <c r="AY7" s="1516"/>
      <c r="AZ7" s="1515" t="s">
        <v>1298</v>
      </c>
      <c r="BA7" s="1580"/>
      <c r="BB7" s="1580"/>
      <c r="BC7" s="1580"/>
      <c r="BD7" s="1580"/>
      <c r="BE7" s="1516"/>
      <c r="BF7" s="1515" t="s">
        <v>571</v>
      </c>
      <c r="BG7" s="1566"/>
      <c r="BH7" s="1343"/>
      <c r="BI7" s="1313"/>
      <c r="BJ7" s="1571" t="s">
        <v>572</v>
      </c>
      <c r="BK7" s="1516"/>
      <c r="BL7" s="1515" t="s">
        <v>573</v>
      </c>
      <c r="BM7" s="1516"/>
      <c r="BN7" s="1515" t="s">
        <v>574</v>
      </c>
      <c r="BO7" s="1516"/>
      <c r="BP7" s="1515" t="s">
        <v>575</v>
      </c>
      <c r="BQ7" s="1516"/>
      <c r="BR7" s="1515" t="s">
        <v>576</v>
      </c>
      <c r="BS7" s="1580"/>
      <c r="BT7" s="1580" t="s">
        <v>577</v>
      </c>
      <c r="BU7" s="1516"/>
      <c r="BV7" s="1515" t="s">
        <v>578</v>
      </c>
      <c r="BW7" s="1516"/>
      <c r="BX7" s="1448" t="s">
        <v>206</v>
      </c>
      <c r="BY7" s="1386"/>
      <c r="BZ7" s="1562"/>
      <c r="CA7" s="1563"/>
      <c r="CB7" s="1343"/>
    </row>
    <row r="8" spans="1:81" s="1" customFormat="1" ht="15" customHeight="1">
      <c r="A8" s="1507"/>
      <c r="B8" s="1473"/>
      <c r="C8" s="1591"/>
      <c r="D8" s="1579"/>
      <c r="E8" s="1579"/>
      <c r="F8" s="1579"/>
      <c r="G8" s="1579"/>
      <c r="H8" s="1359"/>
      <c r="I8" s="1567"/>
      <c r="J8" s="1581"/>
      <c r="K8" s="1578"/>
      <c r="L8" s="1576"/>
      <c r="M8" s="1581"/>
      <c r="N8" s="1573"/>
      <c r="O8" s="1567"/>
      <c r="P8" s="1573"/>
      <c r="Q8" s="1567"/>
      <c r="R8" s="1568"/>
      <c r="S8" s="1343"/>
      <c r="T8" s="1507"/>
      <c r="U8" s="1473"/>
      <c r="V8" s="1572"/>
      <c r="W8" s="1573"/>
      <c r="X8" s="1577"/>
      <c r="Y8" s="1579"/>
      <c r="Z8" s="1579"/>
      <c r="AA8" s="1579"/>
      <c r="AB8" s="1579"/>
      <c r="AC8" s="1579"/>
      <c r="AD8" s="1578"/>
      <c r="AE8" s="1578"/>
      <c r="AF8" s="1567"/>
      <c r="AG8" s="1573"/>
      <c r="AH8" s="1567"/>
      <c r="AI8" s="1573"/>
      <c r="AJ8" s="1585"/>
      <c r="AK8" s="1473"/>
      <c r="AL8" s="1343"/>
      <c r="AM8" s="1313"/>
      <c r="AN8" s="1572"/>
      <c r="AO8" s="1573"/>
      <c r="AP8" s="1567"/>
      <c r="AQ8" s="1573"/>
      <c r="AR8" s="1567"/>
      <c r="AS8" s="1573"/>
      <c r="AT8" s="1567"/>
      <c r="AU8" s="1573"/>
      <c r="AV8" s="1581"/>
      <c r="AW8" s="1581"/>
      <c r="AX8" s="1581"/>
      <c r="AY8" s="1573"/>
      <c r="AZ8" s="1569"/>
      <c r="BA8" s="1582"/>
      <c r="BB8" s="1582"/>
      <c r="BC8" s="1582"/>
      <c r="BD8" s="1582"/>
      <c r="BE8" s="1575"/>
      <c r="BF8" s="1567"/>
      <c r="BG8" s="1568"/>
      <c r="BH8" s="1343"/>
      <c r="BI8" s="1313"/>
      <c r="BJ8" s="1572"/>
      <c r="BK8" s="1573"/>
      <c r="BL8" s="1567"/>
      <c r="BM8" s="1573"/>
      <c r="BN8" s="1567"/>
      <c r="BO8" s="1573"/>
      <c r="BP8" s="1567"/>
      <c r="BQ8" s="1573"/>
      <c r="BR8" s="1567"/>
      <c r="BS8" s="1581"/>
      <c r="BT8" s="1581"/>
      <c r="BU8" s="1573"/>
      <c r="BV8" s="1567"/>
      <c r="BW8" s="1573"/>
      <c r="BX8" s="1449"/>
      <c r="BY8" s="1576"/>
      <c r="BZ8" s="1562"/>
      <c r="CA8" s="1563"/>
      <c r="CB8" s="1343"/>
    </row>
    <row r="9" spans="1:81" s="1" customFormat="1" ht="23.25" customHeight="1">
      <c r="A9" s="1507"/>
      <c r="B9" s="1473"/>
      <c r="C9" s="1592" t="s">
        <v>932</v>
      </c>
      <c r="D9" s="1394"/>
      <c r="E9" s="1394"/>
      <c r="F9" s="1371" t="s">
        <v>925</v>
      </c>
      <c r="G9" s="1394"/>
      <c r="H9" s="1374"/>
      <c r="I9" s="1569"/>
      <c r="J9" s="1582"/>
      <c r="K9" s="1579"/>
      <c r="L9" s="1359"/>
      <c r="M9" s="1582"/>
      <c r="N9" s="1575"/>
      <c r="O9" s="1569"/>
      <c r="P9" s="1575"/>
      <c r="Q9" s="1569"/>
      <c r="R9" s="1570"/>
      <c r="S9" s="1343"/>
      <c r="T9" s="1507"/>
      <c r="U9" s="1473"/>
      <c r="V9" s="1574"/>
      <c r="W9" s="1575"/>
      <c r="X9" s="1371" t="s">
        <v>933</v>
      </c>
      <c r="Y9" s="1395"/>
      <c r="Z9" s="1375"/>
      <c r="AA9" s="1371" t="s">
        <v>926</v>
      </c>
      <c r="AB9" s="1394"/>
      <c r="AC9" s="1394"/>
      <c r="AD9" s="1579"/>
      <c r="AE9" s="1579"/>
      <c r="AF9" s="1569"/>
      <c r="AG9" s="1575"/>
      <c r="AH9" s="1569"/>
      <c r="AI9" s="1575"/>
      <c r="AJ9" s="1586"/>
      <c r="AK9" s="1587"/>
      <c r="AL9" s="1343"/>
      <c r="AM9" s="1313"/>
      <c r="AN9" s="1574"/>
      <c r="AO9" s="1575"/>
      <c r="AP9" s="1569"/>
      <c r="AQ9" s="1575"/>
      <c r="AR9" s="1569"/>
      <c r="AS9" s="1575"/>
      <c r="AT9" s="1569"/>
      <c r="AU9" s="1575"/>
      <c r="AV9" s="1582"/>
      <c r="AW9" s="1582"/>
      <c r="AX9" s="1582"/>
      <c r="AY9" s="1575"/>
      <c r="AZ9" s="1371" t="s">
        <v>933</v>
      </c>
      <c r="BA9" s="1395"/>
      <c r="BB9" s="1375"/>
      <c r="BC9" s="1335" t="s">
        <v>926</v>
      </c>
      <c r="BD9" s="1395"/>
      <c r="BE9" s="1375"/>
      <c r="BF9" s="1569"/>
      <c r="BG9" s="1570"/>
      <c r="BH9" s="1343"/>
      <c r="BI9" s="1313"/>
      <c r="BJ9" s="1574"/>
      <c r="BK9" s="1575"/>
      <c r="BL9" s="1569"/>
      <c r="BM9" s="1575"/>
      <c r="BN9" s="1569"/>
      <c r="BO9" s="1575"/>
      <c r="BP9" s="1569"/>
      <c r="BQ9" s="1575"/>
      <c r="BR9" s="1569"/>
      <c r="BS9" s="1582"/>
      <c r="BT9" s="1582"/>
      <c r="BU9" s="1575"/>
      <c r="BV9" s="1569"/>
      <c r="BW9" s="1575"/>
      <c r="BX9" s="1577"/>
      <c r="BY9" s="1359"/>
      <c r="BZ9" s="1564"/>
      <c r="CA9" s="1565"/>
      <c r="CB9" s="1343"/>
    </row>
    <row r="10" spans="1:81" s="1" customFormat="1" ht="15" customHeight="1">
      <c r="A10" s="1507"/>
      <c r="B10" s="1473"/>
      <c r="C10" s="1593" t="s">
        <v>1070</v>
      </c>
      <c r="D10" s="1366" t="s">
        <v>909</v>
      </c>
      <c r="E10" s="1448" t="s">
        <v>910</v>
      </c>
      <c r="F10" s="1275" t="s">
        <v>924</v>
      </c>
      <c r="G10" s="1366" t="s">
        <v>909</v>
      </c>
      <c r="H10" s="1366" t="s">
        <v>910</v>
      </c>
      <c r="I10" s="1275" t="s">
        <v>579</v>
      </c>
      <c r="J10" s="1279" t="s">
        <v>204</v>
      </c>
      <c r="K10" s="1337" t="s">
        <v>579</v>
      </c>
      <c r="L10" s="1275" t="s">
        <v>204</v>
      </c>
      <c r="M10" s="1337" t="s">
        <v>579</v>
      </c>
      <c r="N10" s="1337" t="s">
        <v>204</v>
      </c>
      <c r="O10" s="1337" t="s">
        <v>579</v>
      </c>
      <c r="P10" s="1275" t="s">
        <v>204</v>
      </c>
      <c r="Q10" s="1275" t="s">
        <v>579</v>
      </c>
      <c r="R10" s="1275" t="s">
        <v>204</v>
      </c>
      <c r="S10" s="1343"/>
      <c r="T10" s="1507"/>
      <c r="U10" s="1473"/>
      <c r="V10" s="1337" t="s">
        <v>579</v>
      </c>
      <c r="W10" s="1275" t="s">
        <v>204</v>
      </c>
      <c r="X10" s="1275" t="s">
        <v>1070</v>
      </c>
      <c r="Y10" s="1366" t="s">
        <v>909</v>
      </c>
      <c r="Z10" s="1448" t="s">
        <v>910</v>
      </c>
      <c r="AA10" s="1279" t="s">
        <v>1070</v>
      </c>
      <c r="AB10" s="1366" t="s">
        <v>909</v>
      </c>
      <c r="AC10" s="1448" t="s">
        <v>910</v>
      </c>
      <c r="AD10" s="1337" t="s">
        <v>579</v>
      </c>
      <c r="AE10" s="1279" t="s">
        <v>204</v>
      </c>
      <c r="AF10" s="1275" t="s">
        <v>579</v>
      </c>
      <c r="AG10" s="1275" t="s">
        <v>204</v>
      </c>
      <c r="AH10" s="1275" t="s">
        <v>579</v>
      </c>
      <c r="AI10" s="1337" t="s">
        <v>204</v>
      </c>
      <c r="AJ10" s="1275" t="s">
        <v>579</v>
      </c>
      <c r="AK10" s="1599" t="s">
        <v>204</v>
      </c>
      <c r="AL10" s="1343"/>
      <c r="AM10" s="1313"/>
      <c r="AN10" s="1593" t="s">
        <v>579</v>
      </c>
      <c r="AO10" s="1275" t="s">
        <v>204</v>
      </c>
      <c r="AP10" s="1275" t="s">
        <v>579</v>
      </c>
      <c r="AQ10" s="1275" t="s">
        <v>204</v>
      </c>
      <c r="AR10" s="1275" t="s">
        <v>579</v>
      </c>
      <c r="AS10" s="1275" t="s">
        <v>204</v>
      </c>
      <c r="AT10" s="1275" t="s">
        <v>579</v>
      </c>
      <c r="AU10" s="1275" t="s">
        <v>204</v>
      </c>
      <c r="AV10" s="1337" t="s">
        <v>579</v>
      </c>
      <c r="AW10" s="1279" t="s">
        <v>204</v>
      </c>
      <c r="AX10" s="1337" t="s">
        <v>579</v>
      </c>
      <c r="AY10" s="1275" t="s">
        <v>204</v>
      </c>
      <c r="AZ10" s="1337" t="s">
        <v>1070</v>
      </c>
      <c r="BA10" s="1366" t="s">
        <v>909</v>
      </c>
      <c r="BB10" s="1448" t="s">
        <v>910</v>
      </c>
      <c r="BC10" s="1275" t="s">
        <v>1070</v>
      </c>
      <c r="BD10" s="1366" t="s">
        <v>909</v>
      </c>
      <c r="BE10" s="1448" t="s">
        <v>910</v>
      </c>
      <c r="BF10" s="1275" t="s">
        <v>579</v>
      </c>
      <c r="BG10" s="1337" t="s">
        <v>204</v>
      </c>
      <c r="BH10" s="1343"/>
      <c r="BI10" s="1313"/>
      <c r="BJ10" s="1593" t="s">
        <v>579</v>
      </c>
      <c r="BK10" s="1275" t="s">
        <v>204</v>
      </c>
      <c r="BL10" s="1275" t="s">
        <v>579</v>
      </c>
      <c r="BM10" s="1275" t="s">
        <v>204</v>
      </c>
      <c r="BN10" s="1275" t="s">
        <v>579</v>
      </c>
      <c r="BO10" s="1275" t="s">
        <v>204</v>
      </c>
      <c r="BP10" s="1275" t="s">
        <v>579</v>
      </c>
      <c r="BQ10" s="1337" t="s">
        <v>204</v>
      </c>
      <c r="BR10" s="1337" t="s">
        <v>579</v>
      </c>
      <c r="BS10" s="1279" t="s">
        <v>204</v>
      </c>
      <c r="BT10" s="1337" t="s">
        <v>579</v>
      </c>
      <c r="BU10" s="1275" t="s">
        <v>204</v>
      </c>
      <c r="BV10" s="1337" t="s">
        <v>579</v>
      </c>
      <c r="BW10" s="1275" t="s">
        <v>204</v>
      </c>
      <c r="BX10" s="1275" t="s">
        <v>579</v>
      </c>
      <c r="BY10" s="1275" t="s">
        <v>204</v>
      </c>
      <c r="BZ10" s="1275" t="s">
        <v>579</v>
      </c>
      <c r="CA10" s="1279" t="s">
        <v>204</v>
      </c>
      <c r="CB10" s="1343"/>
    </row>
    <row r="11" spans="1:81" s="1" customFormat="1" ht="15" customHeight="1">
      <c r="A11" s="1508"/>
      <c r="B11" s="1474"/>
      <c r="C11" s="1594"/>
      <c r="D11" s="1311"/>
      <c r="E11" s="1450"/>
      <c r="F11" s="1373"/>
      <c r="G11" s="1311"/>
      <c r="H11" s="1311"/>
      <c r="I11" s="1373"/>
      <c r="J11" s="1588"/>
      <c r="K11" s="1338"/>
      <c r="L11" s="1373"/>
      <c r="M11" s="1338"/>
      <c r="N11" s="1338"/>
      <c r="O11" s="1338"/>
      <c r="P11" s="1373"/>
      <c r="Q11" s="1373"/>
      <c r="R11" s="1373"/>
      <c r="S11" s="1344"/>
      <c r="T11" s="1508"/>
      <c r="U11" s="1474"/>
      <c r="V11" s="1338"/>
      <c r="W11" s="1373"/>
      <c r="X11" s="1373"/>
      <c r="Y11" s="1311"/>
      <c r="Z11" s="1450"/>
      <c r="AA11" s="1588"/>
      <c r="AB11" s="1311"/>
      <c r="AC11" s="1450"/>
      <c r="AD11" s="1338"/>
      <c r="AE11" s="1588"/>
      <c r="AF11" s="1373"/>
      <c r="AG11" s="1373"/>
      <c r="AH11" s="1373"/>
      <c r="AI11" s="1338"/>
      <c r="AJ11" s="1373"/>
      <c r="AK11" s="1600"/>
      <c r="AL11" s="1344"/>
      <c r="AM11" s="1314"/>
      <c r="AN11" s="1594"/>
      <c r="AO11" s="1373"/>
      <c r="AP11" s="1373"/>
      <c r="AQ11" s="1373"/>
      <c r="AR11" s="1373"/>
      <c r="AS11" s="1373"/>
      <c r="AT11" s="1373"/>
      <c r="AU11" s="1373"/>
      <c r="AV11" s="1338"/>
      <c r="AW11" s="1588"/>
      <c r="AX11" s="1338"/>
      <c r="AY11" s="1373"/>
      <c r="AZ11" s="1338"/>
      <c r="BA11" s="1311"/>
      <c r="BB11" s="1450"/>
      <c r="BC11" s="1373"/>
      <c r="BD11" s="1311"/>
      <c r="BE11" s="1450"/>
      <c r="BF11" s="1373"/>
      <c r="BG11" s="1338"/>
      <c r="BH11" s="1344"/>
      <c r="BI11" s="1314"/>
      <c r="BJ11" s="1594"/>
      <c r="BK11" s="1373"/>
      <c r="BL11" s="1373"/>
      <c r="BM11" s="1373"/>
      <c r="BN11" s="1373"/>
      <c r="BO11" s="1373"/>
      <c r="BP11" s="1373"/>
      <c r="BQ11" s="1338"/>
      <c r="BR11" s="1338"/>
      <c r="BS11" s="1588"/>
      <c r="BT11" s="1338"/>
      <c r="BU11" s="1373"/>
      <c r="BV11" s="1338"/>
      <c r="BW11" s="1373"/>
      <c r="BX11" s="1373"/>
      <c r="BY11" s="1373"/>
      <c r="BZ11" s="1373"/>
      <c r="CA11" s="1588"/>
      <c r="CB11" s="1344"/>
    </row>
    <row r="12" spans="1:81" s="1" customFormat="1" ht="15.2" customHeight="1">
      <c r="A12" s="1277" t="s">
        <v>344</v>
      </c>
      <c r="B12" s="1278"/>
      <c r="C12" s="271">
        <v>16</v>
      </c>
      <c r="D12" s="31" t="s">
        <v>908</v>
      </c>
      <c r="E12" s="31" t="s">
        <v>908</v>
      </c>
      <c r="F12" s="79">
        <v>0</v>
      </c>
      <c r="G12" s="31" t="s">
        <v>908</v>
      </c>
      <c r="H12" s="31" t="s">
        <v>908</v>
      </c>
      <c r="I12" s="79">
        <v>0</v>
      </c>
      <c r="J12" s="79">
        <v>0</v>
      </c>
      <c r="K12" s="79">
        <v>10</v>
      </c>
      <c r="L12" s="79">
        <v>0</v>
      </c>
      <c r="M12" s="79">
        <v>0</v>
      </c>
      <c r="N12" s="79">
        <v>0</v>
      </c>
      <c r="O12" s="79">
        <v>5</v>
      </c>
      <c r="P12" s="79">
        <v>0</v>
      </c>
      <c r="Q12" s="79">
        <v>1</v>
      </c>
      <c r="R12" s="79">
        <v>0</v>
      </c>
      <c r="S12" s="58" t="s">
        <v>344</v>
      </c>
      <c r="T12" s="1277" t="s">
        <v>344</v>
      </c>
      <c r="U12" s="1278"/>
      <c r="V12" s="31" t="s">
        <v>46</v>
      </c>
      <c r="W12" s="31" t="s">
        <v>46</v>
      </c>
      <c r="X12" s="79">
        <v>1497</v>
      </c>
      <c r="Y12" s="31" t="s">
        <v>908</v>
      </c>
      <c r="Z12" s="31" t="s">
        <v>908</v>
      </c>
      <c r="AA12" s="79">
        <v>0</v>
      </c>
      <c r="AB12" s="31" t="s">
        <v>908</v>
      </c>
      <c r="AC12" s="31" t="s">
        <v>908</v>
      </c>
      <c r="AD12" s="79">
        <v>0</v>
      </c>
      <c r="AE12" s="79">
        <v>0</v>
      </c>
      <c r="AF12" s="79">
        <v>0</v>
      </c>
      <c r="AG12" s="79">
        <v>0</v>
      </c>
      <c r="AH12" s="79">
        <v>1</v>
      </c>
      <c r="AI12" s="79">
        <v>0</v>
      </c>
      <c r="AJ12" s="79">
        <v>1</v>
      </c>
      <c r="AK12" s="79">
        <v>0</v>
      </c>
      <c r="AL12" s="58" t="s">
        <v>344</v>
      </c>
      <c r="AM12" s="29" t="s">
        <v>344</v>
      </c>
      <c r="AN12" s="79">
        <v>147</v>
      </c>
      <c r="AO12" s="79">
        <v>0</v>
      </c>
      <c r="AP12" s="79">
        <v>3</v>
      </c>
      <c r="AQ12" s="79">
        <v>0</v>
      </c>
      <c r="AR12" s="79">
        <v>0</v>
      </c>
      <c r="AS12" s="79">
        <v>0</v>
      </c>
      <c r="AT12" s="79">
        <v>221</v>
      </c>
      <c r="AU12" s="79">
        <v>0</v>
      </c>
      <c r="AV12" s="79">
        <v>0</v>
      </c>
      <c r="AW12" s="79">
        <v>0</v>
      </c>
      <c r="AX12" s="79">
        <v>1124</v>
      </c>
      <c r="AY12" s="79">
        <v>0</v>
      </c>
      <c r="AZ12" s="79">
        <v>2282</v>
      </c>
      <c r="BA12" s="31" t="s">
        <v>908</v>
      </c>
      <c r="BB12" s="31" t="s">
        <v>908</v>
      </c>
      <c r="BC12" s="79">
        <v>110</v>
      </c>
      <c r="BD12" s="31" t="s">
        <v>908</v>
      </c>
      <c r="BE12" s="31" t="s">
        <v>908</v>
      </c>
      <c r="BF12" s="79">
        <v>32</v>
      </c>
      <c r="BG12" s="79">
        <v>0</v>
      </c>
      <c r="BH12" s="58" t="s">
        <v>344</v>
      </c>
      <c r="BI12" s="29" t="s">
        <v>344</v>
      </c>
      <c r="BJ12" s="79">
        <v>1821</v>
      </c>
      <c r="BK12" s="79">
        <v>0</v>
      </c>
      <c r="BL12" s="79">
        <v>0</v>
      </c>
      <c r="BM12" s="79">
        <v>108</v>
      </c>
      <c r="BN12" s="79">
        <v>13</v>
      </c>
      <c r="BO12" s="79">
        <v>0</v>
      </c>
      <c r="BP12" s="79">
        <v>369</v>
      </c>
      <c r="BQ12" s="79">
        <v>2</v>
      </c>
      <c r="BR12" s="79">
        <v>7</v>
      </c>
      <c r="BS12" s="79">
        <v>0</v>
      </c>
      <c r="BT12" s="79">
        <v>3</v>
      </c>
      <c r="BU12" s="79">
        <v>0</v>
      </c>
      <c r="BV12" s="79">
        <v>36</v>
      </c>
      <c r="BW12" s="79">
        <v>0</v>
      </c>
      <c r="BX12" s="79">
        <v>1</v>
      </c>
      <c r="BY12" s="79">
        <v>0</v>
      </c>
      <c r="BZ12" s="79">
        <v>3</v>
      </c>
      <c r="CA12" s="79">
        <v>0</v>
      </c>
      <c r="CB12" s="58" t="s">
        <v>344</v>
      </c>
    </row>
    <row r="13" spans="1:81" s="1" customFormat="1" ht="15.2" customHeight="1">
      <c r="A13" s="1277" t="s">
        <v>297</v>
      </c>
      <c r="B13" s="1278"/>
      <c r="C13" s="271">
        <v>23</v>
      </c>
      <c r="D13" s="31" t="s">
        <v>908</v>
      </c>
      <c r="E13" s="31" t="s">
        <v>908</v>
      </c>
      <c r="F13" s="79">
        <v>0</v>
      </c>
      <c r="G13" s="31" t="s">
        <v>908</v>
      </c>
      <c r="H13" s="31" t="s">
        <v>908</v>
      </c>
      <c r="I13" s="79">
        <v>2</v>
      </c>
      <c r="J13" s="79">
        <v>0</v>
      </c>
      <c r="K13" s="79">
        <v>11</v>
      </c>
      <c r="L13" s="79">
        <v>0</v>
      </c>
      <c r="M13" s="79">
        <v>2</v>
      </c>
      <c r="N13" s="79">
        <v>0</v>
      </c>
      <c r="O13" s="79">
        <v>6</v>
      </c>
      <c r="P13" s="79">
        <v>0</v>
      </c>
      <c r="Q13" s="79">
        <v>2</v>
      </c>
      <c r="R13" s="79">
        <v>0</v>
      </c>
      <c r="S13" s="58" t="s">
        <v>297</v>
      </c>
      <c r="T13" s="1277" t="s">
        <v>297</v>
      </c>
      <c r="U13" s="1278"/>
      <c r="V13" s="31" t="s">
        <v>46</v>
      </c>
      <c r="W13" s="31" t="s">
        <v>46</v>
      </c>
      <c r="X13" s="79">
        <v>991</v>
      </c>
      <c r="Y13" s="31" t="s">
        <v>908</v>
      </c>
      <c r="Z13" s="31" t="s">
        <v>908</v>
      </c>
      <c r="AA13" s="79">
        <v>0</v>
      </c>
      <c r="AB13" s="31" t="s">
        <v>908</v>
      </c>
      <c r="AC13" s="31" t="s">
        <v>908</v>
      </c>
      <c r="AD13" s="79">
        <v>0</v>
      </c>
      <c r="AE13" s="79">
        <v>0</v>
      </c>
      <c r="AF13" s="79">
        <v>1</v>
      </c>
      <c r="AG13" s="79">
        <v>0</v>
      </c>
      <c r="AH13" s="79">
        <v>3</v>
      </c>
      <c r="AI13" s="79">
        <v>0</v>
      </c>
      <c r="AJ13" s="79">
        <v>1</v>
      </c>
      <c r="AK13" s="79">
        <v>0</v>
      </c>
      <c r="AL13" s="58" t="s">
        <v>297</v>
      </c>
      <c r="AM13" s="29" t="s">
        <v>297</v>
      </c>
      <c r="AN13" s="79">
        <v>170</v>
      </c>
      <c r="AO13" s="79">
        <v>0</v>
      </c>
      <c r="AP13" s="79">
        <v>3</v>
      </c>
      <c r="AQ13" s="79">
        <v>0</v>
      </c>
      <c r="AR13" s="79">
        <v>0</v>
      </c>
      <c r="AS13" s="79">
        <v>0</v>
      </c>
      <c r="AT13" s="79">
        <v>0</v>
      </c>
      <c r="AU13" s="79">
        <v>0</v>
      </c>
      <c r="AV13" s="79">
        <v>2</v>
      </c>
      <c r="AW13" s="79">
        <v>0</v>
      </c>
      <c r="AX13" s="79">
        <v>811</v>
      </c>
      <c r="AY13" s="79">
        <v>0</v>
      </c>
      <c r="AZ13" s="79">
        <v>2202</v>
      </c>
      <c r="BA13" s="31" t="s">
        <v>908</v>
      </c>
      <c r="BB13" s="31" t="s">
        <v>908</v>
      </c>
      <c r="BC13" s="79">
        <v>48</v>
      </c>
      <c r="BD13" s="31" t="s">
        <v>908</v>
      </c>
      <c r="BE13" s="31" t="s">
        <v>908</v>
      </c>
      <c r="BF13" s="79">
        <v>19</v>
      </c>
      <c r="BG13" s="79">
        <v>0</v>
      </c>
      <c r="BH13" s="58" t="s">
        <v>297</v>
      </c>
      <c r="BI13" s="29" t="s">
        <v>297</v>
      </c>
      <c r="BJ13" s="79">
        <v>1768</v>
      </c>
      <c r="BK13" s="79">
        <v>41</v>
      </c>
      <c r="BL13" s="79">
        <v>0</v>
      </c>
      <c r="BM13" s="79">
        <v>5</v>
      </c>
      <c r="BN13" s="79">
        <v>5</v>
      </c>
      <c r="BO13" s="79">
        <v>0</v>
      </c>
      <c r="BP13" s="79">
        <v>347</v>
      </c>
      <c r="BQ13" s="79">
        <v>1</v>
      </c>
      <c r="BR13" s="79">
        <v>5</v>
      </c>
      <c r="BS13" s="79">
        <v>0</v>
      </c>
      <c r="BT13" s="79">
        <v>7</v>
      </c>
      <c r="BU13" s="79">
        <v>0</v>
      </c>
      <c r="BV13" s="79">
        <v>50</v>
      </c>
      <c r="BW13" s="79">
        <v>1</v>
      </c>
      <c r="BX13" s="79">
        <v>1</v>
      </c>
      <c r="BY13" s="79">
        <v>0</v>
      </c>
      <c r="BZ13" s="79">
        <v>7</v>
      </c>
      <c r="CA13" s="79">
        <v>0</v>
      </c>
      <c r="CB13" s="58" t="s">
        <v>297</v>
      </c>
    </row>
    <row r="14" spans="1:81" s="1" customFormat="1" ht="15.2" customHeight="1">
      <c r="A14" s="1277" t="s">
        <v>348</v>
      </c>
      <c r="B14" s="1278"/>
      <c r="C14" s="271">
        <v>89</v>
      </c>
      <c r="D14" s="31" t="s">
        <v>908</v>
      </c>
      <c r="E14" s="31" t="s">
        <v>908</v>
      </c>
      <c r="F14" s="79">
        <v>0</v>
      </c>
      <c r="G14" s="31" t="s">
        <v>908</v>
      </c>
      <c r="H14" s="31" t="s">
        <v>908</v>
      </c>
      <c r="I14" s="79">
        <v>0</v>
      </c>
      <c r="J14" s="79">
        <v>0</v>
      </c>
      <c r="K14" s="79">
        <v>8</v>
      </c>
      <c r="L14" s="79">
        <v>0</v>
      </c>
      <c r="M14" s="79">
        <v>5</v>
      </c>
      <c r="N14" s="79">
        <v>0</v>
      </c>
      <c r="O14" s="79">
        <v>3</v>
      </c>
      <c r="P14" s="79">
        <v>0</v>
      </c>
      <c r="Q14" s="79">
        <v>3</v>
      </c>
      <c r="R14" s="79">
        <v>0</v>
      </c>
      <c r="S14" s="58" t="s">
        <v>348</v>
      </c>
      <c r="T14" s="1277" t="s">
        <v>348</v>
      </c>
      <c r="U14" s="1278"/>
      <c r="V14" s="31">
        <v>70</v>
      </c>
      <c r="W14" s="31">
        <v>0</v>
      </c>
      <c r="X14" s="79">
        <v>1277</v>
      </c>
      <c r="Y14" s="31" t="s">
        <v>908</v>
      </c>
      <c r="Z14" s="31" t="s">
        <v>908</v>
      </c>
      <c r="AA14" s="79">
        <v>0</v>
      </c>
      <c r="AB14" s="31" t="s">
        <v>908</v>
      </c>
      <c r="AC14" s="31" t="s">
        <v>908</v>
      </c>
      <c r="AD14" s="79">
        <v>0</v>
      </c>
      <c r="AE14" s="79">
        <v>0</v>
      </c>
      <c r="AF14" s="79">
        <v>3</v>
      </c>
      <c r="AG14" s="79">
        <v>0</v>
      </c>
      <c r="AH14" s="79">
        <v>1</v>
      </c>
      <c r="AI14" s="79">
        <v>0</v>
      </c>
      <c r="AJ14" s="79">
        <v>0</v>
      </c>
      <c r="AK14" s="79">
        <v>0</v>
      </c>
      <c r="AL14" s="58" t="s">
        <v>348</v>
      </c>
      <c r="AM14" s="29" t="s">
        <v>348</v>
      </c>
      <c r="AN14" s="79">
        <v>124</v>
      </c>
      <c r="AO14" s="79">
        <v>0</v>
      </c>
      <c r="AP14" s="79">
        <v>3</v>
      </c>
      <c r="AQ14" s="79">
        <v>0</v>
      </c>
      <c r="AR14" s="79">
        <v>0</v>
      </c>
      <c r="AS14" s="79">
        <v>0</v>
      </c>
      <c r="AT14" s="79">
        <v>34</v>
      </c>
      <c r="AU14" s="79">
        <v>0</v>
      </c>
      <c r="AV14" s="79">
        <v>0</v>
      </c>
      <c r="AW14" s="79">
        <v>0</v>
      </c>
      <c r="AX14" s="79">
        <v>1112</v>
      </c>
      <c r="AY14" s="79">
        <v>0</v>
      </c>
      <c r="AZ14" s="79">
        <v>2344</v>
      </c>
      <c r="BA14" s="31" t="s">
        <v>908</v>
      </c>
      <c r="BB14" s="31" t="s">
        <v>908</v>
      </c>
      <c r="BC14" s="79">
        <v>66</v>
      </c>
      <c r="BD14" s="31" t="s">
        <v>908</v>
      </c>
      <c r="BE14" s="31" t="s">
        <v>908</v>
      </c>
      <c r="BF14" s="79">
        <v>111</v>
      </c>
      <c r="BG14" s="79">
        <v>7</v>
      </c>
      <c r="BH14" s="58" t="s">
        <v>348</v>
      </c>
      <c r="BI14" s="29" t="s">
        <v>348</v>
      </c>
      <c r="BJ14" s="79">
        <v>1876</v>
      </c>
      <c r="BK14" s="79">
        <v>50</v>
      </c>
      <c r="BL14" s="79">
        <v>0</v>
      </c>
      <c r="BM14" s="79">
        <v>9</v>
      </c>
      <c r="BN14" s="79">
        <v>3</v>
      </c>
      <c r="BO14" s="79">
        <v>0</v>
      </c>
      <c r="BP14" s="79">
        <v>285</v>
      </c>
      <c r="BQ14" s="79">
        <v>0</v>
      </c>
      <c r="BR14" s="79">
        <v>3</v>
      </c>
      <c r="BS14" s="79">
        <v>0</v>
      </c>
      <c r="BT14" s="79">
        <v>6</v>
      </c>
      <c r="BU14" s="79">
        <v>0</v>
      </c>
      <c r="BV14" s="79">
        <v>36</v>
      </c>
      <c r="BW14" s="79">
        <v>0</v>
      </c>
      <c r="BX14" s="79">
        <v>23</v>
      </c>
      <c r="BY14" s="79">
        <v>0</v>
      </c>
      <c r="BZ14" s="79">
        <v>1</v>
      </c>
      <c r="CA14" s="79">
        <v>0</v>
      </c>
      <c r="CB14" s="58" t="s">
        <v>348</v>
      </c>
    </row>
    <row r="15" spans="1:81" s="1" customFormat="1" ht="15.2" customHeight="1">
      <c r="A15" s="1277" t="s">
        <v>904</v>
      </c>
      <c r="B15" s="1278"/>
      <c r="C15" s="271">
        <v>37</v>
      </c>
      <c r="D15" s="31">
        <v>21</v>
      </c>
      <c r="E15" s="31">
        <v>16</v>
      </c>
      <c r="F15" s="79">
        <v>0</v>
      </c>
      <c r="G15" s="31">
        <v>0</v>
      </c>
      <c r="H15" s="31">
        <v>0</v>
      </c>
      <c r="I15" s="79">
        <v>0</v>
      </c>
      <c r="J15" s="79">
        <v>0</v>
      </c>
      <c r="K15" s="79">
        <v>9</v>
      </c>
      <c r="L15" s="79">
        <v>0</v>
      </c>
      <c r="M15" s="79">
        <v>2</v>
      </c>
      <c r="N15" s="79">
        <v>0</v>
      </c>
      <c r="O15" s="79">
        <v>1</v>
      </c>
      <c r="P15" s="79">
        <v>0</v>
      </c>
      <c r="Q15" s="79">
        <v>1</v>
      </c>
      <c r="R15" s="79">
        <v>0</v>
      </c>
      <c r="S15" s="58" t="s">
        <v>904</v>
      </c>
      <c r="T15" s="1277" t="s">
        <v>904</v>
      </c>
      <c r="U15" s="1278"/>
      <c r="V15" s="31">
        <v>24</v>
      </c>
      <c r="W15" s="31">
        <v>0</v>
      </c>
      <c r="X15" s="79">
        <v>1131</v>
      </c>
      <c r="Y15" s="31">
        <v>565</v>
      </c>
      <c r="Z15" s="31">
        <v>566</v>
      </c>
      <c r="AA15" s="79">
        <v>0</v>
      </c>
      <c r="AB15" s="31">
        <v>0</v>
      </c>
      <c r="AC15" s="31">
        <v>0</v>
      </c>
      <c r="AD15" s="79">
        <v>0</v>
      </c>
      <c r="AE15" s="79">
        <v>0</v>
      </c>
      <c r="AF15" s="79">
        <v>4</v>
      </c>
      <c r="AG15" s="79">
        <v>0</v>
      </c>
      <c r="AH15" s="79">
        <v>1</v>
      </c>
      <c r="AI15" s="79">
        <v>0</v>
      </c>
      <c r="AJ15" s="79">
        <v>0</v>
      </c>
      <c r="AK15" s="79">
        <v>0</v>
      </c>
      <c r="AL15" s="58" t="s">
        <v>904</v>
      </c>
      <c r="AM15" s="29" t="s">
        <v>904</v>
      </c>
      <c r="AN15" s="79">
        <v>124</v>
      </c>
      <c r="AO15" s="79">
        <v>0</v>
      </c>
      <c r="AP15" s="79">
        <v>1</v>
      </c>
      <c r="AQ15" s="79">
        <v>0</v>
      </c>
      <c r="AR15" s="79">
        <v>0</v>
      </c>
      <c r="AS15" s="79">
        <v>0</v>
      </c>
      <c r="AT15" s="79">
        <v>128</v>
      </c>
      <c r="AU15" s="79">
        <v>0</v>
      </c>
      <c r="AV15" s="79">
        <v>2</v>
      </c>
      <c r="AW15" s="79">
        <v>0</v>
      </c>
      <c r="AX15" s="79">
        <v>873</v>
      </c>
      <c r="AY15" s="79">
        <v>0</v>
      </c>
      <c r="AZ15" s="79">
        <v>4026</v>
      </c>
      <c r="BA15" s="31">
        <v>2155</v>
      </c>
      <c r="BB15" s="31">
        <v>1871</v>
      </c>
      <c r="BC15" s="79">
        <v>91</v>
      </c>
      <c r="BD15" s="31">
        <v>58</v>
      </c>
      <c r="BE15" s="31">
        <v>33</v>
      </c>
      <c r="BF15" s="79">
        <v>8</v>
      </c>
      <c r="BG15" s="79">
        <v>0</v>
      </c>
      <c r="BH15" s="58" t="s">
        <v>904</v>
      </c>
      <c r="BI15" s="29" t="s">
        <v>904</v>
      </c>
      <c r="BJ15" s="79">
        <v>3423</v>
      </c>
      <c r="BK15" s="79">
        <v>46</v>
      </c>
      <c r="BL15" s="79">
        <v>1</v>
      </c>
      <c r="BM15" s="79">
        <v>46</v>
      </c>
      <c r="BN15" s="79">
        <v>74</v>
      </c>
      <c r="BO15" s="79">
        <v>0</v>
      </c>
      <c r="BP15" s="79">
        <v>452</v>
      </c>
      <c r="BQ15" s="79">
        <v>1</v>
      </c>
      <c r="BR15" s="79">
        <v>5</v>
      </c>
      <c r="BS15" s="79">
        <v>0</v>
      </c>
      <c r="BT15" s="79">
        <v>2</v>
      </c>
      <c r="BU15" s="79">
        <v>0</v>
      </c>
      <c r="BV15" s="79">
        <v>34</v>
      </c>
      <c r="BW15" s="79">
        <v>0</v>
      </c>
      <c r="BX15" s="79">
        <v>26</v>
      </c>
      <c r="BY15" s="79">
        <v>0</v>
      </c>
      <c r="BZ15" s="79">
        <v>5</v>
      </c>
      <c r="CA15" s="79">
        <v>0</v>
      </c>
      <c r="CB15" s="58" t="s">
        <v>904</v>
      </c>
    </row>
    <row r="16" spans="1:81" s="50" customFormat="1" ht="15.2" customHeight="1">
      <c r="A16" s="1329" t="s">
        <v>1088</v>
      </c>
      <c r="B16" s="1525"/>
      <c r="C16" s="552">
        <f t="shared" ref="C16:I16" si="0">SUM(C18:C40)</f>
        <v>34</v>
      </c>
      <c r="D16" s="553">
        <f t="shared" si="0"/>
        <v>19</v>
      </c>
      <c r="E16" s="553">
        <f t="shared" si="0"/>
        <v>15</v>
      </c>
      <c r="F16" s="553">
        <f t="shared" si="0"/>
        <v>0</v>
      </c>
      <c r="G16" s="553">
        <f t="shared" si="0"/>
        <v>0</v>
      </c>
      <c r="H16" s="553">
        <f t="shared" si="0"/>
        <v>0</v>
      </c>
      <c r="I16" s="553">
        <f t="shared" si="0"/>
        <v>0</v>
      </c>
      <c r="J16" s="553">
        <f t="shared" ref="J16:R16" si="1">SUM(J18:J40)</f>
        <v>0</v>
      </c>
      <c r="K16" s="553">
        <f t="shared" si="1"/>
        <v>9</v>
      </c>
      <c r="L16" s="553">
        <f t="shared" si="1"/>
        <v>0</v>
      </c>
      <c r="M16" s="553">
        <f t="shared" si="1"/>
        <v>1</v>
      </c>
      <c r="N16" s="553">
        <f t="shared" si="1"/>
        <v>0</v>
      </c>
      <c r="O16" s="553">
        <f t="shared" si="1"/>
        <v>4</v>
      </c>
      <c r="P16" s="553">
        <f t="shared" si="1"/>
        <v>0</v>
      </c>
      <c r="Q16" s="553">
        <f t="shared" si="1"/>
        <v>2</v>
      </c>
      <c r="R16" s="553">
        <f t="shared" si="1"/>
        <v>0</v>
      </c>
      <c r="S16" s="51" t="s">
        <v>1088</v>
      </c>
      <c r="T16" s="1329" t="s">
        <v>1088</v>
      </c>
      <c r="U16" s="1525"/>
      <c r="V16" s="553">
        <f t="shared" ref="V16:AK16" si="2">SUM(V18:V40)</f>
        <v>18</v>
      </c>
      <c r="W16" s="36">
        <f t="shared" si="2"/>
        <v>0</v>
      </c>
      <c r="X16" s="553">
        <f t="shared" si="2"/>
        <v>2324</v>
      </c>
      <c r="Y16" s="553">
        <f>SUM(Y18:Y40)</f>
        <v>1328</v>
      </c>
      <c r="Z16" s="553">
        <f t="shared" si="2"/>
        <v>996</v>
      </c>
      <c r="AA16" s="553">
        <f t="shared" si="2"/>
        <v>0</v>
      </c>
      <c r="AB16" s="553">
        <f>SUM(AB18:AB40)</f>
        <v>0</v>
      </c>
      <c r="AC16" s="553">
        <f>SUM(AC18:AC40)</f>
        <v>0</v>
      </c>
      <c r="AD16" s="553">
        <f t="shared" si="2"/>
        <v>0</v>
      </c>
      <c r="AE16" s="553">
        <f t="shared" si="2"/>
        <v>0</v>
      </c>
      <c r="AF16" s="553">
        <f t="shared" si="2"/>
        <v>2</v>
      </c>
      <c r="AG16" s="553">
        <f t="shared" si="2"/>
        <v>0</v>
      </c>
      <c r="AH16" s="553">
        <f t="shared" si="2"/>
        <v>2</v>
      </c>
      <c r="AI16" s="553">
        <f t="shared" si="2"/>
        <v>0</v>
      </c>
      <c r="AJ16" s="553">
        <f t="shared" si="2"/>
        <v>0</v>
      </c>
      <c r="AK16" s="553">
        <f t="shared" si="2"/>
        <v>0</v>
      </c>
      <c r="AL16" s="51" t="s">
        <v>1088</v>
      </c>
      <c r="AM16" s="35" t="s">
        <v>1088</v>
      </c>
      <c r="AN16" s="553">
        <f t="shared" ref="AN16:AY16" si="3">SUM(AN18:AN40)</f>
        <v>851</v>
      </c>
      <c r="AO16" s="553">
        <f t="shared" si="3"/>
        <v>0</v>
      </c>
      <c r="AP16" s="553">
        <f t="shared" si="3"/>
        <v>1</v>
      </c>
      <c r="AQ16" s="553">
        <f t="shared" si="3"/>
        <v>0</v>
      </c>
      <c r="AR16" s="553">
        <f t="shared" si="3"/>
        <v>0</v>
      </c>
      <c r="AS16" s="553">
        <f t="shared" si="3"/>
        <v>0</v>
      </c>
      <c r="AT16" s="553">
        <f t="shared" si="3"/>
        <v>155</v>
      </c>
      <c r="AU16" s="553">
        <f t="shared" si="3"/>
        <v>0</v>
      </c>
      <c r="AV16" s="553">
        <f t="shared" si="3"/>
        <v>244</v>
      </c>
      <c r="AW16" s="553">
        <f t="shared" si="3"/>
        <v>0</v>
      </c>
      <c r="AX16" s="553">
        <f t="shared" si="3"/>
        <v>1069</v>
      </c>
      <c r="AY16" s="553">
        <f t="shared" si="3"/>
        <v>0</v>
      </c>
      <c r="AZ16" s="553">
        <f t="shared" ref="AZ16:BG16" si="4">SUM(AZ18:AZ40)</f>
        <v>2973</v>
      </c>
      <c r="BA16" s="553">
        <f t="shared" si="4"/>
        <v>1602</v>
      </c>
      <c r="BB16" s="553">
        <f t="shared" si="4"/>
        <v>1371</v>
      </c>
      <c r="BC16" s="553">
        <f t="shared" si="4"/>
        <v>61</v>
      </c>
      <c r="BD16" s="553">
        <f t="shared" si="4"/>
        <v>45</v>
      </c>
      <c r="BE16" s="553">
        <f t="shared" si="4"/>
        <v>16</v>
      </c>
      <c r="BF16" s="553">
        <f t="shared" si="4"/>
        <v>11</v>
      </c>
      <c r="BG16" s="553">
        <f t="shared" si="4"/>
        <v>0</v>
      </c>
      <c r="BH16" s="51" t="s">
        <v>1088</v>
      </c>
      <c r="BI16" s="35" t="s">
        <v>1088</v>
      </c>
      <c r="BJ16" s="553">
        <f t="shared" ref="BJ16:CA16" si="5">SUM(BJ18:BJ40)</f>
        <v>1827</v>
      </c>
      <c r="BK16" s="553">
        <f t="shared" si="5"/>
        <v>30</v>
      </c>
      <c r="BL16" s="553">
        <f t="shared" si="5"/>
        <v>0</v>
      </c>
      <c r="BM16" s="553">
        <f t="shared" si="5"/>
        <v>30</v>
      </c>
      <c r="BN16" s="553">
        <f t="shared" si="5"/>
        <v>380</v>
      </c>
      <c r="BO16" s="553">
        <f>SUM(BO18:BO40)</f>
        <v>0</v>
      </c>
      <c r="BP16" s="553">
        <f>SUM(BP18:BP40)</f>
        <v>652</v>
      </c>
      <c r="BQ16" s="553">
        <f t="shared" si="5"/>
        <v>1</v>
      </c>
      <c r="BR16" s="553">
        <f t="shared" si="5"/>
        <v>7</v>
      </c>
      <c r="BS16" s="553">
        <f t="shared" si="5"/>
        <v>0</v>
      </c>
      <c r="BT16" s="553">
        <f t="shared" si="5"/>
        <v>3</v>
      </c>
      <c r="BU16" s="553">
        <f t="shared" si="5"/>
        <v>0</v>
      </c>
      <c r="BV16" s="553">
        <f t="shared" si="5"/>
        <v>45</v>
      </c>
      <c r="BW16" s="553">
        <f t="shared" si="5"/>
        <v>0</v>
      </c>
      <c r="BX16" s="553">
        <f t="shared" si="5"/>
        <v>48</v>
      </c>
      <c r="BY16" s="553">
        <f t="shared" si="5"/>
        <v>0</v>
      </c>
      <c r="BZ16" s="553">
        <f t="shared" si="5"/>
        <v>12</v>
      </c>
      <c r="CA16" s="553">
        <f t="shared" si="5"/>
        <v>1</v>
      </c>
      <c r="CB16" s="51" t="s">
        <v>1088</v>
      </c>
    </row>
    <row r="17" spans="1:80" s="1" customFormat="1" ht="15.2" customHeight="1">
      <c r="A17" s="1527"/>
      <c r="B17" s="1281"/>
      <c r="C17" s="271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554"/>
      <c r="T17" s="1527"/>
      <c r="U17" s="1281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554"/>
      <c r="AM17" s="37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79"/>
      <c r="BB17" s="79"/>
      <c r="BC17" s="80"/>
      <c r="BD17" s="79"/>
      <c r="BE17" s="79"/>
      <c r="BF17" s="80"/>
      <c r="BG17" s="80"/>
      <c r="BH17" s="554"/>
      <c r="BI17" s="37"/>
      <c r="BJ17" s="80"/>
      <c r="BK17" s="80"/>
      <c r="BL17" s="80"/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80"/>
      <c r="BY17" s="80"/>
      <c r="BZ17" s="79"/>
      <c r="CA17" s="79"/>
      <c r="CB17" s="554"/>
    </row>
    <row r="18" spans="1:80" s="53" customFormat="1" ht="15.2" customHeight="1">
      <c r="A18" s="1527" t="s">
        <v>298</v>
      </c>
      <c r="B18" s="1281"/>
      <c r="C18" s="1196">
        <f>IF(SUM(D18:E18)=SUM(I18,K18,M18,O18,Q18,V18),D18+E18,"ERR!""")</f>
        <v>13</v>
      </c>
      <c r="D18" s="902">
        <v>5</v>
      </c>
      <c r="E18" s="902">
        <v>8</v>
      </c>
      <c r="F18" s="902">
        <f>IF(SUM(G18:H18)=SUM(J18,L18,N18,P18,R18,W18),G18+H18,"ERR!""")</f>
        <v>0</v>
      </c>
      <c r="G18" s="378">
        <v>0</v>
      </c>
      <c r="H18" s="378">
        <v>0</v>
      </c>
      <c r="I18" s="378">
        <v>0</v>
      </c>
      <c r="J18" s="378">
        <v>0</v>
      </c>
      <c r="K18" s="560">
        <v>5</v>
      </c>
      <c r="L18" s="378">
        <v>0</v>
      </c>
      <c r="M18" s="378">
        <v>0</v>
      </c>
      <c r="N18" s="378">
        <v>0</v>
      </c>
      <c r="O18" s="560">
        <v>1</v>
      </c>
      <c r="P18" s="378">
        <v>0</v>
      </c>
      <c r="Q18" s="560">
        <v>1</v>
      </c>
      <c r="R18" s="378">
        <v>0</v>
      </c>
      <c r="S18" s="271" t="s">
        <v>299</v>
      </c>
      <c r="T18" s="1527" t="s">
        <v>298</v>
      </c>
      <c r="U18" s="1281"/>
      <c r="V18" s="31">
        <v>6</v>
      </c>
      <c r="W18" s="31">
        <v>0</v>
      </c>
      <c r="X18" s="560">
        <f>IF(SUM(Y18:Z18)=SUM(AD18,AF18,AH18,AJ18,AN18,AP18,AR18,AT18,AV18,AX18),Y18+Z18,"ERR!""")</f>
        <v>510</v>
      </c>
      <c r="Y18" s="559">
        <v>287</v>
      </c>
      <c r="Z18" s="559">
        <v>223</v>
      </c>
      <c r="AA18" s="560">
        <f>SUM(AE18,AG18,AI18,AK18,AO18,AQ18,AS18,AU18,AW18,AY18)</f>
        <v>0</v>
      </c>
      <c r="AB18" s="559">
        <v>0</v>
      </c>
      <c r="AC18" s="559">
        <v>0</v>
      </c>
      <c r="AD18" s="560">
        <v>0</v>
      </c>
      <c r="AE18" s="560">
        <v>0</v>
      </c>
      <c r="AF18" s="560">
        <v>0</v>
      </c>
      <c r="AG18" s="560">
        <v>0</v>
      </c>
      <c r="AH18" s="560">
        <v>0</v>
      </c>
      <c r="AI18" s="560">
        <v>0</v>
      </c>
      <c r="AJ18" s="560">
        <v>0</v>
      </c>
      <c r="AK18" s="560">
        <v>0</v>
      </c>
      <c r="AL18" s="271" t="s">
        <v>299</v>
      </c>
      <c r="AM18" s="37" t="s">
        <v>298</v>
      </c>
      <c r="AN18" s="560">
        <v>79</v>
      </c>
      <c r="AO18" s="560">
        <v>0</v>
      </c>
      <c r="AP18" s="560">
        <v>0</v>
      </c>
      <c r="AQ18" s="560">
        <v>0</v>
      </c>
      <c r="AR18" s="560">
        <v>0</v>
      </c>
      <c r="AS18" s="560">
        <v>0</v>
      </c>
      <c r="AT18" s="560">
        <v>8</v>
      </c>
      <c r="AU18" s="560">
        <v>0</v>
      </c>
      <c r="AV18" s="560">
        <v>242</v>
      </c>
      <c r="AW18" s="560">
        <v>0</v>
      </c>
      <c r="AX18" s="901">
        <v>181</v>
      </c>
      <c r="AY18" s="901">
        <v>0</v>
      </c>
      <c r="AZ18" s="901">
        <f>IF(SUM(BA18:BB18)=SUM(BF18,BJ18,BL18,BN18,BP18,BR18,BT18,BV18,BX18),BA18+BB18,"ERR!""")</f>
        <v>808</v>
      </c>
      <c r="BA18" s="902">
        <v>444</v>
      </c>
      <c r="BB18" s="902">
        <v>364</v>
      </c>
      <c r="BC18" s="901">
        <f>IF(SUM(BD18:BE18)=SUM(BG18,BK18,BM18,BO18,BQ18,BS18,BU18,BW18,BY18),BD18+BE18,"ERR!""")</f>
        <v>3</v>
      </c>
      <c r="BD18" s="560">
        <v>3</v>
      </c>
      <c r="BE18" s="560">
        <v>0</v>
      </c>
      <c r="BF18" s="560">
        <v>3</v>
      </c>
      <c r="BG18" s="560">
        <v>0</v>
      </c>
      <c r="BH18" s="271" t="s">
        <v>299</v>
      </c>
      <c r="BI18" s="37" t="s">
        <v>298</v>
      </c>
      <c r="BJ18" s="901">
        <v>582</v>
      </c>
      <c r="BK18" s="901">
        <v>3</v>
      </c>
      <c r="BL18" s="901">
        <v>0</v>
      </c>
      <c r="BM18" s="901">
        <v>0</v>
      </c>
      <c r="BN18" s="901">
        <v>178</v>
      </c>
      <c r="BO18" s="901">
        <v>0</v>
      </c>
      <c r="BP18" s="901">
        <v>32</v>
      </c>
      <c r="BQ18" s="901">
        <v>0</v>
      </c>
      <c r="BR18" s="901">
        <v>0</v>
      </c>
      <c r="BS18" s="901">
        <v>0</v>
      </c>
      <c r="BT18" s="901">
        <v>0</v>
      </c>
      <c r="BU18" s="901">
        <v>0</v>
      </c>
      <c r="BV18" s="901">
        <v>7</v>
      </c>
      <c r="BW18" s="901">
        <v>0</v>
      </c>
      <c r="BX18" s="901">
        <v>6</v>
      </c>
      <c r="BY18" s="901">
        <v>0</v>
      </c>
      <c r="BZ18" s="901">
        <v>0</v>
      </c>
      <c r="CA18" s="560">
        <v>0</v>
      </c>
      <c r="CB18" s="271" t="s">
        <v>299</v>
      </c>
    </row>
    <row r="19" spans="1:80" s="53" customFormat="1" ht="15.2" customHeight="1">
      <c r="A19" s="1527" t="s">
        <v>300</v>
      </c>
      <c r="B19" s="1281"/>
      <c r="C19" s="1196">
        <f>IF(SUM(D19:E19)=SUM(I19,K19,M19,O19,Q19,V19),D19+E19,"ERR!""")</f>
        <v>4</v>
      </c>
      <c r="D19" s="903">
        <v>4</v>
      </c>
      <c r="E19" s="906">
        <v>0</v>
      </c>
      <c r="F19" s="902">
        <f t="shared" ref="F19:F40" si="6">IF(SUM(G19:H19)=SUM(J19,L19,N19,P19,R19,W19),G19+H19,"ERR!""")</f>
        <v>0</v>
      </c>
      <c r="G19" s="378">
        <v>0</v>
      </c>
      <c r="H19" s="378">
        <v>0</v>
      </c>
      <c r="I19" s="378">
        <v>0</v>
      </c>
      <c r="J19" s="378">
        <v>0</v>
      </c>
      <c r="K19" s="378">
        <v>0</v>
      </c>
      <c r="L19" s="378">
        <v>0</v>
      </c>
      <c r="M19" s="378">
        <v>0</v>
      </c>
      <c r="N19" s="378">
        <v>0</v>
      </c>
      <c r="O19" s="378">
        <v>0</v>
      </c>
      <c r="P19" s="378">
        <v>0</v>
      </c>
      <c r="Q19" s="378">
        <v>0</v>
      </c>
      <c r="R19" s="378">
        <v>0</v>
      </c>
      <c r="S19" s="271" t="s">
        <v>301</v>
      </c>
      <c r="T19" s="1527" t="s">
        <v>300</v>
      </c>
      <c r="U19" s="1281"/>
      <c r="V19" s="31">
        <v>4</v>
      </c>
      <c r="W19" s="31">
        <v>0</v>
      </c>
      <c r="X19" s="560">
        <f t="shared" ref="X19:X40" si="7">IF(SUM(Y19:Z19)=SUM(AD19,AF19,AH19,AJ19,AN19,AP19,AR19,AT19,AV19,AX19),Y19+Z19,"ERR!""")</f>
        <v>169</v>
      </c>
      <c r="Y19" s="437">
        <v>84</v>
      </c>
      <c r="Z19" s="437">
        <v>85</v>
      </c>
      <c r="AA19" s="560">
        <f t="shared" ref="AA19:AA40" si="8">SUM(AE19,AG19,AI19,AK19,AO19,AQ19,AS19,AU19,AW19,AY19)</f>
        <v>0</v>
      </c>
      <c r="AB19" s="559">
        <v>0</v>
      </c>
      <c r="AC19" s="559">
        <v>0</v>
      </c>
      <c r="AD19" s="560">
        <v>0</v>
      </c>
      <c r="AE19" s="560">
        <v>0</v>
      </c>
      <c r="AF19" s="560">
        <v>0</v>
      </c>
      <c r="AG19" s="560">
        <v>0</v>
      </c>
      <c r="AH19" s="560">
        <v>0</v>
      </c>
      <c r="AI19" s="560">
        <v>0</v>
      </c>
      <c r="AJ19" s="560">
        <v>0</v>
      </c>
      <c r="AK19" s="560">
        <v>0</v>
      </c>
      <c r="AL19" s="271" t="s">
        <v>301</v>
      </c>
      <c r="AM19" s="37" t="s">
        <v>300</v>
      </c>
      <c r="AN19" s="437">
        <v>22</v>
      </c>
      <c r="AO19" s="560">
        <v>0</v>
      </c>
      <c r="AP19" s="560">
        <v>0</v>
      </c>
      <c r="AQ19" s="560">
        <v>0</v>
      </c>
      <c r="AR19" s="560">
        <v>0</v>
      </c>
      <c r="AS19" s="560">
        <v>0</v>
      </c>
      <c r="AT19" s="437">
        <v>29</v>
      </c>
      <c r="AU19" s="560">
        <v>0</v>
      </c>
      <c r="AV19" s="437">
        <v>1</v>
      </c>
      <c r="AW19" s="437">
        <v>0</v>
      </c>
      <c r="AX19" s="903">
        <v>117</v>
      </c>
      <c r="AY19" s="901">
        <v>0</v>
      </c>
      <c r="AZ19" s="901">
        <f t="shared" ref="AZ19:AZ40" si="9">IF(SUM(BA19:BB19)=SUM(BF19,BJ19,BL19,BN19,BP19,BR19,BT19,BV19,BX19),BA19+BB19,"ERR!""")</f>
        <v>438</v>
      </c>
      <c r="BA19" s="903">
        <v>221</v>
      </c>
      <c r="BB19" s="903">
        <v>217</v>
      </c>
      <c r="BC19" s="901">
        <f t="shared" ref="BC19:BC40" si="10">IF(SUM(BD19:BE19)=SUM(BG19,BK19,BM19,BO19,BQ19,BS19,BU19,BW19,BY19),BD19+BE19,"ERR!""")</f>
        <v>14</v>
      </c>
      <c r="BD19" s="437">
        <v>9</v>
      </c>
      <c r="BE19" s="437">
        <v>5</v>
      </c>
      <c r="BF19" s="560">
        <v>0</v>
      </c>
      <c r="BG19" s="560">
        <v>0</v>
      </c>
      <c r="BH19" s="271" t="s">
        <v>301</v>
      </c>
      <c r="BI19" s="37" t="s">
        <v>300</v>
      </c>
      <c r="BJ19" s="903">
        <v>232</v>
      </c>
      <c r="BK19" s="903">
        <v>8</v>
      </c>
      <c r="BL19" s="901">
        <v>0</v>
      </c>
      <c r="BM19" s="901">
        <v>6</v>
      </c>
      <c r="BN19" s="903">
        <v>93</v>
      </c>
      <c r="BO19" s="901">
        <v>0</v>
      </c>
      <c r="BP19" s="903">
        <v>99</v>
      </c>
      <c r="BQ19" s="901">
        <v>0</v>
      </c>
      <c r="BR19" s="903">
        <v>2</v>
      </c>
      <c r="BS19" s="901">
        <v>0</v>
      </c>
      <c r="BT19" s="903">
        <v>1</v>
      </c>
      <c r="BU19" s="901">
        <v>0</v>
      </c>
      <c r="BV19" s="903">
        <v>3</v>
      </c>
      <c r="BW19" s="901">
        <v>0</v>
      </c>
      <c r="BX19" s="903">
        <v>8</v>
      </c>
      <c r="BY19" s="901">
        <v>0</v>
      </c>
      <c r="BZ19" s="901">
        <v>0</v>
      </c>
      <c r="CA19" s="560">
        <v>0</v>
      </c>
      <c r="CB19" s="271" t="s">
        <v>301</v>
      </c>
    </row>
    <row r="20" spans="1:80" s="53" customFormat="1" ht="15.2" customHeight="1">
      <c r="A20" s="1527" t="s">
        <v>302</v>
      </c>
      <c r="B20" s="1281"/>
      <c r="C20" s="1196">
        <f t="shared" ref="C20:C40" si="11">IF(SUM(D20:E20)=SUM(I20,K20,M20,O20,Q20,V20),D20+E20,"ERR!""")</f>
        <v>0</v>
      </c>
      <c r="D20" s="906">
        <v>0</v>
      </c>
      <c r="E20" s="906">
        <v>0</v>
      </c>
      <c r="F20" s="902">
        <f t="shared" si="6"/>
        <v>0</v>
      </c>
      <c r="G20" s="378">
        <v>0</v>
      </c>
      <c r="H20" s="378">
        <v>0</v>
      </c>
      <c r="I20" s="378">
        <v>0</v>
      </c>
      <c r="J20" s="378">
        <v>0</v>
      </c>
      <c r="K20" s="378">
        <v>0</v>
      </c>
      <c r="L20" s="378">
        <v>0</v>
      </c>
      <c r="M20" s="378">
        <v>0</v>
      </c>
      <c r="N20" s="378">
        <v>0</v>
      </c>
      <c r="O20" s="378">
        <v>0</v>
      </c>
      <c r="P20" s="378">
        <v>0</v>
      </c>
      <c r="Q20" s="378">
        <v>0</v>
      </c>
      <c r="R20" s="378">
        <v>0</v>
      </c>
      <c r="S20" s="271" t="s">
        <v>303</v>
      </c>
      <c r="T20" s="1527" t="s">
        <v>302</v>
      </c>
      <c r="U20" s="1281"/>
      <c r="V20" s="31">
        <v>0</v>
      </c>
      <c r="W20" s="31">
        <v>0</v>
      </c>
      <c r="X20" s="560">
        <f t="shared" si="7"/>
        <v>30</v>
      </c>
      <c r="Y20" s="559">
        <v>14</v>
      </c>
      <c r="Z20" s="559">
        <v>16</v>
      </c>
      <c r="AA20" s="560">
        <f t="shared" si="8"/>
        <v>0</v>
      </c>
      <c r="AB20" s="559">
        <v>0</v>
      </c>
      <c r="AC20" s="559">
        <v>0</v>
      </c>
      <c r="AD20" s="560">
        <v>0</v>
      </c>
      <c r="AE20" s="560">
        <v>0</v>
      </c>
      <c r="AF20" s="560">
        <v>0</v>
      </c>
      <c r="AG20" s="560">
        <v>0</v>
      </c>
      <c r="AH20" s="560">
        <v>1</v>
      </c>
      <c r="AI20" s="560">
        <v>0</v>
      </c>
      <c r="AJ20" s="560">
        <v>0</v>
      </c>
      <c r="AK20" s="560">
        <v>0</v>
      </c>
      <c r="AL20" s="271" t="s">
        <v>303</v>
      </c>
      <c r="AM20" s="37" t="s">
        <v>302</v>
      </c>
      <c r="AN20" s="560">
        <v>4</v>
      </c>
      <c r="AO20" s="560">
        <v>0</v>
      </c>
      <c r="AP20" s="560">
        <v>0</v>
      </c>
      <c r="AQ20" s="560">
        <v>0</v>
      </c>
      <c r="AR20" s="560">
        <v>0</v>
      </c>
      <c r="AS20" s="560">
        <v>0</v>
      </c>
      <c r="AT20" s="560">
        <v>6</v>
      </c>
      <c r="AU20" s="560">
        <v>0</v>
      </c>
      <c r="AV20" s="560">
        <v>0</v>
      </c>
      <c r="AW20" s="560">
        <v>0</v>
      </c>
      <c r="AX20" s="901">
        <v>19</v>
      </c>
      <c r="AY20" s="901">
        <v>0</v>
      </c>
      <c r="AZ20" s="901">
        <f t="shared" si="9"/>
        <v>54</v>
      </c>
      <c r="BA20" s="902">
        <v>21</v>
      </c>
      <c r="BB20" s="902">
        <v>33</v>
      </c>
      <c r="BC20" s="901">
        <f t="shared" si="10"/>
        <v>0</v>
      </c>
      <c r="BD20" s="560">
        <v>0</v>
      </c>
      <c r="BE20" s="560">
        <v>0</v>
      </c>
      <c r="BF20" s="560">
        <v>1</v>
      </c>
      <c r="BG20" s="560">
        <v>0</v>
      </c>
      <c r="BH20" s="271" t="s">
        <v>303</v>
      </c>
      <c r="BI20" s="37" t="s">
        <v>302</v>
      </c>
      <c r="BJ20" s="901">
        <v>0</v>
      </c>
      <c r="BK20" s="901">
        <v>0</v>
      </c>
      <c r="BL20" s="901">
        <v>0</v>
      </c>
      <c r="BM20" s="901">
        <v>0</v>
      </c>
      <c r="BN20" s="901">
        <v>0</v>
      </c>
      <c r="BO20" s="901">
        <v>0</v>
      </c>
      <c r="BP20" s="901">
        <v>50</v>
      </c>
      <c r="BQ20" s="901">
        <v>0</v>
      </c>
      <c r="BR20" s="901">
        <v>0</v>
      </c>
      <c r="BS20" s="901">
        <v>0</v>
      </c>
      <c r="BT20" s="901">
        <v>0</v>
      </c>
      <c r="BU20" s="901">
        <v>0</v>
      </c>
      <c r="BV20" s="901">
        <v>1</v>
      </c>
      <c r="BW20" s="901">
        <v>0</v>
      </c>
      <c r="BX20" s="901">
        <v>2</v>
      </c>
      <c r="BY20" s="901">
        <v>0</v>
      </c>
      <c r="BZ20" s="901">
        <v>0</v>
      </c>
      <c r="CA20" s="560">
        <v>0</v>
      </c>
      <c r="CB20" s="271" t="s">
        <v>303</v>
      </c>
    </row>
    <row r="21" spans="1:80" s="53" customFormat="1" ht="15.2" customHeight="1">
      <c r="A21" s="1527" t="s">
        <v>304</v>
      </c>
      <c r="B21" s="1281"/>
      <c r="C21" s="1196">
        <f t="shared" si="11"/>
        <v>1</v>
      </c>
      <c r="D21" s="902">
        <v>1</v>
      </c>
      <c r="E21" s="906">
        <v>0</v>
      </c>
      <c r="F21" s="902">
        <f t="shared" si="6"/>
        <v>0</v>
      </c>
      <c r="G21" s="378">
        <v>0</v>
      </c>
      <c r="H21" s="378">
        <v>0</v>
      </c>
      <c r="I21" s="378">
        <v>0</v>
      </c>
      <c r="J21" s="378">
        <v>0</v>
      </c>
      <c r="K21" s="378">
        <v>0</v>
      </c>
      <c r="L21" s="378">
        <v>0</v>
      </c>
      <c r="M21" s="378">
        <v>0</v>
      </c>
      <c r="N21" s="378">
        <v>0</v>
      </c>
      <c r="O21" s="378">
        <v>0</v>
      </c>
      <c r="P21" s="378">
        <v>0</v>
      </c>
      <c r="Q21" s="378">
        <v>0</v>
      </c>
      <c r="R21" s="378">
        <v>0</v>
      </c>
      <c r="S21" s="271" t="s">
        <v>305</v>
      </c>
      <c r="T21" s="1527" t="s">
        <v>304</v>
      </c>
      <c r="U21" s="1281"/>
      <c r="V21" s="31">
        <v>1</v>
      </c>
      <c r="W21" s="31">
        <v>0</v>
      </c>
      <c r="X21" s="560">
        <f t="shared" si="7"/>
        <v>69</v>
      </c>
      <c r="Y21" s="559">
        <v>24</v>
      </c>
      <c r="Z21" s="559">
        <v>45</v>
      </c>
      <c r="AA21" s="560">
        <f t="shared" si="8"/>
        <v>0</v>
      </c>
      <c r="AB21" s="559">
        <v>0</v>
      </c>
      <c r="AC21" s="559">
        <v>0</v>
      </c>
      <c r="AD21" s="560">
        <v>0</v>
      </c>
      <c r="AE21" s="560">
        <v>0</v>
      </c>
      <c r="AF21" s="560">
        <v>1</v>
      </c>
      <c r="AG21" s="560">
        <v>0</v>
      </c>
      <c r="AH21" s="560">
        <v>0</v>
      </c>
      <c r="AI21" s="560">
        <v>0</v>
      </c>
      <c r="AJ21" s="560">
        <v>0</v>
      </c>
      <c r="AK21" s="560">
        <v>0</v>
      </c>
      <c r="AL21" s="271" t="s">
        <v>305</v>
      </c>
      <c r="AM21" s="37" t="s">
        <v>304</v>
      </c>
      <c r="AN21" s="560">
        <v>6</v>
      </c>
      <c r="AO21" s="560">
        <v>0</v>
      </c>
      <c r="AP21" s="560">
        <v>0</v>
      </c>
      <c r="AQ21" s="560">
        <v>0</v>
      </c>
      <c r="AR21" s="560">
        <v>0</v>
      </c>
      <c r="AS21" s="560">
        <v>0</v>
      </c>
      <c r="AT21" s="560">
        <v>24</v>
      </c>
      <c r="AU21" s="560">
        <v>0</v>
      </c>
      <c r="AV21" s="560">
        <v>0</v>
      </c>
      <c r="AW21" s="560">
        <v>0</v>
      </c>
      <c r="AX21" s="901">
        <v>38</v>
      </c>
      <c r="AY21" s="901">
        <v>0</v>
      </c>
      <c r="AZ21" s="901">
        <f t="shared" si="9"/>
        <v>66</v>
      </c>
      <c r="BA21" s="902">
        <v>41</v>
      </c>
      <c r="BB21" s="902">
        <v>25</v>
      </c>
      <c r="BC21" s="901">
        <f t="shared" si="10"/>
        <v>0</v>
      </c>
      <c r="BD21" s="560">
        <v>0</v>
      </c>
      <c r="BE21" s="560">
        <v>0</v>
      </c>
      <c r="BF21" s="560">
        <v>1</v>
      </c>
      <c r="BG21" s="560">
        <v>0</v>
      </c>
      <c r="BH21" s="271" t="s">
        <v>305</v>
      </c>
      <c r="BI21" s="37" t="s">
        <v>304</v>
      </c>
      <c r="BJ21" s="901">
        <v>0</v>
      </c>
      <c r="BK21" s="901">
        <v>0</v>
      </c>
      <c r="BL21" s="901">
        <v>0</v>
      </c>
      <c r="BM21" s="901">
        <v>0</v>
      </c>
      <c r="BN21" s="901">
        <v>52</v>
      </c>
      <c r="BO21" s="901">
        <v>0</v>
      </c>
      <c r="BP21" s="901">
        <v>7</v>
      </c>
      <c r="BQ21" s="901">
        <v>0</v>
      </c>
      <c r="BR21" s="901">
        <v>0</v>
      </c>
      <c r="BS21" s="901">
        <v>0</v>
      </c>
      <c r="BT21" s="901">
        <v>0</v>
      </c>
      <c r="BU21" s="901">
        <v>0</v>
      </c>
      <c r="BV21" s="901">
        <v>4</v>
      </c>
      <c r="BW21" s="901">
        <v>0</v>
      </c>
      <c r="BX21" s="901">
        <v>2</v>
      </c>
      <c r="BY21" s="901">
        <v>0</v>
      </c>
      <c r="BZ21" s="901">
        <v>2</v>
      </c>
      <c r="CA21" s="560">
        <v>0</v>
      </c>
      <c r="CB21" s="271" t="s">
        <v>305</v>
      </c>
    </row>
    <row r="22" spans="1:80" s="53" customFormat="1" ht="15.2" customHeight="1">
      <c r="A22" s="1527" t="s">
        <v>306</v>
      </c>
      <c r="B22" s="1281"/>
      <c r="C22" s="1196">
        <f t="shared" si="11"/>
        <v>9</v>
      </c>
      <c r="D22" s="902">
        <v>7</v>
      </c>
      <c r="E22" s="902">
        <v>2</v>
      </c>
      <c r="F22" s="902">
        <f t="shared" si="6"/>
        <v>0</v>
      </c>
      <c r="G22" s="378">
        <v>0</v>
      </c>
      <c r="H22" s="378">
        <v>0</v>
      </c>
      <c r="I22" s="378">
        <v>0</v>
      </c>
      <c r="J22" s="378">
        <v>0</v>
      </c>
      <c r="K22" s="560">
        <v>4</v>
      </c>
      <c r="L22" s="378">
        <v>0</v>
      </c>
      <c r="M22" s="378">
        <v>0</v>
      </c>
      <c r="N22" s="378">
        <v>0</v>
      </c>
      <c r="O22" s="560">
        <v>2</v>
      </c>
      <c r="P22" s="378">
        <v>0</v>
      </c>
      <c r="Q22" s="378">
        <v>0</v>
      </c>
      <c r="R22" s="378">
        <v>0</v>
      </c>
      <c r="S22" s="271" t="s">
        <v>307</v>
      </c>
      <c r="T22" s="1527" t="s">
        <v>306</v>
      </c>
      <c r="U22" s="1281"/>
      <c r="V22" s="31">
        <v>3</v>
      </c>
      <c r="W22" s="31">
        <v>0</v>
      </c>
      <c r="X22" s="560">
        <f t="shared" si="7"/>
        <v>464</v>
      </c>
      <c r="Y22" s="858">
        <v>245</v>
      </c>
      <c r="Z22" s="858">
        <v>219</v>
      </c>
      <c r="AA22" s="560">
        <f t="shared" si="8"/>
        <v>0</v>
      </c>
      <c r="AB22" s="559">
        <v>0</v>
      </c>
      <c r="AC22" s="559">
        <v>0</v>
      </c>
      <c r="AD22" s="560">
        <v>0</v>
      </c>
      <c r="AE22" s="560">
        <v>0</v>
      </c>
      <c r="AF22" s="560">
        <v>0</v>
      </c>
      <c r="AG22" s="560">
        <v>0</v>
      </c>
      <c r="AH22" s="560">
        <v>0</v>
      </c>
      <c r="AI22" s="560">
        <v>0</v>
      </c>
      <c r="AJ22" s="560">
        <v>0</v>
      </c>
      <c r="AK22" s="560">
        <v>0</v>
      </c>
      <c r="AL22" s="271" t="s">
        <v>307</v>
      </c>
      <c r="AM22" s="37" t="s">
        <v>306</v>
      </c>
      <c r="AN22" s="560">
        <v>200</v>
      </c>
      <c r="AO22" s="560">
        <v>0</v>
      </c>
      <c r="AP22" s="560">
        <v>1</v>
      </c>
      <c r="AQ22" s="560">
        <v>0</v>
      </c>
      <c r="AR22" s="560">
        <v>0</v>
      </c>
      <c r="AS22" s="560">
        <v>0</v>
      </c>
      <c r="AT22" s="560">
        <v>53</v>
      </c>
      <c r="AU22" s="560">
        <v>0</v>
      </c>
      <c r="AV22" s="560">
        <v>0</v>
      </c>
      <c r="AW22" s="560">
        <v>0</v>
      </c>
      <c r="AX22" s="901">
        <v>210</v>
      </c>
      <c r="AY22" s="901">
        <v>0</v>
      </c>
      <c r="AZ22" s="901">
        <f t="shared" si="9"/>
        <v>466</v>
      </c>
      <c r="BA22" s="902">
        <v>255</v>
      </c>
      <c r="BB22" s="902">
        <v>211</v>
      </c>
      <c r="BC22" s="901">
        <f t="shared" si="10"/>
        <v>3</v>
      </c>
      <c r="BD22" s="559">
        <v>2</v>
      </c>
      <c r="BE22" s="559">
        <v>1</v>
      </c>
      <c r="BF22" s="560">
        <v>1</v>
      </c>
      <c r="BG22" s="560">
        <v>0</v>
      </c>
      <c r="BH22" s="271" t="s">
        <v>307</v>
      </c>
      <c r="BI22" s="37" t="s">
        <v>306</v>
      </c>
      <c r="BJ22" s="901">
        <v>376</v>
      </c>
      <c r="BK22" s="901">
        <v>3</v>
      </c>
      <c r="BL22" s="901">
        <v>0</v>
      </c>
      <c r="BM22" s="901">
        <v>0</v>
      </c>
      <c r="BN22" s="901">
        <v>27</v>
      </c>
      <c r="BO22" s="901">
        <v>0</v>
      </c>
      <c r="BP22" s="901">
        <v>43</v>
      </c>
      <c r="BQ22" s="901">
        <v>0</v>
      </c>
      <c r="BR22" s="901">
        <v>1</v>
      </c>
      <c r="BS22" s="901">
        <v>0</v>
      </c>
      <c r="BT22" s="901">
        <v>1</v>
      </c>
      <c r="BU22" s="901">
        <v>0</v>
      </c>
      <c r="BV22" s="901">
        <v>2</v>
      </c>
      <c r="BW22" s="901">
        <v>0</v>
      </c>
      <c r="BX22" s="901">
        <v>15</v>
      </c>
      <c r="BY22" s="901">
        <v>0</v>
      </c>
      <c r="BZ22" s="901">
        <v>3</v>
      </c>
      <c r="CA22" s="560">
        <v>0</v>
      </c>
      <c r="CB22" s="271" t="s">
        <v>307</v>
      </c>
    </row>
    <row r="23" spans="1:80" s="53" customFormat="1" ht="15.2" customHeight="1">
      <c r="A23" s="1527" t="s">
        <v>308</v>
      </c>
      <c r="B23" s="1281"/>
      <c r="C23" s="1196">
        <f t="shared" si="11"/>
        <v>0</v>
      </c>
      <c r="D23" s="906">
        <v>0</v>
      </c>
      <c r="E23" s="906">
        <v>0</v>
      </c>
      <c r="F23" s="902">
        <f t="shared" si="6"/>
        <v>0</v>
      </c>
      <c r="G23" s="378">
        <v>0</v>
      </c>
      <c r="H23" s="378">
        <v>0</v>
      </c>
      <c r="I23" s="378">
        <v>0</v>
      </c>
      <c r="J23" s="378">
        <v>0</v>
      </c>
      <c r="K23" s="378">
        <v>0</v>
      </c>
      <c r="L23" s="378">
        <v>0</v>
      </c>
      <c r="M23" s="378">
        <v>0</v>
      </c>
      <c r="N23" s="378">
        <v>0</v>
      </c>
      <c r="O23" s="378">
        <v>0</v>
      </c>
      <c r="P23" s="378">
        <v>0</v>
      </c>
      <c r="Q23" s="378">
        <v>0</v>
      </c>
      <c r="R23" s="378">
        <v>0</v>
      </c>
      <c r="S23" s="271" t="s">
        <v>309</v>
      </c>
      <c r="T23" s="1527" t="s">
        <v>308</v>
      </c>
      <c r="U23" s="1281"/>
      <c r="V23" s="31">
        <v>0</v>
      </c>
      <c r="W23" s="31">
        <v>0</v>
      </c>
      <c r="X23" s="560">
        <f t="shared" si="7"/>
        <v>209</v>
      </c>
      <c r="Y23" s="559">
        <v>121</v>
      </c>
      <c r="Z23" s="559">
        <v>88</v>
      </c>
      <c r="AA23" s="560">
        <f t="shared" si="8"/>
        <v>0</v>
      </c>
      <c r="AB23" s="559">
        <v>0</v>
      </c>
      <c r="AC23" s="559">
        <v>0</v>
      </c>
      <c r="AD23" s="560">
        <v>0</v>
      </c>
      <c r="AE23" s="560">
        <v>0</v>
      </c>
      <c r="AF23" s="560">
        <v>0</v>
      </c>
      <c r="AG23" s="560">
        <v>0</v>
      </c>
      <c r="AH23" s="560">
        <v>0</v>
      </c>
      <c r="AI23" s="560">
        <v>0</v>
      </c>
      <c r="AJ23" s="560">
        <v>0</v>
      </c>
      <c r="AK23" s="560">
        <v>0</v>
      </c>
      <c r="AL23" s="271" t="s">
        <v>309</v>
      </c>
      <c r="AM23" s="37" t="s">
        <v>308</v>
      </c>
      <c r="AN23" s="560">
        <v>150</v>
      </c>
      <c r="AO23" s="560">
        <v>0</v>
      </c>
      <c r="AP23" s="560">
        <v>0</v>
      </c>
      <c r="AQ23" s="560">
        <v>0</v>
      </c>
      <c r="AR23" s="560">
        <v>0</v>
      </c>
      <c r="AS23" s="560">
        <v>0</v>
      </c>
      <c r="AT23" s="560">
        <v>9</v>
      </c>
      <c r="AU23" s="560">
        <v>0</v>
      </c>
      <c r="AV23" s="560">
        <v>0</v>
      </c>
      <c r="AW23" s="560">
        <v>0</v>
      </c>
      <c r="AX23" s="901">
        <v>50</v>
      </c>
      <c r="AY23" s="901">
        <v>0</v>
      </c>
      <c r="AZ23" s="901">
        <f t="shared" si="9"/>
        <v>16</v>
      </c>
      <c r="BA23" s="902">
        <v>9</v>
      </c>
      <c r="BB23" s="902">
        <v>7</v>
      </c>
      <c r="BC23" s="901">
        <f t="shared" si="10"/>
        <v>0</v>
      </c>
      <c r="BD23" s="560">
        <v>0</v>
      </c>
      <c r="BE23" s="560">
        <v>0</v>
      </c>
      <c r="BF23" s="560">
        <v>0</v>
      </c>
      <c r="BG23" s="560">
        <v>0</v>
      </c>
      <c r="BH23" s="271" t="s">
        <v>309</v>
      </c>
      <c r="BI23" s="37" t="s">
        <v>308</v>
      </c>
      <c r="BJ23" s="901">
        <v>0</v>
      </c>
      <c r="BK23" s="901">
        <v>0</v>
      </c>
      <c r="BL23" s="901">
        <v>0</v>
      </c>
      <c r="BM23" s="901">
        <v>0</v>
      </c>
      <c r="BN23" s="901">
        <v>8</v>
      </c>
      <c r="BO23" s="901">
        <v>0</v>
      </c>
      <c r="BP23" s="901">
        <v>3</v>
      </c>
      <c r="BQ23" s="901">
        <v>0</v>
      </c>
      <c r="BR23" s="901">
        <v>2</v>
      </c>
      <c r="BS23" s="901">
        <v>0</v>
      </c>
      <c r="BT23" s="901">
        <v>0</v>
      </c>
      <c r="BU23" s="901">
        <v>0</v>
      </c>
      <c r="BV23" s="901">
        <v>2</v>
      </c>
      <c r="BW23" s="901">
        <v>0</v>
      </c>
      <c r="BX23" s="901">
        <v>1</v>
      </c>
      <c r="BY23" s="901">
        <v>0</v>
      </c>
      <c r="BZ23" s="901">
        <v>1</v>
      </c>
      <c r="CA23" s="560">
        <v>0</v>
      </c>
      <c r="CB23" s="271" t="s">
        <v>309</v>
      </c>
    </row>
    <row r="24" spans="1:80" s="53" customFormat="1" ht="15.2" customHeight="1">
      <c r="A24" s="1527" t="s">
        <v>310</v>
      </c>
      <c r="B24" s="1281"/>
      <c r="C24" s="1196">
        <f t="shared" si="11"/>
        <v>0</v>
      </c>
      <c r="D24" s="902">
        <v>0</v>
      </c>
      <c r="E24" s="902">
        <v>0</v>
      </c>
      <c r="F24" s="902">
        <f t="shared" si="6"/>
        <v>0</v>
      </c>
      <c r="G24" s="559">
        <v>0</v>
      </c>
      <c r="H24" s="559">
        <v>0</v>
      </c>
      <c r="I24" s="560">
        <v>0</v>
      </c>
      <c r="J24" s="560">
        <v>0</v>
      </c>
      <c r="K24" s="560">
        <v>0</v>
      </c>
      <c r="L24" s="560">
        <v>0</v>
      </c>
      <c r="M24" s="560">
        <v>0</v>
      </c>
      <c r="N24" s="560">
        <v>0</v>
      </c>
      <c r="O24" s="560">
        <v>0</v>
      </c>
      <c r="P24" s="560">
        <v>0</v>
      </c>
      <c r="Q24" s="560">
        <v>0</v>
      </c>
      <c r="R24" s="560">
        <v>0</v>
      </c>
      <c r="S24" s="271" t="s">
        <v>311</v>
      </c>
      <c r="T24" s="1527" t="s">
        <v>310</v>
      </c>
      <c r="U24" s="1281"/>
      <c r="V24" s="31">
        <v>0</v>
      </c>
      <c r="W24" s="31">
        <v>0</v>
      </c>
      <c r="X24" s="560">
        <f t="shared" si="7"/>
        <v>25</v>
      </c>
      <c r="Y24" s="858">
        <v>16</v>
      </c>
      <c r="Z24" s="858">
        <v>9</v>
      </c>
      <c r="AA24" s="560">
        <f t="shared" si="8"/>
        <v>0</v>
      </c>
      <c r="AB24" s="559">
        <v>0</v>
      </c>
      <c r="AC24" s="559">
        <v>0</v>
      </c>
      <c r="AD24" s="560">
        <v>0</v>
      </c>
      <c r="AE24" s="560">
        <v>0</v>
      </c>
      <c r="AF24" s="560">
        <v>0</v>
      </c>
      <c r="AG24" s="560">
        <v>0</v>
      </c>
      <c r="AH24" s="560">
        <v>0</v>
      </c>
      <c r="AI24" s="560">
        <v>0</v>
      </c>
      <c r="AJ24" s="560">
        <v>0</v>
      </c>
      <c r="AK24" s="560">
        <v>0</v>
      </c>
      <c r="AL24" s="271" t="s">
        <v>311</v>
      </c>
      <c r="AM24" s="37" t="s">
        <v>310</v>
      </c>
      <c r="AN24" s="560">
        <v>5</v>
      </c>
      <c r="AO24" s="560">
        <v>0</v>
      </c>
      <c r="AP24" s="560">
        <v>0</v>
      </c>
      <c r="AQ24" s="560">
        <v>0</v>
      </c>
      <c r="AR24" s="560">
        <v>0</v>
      </c>
      <c r="AS24" s="560">
        <v>0</v>
      </c>
      <c r="AT24" s="560">
        <v>3</v>
      </c>
      <c r="AU24" s="560">
        <v>0</v>
      </c>
      <c r="AV24" s="560">
        <v>0</v>
      </c>
      <c r="AW24" s="560">
        <v>0</v>
      </c>
      <c r="AX24" s="901">
        <v>17</v>
      </c>
      <c r="AY24" s="901">
        <v>0</v>
      </c>
      <c r="AZ24" s="901">
        <f t="shared" si="9"/>
        <v>41</v>
      </c>
      <c r="BA24" s="902">
        <v>18</v>
      </c>
      <c r="BB24" s="902">
        <v>23</v>
      </c>
      <c r="BC24" s="901">
        <f t="shared" si="10"/>
        <v>0</v>
      </c>
      <c r="BD24" s="560">
        <v>0</v>
      </c>
      <c r="BE24" s="560">
        <v>0</v>
      </c>
      <c r="BF24" s="560">
        <v>1</v>
      </c>
      <c r="BG24" s="560">
        <v>0</v>
      </c>
      <c r="BH24" s="271" t="s">
        <v>311</v>
      </c>
      <c r="BI24" s="37" t="s">
        <v>310</v>
      </c>
      <c r="BJ24" s="901">
        <v>0</v>
      </c>
      <c r="BK24" s="901">
        <v>0</v>
      </c>
      <c r="BL24" s="901">
        <v>0</v>
      </c>
      <c r="BM24" s="901">
        <v>0</v>
      </c>
      <c r="BN24" s="901">
        <v>1</v>
      </c>
      <c r="BO24" s="901">
        <v>0</v>
      </c>
      <c r="BP24" s="901">
        <v>38</v>
      </c>
      <c r="BQ24" s="901">
        <v>0</v>
      </c>
      <c r="BR24" s="901">
        <v>1</v>
      </c>
      <c r="BS24" s="901">
        <v>0</v>
      </c>
      <c r="BT24" s="901">
        <v>0</v>
      </c>
      <c r="BU24" s="901">
        <v>0</v>
      </c>
      <c r="BV24" s="901">
        <v>0</v>
      </c>
      <c r="BW24" s="901">
        <v>0</v>
      </c>
      <c r="BX24" s="901">
        <v>0</v>
      </c>
      <c r="BY24" s="901">
        <v>0</v>
      </c>
      <c r="BZ24" s="901">
        <v>0</v>
      </c>
      <c r="CA24" s="560">
        <v>0</v>
      </c>
      <c r="CB24" s="271" t="s">
        <v>311</v>
      </c>
    </row>
    <row r="25" spans="1:80" s="53" customFormat="1" ht="15.2" customHeight="1">
      <c r="A25" s="1527" t="s">
        <v>312</v>
      </c>
      <c r="B25" s="1281"/>
      <c r="C25" s="1196">
        <f t="shared" si="11"/>
        <v>0</v>
      </c>
      <c r="D25" s="906">
        <v>0</v>
      </c>
      <c r="E25" s="906">
        <v>0</v>
      </c>
      <c r="F25" s="902">
        <f t="shared" si="6"/>
        <v>0</v>
      </c>
      <c r="G25" s="378">
        <v>0</v>
      </c>
      <c r="H25" s="378">
        <v>0</v>
      </c>
      <c r="I25" s="378">
        <v>0</v>
      </c>
      <c r="J25" s="378">
        <v>0</v>
      </c>
      <c r="K25" s="378">
        <v>0</v>
      </c>
      <c r="L25" s="378">
        <v>0</v>
      </c>
      <c r="M25" s="378">
        <v>0</v>
      </c>
      <c r="N25" s="378">
        <v>0</v>
      </c>
      <c r="O25" s="378">
        <v>0</v>
      </c>
      <c r="P25" s="378">
        <v>0</v>
      </c>
      <c r="Q25" s="378">
        <v>0</v>
      </c>
      <c r="R25" s="378">
        <v>0</v>
      </c>
      <c r="S25" s="271" t="s">
        <v>313</v>
      </c>
      <c r="T25" s="1527" t="s">
        <v>312</v>
      </c>
      <c r="U25" s="1281"/>
      <c r="V25" s="31">
        <v>0</v>
      </c>
      <c r="W25" s="31">
        <v>0</v>
      </c>
      <c r="X25" s="560">
        <f t="shared" si="7"/>
        <v>46</v>
      </c>
      <c r="Y25" s="559">
        <v>25</v>
      </c>
      <c r="Z25" s="559">
        <v>21</v>
      </c>
      <c r="AA25" s="560">
        <f t="shared" si="8"/>
        <v>0</v>
      </c>
      <c r="AB25" s="559">
        <v>0</v>
      </c>
      <c r="AC25" s="559">
        <v>0</v>
      </c>
      <c r="AD25" s="560">
        <v>0</v>
      </c>
      <c r="AE25" s="560">
        <v>0</v>
      </c>
      <c r="AF25" s="560">
        <v>0</v>
      </c>
      <c r="AG25" s="560">
        <v>0</v>
      </c>
      <c r="AH25" s="560">
        <v>0</v>
      </c>
      <c r="AI25" s="560">
        <v>0</v>
      </c>
      <c r="AJ25" s="560">
        <v>0</v>
      </c>
      <c r="AK25" s="560">
        <v>0</v>
      </c>
      <c r="AL25" s="271" t="s">
        <v>313</v>
      </c>
      <c r="AM25" s="37" t="s">
        <v>312</v>
      </c>
      <c r="AN25" s="560">
        <v>11</v>
      </c>
      <c r="AO25" s="560">
        <v>0</v>
      </c>
      <c r="AP25" s="560">
        <v>0</v>
      </c>
      <c r="AQ25" s="560">
        <v>0</v>
      </c>
      <c r="AR25" s="560">
        <v>0</v>
      </c>
      <c r="AS25" s="560">
        <v>0</v>
      </c>
      <c r="AT25" s="560">
        <v>0</v>
      </c>
      <c r="AU25" s="560">
        <v>0</v>
      </c>
      <c r="AV25" s="560">
        <v>0</v>
      </c>
      <c r="AW25" s="560">
        <v>0</v>
      </c>
      <c r="AX25" s="901">
        <v>35</v>
      </c>
      <c r="AY25" s="901">
        <v>0</v>
      </c>
      <c r="AZ25" s="901">
        <f t="shared" si="9"/>
        <v>83</v>
      </c>
      <c r="BA25" s="902">
        <v>36</v>
      </c>
      <c r="BB25" s="902">
        <v>47</v>
      </c>
      <c r="BC25" s="901">
        <f t="shared" si="10"/>
        <v>0</v>
      </c>
      <c r="BD25" s="560">
        <v>0</v>
      </c>
      <c r="BE25" s="560">
        <v>0</v>
      </c>
      <c r="BF25" s="560">
        <v>2</v>
      </c>
      <c r="BG25" s="560">
        <v>0</v>
      </c>
      <c r="BH25" s="271" t="s">
        <v>313</v>
      </c>
      <c r="BI25" s="37" t="s">
        <v>312</v>
      </c>
      <c r="BJ25" s="901">
        <v>0</v>
      </c>
      <c r="BK25" s="901">
        <v>0</v>
      </c>
      <c r="BL25" s="901">
        <v>0</v>
      </c>
      <c r="BM25" s="901">
        <v>0</v>
      </c>
      <c r="BN25" s="901">
        <v>0</v>
      </c>
      <c r="BO25" s="901">
        <v>0</v>
      </c>
      <c r="BP25" s="901">
        <v>73</v>
      </c>
      <c r="BQ25" s="901">
        <v>0</v>
      </c>
      <c r="BR25" s="901">
        <v>0</v>
      </c>
      <c r="BS25" s="901">
        <v>0</v>
      </c>
      <c r="BT25" s="901">
        <v>0</v>
      </c>
      <c r="BU25" s="901">
        <v>0</v>
      </c>
      <c r="BV25" s="901">
        <v>8</v>
      </c>
      <c r="BW25" s="901">
        <v>0</v>
      </c>
      <c r="BX25" s="901">
        <v>0</v>
      </c>
      <c r="BY25" s="901">
        <v>0</v>
      </c>
      <c r="BZ25" s="901">
        <v>0</v>
      </c>
      <c r="CA25" s="560">
        <v>0</v>
      </c>
      <c r="CB25" s="271" t="s">
        <v>313</v>
      </c>
    </row>
    <row r="26" spans="1:80" s="53" customFormat="1" ht="15.2" customHeight="1">
      <c r="A26" s="1527" t="s">
        <v>314</v>
      </c>
      <c r="B26" s="1281"/>
      <c r="C26" s="1196">
        <f t="shared" si="11"/>
        <v>0</v>
      </c>
      <c r="D26" s="906">
        <v>0</v>
      </c>
      <c r="E26" s="906">
        <v>0</v>
      </c>
      <c r="F26" s="902">
        <f t="shared" si="6"/>
        <v>0</v>
      </c>
      <c r="G26" s="378">
        <v>0</v>
      </c>
      <c r="H26" s="378">
        <v>0</v>
      </c>
      <c r="I26" s="378">
        <v>0</v>
      </c>
      <c r="J26" s="378">
        <v>0</v>
      </c>
      <c r="K26" s="378">
        <v>0</v>
      </c>
      <c r="L26" s="378">
        <v>0</v>
      </c>
      <c r="M26" s="378">
        <v>0</v>
      </c>
      <c r="N26" s="378">
        <v>0</v>
      </c>
      <c r="O26" s="378">
        <v>0</v>
      </c>
      <c r="P26" s="378">
        <v>0</v>
      </c>
      <c r="Q26" s="378">
        <v>0</v>
      </c>
      <c r="R26" s="378">
        <v>0</v>
      </c>
      <c r="S26" s="271" t="s">
        <v>315</v>
      </c>
      <c r="T26" s="1527" t="s">
        <v>314</v>
      </c>
      <c r="U26" s="1281"/>
      <c r="V26" s="31">
        <v>0</v>
      </c>
      <c r="W26" s="31">
        <v>0</v>
      </c>
      <c r="X26" s="560">
        <f t="shared" si="7"/>
        <v>332</v>
      </c>
      <c r="Y26" s="559">
        <v>235</v>
      </c>
      <c r="Z26" s="559">
        <v>97</v>
      </c>
      <c r="AA26" s="560">
        <f t="shared" si="8"/>
        <v>0</v>
      </c>
      <c r="AB26" s="559">
        <v>0</v>
      </c>
      <c r="AC26" s="559">
        <v>0</v>
      </c>
      <c r="AD26" s="560">
        <v>0</v>
      </c>
      <c r="AE26" s="560">
        <v>0</v>
      </c>
      <c r="AF26" s="560">
        <v>0</v>
      </c>
      <c r="AG26" s="560">
        <v>0</v>
      </c>
      <c r="AH26" s="560">
        <v>0</v>
      </c>
      <c r="AI26" s="560">
        <v>0</v>
      </c>
      <c r="AJ26" s="560">
        <v>0</v>
      </c>
      <c r="AK26" s="560">
        <v>0</v>
      </c>
      <c r="AL26" s="271" t="s">
        <v>315</v>
      </c>
      <c r="AM26" s="37" t="s">
        <v>314</v>
      </c>
      <c r="AN26" s="560">
        <v>257</v>
      </c>
      <c r="AO26" s="560">
        <v>0</v>
      </c>
      <c r="AP26" s="560">
        <v>0</v>
      </c>
      <c r="AQ26" s="560">
        <v>0</v>
      </c>
      <c r="AR26" s="560">
        <v>0</v>
      </c>
      <c r="AS26" s="560">
        <v>0</v>
      </c>
      <c r="AT26" s="560">
        <v>2</v>
      </c>
      <c r="AU26" s="560">
        <v>0</v>
      </c>
      <c r="AV26" s="560">
        <v>0</v>
      </c>
      <c r="AW26" s="560">
        <v>0</v>
      </c>
      <c r="AX26" s="901">
        <v>73</v>
      </c>
      <c r="AY26" s="901">
        <v>0</v>
      </c>
      <c r="AZ26" s="901">
        <f t="shared" si="9"/>
        <v>157</v>
      </c>
      <c r="BA26" s="902">
        <v>97</v>
      </c>
      <c r="BB26" s="902">
        <v>60</v>
      </c>
      <c r="BC26" s="901">
        <f t="shared" si="10"/>
        <v>11</v>
      </c>
      <c r="BD26" s="902">
        <v>10</v>
      </c>
      <c r="BE26" s="902">
        <v>1</v>
      </c>
      <c r="BF26" s="559">
        <v>1</v>
      </c>
      <c r="BG26" s="560">
        <v>0</v>
      </c>
      <c r="BH26" s="271" t="s">
        <v>315</v>
      </c>
      <c r="BI26" s="37" t="s">
        <v>314</v>
      </c>
      <c r="BJ26" s="901">
        <v>135</v>
      </c>
      <c r="BK26" s="901">
        <v>11</v>
      </c>
      <c r="BL26" s="901">
        <v>0</v>
      </c>
      <c r="BM26" s="901">
        <v>0</v>
      </c>
      <c r="BN26" s="901">
        <v>0</v>
      </c>
      <c r="BO26" s="901">
        <v>0</v>
      </c>
      <c r="BP26" s="901">
        <v>16</v>
      </c>
      <c r="BQ26" s="901">
        <v>0</v>
      </c>
      <c r="BR26" s="901">
        <v>0</v>
      </c>
      <c r="BS26" s="901">
        <v>0</v>
      </c>
      <c r="BT26" s="901">
        <v>0</v>
      </c>
      <c r="BU26" s="901">
        <v>0</v>
      </c>
      <c r="BV26" s="901">
        <v>5</v>
      </c>
      <c r="BW26" s="901">
        <v>0</v>
      </c>
      <c r="BX26" s="901">
        <v>0</v>
      </c>
      <c r="BY26" s="901">
        <v>0</v>
      </c>
      <c r="BZ26" s="901">
        <v>1</v>
      </c>
      <c r="CA26" s="560">
        <v>0</v>
      </c>
      <c r="CB26" s="271" t="s">
        <v>315</v>
      </c>
    </row>
    <row r="27" spans="1:80" s="53" customFormat="1" ht="15.2" customHeight="1">
      <c r="A27" s="1527" t="s">
        <v>316</v>
      </c>
      <c r="B27" s="1281"/>
      <c r="C27" s="1196">
        <f t="shared" si="11"/>
        <v>2</v>
      </c>
      <c r="D27" s="902">
        <v>1</v>
      </c>
      <c r="E27" s="902">
        <v>1</v>
      </c>
      <c r="F27" s="902">
        <f t="shared" si="6"/>
        <v>0</v>
      </c>
      <c r="G27" s="378">
        <v>0</v>
      </c>
      <c r="H27" s="378">
        <v>0</v>
      </c>
      <c r="I27" s="378">
        <v>0</v>
      </c>
      <c r="J27" s="378">
        <v>0</v>
      </c>
      <c r="K27" s="378">
        <v>0</v>
      </c>
      <c r="L27" s="378">
        <v>0</v>
      </c>
      <c r="M27" s="378">
        <v>0</v>
      </c>
      <c r="N27" s="378">
        <v>0</v>
      </c>
      <c r="O27" s="560">
        <v>1</v>
      </c>
      <c r="P27" s="378">
        <v>0</v>
      </c>
      <c r="Q27" s="378">
        <v>0</v>
      </c>
      <c r="R27" s="378">
        <v>0</v>
      </c>
      <c r="S27" s="271" t="s">
        <v>317</v>
      </c>
      <c r="T27" s="1527" t="s">
        <v>316</v>
      </c>
      <c r="U27" s="1281"/>
      <c r="V27" s="31">
        <v>1</v>
      </c>
      <c r="W27" s="31">
        <v>0</v>
      </c>
      <c r="X27" s="560">
        <f t="shared" si="7"/>
        <v>114</v>
      </c>
      <c r="Y27" s="559">
        <v>73</v>
      </c>
      <c r="Z27" s="559">
        <v>41</v>
      </c>
      <c r="AA27" s="560">
        <f t="shared" si="8"/>
        <v>0</v>
      </c>
      <c r="AB27" s="559">
        <v>0</v>
      </c>
      <c r="AC27" s="559">
        <v>0</v>
      </c>
      <c r="AD27" s="560">
        <v>0</v>
      </c>
      <c r="AE27" s="560">
        <v>0</v>
      </c>
      <c r="AF27" s="560">
        <v>1</v>
      </c>
      <c r="AG27" s="560">
        <v>0</v>
      </c>
      <c r="AH27" s="560">
        <v>0</v>
      </c>
      <c r="AI27" s="560">
        <v>0</v>
      </c>
      <c r="AJ27" s="560">
        <v>0</v>
      </c>
      <c r="AK27" s="560">
        <v>0</v>
      </c>
      <c r="AL27" s="271" t="s">
        <v>317</v>
      </c>
      <c r="AM27" s="37" t="s">
        <v>316</v>
      </c>
      <c r="AN27" s="560">
        <v>33</v>
      </c>
      <c r="AO27" s="560">
        <v>0</v>
      </c>
      <c r="AP27" s="560">
        <v>0</v>
      </c>
      <c r="AQ27" s="560">
        <v>0</v>
      </c>
      <c r="AR27" s="560">
        <v>0</v>
      </c>
      <c r="AS27" s="560">
        <v>0</v>
      </c>
      <c r="AT27" s="560">
        <v>3</v>
      </c>
      <c r="AU27" s="560">
        <v>0</v>
      </c>
      <c r="AV27" s="560">
        <v>0</v>
      </c>
      <c r="AW27" s="560">
        <v>0</v>
      </c>
      <c r="AX27" s="901">
        <v>77</v>
      </c>
      <c r="AY27" s="901">
        <v>0</v>
      </c>
      <c r="AZ27" s="901">
        <f t="shared" si="9"/>
        <v>254</v>
      </c>
      <c r="BA27" s="902">
        <v>160</v>
      </c>
      <c r="BB27" s="902">
        <v>94</v>
      </c>
      <c r="BC27" s="901">
        <f t="shared" si="10"/>
        <v>2</v>
      </c>
      <c r="BD27" s="902">
        <v>1</v>
      </c>
      <c r="BE27" s="902">
        <v>1</v>
      </c>
      <c r="BF27" s="560">
        <v>0</v>
      </c>
      <c r="BG27" s="560">
        <v>0</v>
      </c>
      <c r="BH27" s="271" t="s">
        <v>317</v>
      </c>
      <c r="BI27" s="37" t="s">
        <v>316</v>
      </c>
      <c r="BJ27" s="901">
        <v>196</v>
      </c>
      <c r="BK27" s="901">
        <v>0</v>
      </c>
      <c r="BL27" s="901">
        <v>0</v>
      </c>
      <c r="BM27" s="901">
        <v>2</v>
      </c>
      <c r="BN27" s="901">
        <v>4</v>
      </c>
      <c r="BO27" s="901">
        <v>0</v>
      </c>
      <c r="BP27" s="901">
        <v>42</v>
      </c>
      <c r="BQ27" s="901">
        <v>0</v>
      </c>
      <c r="BR27" s="901">
        <v>0</v>
      </c>
      <c r="BS27" s="901">
        <v>0</v>
      </c>
      <c r="BT27" s="901">
        <v>0</v>
      </c>
      <c r="BU27" s="901">
        <v>0</v>
      </c>
      <c r="BV27" s="901">
        <v>1</v>
      </c>
      <c r="BW27" s="901">
        <v>0</v>
      </c>
      <c r="BX27" s="901">
        <v>11</v>
      </c>
      <c r="BY27" s="901">
        <v>0</v>
      </c>
      <c r="BZ27" s="901">
        <v>1</v>
      </c>
      <c r="CA27" s="560">
        <v>0</v>
      </c>
      <c r="CB27" s="271" t="s">
        <v>317</v>
      </c>
    </row>
    <row r="28" spans="1:80" s="53" customFormat="1" ht="15.2" customHeight="1">
      <c r="A28" s="1527" t="s">
        <v>318</v>
      </c>
      <c r="B28" s="1281"/>
      <c r="C28" s="1196">
        <f t="shared" si="11"/>
        <v>0</v>
      </c>
      <c r="D28" s="902">
        <v>0</v>
      </c>
      <c r="E28" s="902">
        <v>0</v>
      </c>
      <c r="F28" s="902">
        <f t="shared" si="6"/>
        <v>0</v>
      </c>
      <c r="G28" s="559">
        <v>0</v>
      </c>
      <c r="H28" s="559">
        <v>0</v>
      </c>
      <c r="I28" s="559">
        <v>0</v>
      </c>
      <c r="J28" s="559">
        <v>0</v>
      </c>
      <c r="K28" s="559">
        <v>0</v>
      </c>
      <c r="L28" s="559">
        <v>0</v>
      </c>
      <c r="M28" s="559">
        <v>0</v>
      </c>
      <c r="N28" s="559">
        <v>0</v>
      </c>
      <c r="O28" s="559">
        <v>0</v>
      </c>
      <c r="P28" s="559">
        <v>0</v>
      </c>
      <c r="Q28" s="559">
        <v>0</v>
      </c>
      <c r="R28" s="559">
        <v>0</v>
      </c>
      <c r="S28" s="271" t="s">
        <v>319</v>
      </c>
      <c r="T28" s="1527" t="s">
        <v>318</v>
      </c>
      <c r="U28" s="1281"/>
      <c r="V28" s="31">
        <v>0</v>
      </c>
      <c r="W28" s="31">
        <v>0</v>
      </c>
      <c r="X28" s="560">
        <f t="shared" si="7"/>
        <v>9</v>
      </c>
      <c r="Y28" s="559">
        <v>5</v>
      </c>
      <c r="Z28" s="559">
        <v>4</v>
      </c>
      <c r="AA28" s="560">
        <f t="shared" si="8"/>
        <v>0</v>
      </c>
      <c r="AB28" s="559">
        <v>0</v>
      </c>
      <c r="AC28" s="559">
        <v>0</v>
      </c>
      <c r="AD28" s="560">
        <v>0</v>
      </c>
      <c r="AE28" s="560">
        <v>0</v>
      </c>
      <c r="AF28" s="560">
        <v>0</v>
      </c>
      <c r="AG28" s="560">
        <v>0</v>
      </c>
      <c r="AH28" s="560">
        <v>0</v>
      </c>
      <c r="AI28" s="560">
        <v>0</v>
      </c>
      <c r="AJ28" s="560">
        <v>0</v>
      </c>
      <c r="AK28" s="560">
        <v>0</v>
      </c>
      <c r="AL28" s="271" t="s">
        <v>319</v>
      </c>
      <c r="AM28" s="37" t="s">
        <v>318</v>
      </c>
      <c r="AN28" s="560">
        <v>3</v>
      </c>
      <c r="AO28" s="560">
        <v>0</v>
      </c>
      <c r="AP28" s="560">
        <v>0</v>
      </c>
      <c r="AQ28" s="560">
        <v>0</v>
      </c>
      <c r="AR28" s="560">
        <v>0</v>
      </c>
      <c r="AS28" s="560">
        <v>0</v>
      </c>
      <c r="AT28" s="560">
        <v>0</v>
      </c>
      <c r="AU28" s="560">
        <v>0</v>
      </c>
      <c r="AV28" s="560">
        <v>1</v>
      </c>
      <c r="AW28" s="560">
        <v>0</v>
      </c>
      <c r="AX28" s="901">
        <v>5</v>
      </c>
      <c r="AY28" s="901">
        <v>0</v>
      </c>
      <c r="AZ28" s="901">
        <f t="shared" si="9"/>
        <v>2</v>
      </c>
      <c r="BA28" s="901">
        <v>0</v>
      </c>
      <c r="BB28" s="902">
        <v>2</v>
      </c>
      <c r="BC28" s="901">
        <f t="shared" si="10"/>
        <v>0</v>
      </c>
      <c r="BD28" s="901">
        <v>0</v>
      </c>
      <c r="BE28" s="901">
        <v>0</v>
      </c>
      <c r="BF28" s="560">
        <v>0</v>
      </c>
      <c r="BG28" s="560">
        <v>0</v>
      </c>
      <c r="BH28" s="271" t="s">
        <v>319</v>
      </c>
      <c r="BI28" s="37" t="s">
        <v>318</v>
      </c>
      <c r="BJ28" s="901">
        <v>0</v>
      </c>
      <c r="BK28" s="901">
        <v>0</v>
      </c>
      <c r="BL28" s="901">
        <v>0</v>
      </c>
      <c r="BM28" s="901">
        <v>0</v>
      </c>
      <c r="BN28" s="901">
        <v>0</v>
      </c>
      <c r="BO28" s="901">
        <v>0</v>
      </c>
      <c r="BP28" s="901">
        <v>2</v>
      </c>
      <c r="BQ28" s="901">
        <v>0</v>
      </c>
      <c r="BR28" s="901">
        <v>0</v>
      </c>
      <c r="BS28" s="901">
        <v>0</v>
      </c>
      <c r="BT28" s="901">
        <v>0</v>
      </c>
      <c r="BU28" s="901">
        <v>0</v>
      </c>
      <c r="BV28" s="901">
        <v>0</v>
      </c>
      <c r="BW28" s="901">
        <v>0</v>
      </c>
      <c r="BX28" s="901">
        <v>0</v>
      </c>
      <c r="BY28" s="901">
        <v>0</v>
      </c>
      <c r="BZ28" s="901">
        <v>2</v>
      </c>
      <c r="CA28" s="560">
        <v>1</v>
      </c>
      <c r="CB28" s="271" t="s">
        <v>319</v>
      </c>
    </row>
    <row r="29" spans="1:80" s="53" customFormat="1" ht="15.2" customHeight="1">
      <c r="A29" s="1527" t="s">
        <v>320</v>
      </c>
      <c r="B29" s="1281"/>
      <c r="C29" s="1196">
        <f t="shared" si="11"/>
        <v>1</v>
      </c>
      <c r="D29" s="902">
        <v>1</v>
      </c>
      <c r="E29" s="901">
        <v>0</v>
      </c>
      <c r="F29" s="902">
        <f t="shared" si="6"/>
        <v>0</v>
      </c>
      <c r="G29" s="560">
        <v>0</v>
      </c>
      <c r="H29" s="560">
        <v>0</v>
      </c>
      <c r="I29" s="560">
        <v>0</v>
      </c>
      <c r="J29" s="560">
        <v>0</v>
      </c>
      <c r="K29" s="560">
        <v>0</v>
      </c>
      <c r="L29" s="560">
        <v>0</v>
      </c>
      <c r="M29" s="560">
        <v>0</v>
      </c>
      <c r="N29" s="560">
        <v>0</v>
      </c>
      <c r="O29" s="560">
        <v>0</v>
      </c>
      <c r="P29" s="560">
        <v>0</v>
      </c>
      <c r="Q29" s="560">
        <v>0</v>
      </c>
      <c r="R29" s="560">
        <v>0</v>
      </c>
      <c r="S29" s="271" t="s">
        <v>321</v>
      </c>
      <c r="T29" s="1527" t="s">
        <v>320</v>
      </c>
      <c r="U29" s="1281"/>
      <c r="V29" s="31">
        <v>1</v>
      </c>
      <c r="W29" s="31">
        <v>0</v>
      </c>
      <c r="X29" s="560">
        <f t="shared" si="7"/>
        <v>32</v>
      </c>
      <c r="Y29" s="559">
        <v>15</v>
      </c>
      <c r="Z29" s="559">
        <v>17</v>
      </c>
      <c r="AA29" s="560">
        <f t="shared" si="8"/>
        <v>0</v>
      </c>
      <c r="AB29" s="560">
        <v>0</v>
      </c>
      <c r="AC29" s="560">
        <v>0</v>
      </c>
      <c r="AD29" s="560">
        <v>0</v>
      </c>
      <c r="AE29" s="560">
        <v>0</v>
      </c>
      <c r="AF29" s="560">
        <v>0</v>
      </c>
      <c r="AG29" s="560">
        <v>0</v>
      </c>
      <c r="AH29" s="560">
        <v>0</v>
      </c>
      <c r="AI29" s="560">
        <v>0</v>
      </c>
      <c r="AJ29" s="560">
        <v>0</v>
      </c>
      <c r="AK29" s="560">
        <v>0</v>
      </c>
      <c r="AL29" s="271" t="s">
        <v>321</v>
      </c>
      <c r="AM29" s="37" t="s">
        <v>320</v>
      </c>
      <c r="AN29" s="560">
        <v>12</v>
      </c>
      <c r="AO29" s="560">
        <v>0</v>
      </c>
      <c r="AP29" s="560">
        <v>0</v>
      </c>
      <c r="AQ29" s="560">
        <v>0</v>
      </c>
      <c r="AR29" s="560">
        <v>0</v>
      </c>
      <c r="AS29" s="560">
        <v>0</v>
      </c>
      <c r="AT29" s="560">
        <v>4</v>
      </c>
      <c r="AU29" s="560">
        <v>0</v>
      </c>
      <c r="AV29" s="560">
        <v>0</v>
      </c>
      <c r="AW29" s="560">
        <v>0</v>
      </c>
      <c r="AX29" s="901">
        <v>16</v>
      </c>
      <c r="AY29" s="901">
        <v>0</v>
      </c>
      <c r="AZ29" s="901">
        <f t="shared" si="9"/>
        <v>7</v>
      </c>
      <c r="BA29" s="902">
        <v>4</v>
      </c>
      <c r="BB29" s="902">
        <v>3</v>
      </c>
      <c r="BC29" s="901">
        <f t="shared" si="10"/>
        <v>9</v>
      </c>
      <c r="BD29" s="901">
        <v>9</v>
      </c>
      <c r="BE29" s="901">
        <v>0</v>
      </c>
      <c r="BF29" s="560">
        <v>0</v>
      </c>
      <c r="BG29" s="560">
        <v>0</v>
      </c>
      <c r="BH29" s="271" t="s">
        <v>321</v>
      </c>
      <c r="BI29" s="37" t="s">
        <v>320</v>
      </c>
      <c r="BJ29" s="901">
        <v>0</v>
      </c>
      <c r="BK29" s="901">
        <v>0</v>
      </c>
      <c r="BL29" s="901">
        <v>0</v>
      </c>
      <c r="BM29" s="901">
        <v>9</v>
      </c>
      <c r="BN29" s="901">
        <v>2</v>
      </c>
      <c r="BO29" s="901">
        <v>0</v>
      </c>
      <c r="BP29" s="901">
        <v>3</v>
      </c>
      <c r="BQ29" s="901">
        <v>0</v>
      </c>
      <c r="BR29" s="901">
        <v>0</v>
      </c>
      <c r="BS29" s="901">
        <v>0</v>
      </c>
      <c r="BT29" s="901">
        <v>0</v>
      </c>
      <c r="BU29" s="901">
        <v>0</v>
      </c>
      <c r="BV29" s="901">
        <v>2</v>
      </c>
      <c r="BW29" s="901">
        <v>0</v>
      </c>
      <c r="BX29" s="901">
        <v>0</v>
      </c>
      <c r="BY29" s="901">
        <v>0</v>
      </c>
      <c r="BZ29" s="901">
        <v>1</v>
      </c>
      <c r="CA29" s="560">
        <v>0</v>
      </c>
      <c r="CB29" s="271" t="s">
        <v>321</v>
      </c>
    </row>
    <row r="30" spans="1:80" s="53" customFormat="1" ht="15.2" customHeight="1">
      <c r="A30" s="1527" t="s">
        <v>322</v>
      </c>
      <c r="B30" s="1281"/>
      <c r="C30" s="1196">
        <f t="shared" si="11"/>
        <v>0</v>
      </c>
      <c r="D30" s="906">
        <v>0</v>
      </c>
      <c r="E30" s="906">
        <v>0</v>
      </c>
      <c r="F30" s="902">
        <f t="shared" si="6"/>
        <v>0</v>
      </c>
      <c r="G30" s="378">
        <v>0</v>
      </c>
      <c r="H30" s="378">
        <v>0</v>
      </c>
      <c r="I30" s="378">
        <v>0</v>
      </c>
      <c r="J30" s="378">
        <v>0</v>
      </c>
      <c r="K30" s="378">
        <v>0</v>
      </c>
      <c r="L30" s="378">
        <v>0</v>
      </c>
      <c r="M30" s="378">
        <v>0</v>
      </c>
      <c r="N30" s="378">
        <v>0</v>
      </c>
      <c r="O30" s="378">
        <v>0</v>
      </c>
      <c r="P30" s="378">
        <v>0</v>
      </c>
      <c r="Q30" s="378">
        <v>0</v>
      </c>
      <c r="R30" s="378">
        <v>0</v>
      </c>
      <c r="S30" s="271" t="s">
        <v>323</v>
      </c>
      <c r="T30" s="1527" t="s">
        <v>322</v>
      </c>
      <c r="U30" s="1281"/>
      <c r="V30" s="31">
        <v>0</v>
      </c>
      <c r="W30" s="31">
        <v>0</v>
      </c>
      <c r="X30" s="560">
        <f t="shared" si="7"/>
        <v>4</v>
      </c>
      <c r="Y30" s="559">
        <v>2</v>
      </c>
      <c r="Z30" s="559">
        <v>2</v>
      </c>
      <c r="AA30" s="560">
        <f t="shared" si="8"/>
        <v>0</v>
      </c>
      <c r="AB30" s="560">
        <v>0</v>
      </c>
      <c r="AC30" s="560">
        <v>0</v>
      </c>
      <c r="AD30" s="560">
        <v>0</v>
      </c>
      <c r="AE30" s="560">
        <v>0</v>
      </c>
      <c r="AF30" s="560">
        <v>0</v>
      </c>
      <c r="AG30" s="560">
        <v>0</v>
      </c>
      <c r="AH30" s="560">
        <v>0</v>
      </c>
      <c r="AI30" s="560">
        <v>0</v>
      </c>
      <c r="AJ30" s="560">
        <v>0</v>
      </c>
      <c r="AK30" s="560">
        <v>0</v>
      </c>
      <c r="AL30" s="271" t="s">
        <v>323</v>
      </c>
      <c r="AM30" s="37" t="s">
        <v>322</v>
      </c>
      <c r="AN30" s="560">
        <v>2</v>
      </c>
      <c r="AO30" s="560">
        <v>0</v>
      </c>
      <c r="AP30" s="560">
        <v>0</v>
      </c>
      <c r="AQ30" s="560">
        <v>0</v>
      </c>
      <c r="AR30" s="560">
        <v>0</v>
      </c>
      <c r="AS30" s="560">
        <v>0</v>
      </c>
      <c r="AT30" s="560">
        <v>2</v>
      </c>
      <c r="AU30" s="560">
        <v>0</v>
      </c>
      <c r="AV30" s="560">
        <v>0</v>
      </c>
      <c r="AW30" s="560">
        <v>0</v>
      </c>
      <c r="AX30" s="901"/>
      <c r="AY30" s="901">
        <v>0</v>
      </c>
      <c r="AZ30" s="901">
        <f t="shared" si="9"/>
        <v>2</v>
      </c>
      <c r="BA30" s="901">
        <v>0</v>
      </c>
      <c r="BB30" s="902">
        <v>2</v>
      </c>
      <c r="BC30" s="901">
        <f t="shared" si="10"/>
        <v>0</v>
      </c>
      <c r="BD30" s="901">
        <v>0</v>
      </c>
      <c r="BE30" s="901">
        <v>0</v>
      </c>
      <c r="BF30" s="560">
        <v>0</v>
      </c>
      <c r="BG30" s="560">
        <v>0</v>
      </c>
      <c r="BH30" s="271" t="s">
        <v>323</v>
      </c>
      <c r="BI30" s="37" t="s">
        <v>322</v>
      </c>
      <c r="BJ30" s="901">
        <v>0</v>
      </c>
      <c r="BK30" s="901">
        <v>0</v>
      </c>
      <c r="BL30" s="901">
        <v>0</v>
      </c>
      <c r="BM30" s="901">
        <v>0</v>
      </c>
      <c r="BN30" s="901">
        <v>0</v>
      </c>
      <c r="BO30" s="901">
        <v>0</v>
      </c>
      <c r="BP30" s="901">
        <v>2</v>
      </c>
      <c r="BQ30" s="901">
        <v>0</v>
      </c>
      <c r="BR30" s="901">
        <v>0</v>
      </c>
      <c r="BS30" s="901">
        <v>0</v>
      </c>
      <c r="BT30" s="901">
        <v>0</v>
      </c>
      <c r="BU30" s="901">
        <v>0</v>
      </c>
      <c r="BV30" s="901">
        <v>0</v>
      </c>
      <c r="BW30" s="901">
        <v>0</v>
      </c>
      <c r="BX30" s="901">
        <v>0</v>
      </c>
      <c r="BY30" s="901">
        <v>0</v>
      </c>
      <c r="BZ30" s="901">
        <v>0</v>
      </c>
      <c r="CA30" s="560">
        <v>0</v>
      </c>
      <c r="CB30" s="271" t="s">
        <v>323</v>
      </c>
    </row>
    <row r="31" spans="1:80" s="53" customFormat="1" ht="15.2" customHeight="1">
      <c r="A31" s="1527" t="s">
        <v>324</v>
      </c>
      <c r="B31" s="1281"/>
      <c r="C31" s="1196">
        <f t="shared" si="11"/>
        <v>0</v>
      </c>
      <c r="D31" s="906">
        <v>0</v>
      </c>
      <c r="E31" s="906">
        <v>0</v>
      </c>
      <c r="F31" s="902">
        <f t="shared" si="6"/>
        <v>0</v>
      </c>
      <c r="G31" s="378">
        <v>0</v>
      </c>
      <c r="H31" s="378">
        <v>0</v>
      </c>
      <c r="I31" s="378">
        <v>0</v>
      </c>
      <c r="J31" s="378">
        <v>0</v>
      </c>
      <c r="K31" s="378">
        <v>0</v>
      </c>
      <c r="L31" s="378">
        <v>0</v>
      </c>
      <c r="M31" s="378">
        <v>0</v>
      </c>
      <c r="N31" s="378">
        <v>0</v>
      </c>
      <c r="O31" s="378">
        <v>0</v>
      </c>
      <c r="P31" s="378">
        <v>0</v>
      </c>
      <c r="Q31" s="378">
        <v>0</v>
      </c>
      <c r="R31" s="378">
        <v>0</v>
      </c>
      <c r="S31" s="271" t="s">
        <v>325</v>
      </c>
      <c r="T31" s="1527" t="s">
        <v>324</v>
      </c>
      <c r="U31" s="1281"/>
      <c r="V31" s="31">
        <v>0</v>
      </c>
      <c r="W31" s="31">
        <v>0</v>
      </c>
      <c r="X31" s="560">
        <f t="shared" si="7"/>
        <v>5</v>
      </c>
      <c r="Y31" s="559">
        <v>2</v>
      </c>
      <c r="Z31" s="559">
        <v>3</v>
      </c>
      <c r="AA31" s="560">
        <f t="shared" si="8"/>
        <v>0</v>
      </c>
      <c r="AB31" s="560">
        <v>0</v>
      </c>
      <c r="AC31" s="560">
        <v>0</v>
      </c>
      <c r="AD31" s="560">
        <v>0</v>
      </c>
      <c r="AE31" s="560">
        <v>0</v>
      </c>
      <c r="AF31" s="560">
        <v>0</v>
      </c>
      <c r="AG31" s="560">
        <v>0</v>
      </c>
      <c r="AH31" s="560">
        <v>0</v>
      </c>
      <c r="AI31" s="560">
        <v>0</v>
      </c>
      <c r="AJ31" s="560">
        <v>0</v>
      </c>
      <c r="AK31" s="560">
        <v>0</v>
      </c>
      <c r="AL31" s="271" t="s">
        <v>325</v>
      </c>
      <c r="AM31" s="37" t="s">
        <v>324</v>
      </c>
      <c r="AN31" s="560">
        <v>0</v>
      </c>
      <c r="AO31" s="560">
        <v>0</v>
      </c>
      <c r="AP31" s="560">
        <v>0</v>
      </c>
      <c r="AQ31" s="560">
        <v>0</v>
      </c>
      <c r="AR31" s="560">
        <v>0</v>
      </c>
      <c r="AS31" s="560">
        <v>0</v>
      </c>
      <c r="AT31" s="560">
        <v>0</v>
      </c>
      <c r="AU31" s="560">
        <v>0</v>
      </c>
      <c r="AV31" s="560">
        <v>0</v>
      </c>
      <c r="AW31" s="560">
        <v>0</v>
      </c>
      <c r="AX31" s="901">
        <v>5</v>
      </c>
      <c r="AY31" s="901">
        <v>0</v>
      </c>
      <c r="AZ31" s="901">
        <f t="shared" si="9"/>
        <v>52</v>
      </c>
      <c r="BA31" s="902">
        <v>23</v>
      </c>
      <c r="BB31" s="902">
        <v>29</v>
      </c>
      <c r="BC31" s="901">
        <f t="shared" si="10"/>
        <v>0</v>
      </c>
      <c r="BD31" s="901">
        <v>0</v>
      </c>
      <c r="BE31" s="901">
        <v>0</v>
      </c>
      <c r="BF31" s="560">
        <v>0</v>
      </c>
      <c r="BG31" s="560">
        <v>0</v>
      </c>
      <c r="BH31" s="271" t="s">
        <v>325</v>
      </c>
      <c r="BI31" s="37" t="s">
        <v>324</v>
      </c>
      <c r="BJ31" s="901">
        <v>47</v>
      </c>
      <c r="BK31" s="901">
        <v>0</v>
      </c>
      <c r="BL31" s="901">
        <v>0</v>
      </c>
      <c r="BM31" s="901">
        <v>0</v>
      </c>
      <c r="BN31" s="901">
        <v>2</v>
      </c>
      <c r="BO31" s="901">
        <v>0</v>
      </c>
      <c r="BP31" s="901">
        <v>1</v>
      </c>
      <c r="BQ31" s="901">
        <v>0</v>
      </c>
      <c r="BR31" s="901">
        <v>0</v>
      </c>
      <c r="BS31" s="901">
        <v>0</v>
      </c>
      <c r="BT31" s="901">
        <v>0</v>
      </c>
      <c r="BU31" s="901">
        <v>0</v>
      </c>
      <c r="BV31" s="901">
        <v>2</v>
      </c>
      <c r="BW31" s="901">
        <v>0</v>
      </c>
      <c r="BX31" s="901">
        <v>0</v>
      </c>
      <c r="BY31" s="901">
        <v>0</v>
      </c>
      <c r="BZ31" s="901">
        <v>0</v>
      </c>
      <c r="CA31" s="560">
        <v>0</v>
      </c>
      <c r="CB31" s="271" t="s">
        <v>325</v>
      </c>
    </row>
    <row r="32" spans="1:80" s="53" customFormat="1" ht="15.2" customHeight="1">
      <c r="A32" s="1527" t="s">
        <v>326</v>
      </c>
      <c r="B32" s="1281"/>
      <c r="C32" s="1196">
        <f t="shared" si="11"/>
        <v>0</v>
      </c>
      <c r="D32" s="906">
        <v>0</v>
      </c>
      <c r="E32" s="906">
        <v>0</v>
      </c>
      <c r="F32" s="902">
        <f t="shared" si="6"/>
        <v>0</v>
      </c>
      <c r="G32" s="378">
        <v>0</v>
      </c>
      <c r="H32" s="378">
        <v>0</v>
      </c>
      <c r="I32" s="378">
        <v>0</v>
      </c>
      <c r="J32" s="378">
        <v>0</v>
      </c>
      <c r="K32" s="378">
        <v>0</v>
      </c>
      <c r="L32" s="378">
        <v>0</v>
      </c>
      <c r="M32" s="378">
        <v>0</v>
      </c>
      <c r="N32" s="378">
        <v>0</v>
      </c>
      <c r="O32" s="378">
        <v>0</v>
      </c>
      <c r="P32" s="378">
        <v>0</v>
      </c>
      <c r="Q32" s="378">
        <v>0</v>
      </c>
      <c r="R32" s="378">
        <v>0</v>
      </c>
      <c r="S32" s="271" t="s">
        <v>327</v>
      </c>
      <c r="T32" s="1527" t="s">
        <v>326</v>
      </c>
      <c r="U32" s="1281"/>
      <c r="V32" s="31">
        <v>0</v>
      </c>
      <c r="W32" s="31">
        <v>0</v>
      </c>
      <c r="X32" s="560">
        <f t="shared" si="7"/>
        <v>6</v>
      </c>
      <c r="Y32" s="559">
        <v>3</v>
      </c>
      <c r="Z32" s="559">
        <v>3</v>
      </c>
      <c r="AA32" s="560">
        <f t="shared" si="8"/>
        <v>0</v>
      </c>
      <c r="AB32" s="559">
        <v>0</v>
      </c>
      <c r="AC32" s="559">
        <v>0</v>
      </c>
      <c r="AD32" s="560">
        <v>0</v>
      </c>
      <c r="AE32" s="560">
        <v>0</v>
      </c>
      <c r="AF32" s="560">
        <v>0</v>
      </c>
      <c r="AG32" s="560">
        <v>0</v>
      </c>
      <c r="AH32" s="560">
        <v>0</v>
      </c>
      <c r="AI32" s="560">
        <v>0</v>
      </c>
      <c r="AJ32" s="560">
        <v>0</v>
      </c>
      <c r="AK32" s="560">
        <v>0</v>
      </c>
      <c r="AL32" s="271" t="s">
        <v>327</v>
      </c>
      <c r="AM32" s="37" t="s">
        <v>326</v>
      </c>
      <c r="AN32" s="560">
        <v>0</v>
      </c>
      <c r="AO32" s="560">
        <v>0</v>
      </c>
      <c r="AP32" s="560">
        <v>0</v>
      </c>
      <c r="AQ32" s="560">
        <v>0</v>
      </c>
      <c r="AR32" s="560">
        <v>0</v>
      </c>
      <c r="AS32" s="560">
        <v>0</v>
      </c>
      <c r="AT32" s="560">
        <v>0</v>
      </c>
      <c r="AU32" s="560">
        <v>0</v>
      </c>
      <c r="AV32" s="560">
        <v>0</v>
      </c>
      <c r="AW32" s="560">
        <v>0</v>
      </c>
      <c r="AX32" s="901">
        <v>6</v>
      </c>
      <c r="AY32" s="901">
        <v>0</v>
      </c>
      <c r="AZ32" s="901">
        <f t="shared" si="9"/>
        <v>10</v>
      </c>
      <c r="BA32" s="902">
        <v>6</v>
      </c>
      <c r="BB32" s="902">
        <v>4</v>
      </c>
      <c r="BC32" s="901">
        <f t="shared" si="10"/>
        <v>0</v>
      </c>
      <c r="BD32" s="901">
        <v>0</v>
      </c>
      <c r="BE32" s="901">
        <v>0</v>
      </c>
      <c r="BF32" s="560">
        <v>0</v>
      </c>
      <c r="BG32" s="560">
        <v>0</v>
      </c>
      <c r="BH32" s="271" t="s">
        <v>327</v>
      </c>
      <c r="BI32" s="37" t="s">
        <v>326</v>
      </c>
      <c r="BJ32" s="901">
        <v>0</v>
      </c>
      <c r="BK32" s="901">
        <v>0</v>
      </c>
      <c r="BL32" s="901">
        <v>0</v>
      </c>
      <c r="BM32" s="901">
        <v>0</v>
      </c>
      <c r="BN32" s="901">
        <v>4</v>
      </c>
      <c r="BO32" s="901">
        <v>0</v>
      </c>
      <c r="BP32" s="901">
        <v>4</v>
      </c>
      <c r="BQ32" s="901">
        <v>0</v>
      </c>
      <c r="BR32" s="901">
        <v>0</v>
      </c>
      <c r="BS32" s="901">
        <v>0</v>
      </c>
      <c r="BT32" s="901">
        <v>0</v>
      </c>
      <c r="BU32" s="901">
        <v>0</v>
      </c>
      <c r="BV32" s="901">
        <v>1</v>
      </c>
      <c r="BW32" s="901">
        <v>0</v>
      </c>
      <c r="BX32" s="901">
        <v>1</v>
      </c>
      <c r="BY32" s="901">
        <v>0</v>
      </c>
      <c r="BZ32" s="901">
        <v>0</v>
      </c>
      <c r="CA32" s="560">
        <v>0</v>
      </c>
      <c r="CB32" s="271" t="s">
        <v>327</v>
      </c>
    </row>
    <row r="33" spans="1:80" s="53" customFormat="1" ht="15.2" customHeight="1">
      <c r="A33" s="1589" t="s">
        <v>328</v>
      </c>
      <c r="B33" s="1590"/>
      <c r="C33" s="1196">
        <f t="shared" si="11"/>
        <v>1</v>
      </c>
      <c r="D33" s="902">
        <v>0</v>
      </c>
      <c r="E33" s="902">
        <v>1</v>
      </c>
      <c r="F33" s="902">
        <f t="shared" si="6"/>
        <v>0</v>
      </c>
      <c r="G33" s="559">
        <v>0</v>
      </c>
      <c r="H33" s="559">
        <v>0</v>
      </c>
      <c r="I33" s="560">
        <v>0</v>
      </c>
      <c r="J33" s="560">
        <v>0</v>
      </c>
      <c r="K33" s="560">
        <v>0</v>
      </c>
      <c r="L33" s="560">
        <v>0</v>
      </c>
      <c r="M33" s="560">
        <v>0</v>
      </c>
      <c r="N33" s="560">
        <v>0</v>
      </c>
      <c r="O33" s="560">
        <v>0</v>
      </c>
      <c r="P33" s="560">
        <v>0</v>
      </c>
      <c r="Q33" s="560">
        <v>0</v>
      </c>
      <c r="R33" s="560">
        <v>0</v>
      </c>
      <c r="S33" s="271" t="s">
        <v>329</v>
      </c>
      <c r="T33" s="1589" t="s">
        <v>328</v>
      </c>
      <c r="U33" s="1590"/>
      <c r="V33" s="31">
        <v>1</v>
      </c>
      <c r="W33" s="31">
        <v>0</v>
      </c>
      <c r="X33" s="560">
        <f t="shared" si="7"/>
        <v>10</v>
      </c>
      <c r="Y33" s="559">
        <v>5</v>
      </c>
      <c r="Z33" s="559">
        <v>5</v>
      </c>
      <c r="AA33" s="560">
        <f t="shared" si="8"/>
        <v>0</v>
      </c>
      <c r="AB33" s="559">
        <v>0</v>
      </c>
      <c r="AC33" s="559">
        <v>0</v>
      </c>
      <c r="AD33" s="560">
        <v>0</v>
      </c>
      <c r="AE33" s="560">
        <v>0</v>
      </c>
      <c r="AF33" s="560">
        <v>0</v>
      </c>
      <c r="AG33" s="560">
        <v>0</v>
      </c>
      <c r="AH33" s="560">
        <v>0</v>
      </c>
      <c r="AI33" s="560">
        <v>0</v>
      </c>
      <c r="AJ33" s="560">
        <v>0</v>
      </c>
      <c r="AK33" s="560">
        <v>0</v>
      </c>
      <c r="AL33" s="271" t="s">
        <v>329</v>
      </c>
      <c r="AM33" s="37" t="s">
        <v>328</v>
      </c>
      <c r="AN33" s="560">
        <v>1</v>
      </c>
      <c r="AO33" s="560">
        <v>0</v>
      </c>
      <c r="AP33" s="560">
        <v>0</v>
      </c>
      <c r="AQ33" s="560">
        <v>0</v>
      </c>
      <c r="AR33" s="560">
        <v>0</v>
      </c>
      <c r="AS33" s="560">
        <v>0</v>
      </c>
      <c r="AT33" s="560">
        <v>1</v>
      </c>
      <c r="AU33" s="560">
        <v>0</v>
      </c>
      <c r="AV33" s="560">
        <v>0</v>
      </c>
      <c r="AW33" s="560">
        <v>0</v>
      </c>
      <c r="AX33" s="901">
        <v>8</v>
      </c>
      <c r="AY33" s="901">
        <v>0</v>
      </c>
      <c r="AZ33" s="901">
        <f t="shared" si="9"/>
        <v>38</v>
      </c>
      <c r="BA33" s="902">
        <v>16</v>
      </c>
      <c r="BB33" s="902">
        <v>22</v>
      </c>
      <c r="BC33" s="901">
        <f t="shared" si="10"/>
        <v>2</v>
      </c>
      <c r="BD33" s="902">
        <v>2</v>
      </c>
      <c r="BE33" s="901">
        <v>0</v>
      </c>
      <c r="BF33" s="560">
        <v>0</v>
      </c>
      <c r="BG33" s="560">
        <v>0</v>
      </c>
      <c r="BH33" s="271" t="s">
        <v>329</v>
      </c>
      <c r="BI33" s="37" t="s">
        <v>328</v>
      </c>
      <c r="BJ33" s="901">
        <v>0</v>
      </c>
      <c r="BK33" s="901">
        <v>0</v>
      </c>
      <c r="BL33" s="901">
        <v>0</v>
      </c>
      <c r="BM33" s="901">
        <v>2</v>
      </c>
      <c r="BN33" s="901">
        <v>0</v>
      </c>
      <c r="BO33" s="901">
        <v>0</v>
      </c>
      <c r="BP33" s="901">
        <v>37</v>
      </c>
      <c r="BQ33" s="901">
        <v>0</v>
      </c>
      <c r="BR33" s="901">
        <v>0</v>
      </c>
      <c r="BS33" s="901">
        <v>0</v>
      </c>
      <c r="BT33" s="901">
        <v>1</v>
      </c>
      <c r="BU33" s="901">
        <v>0</v>
      </c>
      <c r="BV33" s="901">
        <v>0</v>
      </c>
      <c r="BW33" s="901">
        <v>0</v>
      </c>
      <c r="BX33" s="901">
        <v>0</v>
      </c>
      <c r="BY33" s="901">
        <v>0</v>
      </c>
      <c r="BZ33" s="901">
        <v>0</v>
      </c>
      <c r="CA33" s="560">
        <v>0</v>
      </c>
      <c r="CB33" s="271" t="s">
        <v>329</v>
      </c>
    </row>
    <row r="34" spans="1:80" s="53" customFormat="1" ht="15.2" customHeight="1">
      <c r="A34" s="1527" t="s">
        <v>330</v>
      </c>
      <c r="B34" s="1281"/>
      <c r="C34" s="1196">
        <f t="shared" si="11"/>
        <v>0</v>
      </c>
      <c r="D34" s="906">
        <v>0</v>
      </c>
      <c r="E34" s="906">
        <v>0</v>
      </c>
      <c r="F34" s="902">
        <f t="shared" si="6"/>
        <v>0</v>
      </c>
      <c r="G34" s="378">
        <v>0</v>
      </c>
      <c r="H34" s="378">
        <v>0</v>
      </c>
      <c r="I34" s="378">
        <v>0</v>
      </c>
      <c r="J34" s="378">
        <v>0</v>
      </c>
      <c r="K34" s="378">
        <v>0</v>
      </c>
      <c r="L34" s="378">
        <v>0</v>
      </c>
      <c r="M34" s="378">
        <v>0</v>
      </c>
      <c r="N34" s="378">
        <v>0</v>
      </c>
      <c r="O34" s="378">
        <v>0</v>
      </c>
      <c r="P34" s="378">
        <v>0</v>
      </c>
      <c r="Q34" s="378">
        <v>0</v>
      </c>
      <c r="R34" s="378">
        <v>0</v>
      </c>
      <c r="S34" s="271" t="s">
        <v>331</v>
      </c>
      <c r="T34" s="1527" t="s">
        <v>330</v>
      </c>
      <c r="U34" s="1281"/>
      <c r="V34" s="31">
        <v>0</v>
      </c>
      <c r="W34" s="31">
        <v>0</v>
      </c>
      <c r="X34" s="560">
        <f t="shared" si="7"/>
        <v>33</v>
      </c>
      <c r="Y34" s="559">
        <v>17</v>
      </c>
      <c r="Z34" s="559">
        <v>16</v>
      </c>
      <c r="AA34" s="560">
        <f t="shared" si="8"/>
        <v>0</v>
      </c>
      <c r="AB34" s="559">
        <v>0</v>
      </c>
      <c r="AC34" s="559">
        <v>0</v>
      </c>
      <c r="AD34" s="560">
        <v>0</v>
      </c>
      <c r="AE34" s="560">
        <v>0</v>
      </c>
      <c r="AF34" s="560">
        <v>0</v>
      </c>
      <c r="AG34" s="560">
        <v>0</v>
      </c>
      <c r="AH34" s="560">
        <v>0</v>
      </c>
      <c r="AI34" s="560">
        <v>0</v>
      </c>
      <c r="AJ34" s="560">
        <v>0</v>
      </c>
      <c r="AK34" s="560">
        <v>0</v>
      </c>
      <c r="AL34" s="271" t="s">
        <v>331</v>
      </c>
      <c r="AM34" s="37" t="s">
        <v>330</v>
      </c>
      <c r="AN34" s="560">
        <v>5</v>
      </c>
      <c r="AO34" s="560">
        <v>0</v>
      </c>
      <c r="AP34" s="560">
        <v>0</v>
      </c>
      <c r="AQ34" s="560">
        <v>0</v>
      </c>
      <c r="AR34" s="560">
        <v>0</v>
      </c>
      <c r="AS34" s="560">
        <v>0</v>
      </c>
      <c r="AT34" s="560">
        <v>2</v>
      </c>
      <c r="AU34" s="560">
        <v>0</v>
      </c>
      <c r="AV34" s="560">
        <v>0</v>
      </c>
      <c r="AW34" s="560">
        <v>0</v>
      </c>
      <c r="AX34" s="901">
        <v>26</v>
      </c>
      <c r="AY34" s="901">
        <v>0</v>
      </c>
      <c r="AZ34" s="901">
        <f t="shared" si="9"/>
        <v>106</v>
      </c>
      <c r="BA34" s="902">
        <v>45</v>
      </c>
      <c r="BB34" s="902">
        <v>61</v>
      </c>
      <c r="BC34" s="901">
        <f t="shared" si="10"/>
        <v>4</v>
      </c>
      <c r="BD34" s="901">
        <v>3</v>
      </c>
      <c r="BE34" s="902">
        <v>1</v>
      </c>
      <c r="BF34" s="560">
        <v>0</v>
      </c>
      <c r="BG34" s="560">
        <v>0</v>
      </c>
      <c r="BH34" s="271" t="s">
        <v>331</v>
      </c>
      <c r="BI34" s="37" t="s">
        <v>330</v>
      </c>
      <c r="BJ34" s="901">
        <v>51</v>
      </c>
      <c r="BK34" s="901">
        <v>3</v>
      </c>
      <c r="BL34" s="901">
        <v>0</v>
      </c>
      <c r="BM34" s="901">
        <v>0</v>
      </c>
      <c r="BN34" s="901">
        <v>2</v>
      </c>
      <c r="BO34" s="901">
        <v>0</v>
      </c>
      <c r="BP34" s="901">
        <v>52</v>
      </c>
      <c r="BQ34" s="901">
        <v>1</v>
      </c>
      <c r="BR34" s="901">
        <v>0</v>
      </c>
      <c r="BS34" s="901">
        <v>0</v>
      </c>
      <c r="BT34" s="901">
        <v>0</v>
      </c>
      <c r="BU34" s="901">
        <v>0</v>
      </c>
      <c r="BV34" s="901">
        <v>1</v>
      </c>
      <c r="BW34" s="901">
        <v>0</v>
      </c>
      <c r="BX34" s="901">
        <v>0</v>
      </c>
      <c r="BY34" s="901">
        <v>0</v>
      </c>
      <c r="BZ34" s="901">
        <v>0</v>
      </c>
      <c r="CA34" s="560">
        <v>0</v>
      </c>
      <c r="CB34" s="271" t="s">
        <v>331</v>
      </c>
    </row>
    <row r="35" spans="1:80" s="53" customFormat="1" ht="15.2" customHeight="1">
      <c r="A35" s="1527" t="s">
        <v>332</v>
      </c>
      <c r="B35" s="1281"/>
      <c r="C35" s="1196">
        <f t="shared" si="11"/>
        <v>0</v>
      </c>
      <c r="D35" s="906">
        <v>0</v>
      </c>
      <c r="E35" s="906">
        <v>0</v>
      </c>
      <c r="F35" s="902">
        <f t="shared" si="6"/>
        <v>0</v>
      </c>
      <c r="G35" s="378">
        <v>0</v>
      </c>
      <c r="H35" s="378">
        <v>0</v>
      </c>
      <c r="I35" s="378">
        <v>0</v>
      </c>
      <c r="J35" s="378">
        <v>0</v>
      </c>
      <c r="K35" s="378">
        <v>0</v>
      </c>
      <c r="L35" s="378">
        <v>0</v>
      </c>
      <c r="M35" s="378">
        <v>0</v>
      </c>
      <c r="N35" s="378">
        <v>0</v>
      </c>
      <c r="O35" s="378">
        <v>0</v>
      </c>
      <c r="P35" s="378">
        <v>0</v>
      </c>
      <c r="Q35" s="378">
        <v>0</v>
      </c>
      <c r="R35" s="378">
        <v>0</v>
      </c>
      <c r="S35" s="271" t="s">
        <v>333</v>
      </c>
      <c r="T35" s="1527" t="s">
        <v>332</v>
      </c>
      <c r="U35" s="1281"/>
      <c r="V35" s="31">
        <v>0</v>
      </c>
      <c r="W35" s="31">
        <v>0</v>
      </c>
      <c r="X35" s="560">
        <f t="shared" si="7"/>
        <v>34</v>
      </c>
      <c r="Y35" s="559">
        <v>21</v>
      </c>
      <c r="Z35" s="559">
        <v>13</v>
      </c>
      <c r="AA35" s="560">
        <f t="shared" si="8"/>
        <v>0</v>
      </c>
      <c r="AB35" s="559">
        <v>0</v>
      </c>
      <c r="AC35" s="559">
        <v>0</v>
      </c>
      <c r="AD35" s="560">
        <v>0</v>
      </c>
      <c r="AE35" s="560">
        <v>0</v>
      </c>
      <c r="AF35" s="560">
        <v>0</v>
      </c>
      <c r="AG35" s="560">
        <v>0</v>
      </c>
      <c r="AH35" s="560">
        <v>0</v>
      </c>
      <c r="AI35" s="560">
        <v>0</v>
      </c>
      <c r="AJ35" s="560">
        <v>0</v>
      </c>
      <c r="AK35" s="560">
        <v>0</v>
      </c>
      <c r="AL35" s="271" t="s">
        <v>333</v>
      </c>
      <c r="AM35" s="37" t="s">
        <v>332</v>
      </c>
      <c r="AN35" s="560">
        <v>1</v>
      </c>
      <c r="AO35" s="560">
        <v>0</v>
      </c>
      <c r="AP35" s="560">
        <v>0</v>
      </c>
      <c r="AQ35" s="560">
        <v>0</v>
      </c>
      <c r="AR35" s="560">
        <v>0</v>
      </c>
      <c r="AS35" s="560">
        <v>0</v>
      </c>
      <c r="AT35" s="560">
        <v>0</v>
      </c>
      <c r="AU35" s="560">
        <v>0</v>
      </c>
      <c r="AV35" s="560">
        <v>0</v>
      </c>
      <c r="AW35" s="560">
        <v>0</v>
      </c>
      <c r="AX35" s="901">
        <v>33</v>
      </c>
      <c r="AY35" s="901">
        <v>0</v>
      </c>
      <c r="AZ35" s="901">
        <f t="shared" si="9"/>
        <v>132</v>
      </c>
      <c r="BA35" s="902">
        <v>73</v>
      </c>
      <c r="BB35" s="902">
        <v>59</v>
      </c>
      <c r="BC35" s="901">
        <f t="shared" si="10"/>
        <v>1</v>
      </c>
      <c r="BD35" s="902">
        <v>1</v>
      </c>
      <c r="BE35" s="901">
        <v>0</v>
      </c>
      <c r="BF35" s="560">
        <v>1</v>
      </c>
      <c r="BG35" s="560">
        <v>0</v>
      </c>
      <c r="BH35" s="271" t="s">
        <v>333</v>
      </c>
      <c r="BI35" s="37" t="s">
        <v>332</v>
      </c>
      <c r="BJ35" s="901">
        <v>38</v>
      </c>
      <c r="BK35" s="901">
        <v>1</v>
      </c>
      <c r="BL35" s="901">
        <v>0</v>
      </c>
      <c r="BM35" s="901">
        <v>0</v>
      </c>
      <c r="BN35" s="901">
        <v>0</v>
      </c>
      <c r="BO35" s="901">
        <v>0</v>
      </c>
      <c r="BP35" s="901">
        <v>93</v>
      </c>
      <c r="BQ35" s="901">
        <v>0</v>
      </c>
      <c r="BR35" s="901">
        <v>0</v>
      </c>
      <c r="BS35" s="901">
        <v>0</v>
      </c>
      <c r="BT35" s="901">
        <v>0</v>
      </c>
      <c r="BU35" s="901">
        <v>0</v>
      </c>
      <c r="BV35" s="901">
        <v>0</v>
      </c>
      <c r="BW35" s="901">
        <v>0</v>
      </c>
      <c r="BX35" s="901">
        <v>0</v>
      </c>
      <c r="BY35" s="901">
        <v>0</v>
      </c>
      <c r="BZ35" s="901">
        <v>0</v>
      </c>
      <c r="CA35" s="560">
        <v>0</v>
      </c>
      <c r="CB35" s="271" t="s">
        <v>333</v>
      </c>
    </row>
    <row r="36" spans="1:80" s="53" customFormat="1" ht="15.2" customHeight="1">
      <c r="A36" s="1589" t="s">
        <v>334</v>
      </c>
      <c r="B36" s="1590"/>
      <c r="C36" s="1196">
        <f t="shared" si="11"/>
        <v>1</v>
      </c>
      <c r="D36" s="902">
        <v>0</v>
      </c>
      <c r="E36" s="902">
        <v>1</v>
      </c>
      <c r="F36" s="902">
        <f t="shared" si="6"/>
        <v>0</v>
      </c>
      <c r="G36" s="559">
        <v>0</v>
      </c>
      <c r="H36" s="559">
        <v>0</v>
      </c>
      <c r="I36" s="857">
        <v>0</v>
      </c>
      <c r="J36" s="857">
        <v>0</v>
      </c>
      <c r="K36" s="857">
        <v>0</v>
      </c>
      <c r="L36" s="857">
        <v>0</v>
      </c>
      <c r="M36" s="857">
        <v>0</v>
      </c>
      <c r="N36" s="857">
        <v>0</v>
      </c>
      <c r="O36" s="857">
        <v>0</v>
      </c>
      <c r="P36" s="857">
        <v>0</v>
      </c>
      <c r="Q36" s="857">
        <v>0</v>
      </c>
      <c r="R36" s="857">
        <v>0</v>
      </c>
      <c r="S36" s="272" t="s">
        <v>335</v>
      </c>
      <c r="T36" s="1589" t="s">
        <v>334</v>
      </c>
      <c r="U36" s="1590"/>
      <c r="V36" s="31">
        <v>1</v>
      </c>
      <c r="W36" s="31">
        <v>0</v>
      </c>
      <c r="X36" s="560">
        <f t="shared" si="7"/>
        <v>34</v>
      </c>
      <c r="Y36" s="559">
        <v>25</v>
      </c>
      <c r="Z36" s="559">
        <v>9</v>
      </c>
      <c r="AA36" s="560">
        <f t="shared" si="8"/>
        <v>0</v>
      </c>
      <c r="AB36" s="559">
        <v>0</v>
      </c>
      <c r="AC36" s="559">
        <v>0</v>
      </c>
      <c r="AD36" s="857">
        <v>0</v>
      </c>
      <c r="AE36" s="857">
        <v>0</v>
      </c>
      <c r="AF36" s="857">
        <v>0</v>
      </c>
      <c r="AG36" s="857">
        <v>0</v>
      </c>
      <c r="AH36" s="857">
        <v>1</v>
      </c>
      <c r="AI36" s="857">
        <v>0</v>
      </c>
      <c r="AJ36" s="857">
        <v>0</v>
      </c>
      <c r="AK36" s="857">
        <v>0</v>
      </c>
      <c r="AL36" s="272" t="s">
        <v>335</v>
      </c>
      <c r="AM36" s="491" t="s">
        <v>334</v>
      </c>
      <c r="AN36" s="857">
        <v>13</v>
      </c>
      <c r="AO36" s="560">
        <v>0</v>
      </c>
      <c r="AP36" s="560">
        <v>0</v>
      </c>
      <c r="AQ36" s="560">
        <v>0</v>
      </c>
      <c r="AR36" s="560">
        <v>0</v>
      </c>
      <c r="AS36" s="560">
        <v>0</v>
      </c>
      <c r="AT36" s="857">
        <v>1</v>
      </c>
      <c r="AU36" s="560">
        <v>0</v>
      </c>
      <c r="AV36" s="560">
        <v>0</v>
      </c>
      <c r="AW36" s="560">
        <v>0</v>
      </c>
      <c r="AX36" s="901">
        <v>19</v>
      </c>
      <c r="AY36" s="901">
        <v>0</v>
      </c>
      <c r="AZ36" s="901">
        <f t="shared" si="9"/>
        <v>156</v>
      </c>
      <c r="BA36" s="902">
        <v>82</v>
      </c>
      <c r="BB36" s="902">
        <v>74</v>
      </c>
      <c r="BC36" s="901">
        <f t="shared" si="10"/>
        <v>5</v>
      </c>
      <c r="BD36" s="901">
        <v>3</v>
      </c>
      <c r="BE36" s="901">
        <v>2</v>
      </c>
      <c r="BF36" s="560">
        <v>0</v>
      </c>
      <c r="BG36" s="560">
        <v>0</v>
      </c>
      <c r="BH36" s="272" t="s">
        <v>335</v>
      </c>
      <c r="BI36" s="491" t="s">
        <v>334</v>
      </c>
      <c r="BJ36" s="901">
        <v>102</v>
      </c>
      <c r="BK36" s="901">
        <v>1</v>
      </c>
      <c r="BL36" s="901">
        <v>0</v>
      </c>
      <c r="BM36" s="901">
        <v>4</v>
      </c>
      <c r="BN36" s="901">
        <v>5</v>
      </c>
      <c r="BO36" s="901">
        <v>0</v>
      </c>
      <c r="BP36" s="901">
        <v>44</v>
      </c>
      <c r="BQ36" s="901">
        <v>0</v>
      </c>
      <c r="BR36" s="901">
        <v>0</v>
      </c>
      <c r="BS36" s="901">
        <v>0</v>
      </c>
      <c r="BT36" s="901">
        <v>0</v>
      </c>
      <c r="BU36" s="901">
        <v>0</v>
      </c>
      <c r="BV36" s="901">
        <v>3</v>
      </c>
      <c r="BW36" s="901">
        <v>0</v>
      </c>
      <c r="BX36" s="901">
        <v>2</v>
      </c>
      <c r="BY36" s="901">
        <v>0</v>
      </c>
      <c r="BZ36" s="901">
        <v>0</v>
      </c>
      <c r="CA36" s="560">
        <v>0</v>
      </c>
      <c r="CB36" s="271" t="s">
        <v>335</v>
      </c>
    </row>
    <row r="37" spans="1:80" s="53" customFormat="1" ht="15.2" customHeight="1">
      <c r="A37" s="1527" t="s">
        <v>336</v>
      </c>
      <c r="B37" s="1281"/>
      <c r="C37" s="1196">
        <f t="shared" si="11"/>
        <v>0</v>
      </c>
      <c r="D37" s="906">
        <v>0</v>
      </c>
      <c r="E37" s="906">
        <v>0</v>
      </c>
      <c r="F37" s="902">
        <f t="shared" si="6"/>
        <v>0</v>
      </c>
      <c r="G37" s="378">
        <v>0</v>
      </c>
      <c r="H37" s="378">
        <v>0</v>
      </c>
      <c r="I37" s="378">
        <v>0</v>
      </c>
      <c r="J37" s="378">
        <v>0</v>
      </c>
      <c r="K37" s="378">
        <v>0</v>
      </c>
      <c r="L37" s="378">
        <v>0</v>
      </c>
      <c r="M37" s="378">
        <v>0</v>
      </c>
      <c r="N37" s="378">
        <v>0</v>
      </c>
      <c r="O37" s="378">
        <v>0</v>
      </c>
      <c r="P37" s="378">
        <v>0</v>
      </c>
      <c r="Q37" s="378">
        <v>0</v>
      </c>
      <c r="R37" s="378">
        <v>0</v>
      </c>
      <c r="S37" s="271" t="s">
        <v>337</v>
      </c>
      <c r="T37" s="1527" t="s">
        <v>336</v>
      </c>
      <c r="U37" s="1281"/>
      <c r="V37" s="31">
        <v>0</v>
      </c>
      <c r="W37" s="31">
        <v>0</v>
      </c>
      <c r="X37" s="560">
        <f t="shared" si="7"/>
        <v>65</v>
      </c>
      <c r="Y37" s="559">
        <v>40</v>
      </c>
      <c r="Z37" s="559">
        <v>25</v>
      </c>
      <c r="AA37" s="560">
        <f t="shared" si="8"/>
        <v>0</v>
      </c>
      <c r="AB37" s="559">
        <v>0</v>
      </c>
      <c r="AC37" s="559">
        <v>0</v>
      </c>
      <c r="AD37" s="560">
        <v>0</v>
      </c>
      <c r="AE37" s="560">
        <v>0</v>
      </c>
      <c r="AF37" s="560">
        <v>0</v>
      </c>
      <c r="AG37" s="560">
        <v>0</v>
      </c>
      <c r="AH37" s="560">
        <v>0</v>
      </c>
      <c r="AI37" s="560">
        <v>0</v>
      </c>
      <c r="AJ37" s="560">
        <v>0</v>
      </c>
      <c r="AK37" s="560">
        <v>0</v>
      </c>
      <c r="AL37" s="271" t="s">
        <v>337</v>
      </c>
      <c r="AM37" s="37" t="s">
        <v>336</v>
      </c>
      <c r="AN37" s="560">
        <v>13</v>
      </c>
      <c r="AO37" s="560">
        <v>0</v>
      </c>
      <c r="AP37" s="560">
        <v>0</v>
      </c>
      <c r="AQ37" s="560">
        <v>0</v>
      </c>
      <c r="AR37" s="560">
        <v>0</v>
      </c>
      <c r="AS37" s="560">
        <v>0</v>
      </c>
      <c r="AT37" s="560">
        <v>3</v>
      </c>
      <c r="AU37" s="560">
        <v>0</v>
      </c>
      <c r="AV37" s="560">
        <v>0</v>
      </c>
      <c r="AW37" s="560">
        <v>0</v>
      </c>
      <c r="AX37" s="901">
        <v>49</v>
      </c>
      <c r="AY37" s="901">
        <v>0</v>
      </c>
      <c r="AZ37" s="901">
        <f t="shared" si="9"/>
        <v>22</v>
      </c>
      <c r="BA37" s="902">
        <v>15</v>
      </c>
      <c r="BB37" s="902">
        <v>7</v>
      </c>
      <c r="BC37" s="901">
        <f t="shared" si="10"/>
        <v>6</v>
      </c>
      <c r="BD37" s="902">
        <v>2</v>
      </c>
      <c r="BE37" s="902">
        <v>4</v>
      </c>
      <c r="BF37" s="560">
        <v>0</v>
      </c>
      <c r="BG37" s="560">
        <v>0</v>
      </c>
      <c r="BH37" s="271" t="s">
        <v>337</v>
      </c>
      <c r="BI37" s="37" t="s">
        <v>336</v>
      </c>
      <c r="BJ37" s="901">
        <v>15</v>
      </c>
      <c r="BK37" s="901">
        <v>0</v>
      </c>
      <c r="BL37" s="901">
        <v>0</v>
      </c>
      <c r="BM37" s="901">
        <v>6</v>
      </c>
      <c r="BN37" s="901">
        <v>1</v>
      </c>
      <c r="BO37" s="901">
        <v>0</v>
      </c>
      <c r="BP37" s="901">
        <v>4</v>
      </c>
      <c r="BQ37" s="901">
        <v>0</v>
      </c>
      <c r="BR37" s="901">
        <v>0</v>
      </c>
      <c r="BS37" s="901">
        <v>0</v>
      </c>
      <c r="BT37" s="901">
        <v>0</v>
      </c>
      <c r="BU37" s="901">
        <v>0</v>
      </c>
      <c r="BV37" s="901">
        <v>2</v>
      </c>
      <c r="BW37" s="901">
        <v>0</v>
      </c>
      <c r="BX37" s="901">
        <v>0</v>
      </c>
      <c r="BY37" s="901">
        <v>0</v>
      </c>
      <c r="BZ37" s="901">
        <v>0</v>
      </c>
      <c r="CA37" s="560">
        <v>0</v>
      </c>
      <c r="CB37" s="271" t="s">
        <v>337</v>
      </c>
    </row>
    <row r="38" spans="1:80" s="53" customFormat="1" ht="15.2" customHeight="1">
      <c r="A38" s="1527" t="s">
        <v>338</v>
      </c>
      <c r="B38" s="1281"/>
      <c r="C38" s="1196">
        <f t="shared" si="11"/>
        <v>2</v>
      </c>
      <c r="D38" s="906">
        <v>0</v>
      </c>
      <c r="E38" s="906">
        <v>2</v>
      </c>
      <c r="F38" s="902">
        <f t="shared" si="6"/>
        <v>0</v>
      </c>
      <c r="G38" s="559">
        <v>0</v>
      </c>
      <c r="H38" s="559">
        <v>0</v>
      </c>
      <c r="I38" s="560">
        <v>0</v>
      </c>
      <c r="J38" s="560">
        <v>0</v>
      </c>
      <c r="K38" s="560">
        <v>0</v>
      </c>
      <c r="L38" s="560">
        <v>0</v>
      </c>
      <c r="M38" s="560">
        <v>1</v>
      </c>
      <c r="N38" s="560">
        <v>0</v>
      </c>
      <c r="O38" s="560">
        <v>0</v>
      </c>
      <c r="P38" s="560">
        <v>0</v>
      </c>
      <c r="Q38" s="560">
        <v>1</v>
      </c>
      <c r="R38" s="560">
        <v>0</v>
      </c>
      <c r="S38" s="271" t="s">
        <v>339</v>
      </c>
      <c r="T38" s="1527" t="s">
        <v>338</v>
      </c>
      <c r="U38" s="1281"/>
      <c r="V38" s="31">
        <v>0</v>
      </c>
      <c r="W38" s="31">
        <v>0</v>
      </c>
      <c r="X38" s="560">
        <f t="shared" si="7"/>
        <v>15</v>
      </c>
      <c r="Y38" s="559">
        <v>8</v>
      </c>
      <c r="Z38" s="559">
        <v>7</v>
      </c>
      <c r="AA38" s="560">
        <f t="shared" si="8"/>
        <v>0</v>
      </c>
      <c r="AB38" s="559">
        <v>0</v>
      </c>
      <c r="AC38" s="559">
        <v>0</v>
      </c>
      <c r="AD38" s="560">
        <v>0</v>
      </c>
      <c r="AE38" s="560">
        <v>0</v>
      </c>
      <c r="AF38" s="560">
        <v>0</v>
      </c>
      <c r="AG38" s="560">
        <v>0</v>
      </c>
      <c r="AH38" s="560">
        <v>0</v>
      </c>
      <c r="AI38" s="560">
        <v>0</v>
      </c>
      <c r="AJ38" s="560">
        <v>0</v>
      </c>
      <c r="AK38" s="560">
        <v>0</v>
      </c>
      <c r="AL38" s="271" t="s">
        <v>339</v>
      </c>
      <c r="AM38" s="37" t="s">
        <v>338</v>
      </c>
      <c r="AN38" s="560">
        <v>6</v>
      </c>
      <c r="AO38" s="560">
        <v>0</v>
      </c>
      <c r="AP38" s="560">
        <v>0</v>
      </c>
      <c r="AQ38" s="560">
        <v>0</v>
      </c>
      <c r="AR38" s="560">
        <v>0</v>
      </c>
      <c r="AS38" s="560">
        <v>0</v>
      </c>
      <c r="AT38" s="560">
        <v>4</v>
      </c>
      <c r="AU38" s="560">
        <v>0</v>
      </c>
      <c r="AV38" s="560">
        <v>0</v>
      </c>
      <c r="AW38" s="560">
        <v>0</v>
      </c>
      <c r="AX38" s="901">
        <v>5</v>
      </c>
      <c r="AY38" s="901">
        <v>0</v>
      </c>
      <c r="AZ38" s="901">
        <f t="shared" si="9"/>
        <v>3</v>
      </c>
      <c r="BA38" s="902">
        <v>2</v>
      </c>
      <c r="BB38" s="902">
        <v>1</v>
      </c>
      <c r="BC38" s="901">
        <f t="shared" si="10"/>
        <v>0</v>
      </c>
      <c r="BD38" s="902">
        <v>0</v>
      </c>
      <c r="BE38" s="901">
        <v>0</v>
      </c>
      <c r="BF38" s="560">
        <v>0</v>
      </c>
      <c r="BG38" s="560">
        <v>0</v>
      </c>
      <c r="BH38" s="271" t="s">
        <v>339</v>
      </c>
      <c r="BI38" s="37" t="s">
        <v>338</v>
      </c>
      <c r="BJ38" s="901">
        <v>0</v>
      </c>
      <c r="BK38" s="901">
        <v>0</v>
      </c>
      <c r="BL38" s="901">
        <v>0</v>
      </c>
      <c r="BM38" s="901">
        <v>0</v>
      </c>
      <c r="BN38" s="901">
        <v>0</v>
      </c>
      <c r="BO38" s="901">
        <v>0</v>
      </c>
      <c r="BP38" s="901">
        <v>3</v>
      </c>
      <c r="BQ38" s="901">
        <v>0</v>
      </c>
      <c r="BR38" s="901">
        <v>0</v>
      </c>
      <c r="BS38" s="901">
        <v>0</v>
      </c>
      <c r="BT38" s="901">
        <v>0</v>
      </c>
      <c r="BU38" s="901">
        <v>0</v>
      </c>
      <c r="BV38" s="901">
        <v>0</v>
      </c>
      <c r="BW38" s="901">
        <v>0</v>
      </c>
      <c r="BX38" s="901">
        <v>0</v>
      </c>
      <c r="BY38" s="901">
        <v>0</v>
      </c>
      <c r="BZ38" s="901">
        <v>0</v>
      </c>
      <c r="CA38" s="560">
        <v>0</v>
      </c>
      <c r="CB38" s="271" t="s">
        <v>339</v>
      </c>
    </row>
    <row r="39" spans="1:80" s="53" customFormat="1" ht="15.2" customHeight="1">
      <c r="A39" s="1527" t="s">
        <v>245</v>
      </c>
      <c r="B39" s="1281"/>
      <c r="C39" s="1196">
        <f t="shared" si="11"/>
        <v>0</v>
      </c>
      <c r="D39" s="906">
        <v>0</v>
      </c>
      <c r="E39" s="906">
        <v>0</v>
      </c>
      <c r="F39" s="902">
        <f t="shared" si="6"/>
        <v>0</v>
      </c>
      <c r="G39" s="559">
        <v>0</v>
      </c>
      <c r="H39" s="559">
        <v>0</v>
      </c>
      <c r="I39" s="560">
        <v>0</v>
      </c>
      <c r="J39" s="560">
        <v>0</v>
      </c>
      <c r="K39" s="560">
        <v>0</v>
      </c>
      <c r="L39" s="560">
        <v>0</v>
      </c>
      <c r="M39" s="560">
        <v>0</v>
      </c>
      <c r="N39" s="560">
        <v>0</v>
      </c>
      <c r="O39" s="560">
        <v>0</v>
      </c>
      <c r="P39" s="560">
        <v>0</v>
      </c>
      <c r="Q39" s="560">
        <v>0</v>
      </c>
      <c r="R39" s="560">
        <v>0</v>
      </c>
      <c r="S39" s="271" t="s">
        <v>341</v>
      </c>
      <c r="T39" s="1527" t="s">
        <v>340</v>
      </c>
      <c r="U39" s="1281"/>
      <c r="V39" s="31">
        <v>0</v>
      </c>
      <c r="W39" s="31">
        <v>0</v>
      </c>
      <c r="X39" s="560">
        <f t="shared" si="7"/>
        <v>109</v>
      </c>
      <c r="Y39" s="559">
        <v>61</v>
      </c>
      <c r="Z39" s="559">
        <v>48</v>
      </c>
      <c r="AA39" s="560">
        <f t="shared" si="8"/>
        <v>0</v>
      </c>
      <c r="AB39" s="559">
        <v>0</v>
      </c>
      <c r="AC39" s="559">
        <v>0</v>
      </c>
      <c r="AD39" s="560">
        <v>0</v>
      </c>
      <c r="AE39" s="560">
        <v>0</v>
      </c>
      <c r="AF39" s="560">
        <v>0</v>
      </c>
      <c r="AG39" s="560">
        <v>0</v>
      </c>
      <c r="AH39" s="560">
        <v>0</v>
      </c>
      <c r="AI39" s="560">
        <v>0</v>
      </c>
      <c r="AJ39" s="560">
        <v>0</v>
      </c>
      <c r="AK39" s="560">
        <v>0</v>
      </c>
      <c r="AL39" s="271" t="s">
        <v>341</v>
      </c>
      <c r="AM39" s="37" t="s">
        <v>340</v>
      </c>
      <c r="AN39" s="560">
        <v>28</v>
      </c>
      <c r="AO39" s="560">
        <v>0</v>
      </c>
      <c r="AP39" s="560">
        <v>0</v>
      </c>
      <c r="AQ39" s="560">
        <v>0</v>
      </c>
      <c r="AR39" s="560">
        <v>0</v>
      </c>
      <c r="AS39" s="560">
        <v>0</v>
      </c>
      <c r="AT39" s="560">
        <v>1</v>
      </c>
      <c r="AU39" s="560">
        <v>0</v>
      </c>
      <c r="AV39" s="560">
        <v>0</v>
      </c>
      <c r="AW39" s="560">
        <v>0</v>
      </c>
      <c r="AX39" s="901">
        <v>80</v>
      </c>
      <c r="AY39" s="901">
        <v>0</v>
      </c>
      <c r="AZ39" s="901">
        <f t="shared" si="9"/>
        <v>58</v>
      </c>
      <c r="BA39" s="902">
        <v>32</v>
      </c>
      <c r="BB39" s="902">
        <v>26</v>
      </c>
      <c r="BC39" s="901">
        <f t="shared" si="10"/>
        <v>1</v>
      </c>
      <c r="BD39" s="901">
        <v>0</v>
      </c>
      <c r="BE39" s="901">
        <v>1</v>
      </c>
      <c r="BF39" s="560">
        <v>0</v>
      </c>
      <c r="BG39" s="560">
        <v>0</v>
      </c>
      <c r="BH39" s="271" t="s">
        <v>341</v>
      </c>
      <c r="BI39" s="37" t="s">
        <v>340</v>
      </c>
      <c r="BJ39" s="901">
        <v>51</v>
      </c>
      <c r="BK39" s="901">
        <v>0</v>
      </c>
      <c r="BL39" s="901">
        <v>0</v>
      </c>
      <c r="BM39" s="901">
        <v>1</v>
      </c>
      <c r="BN39" s="901">
        <v>1</v>
      </c>
      <c r="BO39" s="901">
        <v>0</v>
      </c>
      <c r="BP39" s="901">
        <v>4</v>
      </c>
      <c r="BQ39" s="901">
        <v>0</v>
      </c>
      <c r="BR39" s="901">
        <v>1</v>
      </c>
      <c r="BS39" s="901">
        <v>0</v>
      </c>
      <c r="BT39" s="901">
        <v>0</v>
      </c>
      <c r="BU39" s="901">
        <v>0</v>
      </c>
      <c r="BV39" s="901">
        <v>1</v>
      </c>
      <c r="BW39" s="901">
        <v>0</v>
      </c>
      <c r="BX39" s="901">
        <v>0</v>
      </c>
      <c r="BY39" s="901">
        <v>0</v>
      </c>
      <c r="BZ39" s="901">
        <v>1</v>
      </c>
      <c r="CA39" s="560">
        <v>0</v>
      </c>
      <c r="CB39" s="271" t="s">
        <v>341</v>
      </c>
    </row>
    <row r="40" spans="1:80" s="53" customFormat="1" ht="15.2" customHeight="1" thickBot="1">
      <c r="A40" s="1527" t="s">
        <v>342</v>
      </c>
      <c r="B40" s="1281"/>
      <c r="C40" s="1196">
        <f t="shared" si="11"/>
        <v>0</v>
      </c>
      <c r="D40" s="906">
        <v>0</v>
      </c>
      <c r="E40" s="906">
        <v>0</v>
      </c>
      <c r="F40" s="902">
        <f t="shared" si="6"/>
        <v>0</v>
      </c>
      <c r="G40" s="559">
        <v>0</v>
      </c>
      <c r="H40" s="559">
        <v>0</v>
      </c>
      <c r="I40" s="560">
        <v>0</v>
      </c>
      <c r="J40" s="560">
        <v>0</v>
      </c>
      <c r="K40" s="560">
        <v>0</v>
      </c>
      <c r="L40" s="560">
        <v>0</v>
      </c>
      <c r="M40" s="560">
        <v>0</v>
      </c>
      <c r="N40" s="560">
        <v>0</v>
      </c>
      <c r="O40" s="560">
        <v>0</v>
      </c>
      <c r="P40" s="560">
        <v>0</v>
      </c>
      <c r="Q40" s="560">
        <v>0</v>
      </c>
      <c r="R40" s="560">
        <v>0</v>
      </c>
      <c r="S40" s="271" t="s">
        <v>343</v>
      </c>
      <c r="T40" s="1527" t="s">
        <v>342</v>
      </c>
      <c r="U40" s="1281"/>
      <c r="V40" s="31">
        <v>0</v>
      </c>
      <c r="W40" s="31">
        <v>0</v>
      </c>
      <c r="X40" s="560">
        <f t="shared" si="7"/>
        <v>0</v>
      </c>
      <c r="Y40" s="858">
        <v>0</v>
      </c>
      <c r="Z40" s="858">
        <v>0</v>
      </c>
      <c r="AA40" s="560">
        <f t="shared" si="8"/>
        <v>0</v>
      </c>
      <c r="AB40" s="858">
        <v>0</v>
      </c>
      <c r="AC40" s="858">
        <v>0</v>
      </c>
      <c r="AD40" s="858">
        <v>0</v>
      </c>
      <c r="AE40" s="858">
        <v>0</v>
      </c>
      <c r="AF40" s="858">
        <v>0</v>
      </c>
      <c r="AG40" s="858">
        <v>0</v>
      </c>
      <c r="AH40" s="858">
        <v>0</v>
      </c>
      <c r="AI40" s="858">
        <v>0</v>
      </c>
      <c r="AJ40" s="858">
        <v>0</v>
      </c>
      <c r="AK40" s="858">
        <v>0</v>
      </c>
      <c r="AL40" s="271" t="s">
        <v>343</v>
      </c>
      <c r="AM40" s="37" t="s">
        <v>342</v>
      </c>
      <c r="AN40" s="560">
        <v>0</v>
      </c>
      <c r="AO40" s="560">
        <v>0</v>
      </c>
      <c r="AP40" s="560">
        <v>0</v>
      </c>
      <c r="AQ40" s="560">
        <v>0</v>
      </c>
      <c r="AR40" s="560">
        <v>0</v>
      </c>
      <c r="AS40" s="560">
        <v>0</v>
      </c>
      <c r="AT40" s="560">
        <v>0</v>
      </c>
      <c r="AU40" s="560">
        <v>0</v>
      </c>
      <c r="AV40" s="560">
        <v>0</v>
      </c>
      <c r="AW40" s="560">
        <v>0</v>
      </c>
      <c r="AX40" s="901">
        <v>0</v>
      </c>
      <c r="AY40" s="901">
        <v>0</v>
      </c>
      <c r="AZ40" s="901">
        <f t="shared" si="9"/>
        <v>2</v>
      </c>
      <c r="BA40" s="902">
        <v>2</v>
      </c>
      <c r="BB40" s="901">
        <v>0</v>
      </c>
      <c r="BC40" s="901">
        <f t="shared" si="10"/>
        <v>0</v>
      </c>
      <c r="BD40" s="560">
        <v>0</v>
      </c>
      <c r="BE40" s="560">
        <v>0</v>
      </c>
      <c r="BF40" s="560">
        <v>0</v>
      </c>
      <c r="BG40" s="560">
        <v>0</v>
      </c>
      <c r="BH40" s="271" t="s">
        <v>343</v>
      </c>
      <c r="BI40" s="37" t="s">
        <v>342</v>
      </c>
      <c r="BJ40" s="901">
        <v>2</v>
      </c>
      <c r="BK40" s="901">
        <v>0</v>
      </c>
      <c r="BL40" s="901">
        <v>0</v>
      </c>
      <c r="BM40" s="901">
        <v>0</v>
      </c>
      <c r="BN40" s="901">
        <v>0</v>
      </c>
      <c r="BO40" s="901">
        <v>0</v>
      </c>
      <c r="BP40" s="901">
        <v>0</v>
      </c>
      <c r="BQ40" s="901">
        <v>0</v>
      </c>
      <c r="BR40" s="901">
        <v>0</v>
      </c>
      <c r="BS40" s="901">
        <v>0</v>
      </c>
      <c r="BT40" s="901">
        <v>0</v>
      </c>
      <c r="BU40" s="901">
        <v>0</v>
      </c>
      <c r="BV40" s="901">
        <v>0</v>
      </c>
      <c r="BW40" s="901">
        <v>0</v>
      </c>
      <c r="BX40" s="901">
        <v>0</v>
      </c>
      <c r="BY40" s="901">
        <v>0</v>
      </c>
      <c r="BZ40" s="901">
        <v>0</v>
      </c>
      <c r="CA40" s="560">
        <v>0</v>
      </c>
      <c r="CB40" s="271" t="s">
        <v>343</v>
      </c>
    </row>
    <row r="41" spans="1:80" s="78" customFormat="1" ht="12.95" customHeight="1">
      <c r="A41" s="545" t="s">
        <v>475</v>
      </c>
      <c r="B41" s="545"/>
      <c r="C41" s="546"/>
      <c r="D41" s="546"/>
      <c r="E41" s="546"/>
      <c r="F41" s="546"/>
      <c r="G41" s="546"/>
      <c r="H41" s="546"/>
      <c r="I41" s="388"/>
      <c r="J41" s="388"/>
      <c r="K41" s="388"/>
      <c r="L41" s="388"/>
      <c r="M41" s="546"/>
      <c r="N41" s="547"/>
      <c r="O41" s="546"/>
      <c r="P41" s="546"/>
      <c r="Q41" s="546"/>
      <c r="R41" s="546"/>
      <c r="S41" s="393" t="s">
        <v>52</v>
      </c>
      <c r="T41" s="545" t="s">
        <v>475</v>
      </c>
      <c r="U41" s="545"/>
      <c r="V41" s="546"/>
      <c r="W41" s="546"/>
      <c r="X41" s="546"/>
      <c r="Y41" s="546"/>
      <c r="Z41" s="546"/>
      <c r="AA41" s="561"/>
      <c r="AB41" s="546"/>
      <c r="AC41" s="546"/>
      <c r="AD41" s="546"/>
      <c r="AE41" s="546"/>
      <c r="AF41" s="388"/>
      <c r="AG41" s="388"/>
      <c r="AH41" s="388"/>
      <c r="AI41" s="388"/>
      <c r="AJ41" s="379"/>
      <c r="AK41" s="562"/>
      <c r="AL41" s="393" t="s">
        <v>52</v>
      </c>
      <c r="AM41" s="545" t="s">
        <v>475</v>
      </c>
      <c r="AN41" s="388"/>
      <c r="AO41" s="546"/>
      <c r="AP41" s="546"/>
      <c r="AQ41" s="546"/>
      <c r="AR41" s="546"/>
      <c r="AS41" s="546"/>
      <c r="AT41" s="546"/>
      <c r="AU41" s="546"/>
      <c r="AV41" s="546"/>
      <c r="AW41" s="546"/>
      <c r="AX41" s="546"/>
      <c r="AY41" s="546"/>
      <c r="AZ41" s="546"/>
      <c r="BA41" s="546"/>
      <c r="BB41" s="546"/>
      <c r="BC41" s="546"/>
      <c r="BD41" s="546"/>
      <c r="BE41" s="546"/>
      <c r="BF41" s="546"/>
      <c r="BG41" s="546"/>
      <c r="BH41" s="393" t="s">
        <v>52</v>
      </c>
      <c r="BI41" s="563" t="s">
        <v>580</v>
      </c>
      <c r="BJ41" s="563"/>
      <c r="BK41" s="546"/>
      <c r="BL41" s="546"/>
      <c r="BM41" s="546"/>
      <c r="BN41" s="546"/>
      <c r="BO41" s="546"/>
      <c r="BP41" s="546"/>
      <c r="BQ41" s="546"/>
      <c r="BR41" s="546"/>
      <c r="BS41" s="388"/>
      <c r="BT41" s="546"/>
      <c r="BU41" s="546"/>
      <c r="BV41" s="546"/>
      <c r="BW41" s="546"/>
      <c r="BX41" s="546"/>
      <c r="BY41" s="546"/>
      <c r="BZ41" s="546"/>
      <c r="CA41" s="393"/>
      <c r="CB41" s="393" t="s">
        <v>581</v>
      </c>
    </row>
    <row r="42" spans="1:80" s="78" customFormat="1" ht="11.1" customHeight="1">
      <c r="A42" s="548" t="s">
        <v>918</v>
      </c>
      <c r="B42" s="564"/>
      <c r="C42" s="394"/>
      <c r="D42" s="394"/>
      <c r="E42" s="394"/>
      <c r="F42" s="394"/>
      <c r="G42" s="394"/>
      <c r="H42" s="394"/>
      <c r="I42" s="394"/>
      <c r="J42" s="394"/>
      <c r="K42" s="394"/>
      <c r="L42" s="394"/>
      <c r="M42" s="394"/>
      <c r="N42" s="564"/>
      <c r="O42" s="564"/>
      <c r="P42" s="564"/>
      <c r="Q42" s="564"/>
      <c r="R42" s="564"/>
      <c r="S42" s="565"/>
      <c r="T42" s="548" t="s">
        <v>806</v>
      </c>
      <c r="U42" s="564"/>
      <c r="V42" s="564"/>
      <c r="W42" s="564"/>
      <c r="X42" s="564"/>
      <c r="Y42" s="394"/>
      <c r="Z42" s="394"/>
      <c r="AA42" s="394"/>
      <c r="AB42" s="394"/>
      <c r="AC42" s="394"/>
      <c r="AD42" s="564"/>
      <c r="AE42" s="394"/>
      <c r="AF42" s="394"/>
      <c r="AG42" s="394"/>
      <c r="AH42" s="394"/>
      <c r="AI42" s="394"/>
      <c r="AJ42" s="565"/>
      <c r="AK42" s="565"/>
      <c r="AL42" s="565"/>
      <c r="AM42" s="548" t="s">
        <v>806</v>
      </c>
      <c r="AN42" s="394"/>
      <c r="AO42" s="564"/>
      <c r="AP42" s="564"/>
      <c r="AQ42" s="564"/>
      <c r="AR42" s="564"/>
      <c r="AS42" s="564"/>
      <c r="AT42" s="564"/>
      <c r="AU42" s="564"/>
      <c r="AV42" s="564"/>
      <c r="AW42" s="564"/>
      <c r="AX42" s="564"/>
      <c r="AY42" s="564"/>
      <c r="AZ42" s="564"/>
      <c r="BA42" s="394"/>
      <c r="BB42" s="394"/>
      <c r="BC42" s="564"/>
      <c r="BD42" s="394"/>
      <c r="BE42" s="394"/>
      <c r="BF42" s="564"/>
      <c r="BG42" s="564"/>
      <c r="BH42" s="564"/>
      <c r="BI42" s="548" t="s">
        <v>806</v>
      </c>
      <c r="BJ42" s="564"/>
      <c r="BK42" s="564"/>
      <c r="BL42" s="564"/>
      <c r="BM42" s="564"/>
      <c r="BN42" s="564"/>
      <c r="BO42" s="564"/>
      <c r="BP42" s="564"/>
      <c r="BQ42" s="564"/>
      <c r="BR42" s="564"/>
      <c r="BS42" s="564"/>
      <c r="BT42" s="564"/>
      <c r="BU42" s="564"/>
      <c r="BV42" s="564"/>
      <c r="BW42" s="564"/>
      <c r="BX42" s="564"/>
      <c r="BY42" s="564"/>
      <c r="BZ42" s="564"/>
      <c r="CA42" s="394"/>
      <c r="CB42" s="394"/>
    </row>
    <row r="43" spans="1:80" s="61" customFormat="1" ht="11.1" customHeight="1">
      <c r="A43" s="548" t="s">
        <v>919</v>
      </c>
      <c r="B43" s="399"/>
      <c r="C43" s="399"/>
      <c r="D43" s="399"/>
      <c r="E43" s="399"/>
      <c r="F43" s="399"/>
      <c r="G43" s="399"/>
      <c r="H43" s="399"/>
      <c r="I43" s="400"/>
      <c r="J43" s="402"/>
      <c r="K43" s="400"/>
      <c r="L43" s="402"/>
      <c r="M43" s="399"/>
      <c r="N43" s="399"/>
      <c r="O43" s="399"/>
      <c r="P43" s="399"/>
      <c r="Q43" s="399"/>
      <c r="R43" s="399"/>
      <c r="S43" s="401"/>
      <c r="T43" s="548" t="s">
        <v>582</v>
      </c>
      <c r="U43" s="401"/>
      <c r="V43" s="399"/>
      <c r="W43" s="399"/>
      <c r="X43" s="399"/>
      <c r="Y43" s="399"/>
      <c r="Z43" s="399"/>
      <c r="AA43" s="399"/>
      <c r="AB43" s="399"/>
      <c r="AC43" s="399"/>
      <c r="AD43" s="399"/>
      <c r="AE43" s="399"/>
      <c r="AF43" s="402"/>
      <c r="AG43" s="402"/>
      <c r="AH43" s="402"/>
      <c r="AI43" s="402"/>
      <c r="AJ43" s="401"/>
      <c r="AK43" s="401"/>
      <c r="AL43" s="401"/>
      <c r="AM43" s="548" t="s">
        <v>582</v>
      </c>
      <c r="AN43" s="402"/>
      <c r="AO43" s="566"/>
      <c r="AP43" s="566"/>
      <c r="AQ43" s="566"/>
      <c r="AR43" s="566"/>
      <c r="AS43" s="566"/>
      <c r="AT43" s="566"/>
      <c r="AU43" s="566"/>
      <c r="AV43" s="566"/>
      <c r="AW43" s="566"/>
      <c r="AX43" s="566"/>
      <c r="AY43" s="566"/>
      <c r="AZ43" s="566"/>
      <c r="BA43" s="399"/>
      <c r="BB43" s="399"/>
      <c r="BC43" s="566"/>
      <c r="BD43" s="399"/>
      <c r="BE43" s="399"/>
      <c r="BF43" s="566"/>
      <c r="BG43" s="566"/>
      <c r="BH43" s="566"/>
      <c r="BI43" s="548" t="s">
        <v>582</v>
      </c>
      <c r="BJ43" s="566"/>
      <c r="BK43" s="566"/>
      <c r="BL43" s="566"/>
      <c r="BM43" s="566"/>
      <c r="BN43" s="566"/>
      <c r="BO43" s="566"/>
      <c r="BP43" s="566"/>
      <c r="BQ43" s="566"/>
      <c r="BR43" s="566"/>
      <c r="BS43" s="566"/>
      <c r="BT43" s="566"/>
      <c r="BU43" s="566"/>
      <c r="BV43" s="566"/>
      <c r="BW43" s="566"/>
      <c r="BX43" s="566"/>
      <c r="BY43" s="566"/>
      <c r="BZ43" s="566"/>
      <c r="CA43" s="400"/>
      <c r="CB43" s="400"/>
    </row>
    <row r="44" spans="1:80" s="1" customFormat="1" ht="11.25">
      <c r="A44" s="405" t="s">
        <v>920</v>
      </c>
      <c r="B44" s="407"/>
      <c r="C44" s="406"/>
      <c r="D44" s="406"/>
      <c r="E44" s="406"/>
      <c r="F44" s="406"/>
      <c r="G44" s="406"/>
      <c r="H44" s="406"/>
      <c r="I44" s="407"/>
      <c r="J44" s="567"/>
      <c r="K44" s="407"/>
      <c r="L44" s="567"/>
      <c r="M44" s="406"/>
      <c r="N44" s="406"/>
      <c r="O44" s="406"/>
      <c r="P44" s="406"/>
      <c r="Q44" s="406"/>
      <c r="R44" s="406"/>
      <c r="S44" s="408"/>
      <c r="T44" s="987" t="s">
        <v>920</v>
      </c>
      <c r="U44" s="408"/>
      <c r="V44" s="406"/>
      <c r="W44" s="406"/>
      <c r="X44" s="406"/>
      <c r="Y44" s="406"/>
      <c r="Z44" s="406"/>
      <c r="AA44" s="406"/>
      <c r="AB44" s="406"/>
      <c r="AC44" s="406"/>
      <c r="AD44" s="406"/>
      <c r="AE44" s="406"/>
      <c r="AF44" s="567"/>
      <c r="AG44" s="567"/>
      <c r="AH44" s="567"/>
      <c r="AI44" s="567"/>
      <c r="AJ44" s="408"/>
      <c r="AK44" s="408"/>
      <c r="AL44" s="408"/>
      <c r="AM44" s="987" t="s">
        <v>920</v>
      </c>
      <c r="AN44" s="567"/>
      <c r="AO44" s="568"/>
      <c r="AP44" s="568"/>
      <c r="AQ44" s="568"/>
      <c r="AR44" s="568"/>
      <c r="AS44" s="568"/>
      <c r="AT44" s="568"/>
      <c r="AU44" s="568"/>
      <c r="AV44" s="568"/>
      <c r="AW44" s="568"/>
      <c r="AX44" s="568"/>
      <c r="AY44" s="568"/>
      <c r="AZ44" s="568"/>
      <c r="BA44" s="406"/>
      <c r="BB44" s="406"/>
      <c r="BC44" s="568"/>
      <c r="BD44" s="406"/>
      <c r="BE44" s="406"/>
      <c r="BF44" s="568"/>
      <c r="BG44" s="568"/>
      <c r="BH44" s="568"/>
      <c r="BI44" s="1597" t="s">
        <v>1301</v>
      </c>
      <c r="BJ44" s="1597"/>
      <c r="BK44" s="1597"/>
      <c r="BL44" s="1597"/>
      <c r="BM44" s="1597"/>
      <c r="BN44" s="1597"/>
      <c r="BO44" s="568"/>
      <c r="BP44" s="568"/>
      <c r="BQ44" s="568"/>
      <c r="BR44" s="568"/>
      <c r="BS44" s="568"/>
      <c r="BT44" s="568"/>
      <c r="BU44" s="568"/>
      <c r="BV44" s="568"/>
      <c r="BW44" s="568"/>
      <c r="BX44" s="568"/>
      <c r="BY44" s="568"/>
      <c r="BZ44" s="568"/>
      <c r="CA44" s="407"/>
      <c r="CB44" s="407"/>
    </row>
    <row r="45" spans="1:80" s="1" customFormat="1" ht="11.25">
      <c r="A45" s="2"/>
      <c r="B45" s="2"/>
      <c r="C45" s="13"/>
      <c r="D45" s="13"/>
      <c r="E45" s="13"/>
      <c r="F45" s="13"/>
      <c r="G45" s="13"/>
      <c r="H45" s="13"/>
      <c r="I45" s="2"/>
      <c r="K45" s="2"/>
      <c r="M45" s="13"/>
      <c r="N45" s="13"/>
      <c r="O45" s="13"/>
      <c r="P45" s="13"/>
      <c r="Q45" s="13"/>
      <c r="R45" s="13"/>
      <c r="S45" s="17"/>
      <c r="T45" s="17"/>
      <c r="U45" s="17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J45" s="17"/>
      <c r="AK45" s="17"/>
      <c r="AL45" s="17"/>
      <c r="AM45" s="17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3"/>
      <c r="BB45" s="13"/>
      <c r="BC45" s="16"/>
      <c r="BD45" s="13"/>
      <c r="BE45" s="13"/>
      <c r="BF45" s="16"/>
      <c r="BG45" s="16"/>
      <c r="BH45" s="16"/>
      <c r="BI45" s="16"/>
      <c r="BJ45" s="16" t="s">
        <v>53</v>
      </c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2"/>
      <c r="CB45" s="2"/>
    </row>
    <row r="46" spans="1:80" s="1" customFormat="1" ht="11.25">
      <c r="A46" s="2"/>
      <c r="B46" s="2"/>
      <c r="C46" s="13"/>
      <c r="D46" s="13"/>
      <c r="E46" s="13"/>
      <c r="F46" s="13"/>
      <c r="G46" s="13"/>
      <c r="H46" s="13"/>
      <c r="I46" s="2"/>
      <c r="K46" s="2"/>
      <c r="M46" s="13"/>
      <c r="N46" s="13"/>
      <c r="O46" s="13"/>
      <c r="P46" s="13"/>
      <c r="Q46" s="13"/>
      <c r="R46" s="13"/>
      <c r="S46" s="17"/>
      <c r="T46" s="17"/>
      <c r="U46" s="17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J46" s="17"/>
      <c r="AK46" s="17"/>
      <c r="AL46" s="17"/>
      <c r="AM46" s="17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3"/>
      <c r="BB46" s="13"/>
      <c r="BC46" s="16"/>
      <c r="BD46" s="13"/>
      <c r="BE46" s="13"/>
      <c r="BF46" s="16"/>
      <c r="BG46" s="16"/>
      <c r="BH46" s="16"/>
      <c r="BI46" s="16"/>
      <c r="BJ46" s="16" t="s">
        <v>53</v>
      </c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2"/>
      <c r="CB46" s="2"/>
    </row>
    <row r="47" spans="1:80" s="1" customFormat="1" ht="11.25">
      <c r="A47" s="2"/>
      <c r="B47" s="2"/>
      <c r="C47" s="13"/>
      <c r="D47" s="13"/>
      <c r="E47" s="13"/>
      <c r="F47" s="13"/>
      <c r="G47" s="13"/>
      <c r="H47" s="13"/>
      <c r="I47" s="2"/>
      <c r="K47" s="2"/>
      <c r="M47" s="13"/>
      <c r="N47" s="13"/>
      <c r="O47" s="13"/>
      <c r="P47" s="13"/>
      <c r="Q47" s="13"/>
      <c r="R47" s="13"/>
      <c r="S47" s="17"/>
      <c r="T47" s="17"/>
      <c r="U47" s="17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J47" s="17"/>
      <c r="AK47" s="17"/>
      <c r="AL47" s="17"/>
      <c r="AM47" s="17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3"/>
      <c r="BB47" s="13"/>
      <c r="BC47" s="16"/>
      <c r="BD47" s="13"/>
      <c r="BE47" s="13"/>
      <c r="BF47" s="16"/>
      <c r="BG47" s="16"/>
      <c r="BH47" s="16"/>
      <c r="BI47" s="16"/>
      <c r="BJ47" s="16" t="s">
        <v>53</v>
      </c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2"/>
      <c r="CB47" s="2"/>
    </row>
    <row r="48" spans="1:80" s="1" customFormat="1" ht="11.25">
      <c r="A48" s="2"/>
      <c r="B48" s="2"/>
      <c r="C48" s="13"/>
      <c r="D48" s="13"/>
      <c r="E48" s="13"/>
      <c r="F48" s="13"/>
      <c r="G48" s="13"/>
      <c r="H48" s="13"/>
      <c r="I48" s="2"/>
      <c r="K48" s="2"/>
      <c r="M48" s="13"/>
      <c r="N48" s="13"/>
      <c r="O48" s="13"/>
      <c r="P48" s="13"/>
      <c r="Q48" s="13"/>
      <c r="R48" s="13"/>
      <c r="S48" s="17"/>
      <c r="T48" s="17"/>
      <c r="U48" s="17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J48" s="17"/>
      <c r="AK48" s="17"/>
      <c r="AL48" s="17"/>
      <c r="AM48" s="17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3"/>
      <c r="BB48" s="13"/>
      <c r="BC48" s="16"/>
      <c r="BD48" s="13"/>
      <c r="BE48" s="13"/>
      <c r="BF48" s="16"/>
      <c r="BG48" s="16"/>
      <c r="BH48" s="16"/>
      <c r="BI48" s="16"/>
      <c r="BJ48" s="16" t="s">
        <v>53</v>
      </c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2"/>
      <c r="CB48" s="2"/>
    </row>
    <row r="49" spans="1:80" s="1" customFormat="1" ht="11.25">
      <c r="A49" s="2"/>
      <c r="B49" s="2"/>
      <c r="C49" s="13"/>
      <c r="D49" s="13"/>
      <c r="E49" s="13"/>
      <c r="F49" s="13"/>
      <c r="G49" s="13"/>
      <c r="H49" s="13"/>
      <c r="I49" s="2"/>
      <c r="K49" s="2"/>
      <c r="M49" s="13"/>
      <c r="N49" s="13"/>
      <c r="O49" s="13"/>
      <c r="P49" s="13"/>
      <c r="Q49" s="13"/>
      <c r="R49" s="13"/>
      <c r="S49" s="17"/>
      <c r="T49" s="17"/>
      <c r="U49" s="17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J49" s="17"/>
      <c r="AK49" s="17"/>
      <c r="AL49" s="17"/>
      <c r="AM49" s="17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3"/>
      <c r="BB49" s="13"/>
      <c r="BC49" s="16"/>
      <c r="BD49" s="13"/>
      <c r="BE49" s="13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2"/>
      <c r="CB49" s="2"/>
    </row>
    <row r="50" spans="1:80" s="1" customFormat="1" ht="11.25">
      <c r="A50" s="2"/>
      <c r="B50" s="2"/>
      <c r="C50" s="13"/>
      <c r="D50" s="13"/>
      <c r="E50" s="13"/>
      <c r="F50" s="13"/>
      <c r="G50" s="13"/>
      <c r="H50" s="13"/>
      <c r="I50" s="2"/>
      <c r="K50" s="2"/>
      <c r="M50" s="13"/>
      <c r="N50" s="13"/>
      <c r="O50" s="13"/>
      <c r="P50" s="13"/>
      <c r="Q50" s="13"/>
      <c r="R50" s="13"/>
      <c r="S50" s="17"/>
      <c r="T50" s="17"/>
      <c r="U50" s="17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J50" s="17"/>
      <c r="AK50" s="17"/>
      <c r="AL50" s="17"/>
      <c r="AM50" s="17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3"/>
      <c r="BB50" s="13"/>
      <c r="BC50" s="16"/>
      <c r="BD50" s="13"/>
      <c r="BE50" s="13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2"/>
      <c r="CB50" s="2"/>
    </row>
    <row r="51" spans="1:80" s="1" customFormat="1" ht="11.25">
      <c r="A51" s="2"/>
      <c r="B51" s="2"/>
      <c r="C51" s="13"/>
      <c r="D51" s="13"/>
      <c r="E51" s="13"/>
      <c r="F51" s="13"/>
      <c r="G51" s="13"/>
      <c r="H51" s="13"/>
      <c r="I51" s="2"/>
      <c r="K51" s="2"/>
      <c r="M51" s="13"/>
      <c r="N51" s="13"/>
      <c r="O51" s="13"/>
      <c r="P51" s="13"/>
      <c r="Q51" s="13"/>
      <c r="R51" s="13"/>
      <c r="S51" s="17"/>
      <c r="T51" s="17"/>
      <c r="U51" s="17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J51" s="17"/>
      <c r="AK51" s="17"/>
      <c r="AL51" s="17"/>
      <c r="AM51" s="17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3"/>
      <c r="BB51" s="13"/>
      <c r="BC51" s="16"/>
      <c r="BD51" s="13"/>
      <c r="BE51" s="13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2"/>
      <c r="CB51" s="2"/>
    </row>
    <row r="52" spans="1:80" s="1" customFormat="1" ht="11.25">
      <c r="A52" s="2"/>
      <c r="B52" s="2"/>
      <c r="C52" s="13"/>
      <c r="D52" s="13"/>
      <c r="E52" s="13"/>
      <c r="F52" s="13"/>
      <c r="G52" s="13"/>
      <c r="H52" s="13"/>
      <c r="I52" s="2"/>
      <c r="K52" s="2"/>
      <c r="M52" s="13"/>
      <c r="N52" s="13"/>
      <c r="O52" s="13"/>
      <c r="P52" s="13"/>
      <c r="Q52" s="13"/>
      <c r="R52" s="13"/>
      <c r="S52" s="17"/>
      <c r="T52" s="17"/>
      <c r="U52" s="17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J52" s="17"/>
      <c r="AK52" s="17"/>
      <c r="AL52" s="17"/>
      <c r="AM52" s="17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3"/>
      <c r="BB52" s="13"/>
      <c r="BC52" s="16"/>
      <c r="BD52" s="13"/>
      <c r="BE52" s="13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2"/>
      <c r="CB52" s="2"/>
    </row>
    <row r="53" spans="1:80" s="1" customFormat="1" ht="11.25">
      <c r="A53" s="2"/>
      <c r="B53" s="2"/>
      <c r="C53" s="13"/>
      <c r="D53" s="13"/>
      <c r="E53" s="13"/>
      <c r="F53" s="13"/>
      <c r="G53" s="13"/>
      <c r="H53" s="13"/>
      <c r="I53" s="2"/>
      <c r="K53" s="2"/>
      <c r="M53" s="13"/>
      <c r="N53" s="13"/>
      <c r="O53" s="13"/>
      <c r="P53" s="13"/>
      <c r="Q53" s="13"/>
      <c r="R53" s="13"/>
      <c r="S53" s="17"/>
      <c r="T53" s="17"/>
      <c r="U53" s="17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J53" s="17"/>
      <c r="AK53" s="17"/>
      <c r="AL53" s="17"/>
      <c r="AM53" s="17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3"/>
      <c r="BB53" s="13"/>
      <c r="BC53" s="16"/>
      <c r="BD53" s="13"/>
      <c r="BE53" s="13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2"/>
      <c r="CB53" s="2"/>
    </row>
    <row r="54" spans="1:80" s="1" customFormat="1" ht="11.25">
      <c r="A54" s="2"/>
      <c r="B54" s="2"/>
      <c r="C54" s="13"/>
      <c r="D54" s="13"/>
      <c r="E54" s="13"/>
      <c r="F54" s="13"/>
      <c r="G54" s="13"/>
      <c r="H54" s="13"/>
      <c r="I54" s="2"/>
      <c r="K54" s="2"/>
      <c r="M54" s="13"/>
      <c r="N54" s="13"/>
      <c r="O54" s="13"/>
      <c r="P54" s="13"/>
      <c r="Q54" s="13"/>
      <c r="R54" s="13"/>
      <c r="S54" s="17"/>
      <c r="T54" s="17"/>
      <c r="U54" s="17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J54" s="17"/>
      <c r="AK54" s="17"/>
      <c r="AL54" s="17"/>
      <c r="AM54" s="17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3"/>
      <c r="BB54" s="13"/>
      <c r="BC54" s="16"/>
      <c r="BD54" s="13"/>
      <c r="BE54" s="13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2"/>
      <c r="CB54" s="2"/>
    </row>
    <row r="55" spans="1:80" s="1" customFormat="1" ht="11.25">
      <c r="A55" s="2"/>
      <c r="B55" s="2"/>
      <c r="C55" s="13"/>
      <c r="D55" s="13"/>
      <c r="E55" s="13"/>
      <c r="F55" s="13"/>
      <c r="G55" s="13"/>
      <c r="H55" s="13"/>
      <c r="I55" s="2"/>
      <c r="K55" s="2"/>
      <c r="M55" s="13"/>
      <c r="N55" s="13"/>
      <c r="O55" s="13"/>
      <c r="P55" s="13"/>
      <c r="Q55" s="13"/>
      <c r="R55" s="13"/>
      <c r="S55" s="17"/>
      <c r="T55" s="17"/>
      <c r="U55" s="17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J55" s="17"/>
      <c r="AK55" s="17"/>
      <c r="AL55" s="17"/>
      <c r="AM55" s="17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3"/>
      <c r="BB55" s="13"/>
      <c r="BC55" s="16"/>
      <c r="BD55" s="13"/>
      <c r="BE55" s="13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2"/>
      <c r="CB55" s="2"/>
    </row>
    <row r="56" spans="1:80" s="1" customFormat="1" ht="11.25">
      <c r="A56" s="2"/>
      <c r="B56" s="2"/>
      <c r="C56" s="13"/>
      <c r="D56" s="13"/>
      <c r="E56" s="13"/>
      <c r="F56" s="13"/>
      <c r="G56" s="13"/>
      <c r="H56" s="13"/>
      <c r="I56" s="2"/>
      <c r="K56" s="2"/>
      <c r="M56" s="13"/>
      <c r="N56" s="13"/>
      <c r="O56" s="13"/>
      <c r="P56" s="13"/>
      <c r="Q56" s="13"/>
      <c r="R56" s="13"/>
      <c r="S56" s="17"/>
      <c r="T56" s="17"/>
      <c r="U56" s="17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J56" s="17"/>
      <c r="AK56" s="17"/>
      <c r="AL56" s="17"/>
      <c r="AM56" s="17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3"/>
      <c r="BB56" s="13"/>
      <c r="BC56" s="16"/>
      <c r="BD56" s="13"/>
      <c r="BE56" s="13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2"/>
      <c r="CB56" s="2"/>
    </row>
    <row r="57" spans="1:80" s="1" customFormat="1" ht="11.25">
      <c r="A57" s="2"/>
      <c r="B57" s="2"/>
      <c r="C57" s="13"/>
      <c r="D57" s="13"/>
      <c r="E57" s="13"/>
      <c r="F57" s="13"/>
      <c r="G57" s="13"/>
      <c r="H57" s="13"/>
      <c r="I57" s="2"/>
      <c r="K57" s="2"/>
      <c r="M57" s="13"/>
      <c r="N57" s="13"/>
      <c r="O57" s="13"/>
      <c r="P57" s="13"/>
      <c r="Q57" s="13"/>
      <c r="R57" s="13"/>
      <c r="S57" s="17"/>
      <c r="T57" s="17"/>
      <c r="U57" s="17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J57" s="17"/>
      <c r="AK57" s="17"/>
      <c r="AL57" s="17"/>
      <c r="AM57" s="17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3"/>
      <c r="BB57" s="13"/>
      <c r="BC57" s="16"/>
      <c r="BD57" s="13"/>
      <c r="BE57" s="13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2"/>
      <c r="CB57" s="2"/>
    </row>
    <row r="58" spans="1:80" s="1" customFormat="1" ht="11.25">
      <c r="A58" s="2"/>
      <c r="B58" s="2"/>
      <c r="C58" s="13"/>
      <c r="D58" s="13"/>
      <c r="E58" s="13"/>
      <c r="F58" s="13"/>
      <c r="G58" s="13"/>
      <c r="H58" s="13"/>
      <c r="I58" s="2"/>
      <c r="K58" s="2"/>
      <c r="M58" s="13"/>
      <c r="N58" s="13"/>
      <c r="O58" s="13"/>
      <c r="P58" s="13"/>
      <c r="Q58" s="13"/>
      <c r="R58" s="13"/>
      <c r="S58" s="17"/>
      <c r="T58" s="17"/>
      <c r="U58" s="17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J58" s="17"/>
      <c r="AK58" s="17"/>
      <c r="AL58" s="17"/>
      <c r="AM58" s="17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3"/>
      <c r="BB58" s="13"/>
      <c r="BC58" s="16"/>
      <c r="BD58" s="13"/>
      <c r="BE58" s="13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2"/>
      <c r="CB58" s="2"/>
    </row>
    <row r="59" spans="1:80" s="1" customFormat="1" ht="11.25">
      <c r="A59" s="2"/>
      <c r="B59" s="2"/>
      <c r="C59" s="13"/>
      <c r="D59" s="13"/>
      <c r="E59" s="13"/>
      <c r="F59" s="13"/>
      <c r="G59" s="13"/>
      <c r="H59" s="13"/>
      <c r="I59" s="2"/>
      <c r="K59" s="2"/>
      <c r="M59" s="13"/>
      <c r="N59" s="13"/>
      <c r="O59" s="13"/>
      <c r="P59" s="13"/>
      <c r="Q59" s="13"/>
      <c r="R59" s="13"/>
      <c r="S59" s="17"/>
      <c r="T59" s="17"/>
      <c r="U59" s="17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J59" s="17"/>
      <c r="AK59" s="17"/>
      <c r="AL59" s="17"/>
      <c r="AM59" s="17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3"/>
      <c r="BB59" s="13"/>
      <c r="BC59" s="16"/>
      <c r="BD59" s="13"/>
      <c r="BE59" s="13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2"/>
      <c r="CB59" s="2"/>
    </row>
    <row r="60" spans="1:80" s="1" customFormat="1" ht="11.25">
      <c r="A60" s="2"/>
      <c r="B60" s="2"/>
      <c r="C60" s="13"/>
      <c r="D60" s="13"/>
      <c r="E60" s="13"/>
      <c r="F60" s="13"/>
      <c r="G60" s="13"/>
      <c r="H60" s="13"/>
      <c r="I60" s="2"/>
      <c r="K60" s="2"/>
      <c r="M60" s="13"/>
      <c r="N60" s="13"/>
      <c r="O60" s="13"/>
      <c r="P60" s="13"/>
      <c r="Q60" s="13"/>
      <c r="R60" s="13"/>
      <c r="S60" s="17"/>
      <c r="T60" s="17"/>
      <c r="U60" s="17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J60" s="17"/>
      <c r="AK60" s="17"/>
      <c r="AL60" s="17"/>
      <c r="AM60" s="17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3"/>
      <c r="BB60" s="13"/>
      <c r="BC60" s="16"/>
      <c r="BD60" s="13"/>
      <c r="BE60" s="13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2"/>
      <c r="CB60" s="2"/>
    </row>
    <row r="61" spans="1:80" s="1" customFormat="1" ht="11.25">
      <c r="A61" s="2"/>
      <c r="B61" s="2"/>
      <c r="C61" s="13"/>
      <c r="D61" s="13"/>
      <c r="E61" s="13"/>
      <c r="F61" s="13"/>
      <c r="G61" s="13"/>
      <c r="H61" s="13"/>
      <c r="I61" s="2"/>
      <c r="K61" s="2"/>
      <c r="M61" s="13"/>
      <c r="N61" s="13"/>
      <c r="O61" s="13"/>
      <c r="P61" s="13"/>
      <c r="Q61" s="13"/>
      <c r="R61" s="13"/>
      <c r="S61" s="17"/>
      <c r="T61" s="17"/>
      <c r="U61" s="17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J61" s="17"/>
      <c r="AK61" s="17"/>
      <c r="AL61" s="17"/>
      <c r="AM61" s="17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3"/>
      <c r="BB61" s="13"/>
      <c r="BC61" s="16"/>
      <c r="BD61" s="13"/>
      <c r="BE61" s="13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2"/>
      <c r="CB61" s="2"/>
    </row>
    <row r="62" spans="1:80" s="1" customFormat="1" ht="11.25">
      <c r="A62" s="2"/>
      <c r="B62" s="2"/>
      <c r="C62" s="13"/>
      <c r="D62" s="13"/>
      <c r="E62" s="13"/>
      <c r="F62" s="13"/>
      <c r="G62" s="13"/>
      <c r="H62" s="13"/>
      <c r="I62" s="2"/>
      <c r="K62" s="2"/>
      <c r="M62" s="13"/>
      <c r="N62" s="13"/>
      <c r="O62" s="13"/>
      <c r="P62" s="13"/>
      <c r="Q62" s="13"/>
      <c r="R62" s="13"/>
      <c r="S62" s="17"/>
      <c r="T62" s="17"/>
      <c r="U62" s="17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J62" s="17"/>
      <c r="AK62" s="17"/>
      <c r="AL62" s="17"/>
      <c r="AM62" s="17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3"/>
      <c r="BB62" s="13"/>
      <c r="BC62" s="16"/>
      <c r="BD62" s="13"/>
      <c r="BE62" s="13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2"/>
      <c r="CB62" s="2"/>
    </row>
    <row r="63" spans="1:80" s="1" customFormat="1" ht="11.25">
      <c r="A63" s="2"/>
      <c r="B63" s="2"/>
      <c r="C63" s="13"/>
      <c r="D63" s="13"/>
      <c r="E63" s="13"/>
      <c r="F63" s="13"/>
      <c r="G63" s="13"/>
      <c r="H63" s="13"/>
      <c r="I63" s="2"/>
      <c r="K63" s="2"/>
      <c r="M63" s="13"/>
      <c r="N63" s="13"/>
      <c r="O63" s="13"/>
      <c r="P63" s="13"/>
      <c r="Q63" s="13"/>
      <c r="R63" s="13"/>
      <c r="S63" s="17"/>
      <c r="T63" s="17"/>
      <c r="U63" s="17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J63" s="17"/>
      <c r="AK63" s="17"/>
      <c r="AL63" s="17"/>
      <c r="AM63" s="17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3"/>
      <c r="BB63" s="13"/>
      <c r="BC63" s="16"/>
      <c r="BD63" s="13"/>
      <c r="BE63" s="13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2"/>
      <c r="CB63" s="2"/>
    </row>
    <row r="64" spans="1:80" s="1" customFormat="1" ht="11.25">
      <c r="A64" s="2"/>
      <c r="B64" s="2"/>
      <c r="C64" s="13"/>
      <c r="D64" s="13"/>
      <c r="E64" s="13"/>
      <c r="F64" s="13"/>
      <c r="G64" s="13"/>
      <c r="H64" s="13"/>
      <c r="I64" s="2"/>
      <c r="K64" s="2"/>
      <c r="M64" s="13"/>
      <c r="N64" s="13"/>
      <c r="O64" s="13"/>
      <c r="P64" s="13"/>
      <c r="Q64" s="13"/>
      <c r="R64" s="13"/>
      <c r="S64" s="17"/>
      <c r="T64" s="17"/>
      <c r="U64" s="17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J64" s="17"/>
      <c r="AK64" s="17"/>
      <c r="AL64" s="17"/>
      <c r="AM64" s="17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3"/>
      <c r="BB64" s="13"/>
      <c r="BC64" s="16"/>
      <c r="BD64" s="13"/>
      <c r="BE64" s="13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2"/>
      <c r="CB64" s="2"/>
    </row>
    <row r="65" spans="1:80" s="1" customFormat="1" ht="11.25">
      <c r="A65" s="2"/>
      <c r="B65" s="2"/>
      <c r="C65" s="13"/>
      <c r="D65" s="13"/>
      <c r="E65" s="13"/>
      <c r="F65" s="13"/>
      <c r="G65" s="13"/>
      <c r="H65" s="13"/>
      <c r="I65" s="2"/>
      <c r="K65" s="2"/>
      <c r="M65" s="13"/>
      <c r="N65" s="13"/>
      <c r="O65" s="13"/>
      <c r="P65" s="13"/>
      <c r="Q65" s="13"/>
      <c r="R65" s="13"/>
      <c r="S65" s="17"/>
      <c r="T65" s="17"/>
      <c r="U65" s="17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J65" s="17"/>
      <c r="AK65" s="17"/>
      <c r="AL65" s="17"/>
      <c r="AM65" s="17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3"/>
      <c r="BB65" s="13"/>
      <c r="BC65" s="16"/>
      <c r="BD65" s="13"/>
      <c r="BE65" s="13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2"/>
      <c r="CB65" s="2"/>
    </row>
    <row r="66" spans="1:80" s="1" customFormat="1" ht="11.25">
      <c r="A66" s="2"/>
      <c r="B66" s="2"/>
      <c r="C66" s="13"/>
      <c r="D66" s="13"/>
      <c r="E66" s="13"/>
      <c r="F66" s="13"/>
      <c r="G66" s="13"/>
      <c r="H66" s="13"/>
      <c r="I66" s="2"/>
      <c r="K66" s="2"/>
      <c r="M66" s="13"/>
      <c r="N66" s="13"/>
      <c r="O66" s="13"/>
      <c r="P66" s="13"/>
      <c r="Q66" s="13"/>
      <c r="R66" s="13"/>
      <c r="S66" s="17"/>
      <c r="T66" s="17"/>
      <c r="U66" s="17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J66" s="17"/>
      <c r="AK66" s="17"/>
      <c r="AL66" s="17"/>
      <c r="AM66" s="17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3"/>
      <c r="BB66" s="13"/>
      <c r="BC66" s="16"/>
      <c r="BD66" s="13"/>
      <c r="BE66" s="13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2"/>
      <c r="CB66" s="2"/>
    </row>
    <row r="67" spans="1:80" s="1" customFormat="1" ht="11.25">
      <c r="A67" s="2"/>
      <c r="B67" s="2"/>
      <c r="C67" s="13"/>
      <c r="D67" s="13"/>
      <c r="E67" s="13"/>
      <c r="F67" s="13"/>
      <c r="G67" s="13"/>
      <c r="H67" s="13"/>
      <c r="I67" s="2"/>
      <c r="K67" s="2"/>
      <c r="M67" s="13"/>
      <c r="N67" s="13"/>
      <c r="O67" s="13"/>
      <c r="P67" s="13"/>
      <c r="Q67" s="13"/>
      <c r="R67" s="13"/>
      <c r="S67" s="17"/>
      <c r="T67" s="17"/>
      <c r="U67" s="17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J67" s="17"/>
      <c r="AK67" s="17"/>
      <c r="AL67" s="17"/>
      <c r="AM67" s="17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3"/>
      <c r="BB67" s="13"/>
      <c r="BC67" s="16"/>
      <c r="BD67" s="13"/>
      <c r="BE67" s="13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2"/>
      <c r="CB67" s="2"/>
    </row>
    <row r="68" spans="1:80" s="1" customFormat="1" ht="11.25">
      <c r="A68" s="2"/>
      <c r="B68" s="2"/>
      <c r="C68" s="13"/>
      <c r="D68" s="13"/>
      <c r="E68" s="13"/>
      <c r="F68" s="13"/>
      <c r="G68" s="13"/>
      <c r="H68" s="13"/>
      <c r="I68" s="2"/>
      <c r="K68" s="2"/>
      <c r="M68" s="13"/>
      <c r="N68" s="13"/>
      <c r="O68" s="13"/>
      <c r="P68" s="13"/>
      <c r="Q68" s="13"/>
      <c r="R68" s="13"/>
      <c r="S68" s="17"/>
      <c r="T68" s="17"/>
      <c r="U68" s="17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J68" s="17"/>
      <c r="AK68" s="17"/>
      <c r="AL68" s="17"/>
      <c r="AM68" s="17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3"/>
      <c r="BB68" s="13"/>
      <c r="BC68" s="16"/>
      <c r="BD68" s="13"/>
      <c r="BE68" s="13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2"/>
      <c r="CB68" s="2"/>
    </row>
    <row r="69" spans="1:80" s="1" customFormat="1" ht="11.25">
      <c r="A69" s="2"/>
      <c r="B69" s="2"/>
      <c r="C69" s="13"/>
      <c r="D69" s="13"/>
      <c r="E69" s="13"/>
      <c r="F69" s="13"/>
      <c r="G69" s="13"/>
      <c r="H69" s="13"/>
      <c r="I69" s="2"/>
      <c r="K69" s="2"/>
      <c r="M69" s="13"/>
      <c r="N69" s="13"/>
      <c r="O69" s="13"/>
      <c r="P69" s="13"/>
      <c r="Q69" s="13"/>
      <c r="R69" s="13"/>
      <c r="S69" s="17"/>
      <c r="T69" s="17"/>
      <c r="U69" s="17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J69" s="17"/>
      <c r="AK69" s="17"/>
      <c r="AL69" s="17"/>
      <c r="AM69" s="17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3"/>
      <c r="BB69" s="13"/>
      <c r="BC69" s="16"/>
      <c r="BD69" s="13"/>
      <c r="BE69" s="13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2"/>
      <c r="CB69" s="2"/>
    </row>
    <row r="70" spans="1:80" s="1" customFormat="1" ht="11.25">
      <c r="A70" s="2"/>
      <c r="B70" s="2"/>
      <c r="C70" s="13"/>
      <c r="D70" s="13"/>
      <c r="E70" s="13"/>
      <c r="F70" s="13"/>
      <c r="G70" s="13"/>
      <c r="H70" s="13"/>
      <c r="I70" s="2"/>
      <c r="K70" s="2"/>
      <c r="M70" s="13"/>
      <c r="N70" s="13"/>
      <c r="O70" s="13"/>
      <c r="P70" s="13"/>
      <c r="Q70" s="13"/>
      <c r="R70" s="13"/>
      <c r="S70" s="17"/>
      <c r="T70" s="17"/>
      <c r="U70" s="17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J70" s="17"/>
      <c r="AK70" s="17"/>
      <c r="AL70" s="17"/>
      <c r="AM70" s="17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3"/>
      <c r="BB70" s="13"/>
      <c r="BC70" s="16"/>
      <c r="BD70" s="13"/>
      <c r="BE70" s="13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2"/>
      <c r="CB70" s="2"/>
    </row>
    <row r="71" spans="1:80" s="1" customFormat="1" ht="11.25">
      <c r="A71" s="2"/>
      <c r="B71" s="2"/>
      <c r="C71" s="13"/>
      <c r="D71" s="13"/>
      <c r="E71" s="13"/>
      <c r="F71" s="13"/>
      <c r="G71" s="13"/>
      <c r="H71" s="13"/>
      <c r="I71" s="2"/>
      <c r="K71" s="2"/>
      <c r="M71" s="13"/>
      <c r="N71" s="13"/>
      <c r="O71" s="13"/>
      <c r="P71" s="13"/>
      <c r="Q71" s="13"/>
      <c r="R71" s="13"/>
      <c r="S71" s="17"/>
      <c r="T71" s="17"/>
      <c r="U71" s="17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J71" s="17"/>
      <c r="AK71" s="17"/>
      <c r="AL71" s="17"/>
      <c r="AM71" s="17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3"/>
      <c r="BB71" s="13"/>
      <c r="BC71" s="16"/>
      <c r="BD71" s="13"/>
      <c r="BE71" s="13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2"/>
      <c r="CB71" s="2"/>
    </row>
    <row r="72" spans="1:80" s="1" customFormat="1" ht="11.25">
      <c r="A72" s="2"/>
      <c r="B72" s="2"/>
      <c r="C72" s="13"/>
      <c r="D72" s="13"/>
      <c r="E72" s="13"/>
      <c r="F72" s="13"/>
      <c r="G72" s="13"/>
      <c r="H72" s="13"/>
      <c r="I72" s="2"/>
      <c r="K72" s="2"/>
      <c r="M72" s="13"/>
      <c r="N72" s="13"/>
      <c r="O72" s="13"/>
      <c r="P72" s="13"/>
      <c r="Q72" s="13"/>
      <c r="R72" s="13"/>
      <c r="S72" s="17"/>
      <c r="T72" s="17"/>
      <c r="U72" s="17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J72" s="17"/>
      <c r="AK72" s="17"/>
      <c r="AL72" s="17"/>
      <c r="AM72" s="17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3"/>
      <c r="BB72" s="13"/>
      <c r="BC72" s="16"/>
      <c r="BD72" s="13"/>
      <c r="BE72" s="13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2"/>
      <c r="CB72" s="2"/>
    </row>
    <row r="73" spans="1:80" s="1" customFormat="1" ht="11.25">
      <c r="A73" s="2"/>
      <c r="B73" s="2"/>
      <c r="C73" s="13"/>
      <c r="D73" s="13"/>
      <c r="E73" s="13"/>
      <c r="F73" s="13"/>
      <c r="G73" s="13"/>
      <c r="H73" s="13"/>
      <c r="I73" s="2"/>
      <c r="K73" s="2"/>
      <c r="M73" s="13"/>
      <c r="N73" s="13"/>
      <c r="O73" s="13"/>
      <c r="P73" s="13"/>
      <c r="Q73" s="13"/>
      <c r="R73" s="13"/>
      <c r="S73" s="17"/>
      <c r="T73" s="17"/>
      <c r="U73" s="17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J73" s="17"/>
      <c r="AK73" s="17"/>
      <c r="AL73" s="17"/>
      <c r="AM73" s="17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3"/>
      <c r="BB73" s="13"/>
      <c r="BC73" s="16"/>
      <c r="BD73" s="13"/>
      <c r="BE73" s="13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2"/>
      <c r="CB73" s="2"/>
    </row>
    <row r="74" spans="1:80" s="1" customFormat="1" ht="11.25">
      <c r="A74" s="2"/>
      <c r="B74" s="2"/>
      <c r="C74" s="13"/>
      <c r="D74" s="13"/>
      <c r="E74" s="13"/>
      <c r="F74" s="13"/>
      <c r="G74" s="13"/>
      <c r="H74" s="13"/>
      <c r="I74" s="2"/>
      <c r="K74" s="2"/>
      <c r="M74" s="13"/>
      <c r="N74" s="13"/>
      <c r="O74" s="13"/>
      <c r="P74" s="13"/>
      <c r="Q74" s="13"/>
      <c r="R74" s="13"/>
      <c r="S74" s="17"/>
      <c r="T74" s="17"/>
      <c r="U74" s="17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J74" s="17"/>
      <c r="AK74" s="17"/>
      <c r="AL74" s="17"/>
      <c r="AM74" s="17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3"/>
      <c r="BB74" s="13"/>
      <c r="BC74" s="16"/>
      <c r="BD74" s="13"/>
      <c r="BE74" s="13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2"/>
      <c r="CB74" s="2"/>
    </row>
    <row r="75" spans="1:80" s="1" customFormat="1" ht="11.25">
      <c r="A75" s="2"/>
      <c r="B75" s="2"/>
      <c r="C75" s="13"/>
      <c r="D75" s="13"/>
      <c r="E75" s="13"/>
      <c r="F75" s="13"/>
      <c r="G75" s="13"/>
      <c r="H75" s="13"/>
      <c r="I75" s="2"/>
      <c r="K75" s="2"/>
      <c r="M75" s="13"/>
      <c r="N75" s="13"/>
      <c r="O75" s="13"/>
      <c r="P75" s="13"/>
      <c r="Q75" s="13"/>
      <c r="R75" s="13"/>
      <c r="S75" s="17"/>
      <c r="T75" s="17"/>
      <c r="U75" s="17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J75" s="17"/>
      <c r="AK75" s="17"/>
      <c r="AL75" s="17"/>
      <c r="AM75" s="17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3"/>
      <c r="BB75" s="13"/>
      <c r="BC75" s="16"/>
      <c r="BD75" s="13"/>
      <c r="BE75" s="13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2"/>
      <c r="CB75" s="2"/>
    </row>
    <row r="76" spans="1:80" s="1" customFormat="1" ht="11.25">
      <c r="A76" s="2"/>
      <c r="B76" s="2"/>
      <c r="C76" s="13"/>
      <c r="D76" s="13"/>
      <c r="E76" s="13"/>
      <c r="F76" s="13"/>
      <c r="G76" s="13"/>
      <c r="H76" s="13"/>
      <c r="I76" s="2"/>
      <c r="K76" s="2"/>
      <c r="M76" s="13"/>
      <c r="N76" s="13"/>
      <c r="O76" s="13"/>
      <c r="P76" s="13"/>
      <c r="Q76" s="13"/>
      <c r="R76" s="13"/>
      <c r="S76" s="17"/>
      <c r="T76" s="17"/>
      <c r="U76" s="17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J76" s="17"/>
      <c r="AK76" s="17"/>
      <c r="AL76" s="17"/>
      <c r="AM76" s="17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3"/>
      <c r="BB76" s="13"/>
      <c r="BC76" s="16"/>
      <c r="BD76" s="13"/>
      <c r="BE76" s="13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2"/>
      <c r="CB76" s="2"/>
    </row>
    <row r="77" spans="1:80" s="1" customFormat="1" ht="11.25">
      <c r="A77" s="2"/>
      <c r="B77" s="2"/>
      <c r="C77" s="13"/>
      <c r="D77" s="13"/>
      <c r="E77" s="13"/>
      <c r="F77" s="13"/>
      <c r="G77" s="13"/>
      <c r="H77" s="13"/>
      <c r="I77" s="2"/>
      <c r="K77" s="2"/>
      <c r="M77" s="13"/>
      <c r="N77" s="13"/>
      <c r="O77" s="13"/>
      <c r="P77" s="13"/>
      <c r="Q77" s="13"/>
      <c r="R77" s="13"/>
      <c r="S77" s="17"/>
      <c r="T77" s="17"/>
      <c r="U77" s="17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J77" s="17"/>
      <c r="AK77" s="17"/>
      <c r="AL77" s="17"/>
      <c r="AM77" s="17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3"/>
      <c r="BB77" s="13"/>
      <c r="BC77" s="16"/>
      <c r="BD77" s="13"/>
      <c r="BE77" s="13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2"/>
      <c r="CB77" s="2"/>
    </row>
    <row r="78" spans="1:80" s="1" customFormat="1" ht="11.25">
      <c r="A78" s="2"/>
      <c r="B78" s="2"/>
      <c r="C78" s="13"/>
      <c r="D78" s="13"/>
      <c r="E78" s="13"/>
      <c r="F78" s="13"/>
      <c r="G78" s="13"/>
      <c r="H78" s="13"/>
      <c r="I78" s="2"/>
      <c r="K78" s="2"/>
      <c r="M78" s="13"/>
      <c r="N78" s="13"/>
      <c r="O78" s="13"/>
      <c r="P78" s="13"/>
      <c r="Q78" s="13"/>
      <c r="R78" s="13"/>
      <c r="S78" s="17"/>
      <c r="T78" s="17"/>
      <c r="U78" s="17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J78" s="17"/>
      <c r="AK78" s="17"/>
      <c r="AL78" s="17"/>
      <c r="AM78" s="17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3"/>
      <c r="BB78" s="13"/>
      <c r="BC78" s="16"/>
      <c r="BD78" s="13"/>
      <c r="BE78" s="13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2"/>
      <c r="CB78" s="2"/>
    </row>
    <row r="79" spans="1:80" s="1" customFormat="1" ht="11.25">
      <c r="A79" s="2"/>
      <c r="B79" s="2"/>
      <c r="C79" s="13"/>
      <c r="D79" s="13"/>
      <c r="E79" s="13"/>
      <c r="F79" s="13"/>
      <c r="G79" s="13"/>
      <c r="H79" s="13"/>
      <c r="I79" s="2"/>
      <c r="K79" s="2"/>
      <c r="M79" s="13"/>
      <c r="N79" s="13"/>
      <c r="O79" s="13"/>
      <c r="P79" s="13"/>
      <c r="Q79" s="13"/>
      <c r="R79" s="13"/>
      <c r="S79" s="17"/>
      <c r="T79" s="17"/>
      <c r="U79" s="17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J79" s="17"/>
      <c r="AK79" s="17"/>
      <c r="AL79" s="17"/>
      <c r="AM79" s="17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3"/>
      <c r="BB79" s="13"/>
      <c r="BC79" s="16"/>
      <c r="BD79" s="13"/>
      <c r="BE79" s="13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2"/>
      <c r="CB79" s="2"/>
    </row>
    <row r="80" spans="1:80" s="1" customFormat="1" ht="11.25">
      <c r="A80" s="2"/>
      <c r="B80" s="2"/>
      <c r="C80" s="13"/>
      <c r="D80" s="13"/>
      <c r="E80" s="13"/>
      <c r="F80" s="13"/>
      <c r="G80" s="13"/>
      <c r="H80" s="13"/>
      <c r="I80" s="2"/>
      <c r="K80" s="2"/>
      <c r="M80" s="13"/>
      <c r="N80" s="13"/>
      <c r="O80" s="13"/>
      <c r="P80" s="13"/>
      <c r="Q80" s="13"/>
      <c r="R80" s="13"/>
      <c r="S80" s="17"/>
      <c r="T80" s="17"/>
      <c r="U80" s="17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J80" s="17"/>
      <c r="AK80" s="17"/>
      <c r="AL80" s="17"/>
      <c r="AM80" s="17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3"/>
      <c r="BB80" s="13"/>
      <c r="BC80" s="16"/>
      <c r="BD80" s="13"/>
      <c r="BE80" s="13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2"/>
      <c r="CB80" s="2"/>
    </row>
    <row r="81" spans="1:80" s="1" customFormat="1" ht="11.25">
      <c r="A81" s="2"/>
      <c r="B81" s="2"/>
      <c r="C81" s="13"/>
      <c r="D81" s="13"/>
      <c r="E81" s="13"/>
      <c r="F81" s="13"/>
      <c r="G81" s="13"/>
      <c r="H81" s="13"/>
      <c r="I81" s="2"/>
      <c r="K81" s="2"/>
      <c r="M81" s="13"/>
      <c r="N81" s="13"/>
      <c r="O81" s="13"/>
      <c r="P81" s="13"/>
      <c r="Q81" s="13"/>
      <c r="R81" s="13"/>
      <c r="S81" s="17"/>
      <c r="T81" s="17"/>
      <c r="U81" s="17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J81" s="17"/>
      <c r="AK81" s="17"/>
      <c r="AL81" s="17"/>
      <c r="AM81" s="17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3"/>
      <c r="BB81" s="13"/>
      <c r="BC81" s="16"/>
      <c r="BD81" s="13"/>
      <c r="BE81" s="13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2"/>
      <c r="CB81" s="2"/>
    </row>
    <row r="82" spans="1:80" s="1" customFormat="1" ht="11.25">
      <c r="A82" s="2"/>
      <c r="B82" s="2"/>
      <c r="C82" s="13"/>
      <c r="D82" s="13"/>
      <c r="E82" s="13"/>
      <c r="F82" s="13"/>
      <c r="G82" s="13"/>
      <c r="H82" s="13"/>
      <c r="I82" s="2"/>
      <c r="K82" s="2"/>
      <c r="M82" s="13"/>
      <c r="N82" s="13"/>
      <c r="O82" s="13"/>
      <c r="P82" s="13"/>
      <c r="Q82" s="13"/>
      <c r="R82" s="13"/>
      <c r="S82" s="17"/>
      <c r="T82" s="17"/>
      <c r="U82" s="17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J82" s="17"/>
      <c r="AK82" s="17"/>
      <c r="AL82" s="17"/>
      <c r="AM82" s="17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3"/>
      <c r="BB82" s="13"/>
      <c r="BC82" s="16"/>
      <c r="BD82" s="13"/>
      <c r="BE82" s="13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2"/>
      <c r="CB82" s="2"/>
    </row>
    <row r="83" spans="1:80" s="1" customFormat="1" ht="11.25">
      <c r="A83" s="2"/>
      <c r="B83" s="2"/>
      <c r="C83" s="13"/>
      <c r="D83" s="13"/>
      <c r="E83" s="13"/>
      <c r="F83" s="13"/>
      <c r="G83" s="13"/>
      <c r="H83" s="13"/>
      <c r="I83" s="2"/>
      <c r="K83" s="2"/>
      <c r="M83" s="13"/>
      <c r="N83" s="13"/>
      <c r="O83" s="13"/>
      <c r="P83" s="13"/>
      <c r="Q83" s="13"/>
      <c r="R83" s="13"/>
      <c r="S83" s="17"/>
      <c r="T83" s="17"/>
      <c r="U83" s="17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J83" s="17"/>
      <c r="AK83" s="17"/>
      <c r="AL83" s="17"/>
      <c r="AM83" s="17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3"/>
      <c r="BB83" s="13"/>
      <c r="BC83" s="16"/>
      <c r="BD83" s="13"/>
      <c r="BE83" s="13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2"/>
      <c r="CB83" s="2"/>
    </row>
    <row r="84" spans="1:80" s="1" customFormat="1" ht="11.25">
      <c r="A84" s="2"/>
      <c r="B84" s="2"/>
      <c r="C84" s="13"/>
      <c r="D84" s="13"/>
      <c r="E84" s="13"/>
      <c r="F84" s="13"/>
      <c r="G84" s="13"/>
      <c r="H84" s="13"/>
      <c r="I84" s="2"/>
      <c r="K84" s="2"/>
      <c r="M84" s="13"/>
      <c r="N84" s="13"/>
      <c r="O84" s="13"/>
      <c r="P84" s="13"/>
      <c r="Q84" s="13"/>
      <c r="R84" s="13"/>
      <c r="S84" s="17"/>
      <c r="T84" s="17"/>
      <c r="U84" s="17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J84" s="17"/>
      <c r="AK84" s="17"/>
      <c r="AL84" s="17"/>
      <c r="AM84" s="17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3"/>
      <c r="BB84" s="13"/>
      <c r="BC84" s="16"/>
      <c r="BD84" s="13"/>
      <c r="BE84" s="13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2"/>
      <c r="CB84" s="2"/>
    </row>
    <row r="85" spans="1:80" s="1" customFormat="1" ht="11.25">
      <c r="A85" s="2"/>
      <c r="B85" s="2"/>
      <c r="C85" s="13"/>
      <c r="D85" s="13"/>
      <c r="E85" s="13"/>
      <c r="F85" s="13"/>
      <c r="G85" s="13"/>
      <c r="H85" s="13"/>
      <c r="I85" s="2"/>
      <c r="K85" s="2"/>
      <c r="M85" s="13"/>
      <c r="N85" s="13"/>
      <c r="O85" s="13"/>
      <c r="P85" s="13"/>
      <c r="Q85" s="13"/>
      <c r="R85" s="13"/>
      <c r="S85" s="17"/>
      <c r="T85" s="17"/>
      <c r="U85" s="17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J85" s="17"/>
      <c r="AK85" s="17"/>
      <c r="AL85" s="17"/>
      <c r="AM85" s="17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3"/>
      <c r="BB85" s="13"/>
      <c r="BC85" s="16"/>
      <c r="BD85" s="13"/>
      <c r="BE85" s="13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2"/>
      <c r="CB85" s="2"/>
    </row>
    <row r="86" spans="1:80" s="1" customFormat="1" ht="11.25">
      <c r="A86" s="2"/>
      <c r="B86" s="2"/>
      <c r="C86" s="13"/>
      <c r="D86" s="13"/>
      <c r="E86" s="13"/>
      <c r="F86" s="13"/>
      <c r="G86" s="13"/>
      <c r="H86" s="13"/>
      <c r="I86" s="2"/>
      <c r="K86" s="2"/>
      <c r="M86" s="13"/>
      <c r="N86" s="13"/>
      <c r="O86" s="13"/>
      <c r="P86" s="13"/>
      <c r="Q86" s="13"/>
      <c r="R86" s="13"/>
      <c r="S86" s="17"/>
      <c r="T86" s="17"/>
      <c r="U86" s="17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J86" s="17"/>
      <c r="AK86" s="17"/>
      <c r="AL86" s="17"/>
      <c r="AM86" s="17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3"/>
      <c r="BB86" s="13"/>
      <c r="BC86" s="16"/>
      <c r="BD86" s="13"/>
      <c r="BE86" s="13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2"/>
      <c r="CB86" s="2"/>
    </row>
    <row r="87" spans="1:80" s="1" customFormat="1" ht="11.25">
      <c r="A87" s="2"/>
      <c r="B87" s="2"/>
      <c r="C87" s="13"/>
      <c r="D87" s="13"/>
      <c r="E87" s="13"/>
      <c r="F87" s="13"/>
      <c r="G87" s="13"/>
      <c r="H87" s="13"/>
      <c r="I87" s="2"/>
      <c r="K87" s="2"/>
      <c r="M87" s="13"/>
      <c r="N87" s="13"/>
      <c r="O87" s="13"/>
      <c r="P87" s="13"/>
      <c r="Q87" s="13"/>
      <c r="R87" s="13"/>
      <c r="S87" s="17"/>
      <c r="T87" s="17"/>
      <c r="U87" s="17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J87" s="17"/>
      <c r="AK87" s="17"/>
      <c r="AL87" s="17"/>
      <c r="AM87" s="17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3"/>
      <c r="BB87" s="13"/>
      <c r="BC87" s="16"/>
      <c r="BD87" s="13"/>
      <c r="BE87" s="13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2"/>
      <c r="CB87" s="2"/>
    </row>
    <row r="88" spans="1:80" s="1" customFormat="1" ht="11.25">
      <c r="A88" s="2"/>
      <c r="B88" s="2"/>
      <c r="C88" s="13"/>
      <c r="D88" s="13"/>
      <c r="E88" s="13"/>
      <c r="F88" s="13"/>
      <c r="G88" s="13"/>
      <c r="H88" s="13"/>
      <c r="I88" s="2"/>
      <c r="K88" s="2"/>
      <c r="M88" s="13"/>
      <c r="N88" s="13"/>
      <c r="O88" s="13"/>
      <c r="P88" s="13"/>
      <c r="Q88" s="13"/>
      <c r="R88" s="13"/>
      <c r="S88" s="17"/>
      <c r="T88" s="17"/>
      <c r="U88" s="17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J88" s="17"/>
      <c r="AK88" s="17"/>
      <c r="AL88" s="17"/>
      <c r="AM88" s="17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3"/>
      <c r="BB88" s="13"/>
      <c r="BC88" s="16"/>
      <c r="BD88" s="13"/>
      <c r="BE88" s="13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2"/>
      <c r="CB88" s="2"/>
    </row>
    <row r="89" spans="1:80" s="1" customFormat="1" ht="11.25">
      <c r="A89" s="2"/>
      <c r="B89" s="2"/>
      <c r="C89" s="13"/>
      <c r="D89" s="13"/>
      <c r="E89" s="13"/>
      <c r="F89" s="13"/>
      <c r="G89" s="13"/>
      <c r="H89" s="13"/>
      <c r="I89" s="2"/>
      <c r="K89" s="2"/>
      <c r="M89" s="13"/>
      <c r="N89" s="13"/>
      <c r="O89" s="13"/>
      <c r="P89" s="13"/>
      <c r="Q89" s="13"/>
      <c r="R89" s="13"/>
      <c r="S89" s="17"/>
      <c r="T89" s="17"/>
      <c r="U89" s="17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J89" s="17"/>
      <c r="AK89" s="17"/>
      <c r="AL89" s="17"/>
      <c r="AM89" s="17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3"/>
      <c r="BB89" s="13"/>
      <c r="BC89" s="16"/>
      <c r="BD89" s="13"/>
      <c r="BE89" s="13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2"/>
      <c r="CB89" s="2"/>
    </row>
    <row r="90" spans="1:80" s="1" customFormat="1" ht="11.25">
      <c r="A90" s="2"/>
      <c r="B90" s="2"/>
      <c r="C90" s="13"/>
      <c r="D90" s="13"/>
      <c r="E90" s="13"/>
      <c r="F90" s="13"/>
      <c r="G90" s="13"/>
      <c r="H90" s="13"/>
      <c r="I90" s="2"/>
      <c r="K90" s="2"/>
      <c r="M90" s="13"/>
      <c r="N90" s="13"/>
      <c r="O90" s="13"/>
      <c r="P90" s="13"/>
      <c r="Q90" s="13"/>
      <c r="R90" s="13"/>
      <c r="S90" s="17"/>
      <c r="T90" s="17"/>
      <c r="U90" s="17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J90" s="17"/>
      <c r="AK90" s="17"/>
      <c r="AL90" s="17"/>
      <c r="AM90" s="17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3"/>
      <c r="BB90" s="13"/>
      <c r="BC90" s="16"/>
      <c r="BD90" s="13"/>
      <c r="BE90" s="13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2"/>
      <c r="CB90" s="2"/>
    </row>
    <row r="91" spans="1:80" s="1" customFormat="1" ht="11.25">
      <c r="A91" s="2"/>
      <c r="B91" s="2"/>
      <c r="C91" s="13"/>
      <c r="D91" s="13"/>
      <c r="E91" s="13"/>
      <c r="F91" s="13"/>
      <c r="G91" s="13"/>
      <c r="H91" s="13"/>
      <c r="I91" s="2"/>
      <c r="K91" s="2"/>
      <c r="M91" s="13"/>
      <c r="N91" s="13"/>
      <c r="O91" s="13"/>
      <c r="P91" s="13"/>
      <c r="Q91" s="13"/>
      <c r="R91" s="13"/>
      <c r="S91" s="17"/>
      <c r="T91" s="17"/>
      <c r="U91" s="17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J91" s="17"/>
      <c r="AK91" s="17"/>
      <c r="AL91" s="17"/>
      <c r="AM91" s="17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3"/>
      <c r="BB91" s="13"/>
      <c r="BC91" s="16"/>
      <c r="BD91" s="13"/>
      <c r="BE91" s="13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2"/>
      <c r="CB91" s="2"/>
    </row>
    <row r="92" spans="1:80" s="1" customFormat="1" ht="11.25">
      <c r="A92" s="2"/>
      <c r="B92" s="2"/>
      <c r="C92" s="13"/>
      <c r="D92" s="13"/>
      <c r="E92" s="13"/>
      <c r="F92" s="13"/>
      <c r="G92" s="13"/>
      <c r="H92" s="13"/>
      <c r="I92" s="2"/>
      <c r="K92" s="2"/>
      <c r="M92" s="13"/>
      <c r="N92" s="13"/>
      <c r="O92" s="13"/>
      <c r="P92" s="13"/>
      <c r="Q92" s="13"/>
      <c r="R92" s="13"/>
      <c r="S92" s="17"/>
      <c r="T92" s="17"/>
      <c r="U92" s="17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J92" s="17"/>
      <c r="AK92" s="17"/>
      <c r="AL92" s="17"/>
      <c r="AM92" s="17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3"/>
      <c r="BB92" s="13"/>
      <c r="BC92" s="16"/>
      <c r="BD92" s="13"/>
      <c r="BE92" s="13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2"/>
      <c r="CB92" s="2"/>
    </row>
    <row r="93" spans="1:80" s="1" customFormat="1" ht="11.25">
      <c r="A93" s="2"/>
      <c r="B93" s="2"/>
      <c r="C93" s="13"/>
      <c r="D93" s="13"/>
      <c r="E93" s="13"/>
      <c r="F93" s="13"/>
      <c r="G93" s="13"/>
      <c r="H93" s="13"/>
      <c r="I93" s="2"/>
      <c r="K93" s="2"/>
      <c r="M93" s="13"/>
      <c r="N93" s="13"/>
      <c r="O93" s="13"/>
      <c r="P93" s="13"/>
      <c r="Q93" s="13"/>
      <c r="R93" s="13"/>
      <c r="S93" s="17"/>
      <c r="T93" s="17"/>
      <c r="U93" s="17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J93" s="17"/>
      <c r="AK93" s="17"/>
      <c r="AL93" s="17"/>
      <c r="AM93" s="17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3"/>
      <c r="BB93" s="13"/>
      <c r="BC93" s="16"/>
      <c r="BD93" s="13"/>
      <c r="BE93" s="13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2"/>
      <c r="CB93" s="2"/>
    </row>
    <row r="94" spans="1:80" s="1" customFormat="1" ht="11.25">
      <c r="A94" s="2"/>
      <c r="B94" s="2"/>
      <c r="C94" s="13"/>
      <c r="D94" s="13"/>
      <c r="E94" s="13"/>
      <c r="F94" s="13"/>
      <c r="G94" s="13"/>
      <c r="H94" s="13"/>
      <c r="I94" s="2"/>
      <c r="K94" s="2"/>
      <c r="M94" s="13"/>
      <c r="N94" s="13"/>
      <c r="O94" s="13"/>
      <c r="P94" s="13"/>
      <c r="Q94" s="13"/>
      <c r="R94" s="13"/>
      <c r="S94" s="17"/>
      <c r="T94" s="17"/>
      <c r="U94" s="17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J94" s="17"/>
      <c r="AK94" s="17"/>
      <c r="AL94" s="17"/>
      <c r="AM94" s="17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3"/>
      <c r="BB94" s="13"/>
      <c r="BC94" s="16"/>
      <c r="BD94" s="13"/>
      <c r="BE94" s="13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2"/>
      <c r="CB94" s="2"/>
    </row>
    <row r="95" spans="1:80" s="1" customFormat="1" ht="11.25">
      <c r="A95" s="2"/>
      <c r="B95" s="2"/>
      <c r="C95" s="13"/>
      <c r="D95" s="13"/>
      <c r="E95" s="13"/>
      <c r="F95" s="13"/>
      <c r="G95" s="13"/>
      <c r="H95" s="13"/>
      <c r="I95" s="2"/>
      <c r="K95" s="2"/>
      <c r="M95" s="13"/>
      <c r="N95" s="13"/>
      <c r="O95" s="13"/>
      <c r="P95" s="13"/>
      <c r="Q95" s="13"/>
      <c r="R95" s="13"/>
      <c r="S95" s="17"/>
      <c r="T95" s="17"/>
      <c r="U95" s="17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J95" s="17"/>
      <c r="AK95" s="17"/>
      <c r="AL95" s="17"/>
      <c r="AM95" s="17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3"/>
      <c r="BB95" s="13"/>
      <c r="BC95" s="16"/>
      <c r="BD95" s="13"/>
      <c r="BE95" s="13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2"/>
      <c r="CB95" s="2"/>
    </row>
    <row r="96" spans="1:80" s="1" customFormat="1" ht="11.25">
      <c r="A96" s="2"/>
      <c r="B96" s="2"/>
      <c r="C96" s="13"/>
      <c r="D96" s="13"/>
      <c r="E96" s="13"/>
      <c r="F96" s="13"/>
      <c r="G96" s="13"/>
      <c r="H96" s="13"/>
      <c r="I96" s="2"/>
      <c r="K96" s="2"/>
      <c r="M96" s="13"/>
      <c r="N96" s="13"/>
      <c r="O96" s="13"/>
      <c r="P96" s="13"/>
      <c r="Q96" s="13"/>
      <c r="R96" s="13"/>
      <c r="S96" s="17"/>
      <c r="T96" s="17"/>
      <c r="U96" s="17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J96" s="17"/>
      <c r="AK96" s="17"/>
      <c r="AL96" s="17"/>
      <c r="AM96" s="17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3"/>
      <c r="BB96" s="13"/>
      <c r="BC96" s="16"/>
      <c r="BD96" s="13"/>
      <c r="BE96" s="13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2"/>
      <c r="CB96" s="2"/>
    </row>
    <row r="97" spans="1:80" s="1" customFormat="1" ht="11.25">
      <c r="A97" s="2"/>
      <c r="B97" s="2"/>
      <c r="C97" s="13"/>
      <c r="D97" s="13"/>
      <c r="E97" s="13"/>
      <c r="F97" s="13"/>
      <c r="G97" s="13"/>
      <c r="H97" s="13"/>
      <c r="I97" s="2"/>
      <c r="K97" s="2"/>
      <c r="M97" s="13"/>
      <c r="N97" s="13"/>
      <c r="O97" s="13"/>
      <c r="P97" s="13"/>
      <c r="Q97" s="13"/>
      <c r="R97" s="13"/>
      <c r="S97" s="17"/>
      <c r="T97" s="17"/>
      <c r="U97" s="17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J97" s="17"/>
      <c r="AK97" s="17"/>
      <c r="AL97" s="17"/>
      <c r="AM97" s="17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3"/>
      <c r="BB97" s="13"/>
      <c r="BC97" s="16"/>
      <c r="BD97" s="13"/>
      <c r="BE97" s="13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2"/>
      <c r="CB97" s="2"/>
    </row>
    <row r="98" spans="1:80" s="1" customFormat="1" ht="11.25">
      <c r="A98" s="2"/>
      <c r="B98" s="2"/>
      <c r="C98" s="13"/>
      <c r="D98" s="13"/>
      <c r="E98" s="13"/>
      <c r="F98" s="13"/>
      <c r="G98" s="13"/>
      <c r="H98" s="13"/>
      <c r="I98" s="2"/>
      <c r="K98" s="2"/>
      <c r="M98" s="13"/>
      <c r="N98" s="13"/>
      <c r="O98" s="13"/>
      <c r="P98" s="13"/>
      <c r="Q98" s="13"/>
      <c r="R98" s="13"/>
      <c r="S98" s="17"/>
      <c r="T98" s="17"/>
      <c r="U98" s="17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J98" s="17"/>
      <c r="AK98" s="17"/>
      <c r="AL98" s="17"/>
      <c r="AM98" s="17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3"/>
      <c r="BB98" s="13"/>
      <c r="BC98" s="16"/>
      <c r="BD98" s="13"/>
      <c r="BE98" s="13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2"/>
      <c r="CB98" s="2"/>
    </row>
    <row r="99" spans="1:80" s="1" customFormat="1" ht="11.25">
      <c r="A99" s="2"/>
      <c r="B99" s="2"/>
      <c r="C99" s="13"/>
      <c r="D99" s="13"/>
      <c r="E99" s="13"/>
      <c r="F99" s="13"/>
      <c r="G99" s="13"/>
      <c r="H99" s="13"/>
      <c r="I99" s="2"/>
      <c r="K99" s="2"/>
      <c r="M99" s="13"/>
      <c r="N99" s="13"/>
      <c r="O99" s="13"/>
      <c r="P99" s="13"/>
      <c r="Q99" s="13"/>
      <c r="R99" s="13"/>
      <c r="S99" s="17"/>
      <c r="T99" s="17"/>
      <c r="U99" s="17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J99" s="17"/>
      <c r="AK99" s="17"/>
      <c r="AL99" s="17"/>
      <c r="AM99" s="17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3"/>
      <c r="BB99" s="13"/>
      <c r="BC99" s="16"/>
      <c r="BD99" s="13"/>
      <c r="BE99" s="13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2"/>
      <c r="CB99" s="2"/>
    </row>
    <row r="100" spans="1:80" s="1" customFormat="1" ht="11.25">
      <c r="A100" s="2"/>
      <c r="B100" s="2"/>
      <c r="C100" s="13"/>
      <c r="D100" s="13"/>
      <c r="E100" s="13"/>
      <c r="F100" s="13"/>
      <c r="G100" s="13"/>
      <c r="H100" s="13"/>
      <c r="I100" s="2"/>
      <c r="K100" s="2"/>
      <c r="M100" s="13"/>
      <c r="N100" s="13"/>
      <c r="O100" s="13"/>
      <c r="P100" s="13"/>
      <c r="Q100" s="13"/>
      <c r="R100" s="13"/>
      <c r="S100" s="17"/>
      <c r="T100" s="17"/>
      <c r="U100" s="17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J100" s="17"/>
      <c r="AK100" s="17"/>
      <c r="AL100" s="17"/>
      <c r="AM100" s="17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3"/>
      <c r="BB100" s="13"/>
      <c r="BC100" s="16"/>
      <c r="BD100" s="13"/>
      <c r="BE100" s="13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2"/>
      <c r="CB100" s="2"/>
    </row>
    <row r="101" spans="1:80" s="1" customFormat="1" ht="11.25">
      <c r="A101" s="2"/>
      <c r="B101" s="2"/>
      <c r="C101" s="13"/>
      <c r="D101" s="13"/>
      <c r="E101" s="13"/>
      <c r="F101" s="13"/>
      <c r="G101" s="13"/>
      <c r="H101" s="13"/>
      <c r="I101" s="2"/>
      <c r="K101" s="2"/>
      <c r="M101" s="13"/>
      <c r="N101" s="13"/>
      <c r="O101" s="13"/>
      <c r="P101" s="13"/>
      <c r="Q101" s="13"/>
      <c r="R101" s="13"/>
      <c r="S101" s="17"/>
      <c r="T101" s="17"/>
      <c r="U101" s="17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J101" s="17"/>
      <c r="AK101" s="17"/>
      <c r="AL101" s="17"/>
      <c r="AM101" s="17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3"/>
      <c r="BB101" s="13"/>
      <c r="BC101" s="16"/>
      <c r="BD101" s="13"/>
      <c r="BE101" s="13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2"/>
      <c r="CB101" s="2"/>
    </row>
    <row r="102" spans="1:80" s="1" customFormat="1" ht="11.25">
      <c r="A102" s="2"/>
      <c r="B102" s="2"/>
      <c r="C102" s="13"/>
      <c r="D102" s="13"/>
      <c r="E102" s="13"/>
      <c r="F102" s="13"/>
      <c r="G102" s="13"/>
      <c r="H102" s="13"/>
      <c r="I102" s="2"/>
      <c r="K102" s="2"/>
      <c r="M102" s="13"/>
      <c r="N102" s="13"/>
      <c r="O102" s="13"/>
      <c r="P102" s="13"/>
      <c r="Q102" s="13"/>
      <c r="R102" s="13"/>
      <c r="S102" s="17"/>
      <c r="T102" s="17"/>
      <c r="U102" s="17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J102" s="17"/>
      <c r="AK102" s="17"/>
      <c r="AL102" s="17"/>
      <c r="AM102" s="17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3"/>
      <c r="BB102" s="13"/>
      <c r="BC102" s="16"/>
      <c r="BD102" s="13"/>
      <c r="BE102" s="13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2"/>
      <c r="CB102" s="2"/>
    </row>
    <row r="103" spans="1:80" s="1" customFormat="1" ht="11.25">
      <c r="A103" s="2"/>
      <c r="B103" s="2"/>
      <c r="C103" s="13"/>
      <c r="D103" s="13"/>
      <c r="E103" s="13"/>
      <c r="F103" s="13"/>
      <c r="G103" s="13"/>
      <c r="H103" s="13"/>
      <c r="I103" s="2"/>
      <c r="K103" s="2"/>
      <c r="M103" s="13"/>
      <c r="N103" s="13"/>
      <c r="O103" s="13"/>
      <c r="P103" s="13"/>
      <c r="Q103" s="13"/>
      <c r="R103" s="13"/>
      <c r="S103" s="17"/>
      <c r="T103" s="17"/>
      <c r="U103" s="17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J103" s="17"/>
      <c r="AK103" s="17"/>
      <c r="AL103" s="17"/>
      <c r="AM103" s="17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3"/>
      <c r="BB103" s="13"/>
      <c r="BC103" s="16"/>
      <c r="BD103" s="13"/>
      <c r="BE103" s="13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2"/>
      <c r="CB103" s="2"/>
    </row>
    <row r="104" spans="1:80" s="1" customFormat="1" ht="11.25">
      <c r="A104" s="2"/>
      <c r="B104" s="2"/>
      <c r="C104" s="13"/>
      <c r="D104" s="13"/>
      <c r="E104" s="13"/>
      <c r="F104" s="13"/>
      <c r="G104" s="13"/>
      <c r="H104" s="13"/>
      <c r="I104" s="2"/>
      <c r="K104" s="2"/>
      <c r="M104" s="13"/>
      <c r="N104" s="13"/>
      <c r="O104" s="13"/>
      <c r="P104" s="13"/>
      <c r="Q104" s="13"/>
      <c r="R104" s="13"/>
      <c r="S104" s="17"/>
      <c r="T104" s="17"/>
      <c r="U104" s="17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J104" s="17"/>
      <c r="AK104" s="17"/>
      <c r="AL104" s="17"/>
      <c r="AM104" s="17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3"/>
      <c r="BB104" s="13"/>
      <c r="BC104" s="16"/>
      <c r="BD104" s="13"/>
      <c r="BE104" s="13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2"/>
      <c r="CB104" s="2"/>
    </row>
  </sheetData>
  <sheetProtection selectLockedCells="1"/>
  <mergeCells count="192">
    <mergeCell ref="BI44:BN44"/>
    <mergeCell ref="A3:J3"/>
    <mergeCell ref="K3:S3"/>
    <mergeCell ref="T3:AC3"/>
    <mergeCell ref="AD3:AL3"/>
    <mergeCell ref="X6:AC6"/>
    <mergeCell ref="AD6:AK6"/>
    <mergeCell ref="AM3:AW3"/>
    <mergeCell ref="AX3:BH3"/>
    <mergeCell ref="AX6:AY6"/>
    <mergeCell ref="AN6:AW6"/>
    <mergeCell ref="C6:L6"/>
    <mergeCell ref="A6:B11"/>
    <mergeCell ref="AI10:AI11"/>
    <mergeCell ref="AS10:AS11"/>
    <mergeCell ref="AL6:AL11"/>
    <mergeCell ref="AM6:AM11"/>
    <mergeCell ref="AO10:AO11"/>
    <mergeCell ref="AK10:AK11"/>
    <mergeCell ref="AG10:AG11"/>
    <mergeCell ref="AN10:AN11"/>
    <mergeCell ref="AP10:AP11"/>
    <mergeCell ref="AJ10:AJ11"/>
    <mergeCell ref="T6:U11"/>
    <mergeCell ref="BP10:BP11"/>
    <mergeCell ref="AA10:AA11"/>
    <mergeCell ref="CB6:CB11"/>
    <mergeCell ref="BT3:CB3"/>
    <mergeCell ref="AF4:AL4"/>
    <mergeCell ref="BT4:CB4"/>
    <mergeCell ref="BI3:BS3"/>
    <mergeCell ref="BZ10:BZ11"/>
    <mergeCell ref="CA10:CA11"/>
    <mergeCell ref="BR10:BR11"/>
    <mergeCell ref="BS10:BS11"/>
    <mergeCell ref="BT10:BT11"/>
    <mergeCell ref="BU10:BU11"/>
    <mergeCell ref="BV10:BV11"/>
    <mergeCell ref="BW10:BW11"/>
    <mergeCell ref="BY10:BY11"/>
    <mergeCell ref="BX10:BX11"/>
    <mergeCell ref="BK10:BK11"/>
    <mergeCell ref="AZ10:AZ11"/>
    <mergeCell ref="BJ10:BJ11"/>
    <mergeCell ref="BQ10:BQ11"/>
    <mergeCell ref="BE10:BE11"/>
    <mergeCell ref="AZ9:BB9"/>
    <mergeCell ref="AF10:AF11"/>
    <mergeCell ref="A34:B34"/>
    <mergeCell ref="A33:B33"/>
    <mergeCell ref="A32:B32"/>
    <mergeCell ref="A19:B19"/>
    <mergeCell ref="V6:W6"/>
    <mergeCell ref="R10:R11"/>
    <mergeCell ref="P10:P11"/>
    <mergeCell ref="BN10:BN11"/>
    <mergeCell ref="BJ6:BS6"/>
    <mergeCell ref="BO10:BO11"/>
    <mergeCell ref="AQ10:AQ11"/>
    <mergeCell ref="AR10:AR11"/>
    <mergeCell ref="AZ6:BG6"/>
    <mergeCell ref="BH6:BH11"/>
    <mergeCell ref="BI6:BI11"/>
    <mergeCell ref="AX10:AX11"/>
    <mergeCell ref="AY10:AY11"/>
    <mergeCell ref="BG10:BG11"/>
    <mergeCell ref="BF10:BF11"/>
    <mergeCell ref="BM10:BM11"/>
    <mergeCell ref="BL10:BL11"/>
    <mergeCell ref="BC10:BC11"/>
    <mergeCell ref="BA10:BA11"/>
    <mergeCell ref="AV10:AV11"/>
    <mergeCell ref="A27:B27"/>
    <mergeCell ref="C9:E9"/>
    <mergeCell ref="F9:H9"/>
    <mergeCell ref="F10:F11"/>
    <mergeCell ref="G10:G11"/>
    <mergeCell ref="H10:H11"/>
    <mergeCell ref="A40:B40"/>
    <mergeCell ref="A37:B37"/>
    <mergeCell ref="A38:B38"/>
    <mergeCell ref="A29:B29"/>
    <mergeCell ref="A20:B20"/>
    <mergeCell ref="A39:B39"/>
    <mergeCell ref="A30:B30"/>
    <mergeCell ref="A13:B13"/>
    <mergeCell ref="C10:C11"/>
    <mergeCell ref="A16:B16"/>
    <mergeCell ref="A12:B12"/>
    <mergeCell ref="D10:D11"/>
    <mergeCell ref="E10:E11"/>
    <mergeCell ref="A31:B31"/>
    <mergeCell ref="A36:B36"/>
    <mergeCell ref="A28:B28"/>
    <mergeCell ref="A26:B26"/>
    <mergeCell ref="A35:B35"/>
    <mergeCell ref="A18:B18"/>
    <mergeCell ref="A17:B17"/>
    <mergeCell ref="T18:U18"/>
    <mergeCell ref="T19:U19"/>
    <mergeCell ref="C7:H8"/>
    <mergeCell ref="T14:U14"/>
    <mergeCell ref="A21:B21"/>
    <mergeCell ref="A24:B24"/>
    <mergeCell ref="A25:B25"/>
    <mergeCell ref="A23:B23"/>
    <mergeCell ref="I10:I11"/>
    <mergeCell ref="A22:B22"/>
    <mergeCell ref="K10:K11"/>
    <mergeCell ref="A14:B14"/>
    <mergeCell ref="A15:B15"/>
    <mergeCell ref="J10:J11"/>
    <mergeCell ref="N10:N11"/>
    <mergeCell ref="O10:O11"/>
    <mergeCell ref="L10:L11"/>
    <mergeCell ref="T12:U12"/>
    <mergeCell ref="M10:M11"/>
    <mergeCell ref="S6:S11"/>
    <mergeCell ref="Q10:Q11"/>
    <mergeCell ref="I7:J9"/>
    <mergeCell ref="T40:U40"/>
    <mergeCell ref="T37:U37"/>
    <mergeCell ref="T38:U38"/>
    <mergeCell ref="T39:U39"/>
    <mergeCell ref="T36:U36"/>
    <mergeCell ref="T32:U32"/>
    <mergeCell ref="T34:U34"/>
    <mergeCell ref="T35:U35"/>
    <mergeCell ref="T33:U33"/>
    <mergeCell ref="V10:V11"/>
    <mergeCell ref="AH10:AH11"/>
    <mergeCell ref="AD10:AD11"/>
    <mergeCell ref="W10:W11"/>
    <mergeCell ref="Y10:Y11"/>
    <mergeCell ref="Z10:Z11"/>
    <mergeCell ref="AE10:AE11"/>
    <mergeCell ref="X10:X11"/>
    <mergeCell ref="T31:U31"/>
    <mergeCell ref="T29:U29"/>
    <mergeCell ref="T27:U27"/>
    <mergeCell ref="T28:U28"/>
    <mergeCell ref="T30:U30"/>
    <mergeCell ref="T26:U26"/>
    <mergeCell ref="T15:U15"/>
    <mergeCell ref="T24:U24"/>
    <mergeCell ref="T23:U23"/>
    <mergeCell ref="T25:U25"/>
    <mergeCell ref="T22:U22"/>
    <mergeCell ref="T21:U21"/>
    <mergeCell ref="T16:U16"/>
    <mergeCell ref="T17:U17"/>
    <mergeCell ref="T20:U20"/>
    <mergeCell ref="T13:U13"/>
    <mergeCell ref="AN7:AO9"/>
    <mergeCell ref="AP7:AQ9"/>
    <mergeCell ref="AR7:AS9"/>
    <mergeCell ref="BC9:BE9"/>
    <mergeCell ref="AB10:AB11"/>
    <mergeCell ref="AC10:AC11"/>
    <mergeCell ref="AA9:AC9"/>
    <mergeCell ref="AJ7:AK9"/>
    <mergeCell ref="X7:AC8"/>
    <mergeCell ref="X9:Z9"/>
    <mergeCell ref="BD10:BD11"/>
    <mergeCell ref="AW10:AW11"/>
    <mergeCell ref="AT10:AT11"/>
    <mergeCell ref="AU10:AU11"/>
    <mergeCell ref="BB10:BB11"/>
    <mergeCell ref="BZ6:CA9"/>
    <mergeCell ref="BF7:BG9"/>
    <mergeCell ref="BJ7:BK9"/>
    <mergeCell ref="BL7:BM9"/>
    <mergeCell ref="BN7:BO9"/>
    <mergeCell ref="BP7:BQ9"/>
    <mergeCell ref="BT6:BY6"/>
    <mergeCell ref="BX7:BY9"/>
    <mergeCell ref="K7:L9"/>
    <mergeCell ref="BT7:BU9"/>
    <mergeCell ref="BV7:BW9"/>
    <mergeCell ref="M6:R6"/>
    <mergeCell ref="V7:W9"/>
    <mergeCell ref="AD7:AE9"/>
    <mergeCell ref="AF7:AG9"/>
    <mergeCell ref="AH7:AI9"/>
    <mergeCell ref="M7:N9"/>
    <mergeCell ref="O7:P9"/>
    <mergeCell ref="Q7:R9"/>
    <mergeCell ref="BR7:BS9"/>
    <mergeCell ref="AT7:AU9"/>
    <mergeCell ref="AV7:AW9"/>
    <mergeCell ref="AX7:AY9"/>
    <mergeCell ref="AZ7:BE8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3" man="1"/>
    <brk id="19" max="42" man="1"/>
    <brk id="29" max="43" man="1"/>
    <brk id="38" max="42" man="1"/>
    <brk id="60" max="42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3.625" style="45" customWidth="1"/>
    <col min="2" max="2" width="9.625" style="45" customWidth="1"/>
    <col min="3" max="3" width="10.625" style="45" customWidth="1"/>
    <col min="4" max="5" width="8.625" style="45" customWidth="1"/>
    <col min="6" max="6" width="9.25" style="45" customWidth="1"/>
    <col min="7" max="7" width="7.125" style="45" customWidth="1"/>
    <col min="8" max="9" width="7.5" style="45" customWidth="1"/>
    <col min="10" max="10" width="8.625" style="45" customWidth="1"/>
    <col min="11" max="11" width="7.625" style="45" customWidth="1"/>
    <col min="12" max="12" width="8.625" style="45" customWidth="1"/>
    <col min="13" max="13" width="7.625" style="45" customWidth="1"/>
    <col min="14" max="14" width="10.375" style="45" customWidth="1"/>
    <col min="15" max="15" width="12.125" style="45" customWidth="1"/>
    <col min="16" max="16" width="14.375" style="45" customWidth="1"/>
    <col min="17" max="17" width="12.625" style="45" customWidth="1"/>
    <col min="18" max="18" width="8.5" style="45" customWidth="1"/>
    <col min="19" max="16384" width="9" style="45"/>
  </cols>
  <sheetData>
    <row r="1" spans="1:20" s="1" customFormat="1" ht="14.1" customHeight="1">
      <c r="A1" s="55" t="s">
        <v>1302</v>
      </c>
      <c r="B1" s="55"/>
      <c r="C1" s="55"/>
      <c r="D1" s="55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4" t="s">
        <v>822</v>
      </c>
    </row>
    <row r="2" spans="1:20" s="1" customFormat="1" ht="14.1" customHeight="1">
      <c r="A2" s="55"/>
      <c r="B2" s="55"/>
      <c r="C2" s="55"/>
      <c r="D2" s="5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4"/>
    </row>
    <row r="3" spans="1:20" s="23" customFormat="1" ht="20.100000000000001" customHeight="1">
      <c r="A3" s="1331" t="s">
        <v>1090</v>
      </c>
      <c r="B3" s="1331"/>
      <c r="C3" s="1331"/>
      <c r="D3" s="1331"/>
      <c r="E3" s="1331"/>
      <c r="F3" s="1331"/>
      <c r="G3" s="1331"/>
      <c r="H3" s="1331"/>
      <c r="I3" s="1331"/>
      <c r="J3" s="1436" t="s">
        <v>1306</v>
      </c>
      <c r="K3" s="1436"/>
      <c r="L3" s="1436"/>
      <c r="M3" s="1436"/>
      <c r="N3" s="1436"/>
      <c r="O3" s="1436"/>
      <c r="P3" s="1436"/>
      <c r="Q3" s="1436"/>
    </row>
    <row r="4" spans="1:20" s="25" customFormat="1" ht="24" customHeight="1">
      <c r="A4" s="970"/>
      <c r="B4" s="970"/>
      <c r="C4" s="970"/>
      <c r="D4" s="970"/>
      <c r="E4" s="970"/>
      <c r="F4" s="970"/>
      <c r="G4" s="970"/>
      <c r="H4" s="970"/>
      <c r="I4" s="970"/>
      <c r="J4" s="1609" t="s">
        <v>1491</v>
      </c>
      <c r="K4" s="1609"/>
      <c r="L4" s="1609"/>
      <c r="M4" s="1609"/>
      <c r="N4" s="1609"/>
      <c r="O4" s="1609"/>
      <c r="P4" s="1609"/>
      <c r="Q4" s="1609"/>
    </row>
    <row r="5" spans="1:20" s="1" customFormat="1" ht="18" customHeight="1" thickBot="1">
      <c r="A5" s="27" t="s">
        <v>583</v>
      </c>
      <c r="B5" s="27"/>
      <c r="C5" s="27"/>
      <c r="D5" s="27"/>
      <c r="Q5" s="49" t="s">
        <v>29</v>
      </c>
    </row>
    <row r="6" spans="1:20" s="1" customFormat="1" ht="18" customHeight="1">
      <c r="A6" s="1601" t="s">
        <v>30</v>
      </c>
      <c r="B6" s="1610" t="s">
        <v>1091</v>
      </c>
      <c r="C6" s="1595" t="s">
        <v>1307</v>
      </c>
      <c r="D6" s="1349"/>
      <c r="E6" s="1349"/>
      <c r="F6" s="1349"/>
      <c r="G6" s="1349"/>
      <c r="H6" s="1349"/>
      <c r="I6" s="1349"/>
      <c r="J6" s="1349" t="s">
        <v>1308</v>
      </c>
      <c r="K6" s="1349"/>
      <c r="L6" s="1349"/>
      <c r="M6" s="1349"/>
      <c r="N6" s="1349"/>
      <c r="O6" s="1349"/>
      <c r="P6" s="1362"/>
      <c r="Q6" s="1603" t="s">
        <v>28</v>
      </c>
    </row>
    <row r="7" spans="1:20" s="1" customFormat="1" ht="21" customHeight="1">
      <c r="A7" s="1568"/>
      <c r="B7" s="1611"/>
      <c r="C7" s="1505" t="s">
        <v>1094</v>
      </c>
      <c r="D7" s="1505" t="s">
        <v>1092</v>
      </c>
      <c r="E7" s="1515" t="s">
        <v>1096</v>
      </c>
      <c r="F7" s="1516"/>
      <c r="G7" s="1618" t="s">
        <v>1514</v>
      </c>
      <c r="H7" s="1623" t="s">
        <v>1515</v>
      </c>
      <c r="I7" s="1624"/>
      <c r="J7" s="1395" t="s">
        <v>1095</v>
      </c>
      <c r="K7" s="1395"/>
      <c r="L7" s="1395"/>
      <c r="M7" s="1395"/>
      <c r="N7" s="1375"/>
      <c r="O7" s="1607" t="s">
        <v>54</v>
      </c>
      <c r="P7" s="1608"/>
      <c r="Q7" s="1572"/>
    </row>
    <row r="8" spans="1:20" s="1" customFormat="1" ht="15" customHeight="1">
      <c r="A8" s="1568"/>
      <c r="B8" s="1611"/>
      <c r="C8" s="1505"/>
      <c r="D8" s="1505"/>
      <c r="E8" s="1605" t="s">
        <v>1097</v>
      </c>
      <c r="F8" s="1503" t="s">
        <v>1093</v>
      </c>
      <c r="G8" s="1621"/>
      <c r="H8" s="1615" t="s">
        <v>1516</v>
      </c>
      <c r="I8" s="1618" t="s">
        <v>1517</v>
      </c>
      <c r="J8" s="1394" t="s">
        <v>584</v>
      </c>
      <c r="K8" s="967"/>
      <c r="L8" s="1394" t="s">
        <v>585</v>
      </c>
      <c r="M8" s="967"/>
      <c r="N8" s="1503" t="s">
        <v>586</v>
      </c>
      <c r="O8" s="1353" t="s">
        <v>587</v>
      </c>
      <c r="P8" s="1356" t="s">
        <v>807</v>
      </c>
      <c r="Q8" s="1572"/>
    </row>
    <row r="9" spans="1:20" s="1" customFormat="1" ht="13.5" customHeight="1">
      <c r="A9" s="1568"/>
      <c r="B9" s="1611"/>
      <c r="C9" s="1505"/>
      <c r="D9" s="1505"/>
      <c r="E9" s="1605"/>
      <c r="F9" s="1613"/>
      <c r="G9" s="1621"/>
      <c r="H9" s="1616"/>
      <c r="I9" s="1619"/>
      <c r="J9" s="1375"/>
      <c r="K9" s="1353" t="s">
        <v>588</v>
      </c>
      <c r="L9" s="1374"/>
      <c r="M9" s="1353" t="s">
        <v>588</v>
      </c>
      <c r="N9" s="1505"/>
      <c r="O9" s="1353"/>
      <c r="P9" s="1357"/>
      <c r="Q9" s="1572"/>
    </row>
    <row r="10" spans="1:20" s="1" customFormat="1" ht="13.5" customHeight="1">
      <c r="A10" s="1602"/>
      <c r="B10" s="1612"/>
      <c r="C10" s="1518"/>
      <c r="D10" s="1518"/>
      <c r="E10" s="1606"/>
      <c r="F10" s="1614"/>
      <c r="G10" s="1622"/>
      <c r="H10" s="1617"/>
      <c r="I10" s="1620"/>
      <c r="J10" s="1376"/>
      <c r="K10" s="1354"/>
      <c r="L10" s="1517"/>
      <c r="M10" s="1354"/>
      <c r="N10" s="1518"/>
      <c r="O10" s="1354"/>
      <c r="P10" s="1358"/>
      <c r="Q10" s="1604"/>
    </row>
    <row r="11" spans="1:20" s="50" customFormat="1" ht="17.649999999999999" customHeight="1">
      <c r="A11" s="963" t="s">
        <v>344</v>
      </c>
      <c r="B11" s="31" t="s">
        <v>908</v>
      </c>
      <c r="C11" s="31" t="s">
        <v>908</v>
      </c>
      <c r="D11" s="31" t="s">
        <v>908</v>
      </c>
      <c r="E11" s="31" t="s">
        <v>908</v>
      </c>
      <c r="F11" s="31">
        <v>0</v>
      </c>
      <c r="G11" s="31">
        <v>108</v>
      </c>
      <c r="H11" s="31" t="s">
        <v>908</v>
      </c>
      <c r="I11" s="31" t="s">
        <v>908</v>
      </c>
      <c r="J11" s="31">
        <v>1195</v>
      </c>
      <c r="K11" s="31">
        <v>7</v>
      </c>
      <c r="L11" s="31">
        <v>837</v>
      </c>
      <c r="M11" s="31">
        <v>0</v>
      </c>
      <c r="N11" s="31">
        <v>308</v>
      </c>
      <c r="O11" s="31">
        <v>1183</v>
      </c>
      <c r="P11" s="57">
        <v>1170</v>
      </c>
      <c r="Q11" s="63" t="s">
        <v>344</v>
      </c>
      <c r="R11" s="36"/>
      <c r="S11" s="36"/>
      <c r="T11" s="36"/>
    </row>
    <row r="12" spans="1:20" s="50" customFormat="1" ht="17.649999999999999" customHeight="1">
      <c r="A12" s="963" t="s">
        <v>297</v>
      </c>
      <c r="B12" s="31" t="s">
        <v>908</v>
      </c>
      <c r="C12" s="31" t="s">
        <v>908</v>
      </c>
      <c r="D12" s="31" t="s">
        <v>908</v>
      </c>
      <c r="E12" s="31" t="s">
        <v>908</v>
      </c>
      <c r="F12" s="31">
        <v>0</v>
      </c>
      <c r="G12" s="31">
        <v>74</v>
      </c>
      <c r="H12" s="31" t="s">
        <v>908</v>
      </c>
      <c r="I12" s="31" t="s">
        <v>908</v>
      </c>
      <c r="J12" s="31">
        <v>1169</v>
      </c>
      <c r="K12" s="31">
        <v>4</v>
      </c>
      <c r="L12" s="31">
        <v>812</v>
      </c>
      <c r="M12" s="31">
        <v>0</v>
      </c>
      <c r="N12" s="31">
        <v>278</v>
      </c>
      <c r="O12" s="31">
        <v>1134</v>
      </c>
      <c r="P12" s="57">
        <v>1127</v>
      </c>
      <c r="Q12" s="63" t="s">
        <v>297</v>
      </c>
      <c r="R12" s="36"/>
      <c r="S12" s="36"/>
      <c r="T12" s="36"/>
    </row>
    <row r="13" spans="1:20" s="50" customFormat="1" ht="17.649999999999999" customHeight="1">
      <c r="A13" s="963" t="s">
        <v>348</v>
      </c>
      <c r="B13" s="31" t="s">
        <v>908</v>
      </c>
      <c r="C13" s="31" t="s">
        <v>908</v>
      </c>
      <c r="D13" s="31" t="s">
        <v>908</v>
      </c>
      <c r="E13" s="31" t="s">
        <v>908</v>
      </c>
      <c r="F13" s="31">
        <v>0</v>
      </c>
      <c r="G13" s="31">
        <v>110</v>
      </c>
      <c r="H13" s="31" t="s">
        <v>908</v>
      </c>
      <c r="I13" s="31" t="s">
        <v>908</v>
      </c>
      <c r="J13" s="31">
        <v>1086</v>
      </c>
      <c r="K13" s="31">
        <v>5</v>
      </c>
      <c r="L13" s="31">
        <v>761</v>
      </c>
      <c r="M13" s="31">
        <v>1</v>
      </c>
      <c r="N13" s="31">
        <v>263</v>
      </c>
      <c r="O13" s="31">
        <v>1057</v>
      </c>
      <c r="P13" s="57">
        <v>1050</v>
      </c>
      <c r="Q13" s="63" t="s">
        <v>348</v>
      </c>
      <c r="R13" s="36"/>
      <c r="S13" s="36"/>
      <c r="T13" s="36"/>
    </row>
    <row r="14" spans="1:20" s="50" customFormat="1" ht="17.649999999999999" customHeight="1">
      <c r="A14" s="963" t="s">
        <v>904</v>
      </c>
      <c r="B14" s="31" t="s">
        <v>908</v>
      </c>
      <c r="C14" s="31" t="s">
        <v>908</v>
      </c>
      <c r="D14" s="31" t="s">
        <v>908</v>
      </c>
      <c r="E14" s="31" t="s">
        <v>908</v>
      </c>
      <c r="F14" s="31">
        <v>4</v>
      </c>
      <c r="G14" s="31">
        <v>46</v>
      </c>
      <c r="H14" s="31" t="s">
        <v>908</v>
      </c>
      <c r="I14" s="31" t="s">
        <v>908</v>
      </c>
      <c r="J14" s="31">
        <v>1031</v>
      </c>
      <c r="K14" s="31">
        <v>6</v>
      </c>
      <c r="L14" s="31">
        <v>726</v>
      </c>
      <c r="M14" s="31">
        <v>0</v>
      </c>
      <c r="N14" s="31">
        <v>231</v>
      </c>
      <c r="O14" s="31">
        <v>997</v>
      </c>
      <c r="P14" s="57">
        <v>991</v>
      </c>
      <c r="Q14" s="63" t="s">
        <v>904</v>
      </c>
      <c r="R14" s="36"/>
      <c r="S14" s="36"/>
      <c r="T14" s="36"/>
    </row>
    <row r="15" spans="1:20" s="50" customFormat="1" ht="17.649999999999999" customHeight="1">
      <c r="A15" s="974" t="s">
        <v>1088</v>
      </c>
      <c r="B15" s="36">
        <f>SUM(B17:B39)</f>
        <v>1837</v>
      </c>
      <c r="C15" s="36">
        <f>SUM(C17:C39)</f>
        <v>1837</v>
      </c>
      <c r="D15" s="36">
        <f>SUM(D17:D39)</f>
        <v>0</v>
      </c>
      <c r="E15" s="36">
        <f>SUM(E17:E39)</f>
        <v>0</v>
      </c>
      <c r="F15" s="36">
        <f>SUM(F17:F39)</f>
        <v>0</v>
      </c>
      <c r="G15" s="36">
        <f t="shared" ref="G15:P15" si="0">SUM(G17:G39)</f>
        <v>139</v>
      </c>
      <c r="H15" s="36">
        <f t="shared" si="0"/>
        <v>941</v>
      </c>
      <c r="I15" s="36">
        <f t="shared" si="0"/>
        <v>896</v>
      </c>
      <c r="J15" s="36">
        <f t="shared" si="0"/>
        <v>935</v>
      </c>
      <c r="K15" s="36">
        <f t="shared" si="0"/>
        <v>2</v>
      </c>
      <c r="L15" s="36">
        <f t="shared" si="0"/>
        <v>691</v>
      </c>
      <c r="M15" s="36">
        <f t="shared" si="0"/>
        <v>0</v>
      </c>
      <c r="N15" s="36">
        <f t="shared" si="0"/>
        <v>211</v>
      </c>
      <c r="O15" s="36">
        <f t="shared" si="0"/>
        <v>931</v>
      </c>
      <c r="P15" s="92">
        <f t="shared" si="0"/>
        <v>906</v>
      </c>
      <c r="Q15" s="64" t="s">
        <v>1088</v>
      </c>
      <c r="R15" s="36"/>
      <c r="S15" s="36"/>
      <c r="T15" s="36"/>
    </row>
    <row r="16" spans="1:20" s="1" customFormat="1" ht="16.5" customHeight="1">
      <c r="A16" s="961"/>
      <c r="B16" s="971"/>
      <c r="C16" s="971"/>
      <c r="D16" s="97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57"/>
      <c r="Q16" s="66"/>
    </row>
    <row r="17" spans="1:20" s="1" customFormat="1" ht="15.95" customHeight="1">
      <c r="A17" s="961" t="s">
        <v>298</v>
      </c>
      <c r="B17" s="569">
        <v>145</v>
      </c>
      <c r="C17" s="569">
        <v>145</v>
      </c>
      <c r="D17" s="438">
        <v>0</v>
      </c>
      <c r="E17" s="438">
        <v>0</v>
      </c>
      <c r="F17" s="438">
        <v>0</v>
      </c>
      <c r="G17" s="1174">
        <v>18</v>
      </c>
      <c r="H17" s="907">
        <v>70</v>
      </c>
      <c r="I17" s="907">
        <v>75</v>
      </c>
      <c r="J17" s="907">
        <v>92</v>
      </c>
      <c r="K17" s="907">
        <v>0</v>
      </c>
      <c r="L17" s="907">
        <v>53</v>
      </c>
      <c r="M17" s="907">
        <v>0</v>
      </c>
      <c r="N17" s="907">
        <v>0</v>
      </c>
      <c r="O17" s="907">
        <v>76</v>
      </c>
      <c r="P17" s="1197">
        <v>69</v>
      </c>
      <c r="Q17" s="38" t="s">
        <v>5</v>
      </c>
      <c r="R17" s="32"/>
      <c r="S17" s="32"/>
      <c r="T17" s="32"/>
    </row>
    <row r="18" spans="1:20" s="1" customFormat="1" ht="15.95" customHeight="1">
      <c r="A18" s="961" t="s">
        <v>300</v>
      </c>
      <c r="B18" s="569">
        <v>157</v>
      </c>
      <c r="C18" s="569">
        <v>157</v>
      </c>
      <c r="D18" s="438">
        <v>0</v>
      </c>
      <c r="E18" s="438">
        <v>0</v>
      </c>
      <c r="F18" s="438">
        <v>0</v>
      </c>
      <c r="G18" s="1174">
        <v>5</v>
      </c>
      <c r="H18" s="907">
        <v>82</v>
      </c>
      <c r="I18" s="907">
        <v>75</v>
      </c>
      <c r="J18" s="907">
        <v>79</v>
      </c>
      <c r="K18" s="907">
        <v>1</v>
      </c>
      <c r="L18" s="907">
        <v>78</v>
      </c>
      <c r="M18" s="907">
        <v>0</v>
      </c>
      <c r="N18" s="907">
        <v>0</v>
      </c>
      <c r="O18" s="907">
        <v>91</v>
      </c>
      <c r="P18" s="1197">
        <v>66</v>
      </c>
      <c r="Q18" s="38" t="s">
        <v>6</v>
      </c>
      <c r="R18" s="32"/>
      <c r="S18" s="32"/>
      <c r="T18" s="32"/>
    </row>
    <row r="19" spans="1:20" s="1" customFormat="1" ht="15.95" customHeight="1">
      <c r="A19" s="961" t="s">
        <v>302</v>
      </c>
      <c r="B19" s="569">
        <v>140</v>
      </c>
      <c r="C19" s="569">
        <v>140</v>
      </c>
      <c r="D19" s="438">
        <v>0</v>
      </c>
      <c r="E19" s="438">
        <v>0</v>
      </c>
      <c r="F19" s="438">
        <v>0</v>
      </c>
      <c r="G19" s="1174">
        <v>11</v>
      </c>
      <c r="H19" s="907">
        <v>59</v>
      </c>
      <c r="I19" s="907">
        <v>81</v>
      </c>
      <c r="J19" s="907">
        <v>27</v>
      </c>
      <c r="K19" s="907">
        <v>0</v>
      </c>
      <c r="L19" s="907">
        <v>113</v>
      </c>
      <c r="M19" s="907">
        <v>0</v>
      </c>
      <c r="N19" s="907">
        <v>0</v>
      </c>
      <c r="O19" s="907">
        <v>124</v>
      </c>
      <c r="P19" s="1197">
        <v>16</v>
      </c>
      <c r="Q19" s="38" t="s">
        <v>7</v>
      </c>
      <c r="R19" s="32"/>
      <c r="S19" s="32"/>
      <c r="T19" s="32"/>
    </row>
    <row r="20" spans="1:20" s="1" customFormat="1" ht="15.95" customHeight="1">
      <c r="A20" s="961" t="s">
        <v>304</v>
      </c>
      <c r="B20" s="569">
        <v>296</v>
      </c>
      <c r="C20" s="569">
        <v>296</v>
      </c>
      <c r="D20" s="438">
        <v>0</v>
      </c>
      <c r="E20" s="438">
        <v>0</v>
      </c>
      <c r="F20" s="438">
        <v>0</v>
      </c>
      <c r="G20" s="1174">
        <v>18</v>
      </c>
      <c r="H20" s="907">
        <v>129</v>
      </c>
      <c r="I20" s="907">
        <v>167</v>
      </c>
      <c r="J20" s="907">
        <v>84</v>
      </c>
      <c r="K20" s="907">
        <v>0</v>
      </c>
      <c r="L20" s="907">
        <v>13</v>
      </c>
      <c r="M20" s="907">
        <v>0</v>
      </c>
      <c r="N20" s="907">
        <v>199</v>
      </c>
      <c r="O20" s="907">
        <v>170</v>
      </c>
      <c r="P20" s="1197">
        <v>126</v>
      </c>
      <c r="Q20" s="38" t="s">
        <v>8</v>
      </c>
      <c r="R20" s="32"/>
      <c r="S20" s="32"/>
      <c r="T20" s="32"/>
    </row>
    <row r="21" spans="1:20" s="1" customFormat="1" ht="15.95" customHeight="1">
      <c r="A21" s="961" t="s">
        <v>306</v>
      </c>
      <c r="B21" s="569">
        <v>41</v>
      </c>
      <c r="C21" s="569">
        <v>41</v>
      </c>
      <c r="D21" s="438">
        <v>0</v>
      </c>
      <c r="E21" s="438">
        <v>0</v>
      </c>
      <c r="F21" s="438">
        <v>0</v>
      </c>
      <c r="G21" s="1174">
        <v>8</v>
      </c>
      <c r="H21" s="907">
        <v>25</v>
      </c>
      <c r="I21" s="907">
        <v>16</v>
      </c>
      <c r="J21" s="907">
        <v>41</v>
      </c>
      <c r="K21" s="907">
        <v>1</v>
      </c>
      <c r="L21" s="907">
        <v>0</v>
      </c>
      <c r="M21" s="907">
        <v>0</v>
      </c>
      <c r="N21" s="907">
        <v>0</v>
      </c>
      <c r="O21" s="907">
        <v>24</v>
      </c>
      <c r="P21" s="1197">
        <v>17</v>
      </c>
      <c r="Q21" s="38" t="s">
        <v>9</v>
      </c>
      <c r="R21" s="32"/>
      <c r="S21" s="32"/>
      <c r="T21" s="32"/>
    </row>
    <row r="22" spans="1:20" s="1" customFormat="1" ht="15.95" customHeight="1">
      <c r="A22" s="961" t="s">
        <v>308</v>
      </c>
      <c r="B22" s="569">
        <v>67</v>
      </c>
      <c r="C22" s="569">
        <v>67</v>
      </c>
      <c r="D22" s="438">
        <v>0</v>
      </c>
      <c r="E22" s="438">
        <v>0</v>
      </c>
      <c r="F22" s="438">
        <v>0</v>
      </c>
      <c r="G22" s="1174">
        <v>8</v>
      </c>
      <c r="H22" s="907">
        <v>43</v>
      </c>
      <c r="I22" s="907">
        <v>24</v>
      </c>
      <c r="J22" s="907">
        <v>55</v>
      </c>
      <c r="K22" s="907">
        <v>0</v>
      </c>
      <c r="L22" s="907">
        <v>0</v>
      </c>
      <c r="M22" s="907">
        <v>0</v>
      </c>
      <c r="N22" s="907">
        <v>12</v>
      </c>
      <c r="O22" s="907">
        <v>16</v>
      </c>
      <c r="P22" s="1197">
        <v>51</v>
      </c>
      <c r="Q22" s="38" t="s">
        <v>10</v>
      </c>
      <c r="R22" s="32"/>
      <c r="S22" s="32"/>
      <c r="T22" s="32"/>
    </row>
    <row r="23" spans="1:20" s="1" customFormat="1" ht="15.95" customHeight="1">
      <c r="A23" s="961" t="s">
        <v>310</v>
      </c>
      <c r="B23" s="569">
        <v>85</v>
      </c>
      <c r="C23" s="569">
        <v>85</v>
      </c>
      <c r="D23" s="438">
        <v>0</v>
      </c>
      <c r="E23" s="438">
        <v>0</v>
      </c>
      <c r="F23" s="438">
        <v>0</v>
      </c>
      <c r="G23" s="1174">
        <v>8</v>
      </c>
      <c r="H23" s="906">
        <v>47</v>
      </c>
      <c r="I23" s="906">
        <v>38</v>
      </c>
      <c r="J23" s="907">
        <v>51</v>
      </c>
      <c r="K23" s="907">
        <v>0</v>
      </c>
      <c r="L23" s="907">
        <v>34</v>
      </c>
      <c r="M23" s="907">
        <v>0</v>
      </c>
      <c r="N23" s="907">
        <v>0</v>
      </c>
      <c r="O23" s="907">
        <v>29</v>
      </c>
      <c r="P23" s="1197">
        <v>56</v>
      </c>
      <c r="Q23" s="38" t="s">
        <v>11</v>
      </c>
      <c r="R23" s="32"/>
      <c r="S23" s="32"/>
      <c r="T23" s="32"/>
    </row>
    <row r="24" spans="1:20" s="1" customFormat="1" ht="15.95" customHeight="1">
      <c r="A24" s="961" t="s">
        <v>312</v>
      </c>
      <c r="B24" s="569">
        <v>82</v>
      </c>
      <c r="C24" s="569">
        <v>82</v>
      </c>
      <c r="D24" s="438">
        <v>0</v>
      </c>
      <c r="E24" s="438">
        <v>0</v>
      </c>
      <c r="F24" s="438">
        <v>0</v>
      </c>
      <c r="G24" s="1174">
        <v>8</v>
      </c>
      <c r="H24" s="907">
        <v>51</v>
      </c>
      <c r="I24" s="907">
        <v>31</v>
      </c>
      <c r="J24" s="907">
        <v>55</v>
      </c>
      <c r="K24" s="907">
        <v>0</v>
      </c>
      <c r="L24" s="907">
        <v>27</v>
      </c>
      <c r="M24" s="907">
        <v>0</v>
      </c>
      <c r="N24" s="907">
        <v>0</v>
      </c>
      <c r="O24" s="907">
        <v>68</v>
      </c>
      <c r="P24" s="1197">
        <v>14</v>
      </c>
      <c r="Q24" s="38" t="s">
        <v>12</v>
      </c>
      <c r="R24" s="32"/>
      <c r="S24" s="32"/>
      <c r="T24" s="32"/>
    </row>
    <row r="25" spans="1:20" s="1" customFormat="1" ht="15.95" customHeight="1">
      <c r="A25" s="961" t="s">
        <v>314</v>
      </c>
      <c r="B25" s="569">
        <v>54</v>
      </c>
      <c r="C25" s="569">
        <v>54</v>
      </c>
      <c r="D25" s="438">
        <v>0</v>
      </c>
      <c r="E25" s="438">
        <v>0</v>
      </c>
      <c r="F25" s="438">
        <v>0</v>
      </c>
      <c r="G25" s="1174">
        <v>9</v>
      </c>
      <c r="H25" s="906">
        <v>23</v>
      </c>
      <c r="I25" s="906">
        <v>31</v>
      </c>
      <c r="J25" s="907">
        <v>39</v>
      </c>
      <c r="K25" s="907">
        <v>0</v>
      </c>
      <c r="L25" s="907">
        <v>15</v>
      </c>
      <c r="M25" s="907">
        <v>0</v>
      </c>
      <c r="N25" s="907">
        <v>0</v>
      </c>
      <c r="O25" s="907">
        <v>49</v>
      </c>
      <c r="P25" s="1197">
        <v>5</v>
      </c>
      <c r="Q25" s="38" t="s">
        <v>13</v>
      </c>
      <c r="R25" s="32"/>
      <c r="S25" s="32"/>
      <c r="T25" s="32"/>
    </row>
    <row r="26" spans="1:20" s="1" customFormat="1" ht="15.95" customHeight="1">
      <c r="A26" s="961" t="s">
        <v>316</v>
      </c>
      <c r="B26" s="569">
        <v>39</v>
      </c>
      <c r="C26" s="569">
        <v>39</v>
      </c>
      <c r="D26" s="438">
        <v>0</v>
      </c>
      <c r="E26" s="438">
        <v>0</v>
      </c>
      <c r="F26" s="438">
        <v>0</v>
      </c>
      <c r="G26" s="1174">
        <v>2</v>
      </c>
      <c r="H26" s="907">
        <v>23</v>
      </c>
      <c r="I26" s="907">
        <v>16</v>
      </c>
      <c r="J26" s="907">
        <v>39</v>
      </c>
      <c r="K26" s="907">
        <v>0</v>
      </c>
      <c r="L26" s="907">
        <v>0</v>
      </c>
      <c r="M26" s="907">
        <v>0</v>
      </c>
      <c r="N26" s="907">
        <v>0</v>
      </c>
      <c r="O26" s="907">
        <v>8</v>
      </c>
      <c r="P26" s="1197">
        <v>31</v>
      </c>
      <c r="Q26" s="38" t="s">
        <v>14</v>
      </c>
      <c r="R26" s="32"/>
      <c r="S26" s="32"/>
      <c r="T26" s="32"/>
    </row>
    <row r="27" spans="1:20" s="1" customFormat="1" ht="15.95" customHeight="1">
      <c r="A27" s="961" t="s">
        <v>318</v>
      </c>
      <c r="B27" s="569">
        <v>15</v>
      </c>
      <c r="C27" s="569">
        <v>15</v>
      </c>
      <c r="D27" s="438">
        <v>0</v>
      </c>
      <c r="E27" s="438">
        <v>0</v>
      </c>
      <c r="F27" s="438">
        <v>0</v>
      </c>
      <c r="G27" s="1174">
        <v>1</v>
      </c>
      <c r="H27" s="907">
        <v>10</v>
      </c>
      <c r="I27" s="907">
        <v>5</v>
      </c>
      <c r="J27" s="907">
        <v>15</v>
      </c>
      <c r="K27" s="907">
        <v>0</v>
      </c>
      <c r="L27" s="907">
        <v>0</v>
      </c>
      <c r="M27" s="907">
        <v>0</v>
      </c>
      <c r="N27" s="907">
        <v>0</v>
      </c>
      <c r="O27" s="907">
        <v>3</v>
      </c>
      <c r="P27" s="1197">
        <v>12</v>
      </c>
      <c r="Q27" s="38" t="s">
        <v>15</v>
      </c>
      <c r="R27" s="32"/>
      <c r="S27" s="32"/>
      <c r="T27" s="32"/>
    </row>
    <row r="28" spans="1:20" s="1" customFormat="1" ht="15.95" customHeight="1">
      <c r="A28" s="961" t="s">
        <v>320</v>
      </c>
      <c r="B28" s="569">
        <v>173</v>
      </c>
      <c r="C28" s="569">
        <v>173</v>
      </c>
      <c r="D28" s="438">
        <v>0</v>
      </c>
      <c r="E28" s="438">
        <v>0</v>
      </c>
      <c r="F28" s="438">
        <v>0</v>
      </c>
      <c r="G28" s="1174">
        <v>15</v>
      </c>
      <c r="H28" s="907">
        <v>95</v>
      </c>
      <c r="I28" s="907">
        <v>78</v>
      </c>
      <c r="J28" s="907">
        <v>70</v>
      </c>
      <c r="K28" s="907">
        <v>0</v>
      </c>
      <c r="L28" s="907">
        <v>103</v>
      </c>
      <c r="M28" s="907">
        <v>0</v>
      </c>
      <c r="N28" s="907">
        <v>0</v>
      </c>
      <c r="O28" s="907">
        <v>50</v>
      </c>
      <c r="P28" s="1197">
        <v>123</v>
      </c>
      <c r="Q28" s="38" t="s">
        <v>16</v>
      </c>
      <c r="R28" s="32"/>
      <c r="S28" s="32"/>
      <c r="T28" s="32"/>
    </row>
    <row r="29" spans="1:20" s="1" customFormat="1" ht="15.95" customHeight="1">
      <c r="A29" s="961" t="s">
        <v>322</v>
      </c>
      <c r="B29" s="569">
        <v>18</v>
      </c>
      <c r="C29" s="569">
        <v>18</v>
      </c>
      <c r="D29" s="438">
        <v>0</v>
      </c>
      <c r="E29" s="438">
        <v>0</v>
      </c>
      <c r="F29" s="438">
        <v>0</v>
      </c>
      <c r="G29" s="1174">
        <v>1</v>
      </c>
      <c r="H29" s="907">
        <v>10</v>
      </c>
      <c r="I29" s="907">
        <v>8</v>
      </c>
      <c r="J29" s="907">
        <v>18</v>
      </c>
      <c r="K29" s="907">
        <v>0</v>
      </c>
      <c r="L29" s="907">
        <v>0</v>
      </c>
      <c r="M29" s="907">
        <v>0</v>
      </c>
      <c r="N29" s="907">
        <v>0</v>
      </c>
      <c r="O29" s="907">
        <v>16</v>
      </c>
      <c r="P29" s="1197">
        <v>2</v>
      </c>
      <c r="Q29" s="38" t="s">
        <v>17</v>
      </c>
      <c r="R29" s="32"/>
      <c r="S29" s="32"/>
      <c r="T29" s="32"/>
    </row>
    <row r="30" spans="1:20" s="1" customFormat="1" ht="15.95" customHeight="1">
      <c r="A30" s="961" t="s">
        <v>324</v>
      </c>
      <c r="B30" s="569">
        <v>4</v>
      </c>
      <c r="C30" s="569">
        <v>4</v>
      </c>
      <c r="D30" s="438">
        <v>0</v>
      </c>
      <c r="E30" s="438">
        <v>0</v>
      </c>
      <c r="F30" s="438">
        <v>0</v>
      </c>
      <c r="G30" s="1174">
        <v>0</v>
      </c>
      <c r="H30" s="907">
        <v>3</v>
      </c>
      <c r="I30" s="907">
        <v>1</v>
      </c>
      <c r="J30" s="907">
        <v>4</v>
      </c>
      <c r="K30" s="907">
        <v>0</v>
      </c>
      <c r="L30" s="907">
        <v>0</v>
      </c>
      <c r="M30" s="907">
        <v>0</v>
      </c>
      <c r="N30" s="907">
        <v>0</v>
      </c>
      <c r="O30" s="907">
        <v>0</v>
      </c>
      <c r="P30" s="1197">
        <v>4</v>
      </c>
      <c r="Q30" s="38" t="s">
        <v>18</v>
      </c>
      <c r="R30" s="32"/>
      <c r="S30" s="32"/>
      <c r="T30" s="32"/>
    </row>
    <row r="31" spans="1:20" s="1" customFormat="1" ht="15.95" customHeight="1">
      <c r="A31" s="961" t="s">
        <v>326</v>
      </c>
      <c r="B31" s="569">
        <v>48</v>
      </c>
      <c r="C31" s="569">
        <v>48</v>
      </c>
      <c r="D31" s="438">
        <v>0</v>
      </c>
      <c r="E31" s="438">
        <v>0</v>
      </c>
      <c r="F31" s="438">
        <v>0</v>
      </c>
      <c r="G31" s="1174">
        <v>4</v>
      </c>
      <c r="H31" s="907">
        <v>24</v>
      </c>
      <c r="I31" s="907">
        <v>24</v>
      </c>
      <c r="J31" s="907">
        <v>27</v>
      </c>
      <c r="K31" s="907">
        <v>0</v>
      </c>
      <c r="L31" s="907">
        <v>21</v>
      </c>
      <c r="M31" s="907">
        <v>0</v>
      </c>
      <c r="N31" s="907">
        <v>0</v>
      </c>
      <c r="O31" s="907">
        <v>41</v>
      </c>
      <c r="P31" s="1197">
        <v>7</v>
      </c>
      <c r="Q31" s="38" t="s">
        <v>19</v>
      </c>
      <c r="R31" s="32"/>
      <c r="S31" s="32"/>
      <c r="T31" s="32"/>
    </row>
    <row r="32" spans="1:20" s="1" customFormat="1" ht="15.95" customHeight="1">
      <c r="A32" s="961" t="s">
        <v>328</v>
      </c>
      <c r="B32" s="569">
        <v>50</v>
      </c>
      <c r="C32" s="569">
        <v>50</v>
      </c>
      <c r="D32" s="438">
        <v>0</v>
      </c>
      <c r="E32" s="438">
        <v>0</v>
      </c>
      <c r="F32" s="438">
        <v>0</v>
      </c>
      <c r="G32" s="1174">
        <v>3</v>
      </c>
      <c r="H32" s="907">
        <v>29</v>
      </c>
      <c r="I32" s="907">
        <v>21</v>
      </c>
      <c r="J32" s="907">
        <v>45</v>
      </c>
      <c r="K32" s="907">
        <v>0</v>
      </c>
      <c r="L32" s="907">
        <v>5</v>
      </c>
      <c r="M32" s="907">
        <v>0</v>
      </c>
      <c r="N32" s="907">
        <v>0</v>
      </c>
      <c r="O32" s="907">
        <v>9</v>
      </c>
      <c r="P32" s="1197">
        <v>41</v>
      </c>
      <c r="Q32" s="38" t="s">
        <v>20</v>
      </c>
      <c r="R32" s="32"/>
      <c r="S32" s="32"/>
      <c r="T32" s="32"/>
    </row>
    <row r="33" spans="1:20" s="1" customFormat="1" ht="15.95" customHeight="1">
      <c r="A33" s="961" t="s">
        <v>330</v>
      </c>
      <c r="B33" s="569">
        <v>28</v>
      </c>
      <c r="C33" s="569">
        <v>28</v>
      </c>
      <c r="D33" s="438">
        <v>0</v>
      </c>
      <c r="E33" s="438">
        <v>0</v>
      </c>
      <c r="F33" s="438">
        <v>0</v>
      </c>
      <c r="G33" s="1174">
        <v>1</v>
      </c>
      <c r="H33" s="907">
        <v>18</v>
      </c>
      <c r="I33" s="907">
        <v>10</v>
      </c>
      <c r="J33" s="907">
        <v>28</v>
      </c>
      <c r="K33" s="907">
        <v>0</v>
      </c>
      <c r="L33" s="907">
        <v>0</v>
      </c>
      <c r="M33" s="907">
        <v>0</v>
      </c>
      <c r="N33" s="907">
        <v>0</v>
      </c>
      <c r="O33" s="907">
        <v>8</v>
      </c>
      <c r="P33" s="1197">
        <v>20</v>
      </c>
      <c r="Q33" s="38" t="s">
        <v>21</v>
      </c>
      <c r="R33" s="32"/>
      <c r="S33" s="32"/>
      <c r="T33" s="32"/>
    </row>
    <row r="34" spans="1:20" s="1" customFormat="1" ht="15.95" customHeight="1">
      <c r="A34" s="961" t="s">
        <v>332</v>
      </c>
      <c r="B34" s="569">
        <v>66</v>
      </c>
      <c r="C34" s="569">
        <v>66</v>
      </c>
      <c r="D34" s="438">
        <v>0</v>
      </c>
      <c r="E34" s="438">
        <v>0</v>
      </c>
      <c r="F34" s="438">
        <v>0</v>
      </c>
      <c r="G34" s="1174">
        <v>3</v>
      </c>
      <c r="H34" s="907">
        <v>38</v>
      </c>
      <c r="I34" s="907">
        <v>28</v>
      </c>
      <c r="J34" s="907">
        <v>44</v>
      </c>
      <c r="K34" s="907">
        <v>0</v>
      </c>
      <c r="L34" s="907">
        <v>22</v>
      </c>
      <c r="M34" s="907">
        <v>0</v>
      </c>
      <c r="N34" s="907">
        <v>0</v>
      </c>
      <c r="O34" s="907">
        <v>63</v>
      </c>
      <c r="P34" s="1197">
        <v>3</v>
      </c>
      <c r="Q34" s="38" t="s">
        <v>22</v>
      </c>
      <c r="R34" s="32"/>
      <c r="S34" s="32"/>
      <c r="T34" s="32"/>
    </row>
    <row r="35" spans="1:20" s="1" customFormat="1" ht="15.95" customHeight="1">
      <c r="A35" s="961" t="s">
        <v>334</v>
      </c>
      <c r="B35" s="569">
        <v>207</v>
      </c>
      <c r="C35" s="569">
        <v>207</v>
      </c>
      <c r="D35" s="438">
        <v>0</v>
      </c>
      <c r="E35" s="438">
        <v>0</v>
      </c>
      <c r="F35" s="438">
        <v>0</v>
      </c>
      <c r="G35" s="1174">
        <v>4</v>
      </c>
      <c r="H35" s="907">
        <v>88</v>
      </c>
      <c r="I35" s="907">
        <v>119</v>
      </c>
      <c r="J35" s="907">
        <v>10</v>
      </c>
      <c r="K35" s="907">
        <v>0</v>
      </c>
      <c r="L35" s="907">
        <v>197</v>
      </c>
      <c r="M35" s="907">
        <v>0</v>
      </c>
      <c r="N35" s="907">
        <v>0</v>
      </c>
      <c r="O35" s="907">
        <v>45</v>
      </c>
      <c r="P35" s="1197">
        <v>162</v>
      </c>
      <c r="Q35" s="38" t="s">
        <v>23</v>
      </c>
      <c r="R35" s="32"/>
      <c r="S35" s="32"/>
      <c r="T35" s="32"/>
    </row>
    <row r="36" spans="1:20" s="1" customFormat="1" ht="15.95" customHeight="1">
      <c r="A36" s="961" t="s">
        <v>336</v>
      </c>
      <c r="B36" s="569">
        <v>64</v>
      </c>
      <c r="C36" s="569">
        <v>64</v>
      </c>
      <c r="D36" s="438">
        <v>0</v>
      </c>
      <c r="E36" s="438">
        <v>0</v>
      </c>
      <c r="F36" s="438">
        <v>0</v>
      </c>
      <c r="G36" s="1174">
        <v>6</v>
      </c>
      <c r="H36" s="907">
        <v>43</v>
      </c>
      <c r="I36" s="907">
        <v>21</v>
      </c>
      <c r="J36" s="907">
        <v>64</v>
      </c>
      <c r="K36" s="907">
        <v>0</v>
      </c>
      <c r="L36" s="907">
        <v>0</v>
      </c>
      <c r="M36" s="907">
        <v>0</v>
      </c>
      <c r="N36" s="907">
        <v>0</v>
      </c>
      <c r="O36" s="907">
        <v>14</v>
      </c>
      <c r="P36" s="1197">
        <v>50</v>
      </c>
      <c r="Q36" s="38" t="s">
        <v>24</v>
      </c>
      <c r="R36" s="32"/>
      <c r="S36" s="32"/>
      <c r="T36" s="32"/>
    </row>
    <row r="37" spans="1:20" s="1" customFormat="1" ht="15.95" customHeight="1">
      <c r="A37" s="961" t="s">
        <v>338</v>
      </c>
      <c r="B37" s="569">
        <v>30</v>
      </c>
      <c r="C37" s="569">
        <v>30</v>
      </c>
      <c r="D37" s="438">
        <v>0</v>
      </c>
      <c r="E37" s="438">
        <v>0</v>
      </c>
      <c r="F37" s="438">
        <v>0</v>
      </c>
      <c r="G37" s="1174">
        <v>5</v>
      </c>
      <c r="H37" s="907">
        <v>14</v>
      </c>
      <c r="I37" s="907">
        <v>16</v>
      </c>
      <c r="J37" s="907">
        <v>20</v>
      </c>
      <c r="K37" s="907">
        <v>0</v>
      </c>
      <c r="L37" s="907">
        <v>10</v>
      </c>
      <c r="M37" s="907">
        <v>0</v>
      </c>
      <c r="N37" s="907">
        <v>0</v>
      </c>
      <c r="O37" s="907">
        <v>3</v>
      </c>
      <c r="P37" s="1197">
        <v>27</v>
      </c>
      <c r="Q37" s="38" t="s">
        <v>25</v>
      </c>
      <c r="R37" s="32"/>
      <c r="S37" s="32"/>
      <c r="T37" s="32"/>
    </row>
    <row r="38" spans="1:20" s="1" customFormat="1" ht="15.95" customHeight="1">
      <c r="A38" s="961" t="s">
        <v>340</v>
      </c>
      <c r="B38" s="569">
        <v>23</v>
      </c>
      <c r="C38" s="569">
        <v>23</v>
      </c>
      <c r="D38" s="438">
        <v>0</v>
      </c>
      <c r="E38" s="438">
        <v>0</v>
      </c>
      <c r="F38" s="438">
        <v>0</v>
      </c>
      <c r="G38" s="1174">
        <v>1</v>
      </c>
      <c r="H38" s="907">
        <v>14</v>
      </c>
      <c r="I38" s="907">
        <v>9</v>
      </c>
      <c r="J38" s="907">
        <v>23</v>
      </c>
      <c r="K38" s="907">
        <v>0</v>
      </c>
      <c r="L38" s="907">
        <v>0</v>
      </c>
      <c r="M38" s="907">
        <v>0</v>
      </c>
      <c r="N38" s="907">
        <v>0</v>
      </c>
      <c r="O38" s="907">
        <v>19</v>
      </c>
      <c r="P38" s="1197">
        <v>4</v>
      </c>
      <c r="Q38" s="38" t="s">
        <v>26</v>
      </c>
      <c r="R38" s="32"/>
      <c r="S38" s="32"/>
      <c r="T38" s="32"/>
    </row>
    <row r="39" spans="1:20" s="1" customFormat="1" ht="15.95" customHeight="1" thickBot="1">
      <c r="A39" s="354" t="s">
        <v>245</v>
      </c>
      <c r="B39" s="994">
        <v>5</v>
      </c>
      <c r="C39" s="994">
        <v>5</v>
      </c>
      <c r="D39" s="495">
        <v>0</v>
      </c>
      <c r="E39" s="495">
        <v>0</v>
      </c>
      <c r="F39" s="495">
        <v>0</v>
      </c>
      <c r="G39" s="1198">
        <v>0</v>
      </c>
      <c r="H39" s="1176">
        <v>3</v>
      </c>
      <c r="I39" s="1176">
        <v>2</v>
      </c>
      <c r="J39" s="1176">
        <v>5</v>
      </c>
      <c r="K39" s="1176">
        <v>0</v>
      </c>
      <c r="L39" s="1176">
        <v>0</v>
      </c>
      <c r="M39" s="1176">
        <v>0</v>
      </c>
      <c r="N39" s="1176">
        <v>0</v>
      </c>
      <c r="O39" s="1176">
        <v>5</v>
      </c>
      <c r="P39" s="1199">
        <v>0</v>
      </c>
      <c r="Q39" s="261" t="s">
        <v>27</v>
      </c>
      <c r="R39" s="971"/>
      <c r="S39" s="32"/>
      <c r="T39" s="32"/>
    </row>
    <row r="40" spans="1:20" s="41" customFormat="1" ht="12.95" customHeight="1">
      <c r="A40" s="379" t="s">
        <v>475</v>
      </c>
      <c r="B40" s="379"/>
      <c r="C40" s="379"/>
      <c r="D40" s="379"/>
      <c r="E40" s="385"/>
      <c r="F40" s="385"/>
      <c r="G40" s="385"/>
      <c r="H40" s="385"/>
      <c r="I40" s="385"/>
      <c r="J40" s="385"/>
      <c r="K40" s="385"/>
      <c r="L40" s="385"/>
      <c r="M40" s="385"/>
      <c r="N40" s="385"/>
      <c r="O40" s="385"/>
      <c r="P40" s="385"/>
      <c r="Q40" s="380" t="s">
        <v>52</v>
      </c>
    </row>
    <row r="41" spans="1:20" s="42" customFormat="1" ht="11.1" customHeight="1">
      <c r="A41" s="570" t="s">
        <v>1074</v>
      </c>
      <c r="B41" s="570"/>
      <c r="C41" s="570"/>
      <c r="D41" s="570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</row>
    <row r="42" spans="1:20" s="2" customFormat="1" ht="11.25">
      <c r="A42" s="405" t="s">
        <v>1098</v>
      </c>
      <c r="B42" s="407"/>
      <c r="C42" s="407"/>
      <c r="D42" s="407"/>
      <c r="E42" s="407"/>
      <c r="F42" s="407"/>
      <c r="G42" s="407"/>
      <c r="H42" s="407"/>
      <c r="I42" s="407"/>
      <c r="J42" s="407"/>
      <c r="K42" s="407"/>
      <c r="L42" s="407"/>
      <c r="M42" s="407"/>
      <c r="N42" s="407"/>
      <c r="O42" s="407"/>
      <c r="P42" s="407"/>
      <c r="Q42" s="407"/>
    </row>
    <row r="43" spans="1:20" s="2" customFormat="1" ht="11.25"/>
    <row r="44" spans="1:20" s="2" customFormat="1" ht="11.25"/>
    <row r="45" spans="1:20" s="2" customFormat="1" ht="11.25"/>
    <row r="46" spans="1:20" s="2" customFormat="1" ht="11.25"/>
    <row r="47" spans="1:20" s="2" customFormat="1" ht="11.25"/>
    <row r="48" spans="1:20" s="2" customFormat="1" ht="11.25"/>
    <row r="49" s="2" customFormat="1" ht="11.25"/>
    <row r="50" s="2" customFormat="1" ht="11.25"/>
    <row r="51" s="2" customFormat="1" ht="11.25"/>
    <row r="52" s="2" customFormat="1" ht="11.25"/>
    <row r="53" s="2" customFormat="1" ht="11.25"/>
    <row r="54" s="2" customFormat="1" ht="11.25"/>
    <row r="55" s="2" customFormat="1" ht="11.25"/>
    <row r="56" s="2" customFormat="1" ht="11.25"/>
    <row r="57" s="2" customFormat="1" ht="11.25"/>
    <row r="58" s="2" customFormat="1" ht="11.25"/>
    <row r="59" s="2" customFormat="1" ht="11.25"/>
    <row r="60" s="2" customFormat="1" ht="11.25"/>
    <row r="61" s="2" customFormat="1" ht="11.25"/>
    <row r="62" s="2" customFormat="1" ht="11.25"/>
    <row r="63" s="2" customFormat="1" ht="11.25"/>
    <row r="64" s="2" customFormat="1" ht="11.25"/>
    <row r="65" s="2" customFormat="1" ht="11.25"/>
    <row r="66" s="2" customFormat="1" ht="11.25"/>
    <row r="67" s="2" customFormat="1" ht="11.25"/>
    <row r="68" s="2" customFormat="1" ht="11.25"/>
    <row r="69" s="2" customFormat="1" ht="11.25"/>
    <row r="70" s="2" customFormat="1" ht="11.25"/>
    <row r="71" s="2" customFormat="1" ht="11.25"/>
    <row r="72" s="2" customFormat="1" ht="11.25"/>
    <row r="73" s="2" customFormat="1" ht="11.25"/>
    <row r="74" s="2" customFormat="1" ht="11.25"/>
    <row r="75" s="2" customFormat="1" ht="11.25"/>
    <row r="76" s="2" customFormat="1" ht="11.25"/>
    <row r="77" s="2" customFormat="1" ht="11.25"/>
    <row r="78" s="2" customFormat="1" ht="11.25"/>
    <row r="79" s="2" customFormat="1" ht="11.25"/>
    <row r="80" s="2" customFormat="1" ht="11.25"/>
    <row r="81" s="2" customFormat="1" ht="11.25"/>
    <row r="82" s="2" customFormat="1" ht="11.25"/>
    <row r="83" s="2" customFormat="1" ht="11.25"/>
    <row r="84" s="2" customFormat="1" ht="11.25"/>
    <row r="85" s="2" customFormat="1" ht="11.25"/>
    <row r="86" s="2" customFormat="1" ht="11.25"/>
    <row r="87" s="2" customFormat="1" ht="11.25"/>
    <row r="88" s="2" customFormat="1" ht="11.25"/>
    <row r="89" s="2" customFormat="1" ht="11.25"/>
    <row r="90" s="2" customFormat="1" ht="11.25"/>
    <row r="91" s="2" customFormat="1" ht="11.25"/>
    <row r="92" s="2" customFormat="1" ht="11.25"/>
    <row r="93" s="2" customFormat="1" ht="11.25"/>
    <row r="94" s="2" customFormat="1" ht="11.25"/>
    <row r="95" s="2" customFormat="1" ht="11.25"/>
    <row r="96" s="2" customFormat="1" ht="11.25"/>
    <row r="97" s="2" customFormat="1" ht="11.25"/>
    <row r="98" s="2" customFormat="1" ht="11.25"/>
    <row r="99" s="2" customFormat="1" ht="11.25"/>
    <row r="100" s="2" customFormat="1" ht="11.25"/>
    <row r="101" s="2" customFormat="1" ht="11.25"/>
    <row r="102" s="2" customFormat="1" ht="11.25"/>
    <row r="103" s="2" customFormat="1" ht="11.25"/>
    <row r="104" s="2" customFormat="1" ht="11.25"/>
  </sheetData>
  <sheetProtection selectLockedCells="1"/>
  <mergeCells count="26">
    <mergeCell ref="O8:O10"/>
    <mergeCell ref="J8:J10"/>
    <mergeCell ref="K9:K10"/>
    <mergeCell ref="C7:C10"/>
    <mergeCell ref="D7:D10"/>
    <mergeCell ref="F8:F10"/>
    <mergeCell ref="H8:H10"/>
    <mergeCell ref="I8:I10"/>
    <mergeCell ref="G7:G10"/>
    <mergeCell ref="H7:I7"/>
    <mergeCell ref="A3:I3"/>
    <mergeCell ref="J3:Q3"/>
    <mergeCell ref="A6:A10"/>
    <mergeCell ref="Q6:Q10"/>
    <mergeCell ref="E7:F7"/>
    <mergeCell ref="J7:N7"/>
    <mergeCell ref="E8:E10"/>
    <mergeCell ref="O7:P7"/>
    <mergeCell ref="M9:M10"/>
    <mergeCell ref="P8:P10"/>
    <mergeCell ref="N8:N10"/>
    <mergeCell ref="J4:Q4"/>
    <mergeCell ref="J6:P6"/>
    <mergeCell ref="C6:I6"/>
    <mergeCell ref="B6:B10"/>
    <mergeCell ref="L8:L10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3"/>
  <sheetViews>
    <sheetView view="pageBreakPreview" topLeftCell="A7" zoomScaleNormal="100" zoomScaleSheetLayoutView="100" workbookViewId="0">
      <selection activeCell="K39" sqref="K39"/>
    </sheetView>
  </sheetViews>
  <sheetFormatPr defaultRowHeight="14.25"/>
  <cols>
    <col min="1" max="1" width="10.625" style="43" customWidth="1"/>
    <col min="2" max="2" width="8.625" style="44" customWidth="1"/>
    <col min="3" max="4" width="7.125" style="44" customWidth="1"/>
    <col min="5" max="6" width="8.625" style="44" customWidth="1"/>
    <col min="7" max="7" width="10.375" style="44" customWidth="1"/>
    <col min="8" max="9" width="10.625" style="44" customWidth="1"/>
    <col min="10" max="10" width="8.625" style="45" customWidth="1"/>
    <col min="11" max="11" width="7.625" style="7" customWidth="1"/>
    <col min="12" max="12" width="8.625" style="7" customWidth="1"/>
    <col min="13" max="14" width="7.5" style="7" customWidth="1"/>
    <col min="15" max="15" width="7.875" style="7" customWidth="1"/>
    <col min="16" max="16" width="12.125" style="7" customWidth="1"/>
    <col min="17" max="17" width="10.25" style="7" customWidth="1"/>
    <col min="18" max="18" width="12.375" style="43" customWidth="1"/>
    <col min="19" max="19" width="11.625" style="43" customWidth="1"/>
    <col min="20" max="20" width="8.875" style="46" customWidth="1"/>
    <col min="21" max="22" width="8.125" style="46" customWidth="1"/>
    <col min="23" max="23" width="10.625" style="45" customWidth="1"/>
    <col min="24" max="24" width="7.875" style="21" customWidth="1"/>
    <col min="25" max="25" width="9.875" style="46" customWidth="1"/>
    <col min="26" max="27" width="8.625" style="46" customWidth="1"/>
    <col min="28" max="29" width="9.875" style="46" customWidth="1"/>
    <col min="30" max="30" width="7.625" style="46" customWidth="1"/>
    <col min="31" max="32" width="6.75" style="46" customWidth="1"/>
    <col min="33" max="35" width="9.625" style="46" customWidth="1"/>
    <col min="36" max="36" width="12.625" style="7" customWidth="1"/>
    <col min="37" max="16384" width="9" style="7"/>
  </cols>
  <sheetData>
    <row r="1" spans="1:36" s="19" customFormat="1" ht="14.1" customHeight="1">
      <c r="A1" s="55" t="s">
        <v>1303</v>
      </c>
      <c r="B1" s="20"/>
      <c r="C1" s="20"/>
      <c r="D1" s="20"/>
      <c r="E1" s="20"/>
      <c r="F1" s="20"/>
      <c r="G1" s="20"/>
      <c r="H1" s="20"/>
      <c r="I1" s="20"/>
      <c r="J1" s="22"/>
      <c r="R1" s="14" t="s">
        <v>1304</v>
      </c>
      <c r="S1" s="55" t="s">
        <v>1305</v>
      </c>
      <c r="T1" s="267"/>
      <c r="U1" s="267"/>
      <c r="V1" s="267"/>
      <c r="W1" s="22"/>
      <c r="X1" s="21"/>
      <c r="Y1" s="267"/>
      <c r="Z1" s="267"/>
      <c r="AA1" s="267"/>
      <c r="AB1" s="20"/>
      <c r="AC1" s="20"/>
      <c r="AD1" s="20"/>
      <c r="AE1" s="20"/>
      <c r="AF1" s="20"/>
      <c r="AG1" s="20"/>
      <c r="AH1" s="20"/>
      <c r="AI1" s="20"/>
      <c r="AJ1" s="990" t="s">
        <v>1312</v>
      </c>
    </row>
    <row r="2" spans="1:36" s="19" customFormat="1" ht="14.1" customHeight="1">
      <c r="A2" s="55"/>
      <c r="B2" s="20"/>
      <c r="C2" s="20"/>
      <c r="D2" s="20"/>
      <c r="E2" s="20"/>
      <c r="F2" s="20"/>
      <c r="G2" s="20"/>
      <c r="H2" s="20"/>
      <c r="I2" s="20"/>
      <c r="J2" s="22"/>
      <c r="R2" s="14"/>
      <c r="S2" s="55"/>
      <c r="T2" s="267"/>
      <c r="U2" s="267"/>
      <c r="V2" s="267"/>
      <c r="W2" s="22"/>
      <c r="X2" s="21"/>
      <c r="Y2" s="267"/>
      <c r="Z2" s="267"/>
      <c r="AA2" s="267"/>
      <c r="AB2" s="20"/>
      <c r="AC2" s="20"/>
      <c r="AD2" s="20"/>
      <c r="AE2" s="20"/>
      <c r="AF2" s="20"/>
      <c r="AG2" s="20"/>
      <c r="AH2" s="20"/>
      <c r="AI2" s="20"/>
    </row>
    <row r="3" spans="1:36" s="23" customFormat="1" ht="20.100000000000001" customHeight="1">
      <c r="A3" s="1331" t="s">
        <v>589</v>
      </c>
      <c r="B3" s="1331"/>
      <c r="C3" s="1331"/>
      <c r="D3" s="1331"/>
      <c r="E3" s="1331"/>
      <c r="F3" s="1331"/>
      <c r="G3" s="1331"/>
      <c r="H3" s="1331"/>
      <c r="I3" s="1331"/>
      <c r="J3" s="1333" t="s">
        <v>1316</v>
      </c>
      <c r="K3" s="1333"/>
      <c r="L3" s="1333"/>
      <c r="M3" s="1333"/>
      <c r="N3" s="1333"/>
      <c r="O3" s="1333"/>
      <c r="P3" s="1333"/>
      <c r="Q3" s="1333"/>
      <c r="R3" s="1333"/>
      <c r="S3" s="1331" t="s">
        <v>590</v>
      </c>
      <c r="T3" s="1331"/>
      <c r="U3" s="1331"/>
      <c r="V3" s="1331"/>
      <c r="W3" s="1331"/>
      <c r="X3" s="1331"/>
      <c r="Y3" s="1331"/>
      <c r="Z3" s="1331"/>
      <c r="AA3" s="1331"/>
      <c r="AB3" s="1638" t="s">
        <v>1317</v>
      </c>
      <c r="AC3" s="1638"/>
      <c r="AD3" s="1638"/>
      <c r="AE3" s="1638"/>
      <c r="AF3" s="1638"/>
      <c r="AG3" s="1638"/>
      <c r="AH3" s="1638"/>
      <c r="AI3" s="1638"/>
      <c r="AJ3" s="1638"/>
    </row>
    <row r="4" spans="1:36" s="25" customFormat="1" ht="24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979"/>
      <c r="M4" s="979"/>
      <c r="N4" s="979"/>
      <c r="O4" s="979"/>
      <c r="P4" s="979"/>
      <c r="Q4" s="979"/>
      <c r="R4" s="970"/>
      <c r="T4" s="979"/>
      <c r="U4" s="979"/>
      <c r="V4" s="979"/>
      <c r="W4" s="979"/>
      <c r="X4" s="979"/>
      <c r="Y4" s="979"/>
      <c r="Z4" s="979"/>
      <c r="AA4" s="979"/>
      <c r="AB4" s="979"/>
      <c r="AC4" s="979"/>
      <c r="AD4" s="979"/>
      <c r="AE4" s="979"/>
      <c r="AF4" s="979"/>
      <c r="AG4" s="979"/>
      <c r="AH4" s="979"/>
      <c r="AI4" s="979"/>
    </row>
    <row r="5" spans="1:36" s="1" customFormat="1" ht="18" customHeight="1" thickBot="1">
      <c r="A5" s="27" t="s">
        <v>345</v>
      </c>
      <c r="B5" s="16"/>
      <c r="C5" s="16"/>
      <c r="D5" s="16"/>
      <c r="E5" s="16"/>
      <c r="F5" s="16"/>
      <c r="G5" s="16"/>
      <c r="I5" s="16"/>
      <c r="R5" s="49" t="s">
        <v>29</v>
      </c>
      <c r="S5" s="27" t="s">
        <v>345</v>
      </c>
      <c r="T5" s="16"/>
      <c r="U5" s="16"/>
      <c r="V5" s="16"/>
      <c r="AB5" s="16"/>
      <c r="AC5" s="16"/>
      <c r="AD5" s="16"/>
      <c r="AE5" s="16"/>
      <c r="AF5" s="16"/>
      <c r="AG5" s="16"/>
      <c r="AI5" s="28"/>
      <c r="AJ5" s="28" t="s">
        <v>29</v>
      </c>
    </row>
    <row r="6" spans="1:36" s="1" customFormat="1" ht="32.1" customHeight="1">
      <c r="A6" s="1405" t="s">
        <v>30</v>
      </c>
      <c r="B6" s="1639" t="s">
        <v>1524</v>
      </c>
      <c r="C6" s="1504"/>
      <c r="D6" s="1504"/>
      <c r="E6" s="1504"/>
      <c r="F6" s="1504"/>
      <c r="G6" s="1504"/>
      <c r="H6" s="1504"/>
      <c r="I6" s="1504"/>
      <c r="J6" s="976"/>
      <c r="K6" s="976"/>
      <c r="L6" s="1334" t="s">
        <v>1523</v>
      </c>
      <c r="M6" s="1504"/>
      <c r="N6" s="1504"/>
      <c r="O6" s="1504"/>
      <c r="P6" s="1504"/>
      <c r="Q6" s="1345"/>
      <c r="R6" s="1512" t="s">
        <v>450</v>
      </c>
      <c r="S6" s="1405" t="s">
        <v>1311</v>
      </c>
      <c r="T6" s="1639" t="s">
        <v>1309</v>
      </c>
      <c r="U6" s="1504"/>
      <c r="V6" s="1504"/>
      <c r="W6" s="1504"/>
      <c r="X6" s="1519"/>
      <c r="Y6" s="1334" t="s">
        <v>1522</v>
      </c>
      <c r="Z6" s="1504"/>
      <c r="AA6" s="1504"/>
      <c r="AB6" s="1504" t="s">
        <v>1315</v>
      </c>
      <c r="AC6" s="1504"/>
      <c r="AD6" s="1504"/>
      <c r="AE6" s="1504"/>
      <c r="AF6" s="1504"/>
      <c r="AG6" s="1504"/>
      <c r="AH6" s="1504"/>
      <c r="AI6" s="1345"/>
      <c r="AJ6" s="1512" t="s">
        <v>450</v>
      </c>
    </row>
    <row r="7" spans="1:36" s="1" customFormat="1" ht="17.100000000000001" customHeight="1">
      <c r="A7" s="1473"/>
      <c r="B7" s="1384" t="s">
        <v>1099</v>
      </c>
      <c r="C7" s="1385"/>
      <c r="D7" s="1386"/>
      <c r="E7" s="1366" t="s">
        <v>591</v>
      </c>
      <c r="F7" s="1366" t="s">
        <v>592</v>
      </c>
      <c r="G7" s="1386" t="s">
        <v>593</v>
      </c>
      <c r="H7" s="1366" t="s">
        <v>594</v>
      </c>
      <c r="I7" s="1448" t="s">
        <v>595</v>
      </c>
      <c r="J7" s="1386" t="s">
        <v>596</v>
      </c>
      <c r="K7" s="1448" t="s">
        <v>206</v>
      </c>
      <c r="L7" s="1448" t="s">
        <v>1100</v>
      </c>
      <c r="M7" s="1385"/>
      <c r="N7" s="1386"/>
      <c r="O7" s="1641" t="s">
        <v>597</v>
      </c>
      <c r="P7" s="1642"/>
      <c r="Q7" s="1643"/>
      <c r="R7" s="1513"/>
      <c r="S7" s="1473"/>
      <c r="T7" s="1384" t="s">
        <v>598</v>
      </c>
      <c r="U7" s="1385"/>
      <c r="V7" s="1385"/>
      <c r="W7" s="1385"/>
      <c r="X7" s="1386"/>
      <c r="Y7" s="1279" t="s">
        <v>1313</v>
      </c>
      <c r="Z7" s="1273"/>
      <c r="AA7" s="1273"/>
      <c r="AB7" s="1273" t="s">
        <v>1314</v>
      </c>
      <c r="AC7" s="1337"/>
      <c r="AD7" s="1385" t="s">
        <v>1310</v>
      </c>
      <c r="AE7" s="1385"/>
      <c r="AF7" s="1385"/>
      <c r="AG7" s="1385"/>
      <c r="AH7" s="1385"/>
      <c r="AI7" s="1448" t="s">
        <v>599</v>
      </c>
      <c r="AJ7" s="1513"/>
    </row>
    <row r="8" spans="1:36" s="1" customFormat="1" ht="17.100000000000001" customHeight="1">
      <c r="A8" s="1473"/>
      <c r="B8" s="1626"/>
      <c r="C8" s="1578"/>
      <c r="D8" s="1576"/>
      <c r="E8" s="1627"/>
      <c r="F8" s="1627"/>
      <c r="G8" s="1573"/>
      <c r="H8" s="1613"/>
      <c r="I8" s="1630"/>
      <c r="J8" s="1632"/>
      <c r="K8" s="1628"/>
      <c r="L8" s="1449"/>
      <c r="M8" s="1578"/>
      <c r="N8" s="1576"/>
      <c r="O8" s="340"/>
      <c r="P8" s="1503" t="s">
        <v>936</v>
      </c>
      <c r="Q8" s="1635" t="s">
        <v>937</v>
      </c>
      <c r="R8" s="1513"/>
      <c r="S8" s="1473"/>
      <c r="T8" s="1384" t="s">
        <v>1100</v>
      </c>
      <c r="U8" s="1385"/>
      <c r="V8" s="1386"/>
      <c r="W8" s="1503" t="s">
        <v>936</v>
      </c>
      <c r="X8" s="1503" t="s">
        <v>937</v>
      </c>
      <c r="Y8" s="1448" t="s">
        <v>1099</v>
      </c>
      <c r="Z8" s="1385"/>
      <c r="AA8" s="1385"/>
      <c r="AB8" s="1386" t="s">
        <v>600</v>
      </c>
      <c r="AC8" s="1366" t="s">
        <v>601</v>
      </c>
      <c r="AD8" s="1448" t="s">
        <v>1099</v>
      </c>
      <c r="AE8" s="1385"/>
      <c r="AF8" s="1386"/>
      <c r="AG8" s="1366" t="s">
        <v>602</v>
      </c>
      <c r="AH8" s="1448" t="s">
        <v>603</v>
      </c>
      <c r="AI8" s="1640"/>
      <c r="AJ8" s="1513"/>
    </row>
    <row r="9" spans="1:36" s="1" customFormat="1" ht="12.75" customHeight="1">
      <c r="A9" s="1473"/>
      <c r="B9" s="341"/>
      <c r="C9" s="1366" t="s">
        <v>973</v>
      </c>
      <c r="D9" s="1366" t="s">
        <v>974</v>
      </c>
      <c r="E9" s="1627"/>
      <c r="F9" s="1627"/>
      <c r="G9" s="1573"/>
      <c r="H9" s="1613"/>
      <c r="I9" s="1630"/>
      <c r="J9" s="1632"/>
      <c r="K9" s="1628"/>
      <c r="L9" s="340"/>
      <c r="M9" s="1366" t="s">
        <v>973</v>
      </c>
      <c r="N9" s="1366" t="s">
        <v>974</v>
      </c>
      <c r="O9" s="340"/>
      <c r="P9" s="1505"/>
      <c r="Q9" s="1636"/>
      <c r="R9" s="1513"/>
      <c r="S9" s="1473"/>
      <c r="T9" s="1005"/>
      <c r="U9" s="1366" t="s">
        <v>973</v>
      </c>
      <c r="V9" s="1366" t="s">
        <v>974</v>
      </c>
      <c r="W9" s="1505"/>
      <c r="X9" s="1505"/>
      <c r="Y9" s="340"/>
      <c r="Z9" s="1366" t="s">
        <v>973</v>
      </c>
      <c r="AA9" s="1448" t="s">
        <v>974</v>
      </c>
      <c r="AB9" s="1576"/>
      <c r="AC9" s="1449"/>
      <c r="AD9" s="340"/>
      <c r="AE9" s="1366" t="s">
        <v>973</v>
      </c>
      <c r="AF9" s="1366" t="s">
        <v>974</v>
      </c>
      <c r="AG9" s="1310"/>
      <c r="AH9" s="1449"/>
      <c r="AI9" s="1640"/>
      <c r="AJ9" s="1513"/>
    </row>
    <row r="10" spans="1:36" s="1" customFormat="1" ht="12.75" customHeight="1">
      <c r="A10" s="1474"/>
      <c r="B10" s="343"/>
      <c r="C10" s="1625"/>
      <c r="D10" s="1625"/>
      <c r="E10" s="1625"/>
      <c r="F10" s="1625"/>
      <c r="G10" s="1521"/>
      <c r="H10" s="1614"/>
      <c r="I10" s="1631"/>
      <c r="J10" s="1633"/>
      <c r="K10" s="1629"/>
      <c r="L10" s="342"/>
      <c r="M10" s="1625"/>
      <c r="N10" s="1625"/>
      <c r="O10" s="342"/>
      <c r="P10" s="1518"/>
      <c r="Q10" s="1637"/>
      <c r="R10" s="1514"/>
      <c r="S10" s="1474"/>
      <c r="T10" s="1006"/>
      <c r="U10" s="1625"/>
      <c r="V10" s="1625"/>
      <c r="W10" s="1518"/>
      <c r="X10" s="1518"/>
      <c r="Y10" s="342"/>
      <c r="Z10" s="1625"/>
      <c r="AA10" s="1634"/>
      <c r="AB10" s="1644"/>
      <c r="AC10" s="1450"/>
      <c r="AD10" s="342"/>
      <c r="AE10" s="1625"/>
      <c r="AF10" s="1625"/>
      <c r="AG10" s="1311"/>
      <c r="AH10" s="1450"/>
      <c r="AI10" s="1634"/>
      <c r="AJ10" s="1514"/>
    </row>
    <row r="11" spans="1:36" s="50" customFormat="1" ht="17.100000000000001" customHeight="1">
      <c r="A11" s="29" t="s">
        <v>344</v>
      </c>
      <c r="B11" s="30">
        <v>2365</v>
      </c>
      <c r="C11" s="30" t="s">
        <v>955</v>
      </c>
      <c r="D11" s="30" t="s">
        <v>955</v>
      </c>
      <c r="E11" s="30">
        <v>1821</v>
      </c>
      <c r="F11" s="30">
        <v>293</v>
      </c>
      <c r="G11" s="30">
        <v>14</v>
      </c>
      <c r="H11" s="30">
        <v>41</v>
      </c>
      <c r="I11" s="30">
        <v>191</v>
      </c>
      <c r="J11" s="30">
        <v>0</v>
      </c>
      <c r="K11" s="30">
        <v>5</v>
      </c>
      <c r="L11" s="30">
        <v>15592</v>
      </c>
      <c r="M11" s="30" t="s">
        <v>955</v>
      </c>
      <c r="N11" s="30" t="s">
        <v>955</v>
      </c>
      <c r="O11" s="30">
        <v>4833</v>
      </c>
      <c r="P11" s="30">
        <v>4833</v>
      </c>
      <c r="Q11" s="30">
        <v>0</v>
      </c>
      <c r="R11" s="63" t="s">
        <v>344</v>
      </c>
      <c r="S11" s="29" t="s">
        <v>344</v>
      </c>
      <c r="T11" s="30">
        <v>10759</v>
      </c>
      <c r="U11" s="30" t="s">
        <v>955</v>
      </c>
      <c r="V11" s="30" t="s">
        <v>955</v>
      </c>
      <c r="W11" s="30">
        <v>10759</v>
      </c>
      <c r="X11" s="30">
        <v>0</v>
      </c>
      <c r="Y11" s="30">
        <v>174639</v>
      </c>
      <c r="Z11" s="30" t="s">
        <v>955</v>
      </c>
      <c r="AA11" s="30" t="s">
        <v>955</v>
      </c>
      <c r="AB11" s="30">
        <v>165396</v>
      </c>
      <c r="AC11" s="30">
        <v>9243</v>
      </c>
      <c r="AD11" s="30">
        <v>525</v>
      </c>
      <c r="AE11" s="30" t="s">
        <v>955</v>
      </c>
      <c r="AF11" s="30" t="s">
        <v>955</v>
      </c>
      <c r="AG11" s="30">
        <v>320</v>
      </c>
      <c r="AH11" s="30">
        <v>205</v>
      </c>
      <c r="AI11" s="30">
        <v>411</v>
      </c>
      <c r="AJ11" s="63" t="s">
        <v>344</v>
      </c>
    </row>
    <row r="12" spans="1:36" s="50" customFormat="1" ht="17.100000000000001" customHeight="1">
      <c r="A12" s="29" t="s">
        <v>297</v>
      </c>
      <c r="B12" s="30">
        <v>3808</v>
      </c>
      <c r="C12" s="30" t="s">
        <v>955</v>
      </c>
      <c r="D12" s="30" t="s">
        <v>955</v>
      </c>
      <c r="E12" s="30">
        <v>2924</v>
      </c>
      <c r="F12" s="30">
        <v>440</v>
      </c>
      <c r="G12" s="30">
        <v>18</v>
      </c>
      <c r="H12" s="30">
        <v>67</v>
      </c>
      <c r="I12" s="30">
        <v>335</v>
      </c>
      <c r="J12" s="30">
        <v>1</v>
      </c>
      <c r="K12" s="30">
        <v>23</v>
      </c>
      <c r="L12" s="30">
        <v>14347</v>
      </c>
      <c r="M12" s="30" t="s">
        <v>955</v>
      </c>
      <c r="N12" s="30" t="s">
        <v>955</v>
      </c>
      <c r="O12" s="30">
        <v>4447</v>
      </c>
      <c r="P12" s="30">
        <v>4447</v>
      </c>
      <c r="Q12" s="30">
        <v>0</v>
      </c>
      <c r="R12" s="63" t="s">
        <v>297</v>
      </c>
      <c r="S12" s="29" t="s">
        <v>297</v>
      </c>
      <c r="T12" s="30">
        <v>9900</v>
      </c>
      <c r="U12" s="30" t="s">
        <v>955</v>
      </c>
      <c r="V12" s="30" t="s">
        <v>955</v>
      </c>
      <c r="W12" s="30">
        <v>9900</v>
      </c>
      <c r="X12" s="30">
        <v>0</v>
      </c>
      <c r="Y12" s="30">
        <v>171593</v>
      </c>
      <c r="Z12" s="30" t="s">
        <v>955</v>
      </c>
      <c r="AA12" s="30" t="s">
        <v>955</v>
      </c>
      <c r="AB12" s="30">
        <v>163610</v>
      </c>
      <c r="AC12" s="30">
        <v>7983</v>
      </c>
      <c r="AD12" s="30">
        <v>497</v>
      </c>
      <c r="AE12" s="30" t="s">
        <v>955</v>
      </c>
      <c r="AF12" s="30" t="s">
        <v>955</v>
      </c>
      <c r="AG12" s="30">
        <v>200</v>
      </c>
      <c r="AH12" s="30">
        <v>297</v>
      </c>
      <c r="AI12" s="30">
        <v>692</v>
      </c>
      <c r="AJ12" s="63" t="s">
        <v>297</v>
      </c>
    </row>
    <row r="13" spans="1:36" s="50" customFormat="1" ht="17.100000000000001" customHeight="1">
      <c r="A13" s="29" t="s">
        <v>348</v>
      </c>
      <c r="B13" s="30">
        <v>3761</v>
      </c>
      <c r="C13" s="30" t="s">
        <v>955</v>
      </c>
      <c r="D13" s="30" t="s">
        <v>955</v>
      </c>
      <c r="E13" s="30">
        <v>2970</v>
      </c>
      <c r="F13" s="30">
        <v>433</v>
      </c>
      <c r="G13" s="30">
        <v>24</v>
      </c>
      <c r="H13" s="30">
        <v>64</v>
      </c>
      <c r="I13" s="30">
        <v>159</v>
      </c>
      <c r="J13" s="30">
        <v>4</v>
      </c>
      <c r="K13" s="30">
        <v>107</v>
      </c>
      <c r="L13" s="30">
        <v>19215</v>
      </c>
      <c r="M13" s="30" t="s">
        <v>955</v>
      </c>
      <c r="N13" s="30" t="s">
        <v>955</v>
      </c>
      <c r="O13" s="30">
        <v>5734</v>
      </c>
      <c r="P13" s="30">
        <v>5734</v>
      </c>
      <c r="Q13" s="30">
        <v>0</v>
      </c>
      <c r="R13" s="63" t="s">
        <v>348</v>
      </c>
      <c r="S13" s="29" t="s">
        <v>348</v>
      </c>
      <c r="T13" s="30">
        <v>13481</v>
      </c>
      <c r="U13" s="30" t="s">
        <v>955</v>
      </c>
      <c r="V13" s="30" t="s">
        <v>955</v>
      </c>
      <c r="W13" s="30">
        <v>13481</v>
      </c>
      <c r="X13" s="30">
        <v>0</v>
      </c>
      <c r="Y13" s="30">
        <v>195626</v>
      </c>
      <c r="Z13" s="30" t="s">
        <v>955</v>
      </c>
      <c r="AA13" s="30" t="s">
        <v>955</v>
      </c>
      <c r="AB13" s="30">
        <v>188233</v>
      </c>
      <c r="AC13" s="30">
        <v>7393</v>
      </c>
      <c r="AD13" s="30">
        <v>362</v>
      </c>
      <c r="AE13" s="30" t="s">
        <v>955</v>
      </c>
      <c r="AF13" s="30" t="s">
        <v>955</v>
      </c>
      <c r="AG13" s="30">
        <v>155</v>
      </c>
      <c r="AH13" s="30">
        <v>207</v>
      </c>
      <c r="AI13" s="30">
        <v>464</v>
      </c>
      <c r="AJ13" s="63" t="s">
        <v>348</v>
      </c>
    </row>
    <row r="14" spans="1:36" s="50" customFormat="1" ht="17.100000000000001" customHeight="1">
      <c r="A14" s="29" t="s">
        <v>904</v>
      </c>
      <c r="B14" s="30">
        <v>3423</v>
      </c>
      <c r="C14" s="30" t="s">
        <v>955</v>
      </c>
      <c r="D14" s="30" t="s">
        <v>955</v>
      </c>
      <c r="E14" s="30">
        <v>2789</v>
      </c>
      <c r="F14" s="30">
        <v>357</v>
      </c>
      <c r="G14" s="30">
        <v>8</v>
      </c>
      <c r="H14" s="30">
        <v>49</v>
      </c>
      <c r="I14" s="30">
        <v>101</v>
      </c>
      <c r="J14" s="30">
        <v>3</v>
      </c>
      <c r="K14" s="30">
        <v>116</v>
      </c>
      <c r="L14" s="30">
        <v>20867</v>
      </c>
      <c r="M14" s="30" t="s">
        <v>955</v>
      </c>
      <c r="N14" s="30" t="s">
        <v>955</v>
      </c>
      <c r="O14" s="30">
        <v>5891</v>
      </c>
      <c r="P14" s="30">
        <v>5891</v>
      </c>
      <c r="Q14" s="30">
        <v>0</v>
      </c>
      <c r="R14" s="63" t="s">
        <v>904</v>
      </c>
      <c r="S14" s="29" t="s">
        <v>904</v>
      </c>
      <c r="T14" s="30">
        <v>14976</v>
      </c>
      <c r="U14" s="30" t="s">
        <v>955</v>
      </c>
      <c r="V14" s="30" t="s">
        <v>955</v>
      </c>
      <c r="W14" s="30">
        <v>14976</v>
      </c>
      <c r="X14" s="30">
        <v>0</v>
      </c>
      <c r="Y14" s="30">
        <v>193735</v>
      </c>
      <c r="Z14" s="30" t="s">
        <v>955</v>
      </c>
      <c r="AA14" s="30" t="s">
        <v>955</v>
      </c>
      <c r="AB14" s="30">
        <v>187243</v>
      </c>
      <c r="AC14" s="30">
        <v>6492</v>
      </c>
      <c r="AD14" s="30">
        <v>248</v>
      </c>
      <c r="AE14" s="30" t="s">
        <v>955</v>
      </c>
      <c r="AF14" s="30" t="s">
        <v>955</v>
      </c>
      <c r="AG14" s="30">
        <v>110</v>
      </c>
      <c r="AH14" s="30">
        <v>131</v>
      </c>
      <c r="AI14" s="30">
        <v>270</v>
      </c>
      <c r="AJ14" s="63" t="s">
        <v>904</v>
      </c>
    </row>
    <row r="15" spans="1:36" s="50" customFormat="1" ht="17.100000000000001" customHeight="1">
      <c r="A15" s="35" t="s">
        <v>1088</v>
      </c>
      <c r="B15" s="1200">
        <f t="shared" ref="B15:N15" si="0">SUM(B17:B39)</f>
        <v>3114</v>
      </c>
      <c r="C15" s="1200">
        <f t="shared" si="0"/>
        <v>1724</v>
      </c>
      <c r="D15" s="1200">
        <f t="shared" si="0"/>
        <v>1390</v>
      </c>
      <c r="E15" s="1200">
        <f t="shared" si="0"/>
        <v>2540</v>
      </c>
      <c r="F15" s="1200">
        <f t="shared" si="0"/>
        <v>340</v>
      </c>
      <c r="G15" s="1200">
        <f t="shared" si="0"/>
        <v>5</v>
      </c>
      <c r="H15" s="1200">
        <f t="shared" si="0"/>
        <v>50</v>
      </c>
      <c r="I15" s="1200">
        <f t="shared" si="0"/>
        <v>114</v>
      </c>
      <c r="J15" s="1200">
        <f t="shared" si="0"/>
        <v>0</v>
      </c>
      <c r="K15" s="1200">
        <f t="shared" si="0"/>
        <v>65</v>
      </c>
      <c r="L15" s="1200">
        <f t="shared" si="0"/>
        <v>14510</v>
      </c>
      <c r="M15" s="1200">
        <f t="shared" si="0"/>
        <v>7722</v>
      </c>
      <c r="N15" s="1200">
        <f t="shared" si="0"/>
        <v>6788</v>
      </c>
      <c r="O15" s="1200">
        <f t="shared" ref="O15:X15" si="1">SUM(O17:O39)</f>
        <v>6280</v>
      </c>
      <c r="P15" s="1200">
        <f t="shared" si="1"/>
        <v>6264</v>
      </c>
      <c r="Q15" s="1200">
        <f t="shared" si="1"/>
        <v>16</v>
      </c>
      <c r="R15" s="273" t="s">
        <v>1088</v>
      </c>
      <c r="S15" s="35" t="s">
        <v>1088</v>
      </c>
      <c r="T15" s="34">
        <f t="shared" si="1"/>
        <v>8230</v>
      </c>
      <c r="U15" s="34">
        <f t="shared" si="1"/>
        <v>4256</v>
      </c>
      <c r="V15" s="34">
        <f t="shared" si="1"/>
        <v>3974</v>
      </c>
      <c r="W15" s="34">
        <f>SUM(W17:W39)</f>
        <v>8228</v>
      </c>
      <c r="X15" s="34">
        <f t="shared" si="1"/>
        <v>2</v>
      </c>
      <c r="Y15" s="34">
        <f t="shared" ref="Y15:AI15" si="2">SUM(Y17:Y39)</f>
        <v>207952</v>
      </c>
      <c r="Z15" s="34">
        <f t="shared" si="2"/>
        <v>92150</v>
      </c>
      <c r="AA15" s="34">
        <f t="shared" si="2"/>
        <v>115802</v>
      </c>
      <c r="AB15" s="34">
        <f t="shared" si="2"/>
        <v>201479</v>
      </c>
      <c r="AC15" s="34">
        <f t="shared" si="2"/>
        <v>6473</v>
      </c>
      <c r="AD15" s="34">
        <f t="shared" si="2"/>
        <v>560</v>
      </c>
      <c r="AE15" s="34">
        <f t="shared" si="2"/>
        <v>344</v>
      </c>
      <c r="AF15" s="34">
        <f t="shared" si="2"/>
        <v>216</v>
      </c>
      <c r="AG15" s="34">
        <f t="shared" si="2"/>
        <v>160</v>
      </c>
      <c r="AH15" s="34">
        <f t="shared" si="2"/>
        <v>400</v>
      </c>
      <c r="AI15" s="34">
        <f t="shared" si="2"/>
        <v>191</v>
      </c>
      <c r="AJ15" s="273" t="s">
        <v>1088</v>
      </c>
    </row>
    <row r="16" spans="1:36" s="1" customFormat="1" ht="14.65" customHeight="1">
      <c r="A16" s="37"/>
      <c r="B16" s="1173"/>
      <c r="C16" s="1173"/>
      <c r="D16" s="1173"/>
      <c r="E16" s="1173"/>
      <c r="F16" s="1173"/>
      <c r="G16" s="1173"/>
      <c r="H16" s="1173"/>
      <c r="I16" s="1173"/>
      <c r="J16" s="1173"/>
      <c r="K16" s="1173"/>
      <c r="L16" s="1173"/>
      <c r="M16" s="1173"/>
      <c r="N16" s="1173"/>
      <c r="O16" s="1173"/>
      <c r="P16" s="1173"/>
      <c r="Q16" s="1201"/>
      <c r="T16" s="259"/>
      <c r="U16" s="1150"/>
      <c r="V16" s="31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259"/>
    </row>
    <row r="17" spans="1:36" s="53" customFormat="1" ht="16.5" customHeight="1">
      <c r="A17" s="37" t="s">
        <v>298</v>
      </c>
      <c r="B17" s="1173">
        <f>IF(SUM(E17:K17)=SUM(C17:D17),C17+D17,"ERR!""")</f>
        <v>552</v>
      </c>
      <c r="C17" s="899">
        <v>313</v>
      </c>
      <c r="D17" s="899">
        <v>239</v>
      </c>
      <c r="E17" s="903">
        <v>447</v>
      </c>
      <c r="F17" s="899">
        <v>69</v>
      </c>
      <c r="G17" s="903">
        <v>0</v>
      </c>
      <c r="H17" s="899">
        <v>9</v>
      </c>
      <c r="I17" s="899">
        <v>17</v>
      </c>
      <c r="J17" s="903">
        <v>0</v>
      </c>
      <c r="K17" s="903">
        <v>10</v>
      </c>
      <c r="L17" s="903">
        <f>IF(SUM(O17,T17)=SUM(M17:N17),O17+T17,"ERR!""")</f>
        <v>4229</v>
      </c>
      <c r="M17" s="899">
        <v>2197</v>
      </c>
      <c r="N17" s="899">
        <v>2032</v>
      </c>
      <c r="O17" s="899">
        <f>SUM(P17:Q17)</f>
        <v>553</v>
      </c>
      <c r="P17" s="903">
        <v>553</v>
      </c>
      <c r="Q17" s="903">
        <v>0</v>
      </c>
      <c r="R17" s="904" t="s">
        <v>5</v>
      </c>
      <c r="S17" s="961" t="s">
        <v>298</v>
      </c>
      <c r="T17" s="903">
        <f>IF(SUM(U17+V17)=SUM(W17:X17),U17+V17,"ERR!""")</f>
        <v>3676</v>
      </c>
      <c r="U17" s="899">
        <v>1875</v>
      </c>
      <c r="V17" s="899">
        <v>1801</v>
      </c>
      <c r="W17" s="903">
        <v>3674</v>
      </c>
      <c r="X17" s="903">
        <v>2</v>
      </c>
      <c r="Y17" s="1173">
        <f>IF(SUM(Z17+AA17)=SUM(AB17:AC17),Z17+AA17,"ERR!""")</f>
        <v>31455</v>
      </c>
      <c r="Z17" s="899">
        <v>10723</v>
      </c>
      <c r="AA17" s="899">
        <v>20732</v>
      </c>
      <c r="AB17" s="903">
        <v>30538</v>
      </c>
      <c r="AC17" s="903">
        <v>917</v>
      </c>
      <c r="AD17" s="903">
        <f>IF(SUM(AE17+AF17)=SUM(AG17:AH17),AE17+AF17,"ERR!""")</f>
        <v>30</v>
      </c>
      <c r="AE17" s="899">
        <v>20</v>
      </c>
      <c r="AF17" s="899">
        <v>10</v>
      </c>
      <c r="AG17" s="903">
        <v>13</v>
      </c>
      <c r="AH17" s="903">
        <v>17</v>
      </c>
      <c r="AI17" s="903">
        <v>4</v>
      </c>
      <c r="AJ17" s="904" t="s">
        <v>5</v>
      </c>
    </row>
    <row r="18" spans="1:36" s="53" customFormat="1" ht="16.5" customHeight="1">
      <c r="A18" s="37" t="s">
        <v>300</v>
      </c>
      <c r="B18" s="1173">
        <f t="shared" ref="B18:B39" si="3">IF(SUM(E18:K18)=SUM(C18:D18),C18+D18,"ERR!""")</f>
        <v>290</v>
      </c>
      <c r="C18" s="899">
        <v>148</v>
      </c>
      <c r="D18" s="899">
        <v>142</v>
      </c>
      <c r="E18" s="903">
        <v>232</v>
      </c>
      <c r="F18" s="899">
        <v>35</v>
      </c>
      <c r="G18" s="903">
        <v>0</v>
      </c>
      <c r="H18" s="903">
        <v>6</v>
      </c>
      <c r="I18" s="899">
        <v>10</v>
      </c>
      <c r="J18" s="903">
        <v>0</v>
      </c>
      <c r="K18" s="903">
        <v>7</v>
      </c>
      <c r="L18" s="903">
        <f t="shared" ref="L18:L39" si="4">IF(SUM(O18,T18)=SUM(M18:N18),O18+T18,"ERR!""")</f>
        <v>1299</v>
      </c>
      <c r="M18" s="899">
        <v>716</v>
      </c>
      <c r="N18" s="899">
        <v>583</v>
      </c>
      <c r="O18" s="899">
        <f t="shared" ref="O18:O39" si="5">SUM(P18:Q18)</f>
        <v>533</v>
      </c>
      <c r="P18" s="903">
        <v>533</v>
      </c>
      <c r="Q18" s="899" t="s">
        <v>1221</v>
      </c>
      <c r="R18" s="904" t="s">
        <v>6</v>
      </c>
      <c r="S18" s="961" t="s">
        <v>300</v>
      </c>
      <c r="T18" s="903">
        <f t="shared" ref="T18:T39" si="6">IF(SUM(U18+V18)=SUM(W18:X18),U18+V18,"ERR!""")</f>
        <v>766</v>
      </c>
      <c r="U18" s="899">
        <v>412</v>
      </c>
      <c r="V18" s="899">
        <v>354</v>
      </c>
      <c r="W18" s="903">
        <v>766</v>
      </c>
      <c r="X18" s="899">
        <v>0</v>
      </c>
      <c r="Y18" s="1173">
        <f t="shared" ref="Y18:Y39" si="7">IF(SUM(Z18+AA18)=SUM(AB18:AC18),Z18+AA18,"ERR!""")</f>
        <v>20598</v>
      </c>
      <c r="Z18" s="899">
        <v>10477</v>
      </c>
      <c r="AA18" s="899">
        <v>10121</v>
      </c>
      <c r="AB18" s="903">
        <v>20019</v>
      </c>
      <c r="AC18" s="903">
        <v>579</v>
      </c>
      <c r="AD18" s="903">
        <f t="shared" ref="AD18:AD39" si="8">IF(SUM(AE18+AF18)=SUM(AG18:AH18),AE18+AF18,"ERR!""")</f>
        <v>29</v>
      </c>
      <c r="AE18" s="899">
        <v>16</v>
      </c>
      <c r="AF18" s="899">
        <v>13</v>
      </c>
      <c r="AG18" s="899">
        <v>11</v>
      </c>
      <c r="AH18" s="899">
        <v>18</v>
      </c>
      <c r="AI18" s="899">
        <v>9</v>
      </c>
      <c r="AJ18" s="904" t="s">
        <v>6</v>
      </c>
    </row>
    <row r="19" spans="1:36" s="53" customFormat="1" ht="16.5" customHeight="1">
      <c r="A19" s="37" t="s">
        <v>302</v>
      </c>
      <c r="B19" s="1173">
        <f t="shared" si="3"/>
        <v>159</v>
      </c>
      <c r="C19" s="899">
        <v>100</v>
      </c>
      <c r="D19" s="899">
        <v>59</v>
      </c>
      <c r="E19" s="903">
        <v>131</v>
      </c>
      <c r="F19" s="899">
        <v>16</v>
      </c>
      <c r="G19" s="903">
        <v>0</v>
      </c>
      <c r="H19" s="903">
        <v>2</v>
      </c>
      <c r="I19" s="899">
        <v>7</v>
      </c>
      <c r="J19" s="903">
        <v>0</v>
      </c>
      <c r="K19" s="903">
        <v>3</v>
      </c>
      <c r="L19" s="903">
        <f t="shared" si="4"/>
        <v>791</v>
      </c>
      <c r="M19" s="899">
        <v>412</v>
      </c>
      <c r="N19" s="899">
        <v>379</v>
      </c>
      <c r="O19" s="899">
        <f t="shared" si="5"/>
        <v>408</v>
      </c>
      <c r="P19" s="903">
        <v>408</v>
      </c>
      <c r="Q19" s="903">
        <v>0</v>
      </c>
      <c r="R19" s="904" t="s">
        <v>7</v>
      </c>
      <c r="S19" s="961" t="s">
        <v>302</v>
      </c>
      <c r="T19" s="903">
        <f t="shared" si="6"/>
        <v>383</v>
      </c>
      <c r="U19" s="899">
        <v>173</v>
      </c>
      <c r="V19" s="899">
        <v>210</v>
      </c>
      <c r="W19" s="903">
        <v>383</v>
      </c>
      <c r="X19" s="899">
        <v>0</v>
      </c>
      <c r="Y19" s="1173">
        <f t="shared" si="7"/>
        <v>6128</v>
      </c>
      <c r="Z19" s="899">
        <v>2478</v>
      </c>
      <c r="AA19" s="899">
        <v>3650</v>
      </c>
      <c r="AB19" s="903">
        <v>5994</v>
      </c>
      <c r="AC19" s="903">
        <v>134</v>
      </c>
      <c r="AD19" s="903">
        <f t="shared" si="8"/>
        <v>134</v>
      </c>
      <c r="AE19" s="899">
        <v>94</v>
      </c>
      <c r="AF19" s="899">
        <v>40</v>
      </c>
      <c r="AG19" s="903">
        <v>7</v>
      </c>
      <c r="AH19" s="903">
        <v>127</v>
      </c>
      <c r="AI19" s="899">
        <v>12</v>
      </c>
      <c r="AJ19" s="904" t="s">
        <v>7</v>
      </c>
    </row>
    <row r="20" spans="1:36" s="53" customFormat="1" ht="16.5" customHeight="1">
      <c r="A20" s="37" t="s">
        <v>304</v>
      </c>
      <c r="B20" s="1173">
        <f t="shared" si="3"/>
        <v>210</v>
      </c>
      <c r="C20" s="899">
        <v>115</v>
      </c>
      <c r="D20" s="899">
        <v>95</v>
      </c>
      <c r="E20" s="903">
        <v>161</v>
      </c>
      <c r="F20" s="899">
        <v>30</v>
      </c>
      <c r="G20" s="903">
        <v>1</v>
      </c>
      <c r="H20" s="903">
        <v>4</v>
      </c>
      <c r="I20" s="903">
        <v>10</v>
      </c>
      <c r="J20" s="903">
        <v>0</v>
      </c>
      <c r="K20" s="903">
        <v>4</v>
      </c>
      <c r="L20" s="903">
        <f t="shared" si="4"/>
        <v>1833</v>
      </c>
      <c r="M20" s="899">
        <v>965</v>
      </c>
      <c r="N20" s="899">
        <v>868</v>
      </c>
      <c r="O20" s="899">
        <f t="shared" si="5"/>
        <v>528</v>
      </c>
      <c r="P20" s="903">
        <v>528</v>
      </c>
      <c r="Q20" s="899" t="s">
        <v>1221</v>
      </c>
      <c r="R20" s="904" t="s">
        <v>8</v>
      </c>
      <c r="S20" s="961" t="s">
        <v>304</v>
      </c>
      <c r="T20" s="903">
        <f t="shared" si="6"/>
        <v>1305</v>
      </c>
      <c r="U20" s="899">
        <v>667</v>
      </c>
      <c r="V20" s="899">
        <v>638</v>
      </c>
      <c r="W20" s="903">
        <v>1305</v>
      </c>
      <c r="X20" s="899">
        <v>0</v>
      </c>
      <c r="Y20" s="1173">
        <f t="shared" si="7"/>
        <v>19906</v>
      </c>
      <c r="Z20" s="899">
        <v>13760</v>
      </c>
      <c r="AA20" s="899">
        <v>6146</v>
      </c>
      <c r="AB20" s="903">
        <v>19548</v>
      </c>
      <c r="AC20" s="903">
        <v>358</v>
      </c>
      <c r="AD20" s="903">
        <f t="shared" si="8"/>
        <v>17</v>
      </c>
      <c r="AE20" s="899">
        <v>14</v>
      </c>
      <c r="AF20" s="899">
        <v>3</v>
      </c>
      <c r="AG20" s="903">
        <v>8</v>
      </c>
      <c r="AH20" s="903">
        <v>9</v>
      </c>
      <c r="AI20" s="899">
        <v>4</v>
      </c>
      <c r="AJ20" s="904" t="s">
        <v>8</v>
      </c>
    </row>
    <row r="21" spans="1:36" s="53" customFormat="1" ht="16.5" customHeight="1">
      <c r="A21" s="37" t="s">
        <v>306</v>
      </c>
      <c r="B21" s="1173">
        <f t="shared" si="3"/>
        <v>376</v>
      </c>
      <c r="C21" s="899">
        <v>204</v>
      </c>
      <c r="D21" s="899">
        <v>172</v>
      </c>
      <c r="E21" s="899">
        <v>319</v>
      </c>
      <c r="F21" s="899">
        <v>33</v>
      </c>
      <c r="G21" s="903">
        <v>1</v>
      </c>
      <c r="H21" s="903">
        <v>8</v>
      </c>
      <c r="I21" s="899">
        <v>9</v>
      </c>
      <c r="J21" s="903">
        <v>0</v>
      </c>
      <c r="K21" s="903">
        <v>6</v>
      </c>
      <c r="L21" s="903">
        <f t="shared" si="4"/>
        <v>1377</v>
      </c>
      <c r="M21" s="899">
        <v>803</v>
      </c>
      <c r="N21" s="899">
        <v>574</v>
      </c>
      <c r="O21" s="899">
        <f t="shared" si="5"/>
        <v>1106</v>
      </c>
      <c r="P21" s="903">
        <v>1106</v>
      </c>
      <c r="Q21" s="903">
        <v>0</v>
      </c>
      <c r="R21" s="904" t="s">
        <v>9</v>
      </c>
      <c r="S21" s="961" t="s">
        <v>306</v>
      </c>
      <c r="T21" s="903">
        <f t="shared" si="6"/>
        <v>271</v>
      </c>
      <c r="U21" s="899">
        <v>174</v>
      </c>
      <c r="V21" s="899">
        <v>97</v>
      </c>
      <c r="W21" s="903">
        <v>271</v>
      </c>
      <c r="X21" s="899">
        <v>0</v>
      </c>
      <c r="Y21" s="1173">
        <f t="shared" si="7"/>
        <v>34080</v>
      </c>
      <c r="Z21" s="899">
        <v>16023</v>
      </c>
      <c r="AA21" s="899">
        <v>18057</v>
      </c>
      <c r="AB21" s="903">
        <v>33725</v>
      </c>
      <c r="AC21" s="903">
        <v>355</v>
      </c>
      <c r="AD21" s="903">
        <f t="shared" si="8"/>
        <v>42</v>
      </c>
      <c r="AE21" s="899">
        <v>18</v>
      </c>
      <c r="AF21" s="899">
        <v>24</v>
      </c>
      <c r="AG21" s="903">
        <v>13</v>
      </c>
      <c r="AH21" s="903">
        <v>29</v>
      </c>
      <c r="AI21" s="899">
        <v>51</v>
      </c>
      <c r="AJ21" s="904" t="s">
        <v>9</v>
      </c>
    </row>
    <row r="22" spans="1:36" s="53" customFormat="1" ht="16.5" customHeight="1">
      <c r="A22" s="37" t="s">
        <v>308</v>
      </c>
      <c r="B22" s="1173">
        <f t="shared" si="3"/>
        <v>118</v>
      </c>
      <c r="C22" s="899">
        <v>63</v>
      </c>
      <c r="D22" s="899">
        <v>55</v>
      </c>
      <c r="E22" s="903">
        <v>90</v>
      </c>
      <c r="F22" s="899">
        <v>15</v>
      </c>
      <c r="G22" s="903">
        <v>0</v>
      </c>
      <c r="H22" s="903">
        <v>1</v>
      </c>
      <c r="I22" s="903">
        <v>10</v>
      </c>
      <c r="J22" s="903">
        <v>0</v>
      </c>
      <c r="K22" s="903">
        <v>2</v>
      </c>
      <c r="L22" s="903">
        <f t="shared" si="4"/>
        <v>562</v>
      </c>
      <c r="M22" s="899">
        <v>287</v>
      </c>
      <c r="N22" s="899">
        <v>275</v>
      </c>
      <c r="O22" s="899">
        <f t="shared" si="5"/>
        <v>401</v>
      </c>
      <c r="P22" s="903">
        <v>401</v>
      </c>
      <c r="Q22" s="899" t="s">
        <v>1221</v>
      </c>
      <c r="R22" s="904" t="s">
        <v>10</v>
      </c>
      <c r="S22" s="961" t="s">
        <v>308</v>
      </c>
      <c r="T22" s="903">
        <f t="shared" si="6"/>
        <v>161</v>
      </c>
      <c r="U22" s="899">
        <v>71</v>
      </c>
      <c r="V22" s="899">
        <v>90</v>
      </c>
      <c r="W22" s="903">
        <v>161</v>
      </c>
      <c r="X22" s="899" t="s">
        <v>1221</v>
      </c>
      <c r="Y22" s="1173">
        <f t="shared" si="7"/>
        <v>10735</v>
      </c>
      <c r="Z22" s="899">
        <v>3765</v>
      </c>
      <c r="AA22" s="899">
        <v>6970</v>
      </c>
      <c r="AB22" s="903">
        <v>10603</v>
      </c>
      <c r="AC22" s="903">
        <v>132</v>
      </c>
      <c r="AD22" s="903">
        <f t="shared" si="8"/>
        <v>13</v>
      </c>
      <c r="AE22" s="899">
        <v>11</v>
      </c>
      <c r="AF22" s="899">
        <v>2</v>
      </c>
      <c r="AG22" s="903">
        <v>11</v>
      </c>
      <c r="AH22" s="903">
        <v>2</v>
      </c>
      <c r="AI22" s="899">
        <v>73</v>
      </c>
      <c r="AJ22" s="904" t="s">
        <v>10</v>
      </c>
    </row>
    <row r="23" spans="1:36" s="53" customFormat="1" ht="16.5" customHeight="1">
      <c r="A23" s="37" t="s">
        <v>310</v>
      </c>
      <c r="B23" s="1173">
        <f t="shared" si="3"/>
        <v>143</v>
      </c>
      <c r="C23" s="899">
        <v>66</v>
      </c>
      <c r="D23" s="899">
        <v>77</v>
      </c>
      <c r="E23" s="903">
        <v>123</v>
      </c>
      <c r="F23" s="899">
        <v>9</v>
      </c>
      <c r="G23" s="903">
        <v>0</v>
      </c>
      <c r="H23" s="903">
        <v>5</v>
      </c>
      <c r="I23" s="903">
        <v>1</v>
      </c>
      <c r="J23" s="903">
        <v>0</v>
      </c>
      <c r="K23" s="903">
        <v>5</v>
      </c>
      <c r="L23" s="903">
        <f t="shared" si="4"/>
        <v>282</v>
      </c>
      <c r="M23" s="899">
        <v>145</v>
      </c>
      <c r="N23" s="899">
        <v>137</v>
      </c>
      <c r="O23" s="899">
        <f t="shared" si="5"/>
        <v>267</v>
      </c>
      <c r="P23" s="903">
        <v>264</v>
      </c>
      <c r="Q23" s="903">
        <v>3</v>
      </c>
      <c r="R23" s="904" t="s">
        <v>11</v>
      </c>
      <c r="S23" s="961" t="s">
        <v>310</v>
      </c>
      <c r="T23" s="903">
        <f t="shared" si="6"/>
        <v>15</v>
      </c>
      <c r="U23" s="899">
        <v>7</v>
      </c>
      <c r="V23" s="899">
        <v>8</v>
      </c>
      <c r="W23" s="903">
        <v>15</v>
      </c>
      <c r="X23" s="899">
        <v>0</v>
      </c>
      <c r="Y23" s="1173">
        <f t="shared" si="7"/>
        <v>9850</v>
      </c>
      <c r="Z23" s="899">
        <v>4106</v>
      </c>
      <c r="AA23" s="899">
        <v>5744</v>
      </c>
      <c r="AB23" s="903">
        <v>9080</v>
      </c>
      <c r="AC23" s="903">
        <v>770</v>
      </c>
      <c r="AD23" s="903">
        <f t="shared" si="8"/>
        <v>15</v>
      </c>
      <c r="AE23" s="899">
        <v>7</v>
      </c>
      <c r="AF23" s="899">
        <v>8</v>
      </c>
      <c r="AG23" s="903">
        <v>3</v>
      </c>
      <c r="AH23" s="903">
        <v>12</v>
      </c>
      <c r="AI23" s="899">
        <v>6</v>
      </c>
      <c r="AJ23" s="904" t="s">
        <v>11</v>
      </c>
    </row>
    <row r="24" spans="1:36" s="53" customFormat="1" ht="16.5" customHeight="1">
      <c r="A24" s="37" t="s">
        <v>312</v>
      </c>
      <c r="B24" s="1173">
        <f t="shared" si="3"/>
        <v>117</v>
      </c>
      <c r="C24" s="899">
        <v>65</v>
      </c>
      <c r="D24" s="899">
        <v>52</v>
      </c>
      <c r="E24" s="899">
        <v>92</v>
      </c>
      <c r="F24" s="899">
        <v>15</v>
      </c>
      <c r="G24" s="903">
        <v>0</v>
      </c>
      <c r="H24" s="903">
        <v>2</v>
      </c>
      <c r="I24" s="903">
        <v>5</v>
      </c>
      <c r="J24" s="903">
        <v>0</v>
      </c>
      <c r="K24" s="903">
        <v>3</v>
      </c>
      <c r="L24" s="903">
        <f t="shared" si="4"/>
        <v>464</v>
      </c>
      <c r="M24" s="899">
        <v>232</v>
      </c>
      <c r="N24" s="899">
        <v>232</v>
      </c>
      <c r="O24" s="899">
        <f t="shared" si="5"/>
        <v>156</v>
      </c>
      <c r="P24" s="903">
        <v>156</v>
      </c>
      <c r="Q24" s="899" t="s">
        <v>1221</v>
      </c>
      <c r="R24" s="904" t="s">
        <v>12</v>
      </c>
      <c r="S24" s="961" t="s">
        <v>312</v>
      </c>
      <c r="T24" s="903">
        <f t="shared" si="6"/>
        <v>308</v>
      </c>
      <c r="U24" s="899">
        <v>154</v>
      </c>
      <c r="V24" s="899">
        <v>154</v>
      </c>
      <c r="W24" s="903">
        <v>308</v>
      </c>
      <c r="X24" s="903">
        <v>0</v>
      </c>
      <c r="Y24" s="1173">
        <f t="shared" si="7"/>
        <v>7363</v>
      </c>
      <c r="Z24" s="899">
        <v>3217</v>
      </c>
      <c r="AA24" s="899">
        <v>4146</v>
      </c>
      <c r="AB24" s="903">
        <v>7165</v>
      </c>
      <c r="AC24" s="903">
        <v>198</v>
      </c>
      <c r="AD24" s="903">
        <f t="shared" si="8"/>
        <v>10</v>
      </c>
      <c r="AE24" s="899">
        <v>7</v>
      </c>
      <c r="AF24" s="899">
        <v>3</v>
      </c>
      <c r="AG24" s="903">
        <v>1</v>
      </c>
      <c r="AH24" s="903">
        <v>9</v>
      </c>
      <c r="AI24" s="899">
        <v>0</v>
      </c>
      <c r="AJ24" s="904" t="s">
        <v>12</v>
      </c>
    </row>
    <row r="25" spans="1:36" s="53" customFormat="1" ht="16.5" customHeight="1">
      <c r="A25" s="37" t="s">
        <v>314</v>
      </c>
      <c r="B25" s="1173">
        <f t="shared" si="3"/>
        <v>109</v>
      </c>
      <c r="C25" s="899">
        <v>64</v>
      </c>
      <c r="D25" s="899">
        <v>45</v>
      </c>
      <c r="E25" s="899">
        <v>87</v>
      </c>
      <c r="F25" s="899">
        <v>8</v>
      </c>
      <c r="G25" s="903">
        <v>0</v>
      </c>
      <c r="H25" s="903">
        <v>0</v>
      </c>
      <c r="I25" s="903">
        <v>7</v>
      </c>
      <c r="J25" s="903">
        <v>0</v>
      </c>
      <c r="K25" s="903">
        <v>7</v>
      </c>
      <c r="L25" s="903">
        <f t="shared" si="4"/>
        <v>385</v>
      </c>
      <c r="M25" s="899">
        <v>209</v>
      </c>
      <c r="N25" s="899">
        <v>176</v>
      </c>
      <c r="O25" s="899">
        <f t="shared" si="5"/>
        <v>257</v>
      </c>
      <c r="P25" s="903">
        <v>257</v>
      </c>
      <c r="Q25" s="903">
        <v>0</v>
      </c>
      <c r="R25" s="904" t="s">
        <v>13</v>
      </c>
      <c r="S25" s="961" t="s">
        <v>314</v>
      </c>
      <c r="T25" s="903">
        <f t="shared" si="6"/>
        <v>128</v>
      </c>
      <c r="U25" s="899">
        <v>64</v>
      </c>
      <c r="V25" s="899">
        <v>64</v>
      </c>
      <c r="W25" s="903">
        <v>128</v>
      </c>
      <c r="X25" s="899">
        <v>0</v>
      </c>
      <c r="Y25" s="1173">
        <f t="shared" si="7"/>
        <v>7970</v>
      </c>
      <c r="Z25" s="899">
        <v>2687</v>
      </c>
      <c r="AA25" s="899">
        <v>5283</v>
      </c>
      <c r="AB25" s="903">
        <v>7427</v>
      </c>
      <c r="AC25" s="903">
        <v>543</v>
      </c>
      <c r="AD25" s="903">
        <f t="shared" si="8"/>
        <v>91</v>
      </c>
      <c r="AE25" s="899">
        <v>63</v>
      </c>
      <c r="AF25" s="899">
        <v>28</v>
      </c>
      <c r="AG25" s="903">
        <v>42</v>
      </c>
      <c r="AH25" s="903">
        <v>49</v>
      </c>
      <c r="AI25" s="903">
        <v>0</v>
      </c>
      <c r="AJ25" s="904" t="s">
        <v>13</v>
      </c>
    </row>
    <row r="26" spans="1:36" s="53" customFormat="1" ht="16.5" customHeight="1">
      <c r="A26" s="37" t="s">
        <v>316</v>
      </c>
      <c r="B26" s="1173">
        <f t="shared" si="3"/>
        <v>232</v>
      </c>
      <c r="C26" s="899">
        <v>133</v>
      </c>
      <c r="D26" s="899">
        <v>99</v>
      </c>
      <c r="E26" s="899">
        <v>200</v>
      </c>
      <c r="F26" s="899">
        <v>18</v>
      </c>
      <c r="G26" s="903">
        <v>0</v>
      </c>
      <c r="H26" s="903">
        <v>5</v>
      </c>
      <c r="I26" s="903">
        <v>5</v>
      </c>
      <c r="J26" s="903">
        <v>0</v>
      </c>
      <c r="K26" s="903">
        <v>4</v>
      </c>
      <c r="L26" s="903">
        <f t="shared" si="4"/>
        <v>1617</v>
      </c>
      <c r="M26" s="899">
        <v>894</v>
      </c>
      <c r="N26" s="899">
        <v>723</v>
      </c>
      <c r="O26" s="899">
        <f t="shared" si="5"/>
        <v>863</v>
      </c>
      <c r="P26" s="903">
        <v>863</v>
      </c>
      <c r="Q26" s="899" t="s">
        <v>1221</v>
      </c>
      <c r="R26" s="904" t="s">
        <v>14</v>
      </c>
      <c r="S26" s="961" t="s">
        <v>316</v>
      </c>
      <c r="T26" s="903">
        <f t="shared" si="6"/>
        <v>754</v>
      </c>
      <c r="U26" s="899">
        <v>420</v>
      </c>
      <c r="V26" s="899">
        <v>334</v>
      </c>
      <c r="W26" s="903">
        <v>754</v>
      </c>
      <c r="X26" s="903">
        <v>0</v>
      </c>
      <c r="Y26" s="1173">
        <f t="shared" si="7"/>
        <v>26588</v>
      </c>
      <c r="Z26" s="899">
        <v>9602</v>
      </c>
      <c r="AA26" s="899">
        <v>16986</v>
      </c>
      <c r="AB26" s="903">
        <v>25941</v>
      </c>
      <c r="AC26" s="903">
        <v>647</v>
      </c>
      <c r="AD26" s="903">
        <f t="shared" si="8"/>
        <v>32</v>
      </c>
      <c r="AE26" s="899">
        <v>21</v>
      </c>
      <c r="AF26" s="899">
        <v>11</v>
      </c>
      <c r="AG26" s="903">
        <v>15</v>
      </c>
      <c r="AH26" s="903">
        <v>17</v>
      </c>
      <c r="AI26" s="903">
        <v>0</v>
      </c>
      <c r="AJ26" s="904" t="s">
        <v>14</v>
      </c>
    </row>
    <row r="27" spans="1:36" s="53" customFormat="1" ht="16.5" customHeight="1">
      <c r="A27" s="37" t="s">
        <v>318</v>
      </c>
      <c r="B27" s="1173">
        <f t="shared" si="3"/>
        <v>41</v>
      </c>
      <c r="C27" s="899">
        <v>25</v>
      </c>
      <c r="D27" s="899">
        <v>16</v>
      </c>
      <c r="E27" s="899">
        <v>34</v>
      </c>
      <c r="F27" s="903">
        <v>4</v>
      </c>
      <c r="G27" s="903">
        <v>0</v>
      </c>
      <c r="H27" s="903">
        <v>0</v>
      </c>
      <c r="I27" s="903">
        <v>2</v>
      </c>
      <c r="J27" s="903">
        <v>0</v>
      </c>
      <c r="K27" s="903">
        <v>1</v>
      </c>
      <c r="L27" s="903">
        <f t="shared" si="4"/>
        <v>51</v>
      </c>
      <c r="M27" s="899">
        <v>24</v>
      </c>
      <c r="N27" s="899">
        <v>27</v>
      </c>
      <c r="O27" s="899">
        <f t="shared" si="5"/>
        <v>51</v>
      </c>
      <c r="P27" s="903">
        <v>51</v>
      </c>
      <c r="Q27" s="903">
        <v>0</v>
      </c>
      <c r="R27" s="904" t="s">
        <v>15</v>
      </c>
      <c r="S27" s="961" t="s">
        <v>318</v>
      </c>
      <c r="T27" s="903">
        <f t="shared" si="6"/>
        <v>0</v>
      </c>
      <c r="U27" s="899">
        <v>0</v>
      </c>
      <c r="V27" s="899">
        <v>0</v>
      </c>
      <c r="W27" s="899">
        <v>0</v>
      </c>
      <c r="X27" s="899">
        <v>0</v>
      </c>
      <c r="Y27" s="1173">
        <f t="shared" si="7"/>
        <v>2095</v>
      </c>
      <c r="Z27" s="899">
        <v>1049</v>
      </c>
      <c r="AA27" s="899">
        <v>1046</v>
      </c>
      <c r="AB27" s="903">
        <v>2054</v>
      </c>
      <c r="AC27" s="903">
        <v>41</v>
      </c>
      <c r="AD27" s="903">
        <f t="shared" si="8"/>
        <v>8</v>
      </c>
      <c r="AE27" s="899">
        <v>6</v>
      </c>
      <c r="AF27" s="899">
        <v>2</v>
      </c>
      <c r="AG27" s="903">
        <v>5</v>
      </c>
      <c r="AH27" s="903">
        <v>3</v>
      </c>
      <c r="AI27" s="903">
        <v>0</v>
      </c>
      <c r="AJ27" s="904" t="s">
        <v>15</v>
      </c>
    </row>
    <row r="28" spans="1:36" s="53" customFormat="1" ht="16.5" customHeight="1">
      <c r="A28" s="37" t="s">
        <v>320</v>
      </c>
      <c r="B28" s="1173">
        <f t="shared" si="3"/>
        <v>114</v>
      </c>
      <c r="C28" s="899">
        <v>53</v>
      </c>
      <c r="D28" s="899">
        <v>61</v>
      </c>
      <c r="E28" s="899">
        <v>94</v>
      </c>
      <c r="F28" s="899">
        <v>12</v>
      </c>
      <c r="G28" s="903">
        <v>0</v>
      </c>
      <c r="H28" s="903">
        <v>1</v>
      </c>
      <c r="I28" s="903">
        <v>4</v>
      </c>
      <c r="J28" s="903">
        <v>0</v>
      </c>
      <c r="K28" s="903">
        <v>3</v>
      </c>
      <c r="L28" s="903">
        <f t="shared" si="4"/>
        <v>120</v>
      </c>
      <c r="M28" s="899">
        <v>62</v>
      </c>
      <c r="N28" s="899">
        <v>58</v>
      </c>
      <c r="O28" s="899">
        <f t="shared" si="5"/>
        <v>112</v>
      </c>
      <c r="P28" s="903">
        <v>112</v>
      </c>
      <c r="Q28" s="899" t="s">
        <v>1221</v>
      </c>
      <c r="R28" s="904" t="s">
        <v>16</v>
      </c>
      <c r="S28" s="961" t="s">
        <v>320</v>
      </c>
      <c r="T28" s="903">
        <f t="shared" si="6"/>
        <v>8</v>
      </c>
      <c r="U28" s="899">
        <v>4</v>
      </c>
      <c r="V28" s="899">
        <v>4</v>
      </c>
      <c r="W28" s="903">
        <v>8</v>
      </c>
      <c r="X28" s="899">
        <v>0</v>
      </c>
      <c r="Y28" s="1173">
        <f t="shared" si="7"/>
        <v>3017</v>
      </c>
      <c r="Z28" s="899">
        <v>915</v>
      </c>
      <c r="AA28" s="899">
        <v>2102</v>
      </c>
      <c r="AB28" s="903">
        <v>2858</v>
      </c>
      <c r="AC28" s="903">
        <v>159</v>
      </c>
      <c r="AD28" s="903">
        <f t="shared" si="8"/>
        <v>5</v>
      </c>
      <c r="AE28" s="899">
        <v>5</v>
      </c>
      <c r="AF28" s="903">
        <v>0</v>
      </c>
      <c r="AG28" s="903">
        <v>5</v>
      </c>
      <c r="AH28" s="903">
        <v>0</v>
      </c>
      <c r="AI28" s="903">
        <v>0</v>
      </c>
      <c r="AJ28" s="904" t="s">
        <v>16</v>
      </c>
    </row>
    <row r="29" spans="1:36" s="53" customFormat="1" ht="16.5" customHeight="1">
      <c r="A29" s="37" t="s">
        <v>322</v>
      </c>
      <c r="B29" s="1173">
        <f t="shared" si="3"/>
        <v>61</v>
      </c>
      <c r="C29" s="899">
        <v>38</v>
      </c>
      <c r="D29" s="899">
        <v>23</v>
      </c>
      <c r="E29" s="899">
        <v>47</v>
      </c>
      <c r="F29" s="899">
        <v>8</v>
      </c>
      <c r="G29" s="903">
        <v>0</v>
      </c>
      <c r="H29" s="903">
        <v>1</v>
      </c>
      <c r="I29" s="903">
        <v>3</v>
      </c>
      <c r="J29" s="903">
        <v>0</v>
      </c>
      <c r="K29" s="903">
        <v>2</v>
      </c>
      <c r="L29" s="903">
        <f t="shared" si="4"/>
        <v>55</v>
      </c>
      <c r="M29" s="899">
        <v>29</v>
      </c>
      <c r="N29" s="899">
        <v>26</v>
      </c>
      <c r="O29" s="899">
        <f t="shared" si="5"/>
        <v>46</v>
      </c>
      <c r="P29" s="903">
        <v>40</v>
      </c>
      <c r="Q29" s="903">
        <v>6</v>
      </c>
      <c r="R29" s="904" t="s">
        <v>17</v>
      </c>
      <c r="S29" s="961" t="s">
        <v>322</v>
      </c>
      <c r="T29" s="903">
        <f t="shared" si="6"/>
        <v>9</v>
      </c>
      <c r="U29" s="899">
        <v>5</v>
      </c>
      <c r="V29" s="899">
        <v>4</v>
      </c>
      <c r="W29" s="903">
        <v>9</v>
      </c>
      <c r="X29" s="899">
        <v>0</v>
      </c>
      <c r="Y29" s="1173">
        <f t="shared" si="7"/>
        <v>6239</v>
      </c>
      <c r="Z29" s="899">
        <v>4024</v>
      </c>
      <c r="AA29" s="899">
        <v>2215</v>
      </c>
      <c r="AB29" s="903">
        <v>6038</v>
      </c>
      <c r="AC29" s="903">
        <v>201</v>
      </c>
      <c r="AD29" s="903">
        <f t="shared" si="8"/>
        <v>15</v>
      </c>
      <c r="AE29" s="899">
        <v>7</v>
      </c>
      <c r="AF29" s="899">
        <v>8</v>
      </c>
      <c r="AG29" s="903">
        <v>4</v>
      </c>
      <c r="AH29" s="903">
        <v>11</v>
      </c>
      <c r="AI29" s="903">
        <v>3</v>
      </c>
      <c r="AJ29" s="904" t="s">
        <v>17</v>
      </c>
    </row>
    <row r="30" spans="1:36" s="53" customFormat="1" ht="16.5" customHeight="1">
      <c r="A30" s="37" t="s">
        <v>324</v>
      </c>
      <c r="B30" s="1173">
        <f t="shared" si="3"/>
        <v>47</v>
      </c>
      <c r="C30" s="899">
        <v>21</v>
      </c>
      <c r="D30" s="899">
        <v>26</v>
      </c>
      <c r="E30" s="899">
        <v>41</v>
      </c>
      <c r="F30" s="903">
        <v>3</v>
      </c>
      <c r="G30" s="903">
        <v>0</v>
      </c>
      <c r="H30" s="903">
        <v>0</v>
      </c>
      <c r="I30" s="903">
        <v>1</v>
      </c>
      <c r="J30" s="903">
        <v>0</v>
      </c>
      <c r="K30" s="903">
        <v>2</v>
      </c>
      <c r="L30" s="903">
        <f t="shared" si="4"/>
        <v>64</v>
      </c>
      <c r="M30" s="899">
        <v>34</v>
      </c>
      <c r="N30" s="899">
        <v>30</v>
      </c>
      <c r="O30" s="899">
        <f t="shared" si="5"/>
        <v>64</v>
      </c>
      <c r="P30" s="903">
        <v>64</v>
      </c>
      <c r="Q30" s="899" t="s">
        <v>1221</v>
      </c>
      <c r="R30" s="904" t="s">
        <v>18</v>
      </c>
      <c r="S30" s="961" t="s">
        <v>324</v>
      </c>
      <c r="T30" s="903">
        <f t="shared" si="6"/>
        <v>0</v>
      </c>
      <c r="U30" s="899">
        <v>0</v>
      </c>
      <c r="V30" s="899">
        <v>0</v>
      </c>
      <c r="W30" s="899">
        <v>0</v>
      </c>
      <c r="X30" s="899">
        <v>0</v>
      </c>
      <c r="Y30" s="1173">
        <f t="shared" si="7"/>
        <v>2090</v>
      </c>
      <c r="Z30" s="899">
        <v>744</v>
      </c>
      <c r="AA30" s="899">
        <v>1346</v>
      </c>
      <c r="AB30" s="903">
        <v>2001</v>
      </c>
      <c r="AC30" s="903">
        <v>89</v>
      </c>
      <c r="AD30" s="903">
        <f t="shared" si="8"/>
        <v>89</v>
      </c>
      <c r="AE30" s="899">
        <v>36</v>
      </c>
      <c r="AF30" s="899">
        <v>53</v>
      </c>
      <c r="AG30" s="903">
        <v>7</v>
      </c>
      <c r="AH30" s="903">
        <v>82</v>
      </c>
      <c r="AI30" s="903">
        <v>0</v>
      </c>
      <c r="AJ30" s="904" t="s">
        <v>18</v>
      </c>
    </row>
    <row r="31" spans="1:36" s="53" customFormat="1" ht="16.5" customHeight="1">
      <c r="A31" s="37" t="s">
        <v>326</v>
      </c>
      <c r="B31" s="1173">
        <f t="shared" si="3"/>
        <v>79</v>
      </c>
      <c r="C31" s="899">
        <v>40</v>
      </c>
      <c r="D31" s="899">
        <v>39</v>
      </c>
      <c r="E31" s="899">
        <v>59</v>
      </c>
      <c r="F31" s="903">
        <v>11</v>
      </c>
      <c r="G31" s="903">
        <v>1</v>
      </c>
      <c r="H31" s="903">
        <v>1</v>
      </c>
      <c r="I31" s="903">
        <v>4</v>
      </c>
      <c r="J31" s="903">
        <v>0</v>
      </c>
      <c r="K31" s="903">
        <v>3</v>
      </c>
      <c r="L31" s="903">
        <f t="shared" si="4"/>
        <v>61</v>
      </c>
      <c r="M31" s="899">
        <v>30</v>
      </c>
      <c r="N31" s="899">
        <v>31</v>
      </c>
      <c r="O31" s="899">
        <f t="shared" si="5"/>
        <v>59</v>
      </c>
      <c r="P31" s="903">
        <v>52</v>
      </c>
      <c r="Q31" s="903">
        <v>7</v>
      </c>
      <c r="R31" s="904" t="s">
        <v>19</v>
      </c>
      <c r="S31" s="961" t="s">
        <v>326</v>
      </c>
      <c r="T31" s="903">
        <f t="shared" si="6"/>
        <v>2</v>
      </c>
      <c r="U31" s="899">
        <v>0</v>
      </c>
      <c r="V31" s="899">
        <v>2</v>
      </c>
      <c r="W31" s="903">
        <v>2</v>
      </c>
      <c r="X31" s="899">
        <v>0</v>
      </c>
      <c r="Y31" s="1173">
        <f t="shared" si="7"/>
        <v>495</v>
      </c>
      <c r="Z31" s="899">
        <v>247</v>
      </c>
      <c r="AA31" s="899">
        <v>248</v>
      </c>
      <c r="AB31" s="903">
        <v>216</v>
      </c>
      <c r="AC31" s="903">
        <v>279</v>
      </c>
      <c r="AD31" s="903">
        <f t="shared" si="8"/>
        <v>15</v>
      </c>
      <c r="AE31" s="899">
        <v>7</v>
      </c>
      <c r="AF31" s="899">
        <v>8</v>
      </c>
      <c r="AG31" s="903">
        <v>6</v>
      </c>
      <c r="AH31" s="903">
        <v>9</v>
      </c>
      <c r="AI31" s="903">
        <v>0</v>
      </c>
      <c r="AJ31" s="904" t="s">
        <v>19</v>
      </c>
    </row>
    <row r="32" spans="1:36" s="53" customFormat="1" ht="16.5" customHeight="1">
      <c r="A32" s="37" t="s">
        <v>328</v>
      </c>
      <c r="B32" s="1173">
        <f t="shared" si="3"/>
        <v>70</v>
      </c>
      <c r="C32" s="899">
        <v>40</v>
      </c>
      <c r="D32" s="899">
        <v>30</v>
      </c>
      <c r="E32" s="899">
        <v>60</v>
      </c>
      <c r="F32" s="903">
        <v>8</v>
      </c>
      <c r="G32" s="903">
        <v>0</v>
      </c>
      <c r="H32" s="903">
        <v>0</v>
      </c>
      <c r="I32" s="903">
        <v>2</v>
      </c>
      <c r="J32" s="903">
        <v>0</v>
      </c>
      <c r="K32" s="903">
        <v>0</v>
      </c>
      <c r="L32" s="903">
        <f t="shared" si="4"/>
        <v>186</v>
      </c>
      <c r="M32" s="899">
        <v>92</v>
      </c>
      <c r="N32" s="899">
        <v>94</v>
      </c>
      <c r="O32" s="899">
        <f t="shared" si="5"/>
        <v>57</v>
      </c>
      <c r="P32" s="903">
        <v>57</v>
      </c>
      <c r="Q32" s="899" t="s">
        <v>1221</v>
      </c>
      <c r="R32" s="904" t="s">
        <v>20</v>
      </c>
      <c r="S32" s="961" t="s">
        <v>328</v>
      </c>
      <c r="T32" s="903">
        <f t="shared" si="6"/>
        <v>129</v>
      </c>
      <c r="U32" s="899">
        <v>61</v>
      </c>
      <c r="V32" s="899">
        <v>68</v>
      </c>
      <c r="W32" s="903">
        <v>129</v>
      </c>
      <c r="X32" s="903">
        <v>0</v>
      </c>
      <c r="Y32" s="1173">
        <f t="shared" si="7"/>
        <v>2705</v>
      </c>
      <c r="Z32" s="899">
        <v>1082</v>
      </c>
      <c r="AA32" s="899">
        <v>1623</v>
      </c>
      <c r="AB32" s="903">
        <v>2495</v>
      </c>
      <c r="AC32" s="903">
        <v>210</v>
      </c>
      <c r="AD32" s="903">
        <f t="shared" si="8"/>
        <v>1</v>
      </c>
      <c r="AE32" s="899">
        <v>1</v>
      </c>
      <c r="AF32" s="899">
        <v>0</v>
      </c>
      <c r="AG32" s="903">
        <v>0</v>
      </c>
      <c r="AH32" s="903">
        <v>1</v>
      </c>
      <c r="AI32" s="903">
        <v>0</v>
      </c>
      <c r="AJ32" s="904" t="s">
        <v>20</v>
      </c>
    </row>
    <row r="33" spans="1:36" s="53" customFormat="1" ht="16.5" customHeight="1">
      <c r="A33" s="37" t="s">
        <v>330</v>
      </c>
      <c r="B33" s="1173">
        <f t="shared" si="3"/>
        <v>51</v>
      </c>
      <c r="C33" s="899">
        <v>28</v>
      </c>
      <c r="D33" s="899">
        <v>23</v>
      </c>
      <c r="E33" s="903">
        <v>42</v>
      </c>
      <c r="F33" s="903">
        <v>6</v>
      </c>
      <c r="G33" s="903">
        <v>0</v>
      </c>
      <c r="H33" s="903">
        <v>0</v>
      </c>
      <c r="I33" s="903">
        <v>3</v>
      </c>
      <c r="J33" s="903">
        <v>0</v>
      </c>
      <c r="K33" s="903">
        <v>0</v>
      </c>
      <c r="L33" s="903">
        <f t="shared" si="4"/>
        <v>70</v>
      </c>
      <c r="M33" s="899">
        <v>36</v>
      </c>
      <c r="N33" s="899">
        <v>34</v>
      </c>
      <c r="O33" s="899">
        <f t="shared" si="5"/>
        <v>69</v>
      </c>
      <c r="P33" s="903">
        <v>69</v>
      </c>
      <c r="Q33" s="903">
        <v>0</v>
      </c>
      <c r="R33" s="904" t="s">
        <v>21</v>
      </c>
      <c r="S33" s="961" t="s">
        <v>330</v>
      </c>
      <c r="T33" s="903">
        <f t="shared" si="6"/>
        <v>1</v>
      </c>
      <c r="U33" s="899">
        <v>1</v>
      </c>
      <c r="V33" s="899">
        <v>0</v>
      </c>
      <c r="W33" s="903">
        <v>1</v>
      </c>
      <c r="X33" s="899">
        <v>0</v>
      </c>
      <c r="Y33" s="1173">
        <f t="shared" si="7"/>
        <v>141</v>
      </c>
      <c r="Z33" s="899">
        <v>73</v>
      </c>
      <c r="AA33" s="899">
        <v>68</v>
      </c>
      <c r="AB33" s="903">
        <v>50</v>
      </c>
      <c r="AC33" s="903">
        <v>91</v>
      </c>
      <c r="AD33" s="903">
        <f t="shared" si="8"/>
        <v>0</v>
      </c>
      <c r="AE33" s="899">
        <v>0</v>
      </c>
      <c r="AF33" s="899">
        <v>0</v>
      </c>
      <c r="AG33" s="899">
        <v>0</v>
      </c>
      <c r="AH33" s="899">
        <v>0</v>
      </c>
      <c r="AI33" s="899">
        <v>0</v>
      </c>
      <c r="AJ33" s="904" t="s">
        <v>21</v>
      </c>
    </row>
    <row r="34" spans="1:36" s="53" customFormat="1" ht="16.5" customHeight="1">
      <c r="A34" s="37" t="s">
        <v>332</v>
      </c>
      <c r="B34" s="1173">
        <f t="shared" si="3"/>
        <v>47</v>
      </c>
      <c r="C34" s="899">
        <v>35</v>
      </c>
      <c r="D34" s="899">
        <v>12</v>
      </c>
      <c r="E34" s="899">
        <v>38</v>
      </c>
      <c r="F34" s="903">
        <v>6</v>
      </c>
      <c r="G34" s="903">
        <v>0</v>
      </c>
      <c r="H34" s="903">
        <v>0</v>
      </c>
      <c r="I34" s="903">
        <v>3</v>
      </c>
      <c r="J34" s="903">
        <v>0</v>
      </c>
      <c r="K34" s="903">
        <v>0</v>
      </c>
      <c r="L34" s="903">
        <f t="shared" si="4"/>
        <v>80</v>
      </c>
      <c r="M34" s="899">
        <v>45</v>
      </c>
      <c r="N34" s="899">
        <v>35</v>
      </c>
      <c r="O34" s="899">
        <f t="shared" si="5"/>
        <v>74</v>
      </c>
      <c r="P34" s="903">
        <v>74</v>
      </c>
      <c r="Q34" s="899" t="s">
        <v>1221</v>
      </c>
      <c r="R34" s="904" t="s">
        <v>22</v>
      </c>
      <c r="S34" s="961" t="s">
        <v>332</v>
      </c>
      <c r="T34" s="903">
        <f t="shared" si="6"/>
        <v>6</v>
      </c>
      <c r="U34" s="899">
        <v>2</v>
      </c>
      <c r="V34" s="899">
        <v>4</v>
      </c>
      <c r="W34" s="899">
        <v>6</v>
      </c>
      <c r="X34" s="899">
        <v>0</v>
      </c>
      <c r="Y34" s="1173">
        <f t="shared" si="7"/>
        <v>184</v>
      </c>
      <c r="Z34" s="899">
        <v>119</v>
      </c>
      <c r="AA34" s="899">
        <v>65</v>
      </c>
      <c r="AB34" s="903">
        <v>81</v>
      </c>
      <c r="AC34" s="903">
        <v>103</v>
      </c>
      <c r="AD34" s="903">
        <f t="shared" si="8"/>
        <v>4</v>
      </c>
      <c r="AE34" s="899">
        <v>2</v>
      </c>
      <c r="AF34" s="899">
        <v>2</v>
      </c>
      <c r="AG34" s="903">
        <v>1</v>
      </c>
      <c r="AH34" s="903">
        <v>3</v>
      </c>
      <c r="AI34" s="903">
        <v>14</v>
      </c>
      <c r="AJ34" s="904" t="s">
        <v>22</v>
      </c>
    </row>
    <row r="35" spans="1:36" s="53" customFormat="1" ht="16.5" customHeight="1">
      <c r="A35" s="37" t="s">
        <v>334</v>
      </c>
      <c r="B35" s="1173">
        <f t="shared" si="3"/>
        <v>102</v>
      </c>
      <c r="C35" s="899">
        <v>54</v>
      </c>
      <c r="D35" s="899">
        <v>48</v>
      </c>
      <c r="E35" s="899">
        <v>85</v>
      </c>
      <c r="F35" s="903">
        <v>14</v>
      </c>
      <c r="G35" s="903">
        <v>0</v>
      </c>
      <c r="H35" s="903">
        <v>2</v>
      </c>
      <c r="I35" s="903">
        <v>1</v>
      </c>
      <c r="J35" s="903">
        <v>0</v>
      </c>
      <c r="K35" s="903">
        <v>0</v>
      </c>
      <c r="L35" s="903">
        <f t="shared" si="4"/>
        <v>366</v>
      </c>
      <c r="M35" s="899">
        <v>179</v>
      </c>
      <c r="N35" s="899">
        <v>187</v>
      </c>
      <c r="O35" s="899">
        <f t="shared" si="5"/>
        <v>336</v>
      </c>
      <c r="P35" s="903">
        <v>336</v>
      </c>
      <c r="Q35" s="903" t="s">
        <v>1221</v>
      </c>
      <c r="R35" s="905" t="s">
        <v>23</v>
      </c>
      <c r="S35" s="961" t="s">
        <v>334</v>
      </c>
      <c r="T35" s="903">
        <f t="shared" si="6"/>
        <v>30</v>
      </c>
      <c r="U35" s="899">
        <v>17</v>
      </c>
      <c r="V35" s="899">
        <v>13</v>
      </c>
      <c r="W35" s="903">
        <v>30</v>
      </c>
      <c r="X35" s="903">
        <v>0</v>
      </c>
      <c r="Y35" s="1173">
        <f t="shared" si="7"/>
        <v>6875</v>
      </c>
      <c r="Z35" s="899">
        <v>2405</v>
      </c>
      <c r="AA35" s="899">
        <v>4470</v>
      </c>
      <c r="AB35" s="903">
        <v>6720</v>
      </c>
      <c r="AC35" s="903">
        <v>155</v>
      </c>
      <c r="AD35" s="903">
        <f t="shared" si="8"/>
        <v>2</v>
      </c>
      <c r="AE35" s="899">
        <v>2</v>
      </c>
      <c r="AF35" s="899">
        <v>0</v>
      </c>
      <c r="AG35" s="903">
        <v>2</v>
      </c>
      <c r="AH35" s="903">
        <v>0</v>
      </c>
      <c r="AI35" s="903">
        <v>0</v>
      </c>
      <c r="AJ35" s="905" t="s">
        <v>23</v>
      </c>
    </row>
    <row r="36" spans="1:36" s="53" customFormat="1" ht="16.5" customHeight="1">
      <c r="A36" s="37" t="s">
        <v>336</v>
      </c>
      <c r="B36" s="1173">
        <f t="shared" si="3"/>
        <v>71</v>
      </c>
      <c r="C36" s="899">
        <v>45</v>
      </c>
      <c r="D36" s="899">
        <v>26</v>
      </c>
      <c r="E36" s="899">
        <v>61</v>
      </c>
      <c r="F36" s="903">
        <v>6</v>
      </c>
      <c r="G36" s="903">
        <v>0</v>
      </c>
      <c r="H36" s="903">
        <v>0</v>
      </c>
      <c r="I36" s="903">
        <v>3</v>
      </c>
      <c r="J36" s="903">
        <v>0</v>
      </c>
      <c r="K36" s="903">
        <v>1</v>
      </c>
      <c r="L36" s="903">
        <f t="shared" si="4"/>
        <v>164</v>
      </c>
      <c r="M36" s="899">
        <v>93</v>
      </c>
      <c r="N36" s="899">
        <v>71</v>
      </c>
      <c r="O36" s="899">
        <f t="shared" si="5"/>
        <v>141</v>
      </c>
      <c r="P36" s="903">
        <v>141</v>
      </c>
      <c r="Q36" s="899" t="s">
        <v>1221</v>
      </c>
      <c r="R36" s="904" t="s">
        <v>24</v>
      </c>
      <c r="S36" s="961" t="s">
        <v>336</v>
      </c>
      <c r="T36" s="903">
        <f t="shared" si="6"/>
        <v>23</v>
      </c>
      <c r="U36" s="899">
        <v>14</v>
      </c>
      <c r="V36" s="899">
        <v>9</v>
      </c>
      <c r="W36" s="903">
        <v>23</v>
      </c>
      <c r="X36" s="899">
        <v>0</v>
      </c>
      <c r="Y36" s="1173">
        <f t="shared" si="7"/>
        <v>3023</v>
      </c>
      <c r="Z36" s="899">
        <v>1275</v>
      </c>
      <c r="AA36" s="899">
        <v>1748</v>
      </c>
      <c r="AB36" s="903">
        <v>2905</v>
      </c>
      <c r="AC36" s="903">
        <v>118</v>
      </c>
      <c r="AD36" s="903">
        <f t="shared" si="8"/>
        <v>0</v>
      </c>
      <c r="AE36" s="903">
        <v>0</v>
      </c>
      <c r="AF36" s="903">
        <v>0</v>
      </c>
      <c r="AG36" s="903">
        <v>0</v>
      </c>
      <c r="AH36" s="903">
        <v>0</v>
      </c>
      <c r="AI36" s="903">
        <v>15</v>
      </c>
      <c r="AJ36" s="904" t="s">
        <v>24</v>
      </c>
    </row>
    <row r="37" spans="1:36" s="53" customFormat="1" ht="16.5" customHeight="1">
      <c r="A37" s="37" t="s">
        <v>338</v>
      </c>
      <c r="B37" s="1173">
        <f t="shared" si="3"/>
        <v>50</v>
      </c>
      <c r="C37" s="899">
        <v>29</v>
      </c>
      <c r="D37" s="899">
        <v>21</v>
      </c>
      <c r="E37" s="899">
        <v>42</v>
      </c>
      <c r="F37" s="903">
        <v>6</v>
      </c>
      <c r="G37" s="903">
        <v>0</v>
      </c>
      <c r="H37" s="903">
        <v>1</v>
      </c>
      <c r="I37" s="903">
        <v>0</v>
      </c>
      <c r="J37" s="903">
        <v>0</v>
      </c>
      <c r="K37" s="903">
        <v>1</v>
      </c>
      <c r="L37" s="903">
        <f t="shared" si="4"/>
        <v>96</v>
      </c>
      <c r="M37" s="899">
        <v>49</v>
      </c>
      <c r="N37" s="899">
        <v>47</v>
      </c>
      <c r="O37" s="899">
        <f t="shared" si="5"/>
        <v>95</v>
      </c>
      <c r="P37" s="903">
        <v>95</v>
      </c>
      <c r="Q37" s="903">
        <v>0</v>
      </c>
      <c r="R37" s="904" t="s">
        <v>25</v>
      </c>
      <c r="S37" s="961" t="s">
        <v>338</v>
      </c>
      <c r="T37" s="903">
        <f t="shared" si="6"/>
        <v>1</v>
      </c>
      <c r="U37" s="899">
        <v>1</v>
      </c>
      <c r="V37" s="899">
        <v>0</v>
      </c>
      <c r="W37" s="903">
        <v>1</v>
      </c>
      <c r="X37" s="903">
        <v>0</v>
      </c>
      <c r="Y37" s="1173">
        <f t="shared" si="7"/>
        <v>1773</v>
      </c>
      <c r="Z37" s="899">
        <v>882</v>
      </c>
      <c r="AA37" s="899">
        <v>891</v>
      </c>
      <c r="AB37" s="903">
        <v>1709</v>
      </c>
      <c r="AC37" s="903">
        <v>64</v>
      </c>
      <c r="AD37" s="903">
        <f t="shared" si="8"/>
        <v>5</v>
      </c>
      <c r="AE37" s="899">
        <v>5</v>
      </c>
      <c r="AF37" s="899">
        <v>0</v>
      </c>
      <c r="AG37" s="903">
        <v>3</v>
      </c>
      <c r="AH37" s="903">
        <v>2</v>
      </c>
      <c r="AI37" s="903">
        <v>0</v>
      </c>
      <c r="AJ37" s="904" t="s">
        <v>25</v>
      </c>
    </row>
    <row r="38" spans="1:36" s="53" customFormat="1" ht="16.5" customHeight="1">
      <c r="A38" s="37" t="s">
        <v>1321</v>
      </c>
      <c r="B38" s="1173">
        <f t="shared" si="3"/>
        <v>67</v>
      </c>
      <c r="C38" s="906">
        <v>40</v>
      </c>
      <c r="D38" s="906">
        <v>27</v>
      </c>
      <c r="E38" s="906">
        <v>51</v>
      </c>
      <c r="F38" s="907">
        <v>7</v>
      </c>
      <c r="G38" s="907">
        <v>1</v>
      </c>
      <c r="H38" s="907">
        <v>2</v>
      </c>
      <c r="I38" s="907">
        <v>5</v>
      </c>
      <c r="J38" s="903">
        <v>0</v>
      </c>
      <c r="K38" s="907">
        <v>1</v>
      </c>
      <c r="L38" s="903">
        <f t="shared" si="4"/>
        <v>344</v>
      </c>
      <c r="M38" s="899">
        <v>182</v>
      </c>
      <c r="N38" s="899">
        <v>162</v>
      </c>
      <c r="O38" s="899">
        <f t="shared" si="5"/>
        <v>90</v>
      </c>
      <c r="P38" s="907">
        <v>90</v>
      </c>
      <c r="Q38" s="899" t="s">
        <v>1221</v>
      </c>
      <c r="R38" s="904" t="s">
        <v>26</v>
      </c>
      <c r="S38" s="961" t="s">
        <v>1321</v>
      </c>
      <c r="T38" s="903">
        <f t="shared" si="6"/>
        <v>254</v>
      </c>
      <c r="U38" s="899">
        <v>134</v>
      </c>
      <c r="V38" s="899">
        <v>120</v>
      </c>
      <c r="W38" s="903">
        <v>254</v>
      </c>
      <c r="X38" s="903">
        <v>0</v>
      </c>
      <c r="Y38" s="1173">
        <f t="shared" si="7"/>
        <v>2305</v>
      </c>
      <c r="Z38" s="899">
        <v>1110</v>
      </c>
      <c r="AA38" s="899">
        <v>1195</v>
      </c>
      <c r="AB38" s="903">
        <v>2197</v>
      </c>
      <c r="AC38" s="903">
        <v>108</v>
      </c>
      <c r="AD38" s="903">
        <f t="shared" si="8"/>
        <v>2</v>
      </c>
      <c r="AE38" s="899">
        <v>1</v>
      </c>
      <c r="AF38" s="899">
        <v>1</v>
      </c>
      <c r="AG38" s="903">
        <v>2</v>
      </c>
      <c r="AH38" s="903">
        <v>0</v>
      </c>
      <c r="AI38" s="899">
        <v>0</v>
      </c>
      <c r="AJ38" s="904" t="s">
        <v>26</v>
      </c>
    </row>
    <row r="39" spans="1:36" s="53" customFormat="1" ht="16.5" customHeight="1" thickBot="1">
      <c r="A39" s="37" t="s">
        <v>342</v>
      </c>
      <c r="B39" s="1173">
        <f t="shared" si="3"/>
        <v>8</v>
      </c>
      <c r="C39" s="906">
        <v>5</v>
      </c>
      <c r="D39" s="906">
        <v>3</v>
      </c>
      <c r="E39" s="906">
        <v>4</v>
      </c>
      <c r="F39" s="907">
        <v>1</v>
      </c>
      <c r="G39" s="907">
        <v>1</v>
      </c>
      <c r="H39" s="903">
        <v>0</v>
      </c>
      <c r="I39" s="907">
        <v>2</v>
      </c>
      <c r="J39" s="903">
        <v>0</v>
      </c>
      <c r="K39" s="907">
        <v>0</v>
      </c>
      <c r="L39" s="903">
        <f t="shared" si="4"/>
        <v>14</v>
      </c>
      <c r="M39" s="899">
        <v>7</v>
      </c>
      <c r="N39" s="899">
        <v>7</v>
      </c>
      <c r="O39" s="899">
        <f t="shared" si="5"/>
        <v>14</v>
      </c>
      <c r="P39" s="907">
        <v>14</v>
      </c>
      <c r="Q39" s="903">
        <v>0</v>
      </c>
      <c r="R39" s="904" t="s">
        <v>27</v>
      </c>
      <c r="S39" s="961" t="s">
        <v>342</v>
      </c>
      <c r="T39" s="903">
        <f t="shared" si="6"/>
        <v>0</v>
      </c>
      <c r="U39" s="899">
        <v>0</v>
      </c>
      <c r="V39" s="899">
        <v>0</v>
      </c>
      <c r="W39" s="899">
        <v>0</v>
      </c>
      <c r="X39" s="899">
        <v>0</v>
      </c>
      <c r="Y39" s="1173">
        <f t="shared" si="7"/>
        <v>2337</v>
      </c>
      <c r="Z39" s="906">
        <v>1387</v>
      </c>
      <c r="AA39" s="906">
        <v>950</v>
      </c>
      <c r="AB39" s="907">
        <v>2115</v>
      </c>
      <c r="AC39" s="907">
        <v>222</v>
      </c>
      <c r="AD39" s="903">
        <f t="shared" si="8"/>
        <v>1</v>
      </c>
      <c r="AE39" s="906">
        <v>1</v>
      </c>
      <c r="AF39" s="903">
        <v>0</v>
      </c>
      <c r="AG39" s="907">
        <v>1</v>
      </c>
      <c r="AH39" s="903">
        <v>0</v>
      </c>
      <c r="AI39" s="1199">
        <v>0</v>
      </c>
      <c r="AJ39" s="1007" t="s">
        <v>27</v>
      </c>
    </row>
    <row r="40" spans="1:36" s="65" customFormat="1" ht="12.95" customHeight="1">
      <c r="A40" s="545" t="s">
        <v>604</v>
      </c>
      <c r="B40" s="389"/>
      <c r="C40" s="389"/>
      <c r="D40" s="389"/>
      <c r="E40" s="389"/>
      <c r="F40" s="389"/>
      <c r="G40" s="389"/>
      <c r="H40" s="389"/>
      <c r="I40" s="389"/>
      <c r="J40" s="390"/>
      <c r="K40" s="390"/>
      <c r="L40" s="390"/>
      <c r="M40" s="390"/>
      <c r="N40" s="390"/>
      <c r="O40" s="390"/>
      <c r="P40" s="390"/>
      <c r="Q40" s="390"/>
      <c r="R40" s="547" t="s">
        <v>52</v>
      </c>
      <c r="S40" s="388" t="s">
        <v>604</v>
      </c>
      <c r="T40" s="389"/>
      <c r="U40" s="389"/>
      <c r="V40" s="389"/>
      <c r="W40" s="390"/>
      <c r="X40" s="391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J40" s="561" t="s">
        <v>52</v>
      </c>
    </row>
    <row r="41" spans="1:36" s="567" customFormat="1" ht="10.5" customHeight="1">
      <c r="A41" s="405" t="s">
        <v>1318</v>
      </c>
      <c r="B41" s="406"/>
      <c r="C41" s="406"/>
      <c r="D41" s="406"/>
      <c r="E41" s="406"/>
      <c r="F41" s="406"/>
      <c r="G41" s="406"/>
      <c r="H41" s="406"/>
      <c r="I41" s="406"/>
      <c r="J41" s="407"/>
      <c r="R41" s="407"/>
      <c r="S41" s="405" t="s">
        <v>1318</v>
      </c>
      <c r="T41" s="568"/>
      <c r="U41" s="568"/>
      <c r="V41" s="568"/>
      <c r="W41" s="407"/>
      <c r="X41" s="408"/>
      <c r="Y41" s="568"/>
      <c r="Z41" s="568"/>
      <c r="AA41" s="568"/>
      <c r="AB41" s="568"/>
      <c r="AC41" s="568"/>
      <c r="AD41" s="568"/>
      <c r="AE41" s="568"/>
      <c r="AF41" s="568"/>
      <c r="AG41" s="568"/>
      <c r="AH41" s="568"/>
      <c r="AI41" s="568"/>
    </row>
    <row r="42" spans="1:36" s="1" customFormat="1" ht="11.25">
      <c r="A42" s="2"/>
      <c r="B42" s="13"/>
      <c r="C42" s="13"/>
      <c r="D42" s="13"/>
      <c r="E42" s="13"/>
      <c r="F42" s="13"/>
      <c r="G42" s="13"/>
      <c r="H42" s="13"/>
      <c r="I42" s="13"/>
      <c r="J42" s="2"/>
      <c r="R42" s="2"/>
      <c r="S42" s="2"/>
      <c r="T42" s="16"/>
      <c r="U42" s="16"/>
      <c r="V42" s="16"/>
      <c r="W42" s="2"/>
      <c r="X42" s="17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</row>
    <row r="43" spans="1:36" s="1" customFormat="1" ht="11.25">
      <c r="A43" s="2"/>
      <c r="B43" s="13"/>
      <c r="C43" s="13"/>
      <c r="D43" s="13"/>
      <c r="E43" s="13"/>
      <c r="F43" s="13"/>
      <c r="G43" s="13"/>
      <c r="H43" s="13"/>
      <c r="I43" s="13"/>
      <c r="J43" s="2"/>
      <c r="R43" s="2"/>
      <c r="S43" s="2"/>
      <c r="T43" s="16"/>
      <c r="U43" s="16"/>
      <c r="V43" s="16"/>
      <c r="W43" s="2"/>
      <c r="X43" s="17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</row>
    <row r="44" spans="1:36" s="1" customFormat="1" ht="11.25">
      <c r="A44" s="2"/>
      <c r="B44" s="13"/>
      <c r="C44" s="13"/>
      <c r="D44" s="13"/>
      <c r="E44" s="13"/>
      <c r="F44" s="13"/>
      <c r="G44" s="13"/>
      <c r="H44" s="13"/>
      <c r="I44" s="13"/>
      <c r="J44" s="2"/>
      <c r="R44" s="2"/>
      <c r="S44" s="2"/>
      <c r="T44" s="16"/>
      <c r="U44" s="16"/>
      <c r="V44" s="16"/>
      <c r="W44" s="2"/>
      <c r="X44" s="17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</row>
    <row r="45" spans="1:36" s="1" customFormat="1" ht="11.25">
      <c r="A45" s="2"/>
      <c r="B45" s="13"/>
      <c r="C45" s="13"/>
      <c r="D45" s="13"/>
      <c r="E45" s="13"/>
      <c r="F45" s="13"/>
      <c r="G45" s="13"/>
      <c r="H45" s="13"/>
      <c r="I45" s="13"/>
      <c r="J45" s="2"/>
      <c r="R45" s="2"/>
      <c r="S45" s="2"/>
      <c r="T45" s="16"/>
      <c r="U45" s="16"/>
      <c r="V45" s="16"/>
      <c r="W45" s="2"/>
      <c r="X45" s="17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</row>
    <row r="46" spans="1:36" s="1" customFormat="1" ht="11.25">
      <c r="A46" s="2"/>
      <c r="B46" s="13"/>
      <c r="C46" s="13"/>
      <c r="D46" s="13"/>
      <c r="E46" s="13"/>
      <c r="F46" s="13"/>
      <c r="G46" s="13"/>
      <c r="H46" s="13"/>
      <c r="I46" s="13"/>
      <c r="J46" s="2"/>
      <c r="R46" s="2"/>
      <c r="S46" s="2"/>
      <c r="T46" s="16"/>
      <c r="U46" s="16"/>
      <c r="V46" s="16"/>
      <c r="W46" s="2"/>
      <c r="X46" s="17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</row>
    <row r="47" spans="1:36" s="1" customFormat="1" ht="11.25">
      <c r="A47" s="2"/>
      <c r="B47" s="13"/>
      <c r="C47" s="13"/>
      <c r="D47" s="13"/>
      <c r="E47" s="13"/>
      <c r="F47" s="13"/>
      <c r="G47" s="13"/>
      <c r="H47" s="13"/>
      <c r="I47" s="13"/>
      <c r="J47" s="2"/>
      <c r="R47" s="2"/>
      <c r="S47" s="2"/>
      <c r="T47" s="16"/>
      <c r="U47" s="16"/>
      <c r="V47" s="16"/>
      <c r="W47" s="2"/>
      <c r="X47" s="17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</row>
    <row r="48" spans="1:36" s="1" customFormat="1" ht="11.25">
      <c r="A48" s="2"/>
      <c r="B48" s="13"/>
      <c r="C48" s="13"/>
      <c r="D48" s="13"/>
      <c r="E48" s="13"/>
      <c r="F48" s="13"/>
      <c r="G48" s="13"/>
      <c r="H48" s="13"/>
      <c r="I48" s="13"/>
      <c r="J48" s="2"/>
      <c r="R48" s="2"/>
      <c r="S48" s="2"/>
      <c r="T48" s="16"/>
      <c r="U48" s="16"/>
      <c r="V48" s="16"/>
      <c r="W48" s="2"/>
      <c r="X48" s="17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</row>
    <row r="49" spans="1:35" s="1" customFormat="1" ht="11.25">
      <c r="A49" s="2"/>
      <c r="B49" s="13"/>
      <c r="C49" s="13"/>
      <c r="D49" s="13"/>
      <c r="E49" s="13"/>
      <c r="F49" s="13"/>
      <c r="G49" s="13"/>
      <c r="H49" s="13"/>
      <c r="I49" s="13"/>
      <c r="J49" s="2"/>
      <c r="R49" s="2"/>
      <c r="T49" s="16"/>
      <c r="U49" s="16"/>
      <c r="V49" s="16"/>
      <c r="W49" s="2"/>
      <c r="X49" s="17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</row>
    <row r="50" spans="1:35" s="1" customFormat="1" ht="11.25">
      <c r="A50" s="2"/>
      <c r="B50" s="13"/>
      <c r="C50" s="13"/>
      <c r="D50" s="13"/>
      <c r="E50" s="13"/>
      <c r="F50" s="13"/>
      <c r="G50" s="13"/>
      <c r="H50" s="13"/>
      <c r="I50" s="13"/>
      <c r="J50" s="2"/>
      <c r="R50" s="2"/>
      <c r="S50" s="69"/>
      <c r="T50" s="16"/>
      <c r="U50" s="16"/>
      <c r="V50" s="16"/>
      <c r="W50" s="2"/>
      <c r="X50" s="17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</row>
    <row r="51" spans="1:35" s="1" customFormat="1" ht="11.25">
      <c r="A51" s="2"/>
      <c r="B51" s="13"/>
      <c r="C51" s="13"/>
      <c r="D51" s="13"/>
      <c r="E51" s="13"/>
      <c r="F51" s="13"/>
      <c r="G51" s="13"/>
      <c r="H51" s="13"/>
      <c r="I51" s="13"/>
      <c r="J51" s="2"/>
      <c r="R51" s="2"/>
      <c r="S51" s="69"/>
      <c r="T51" s="16"/>
      <c r="U51" s="16"/>
      <c r="V51" s="16"/>
      <c r="W51" s="2"/>
      <c r="X51" s="17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</row>
    <row r="52" spans="1:35" s="1" customFormat="1" ht="11.25">
      <c r="A52" s="2"/>
      <c r="B52" s="13"/>
      <c r="C52" s="13"/>
      <c r="D52" s="13"/>
      <c r="E52" s="13"/>
      <c r="F52" s="13"/>
      <c r="G52" s="13"/>
      <c r="H52" s="13"/>
      <c r="I52" s="13"/>
      <c r="J52" s="2"/>
      <c r="R52" s="2"/>
      <c r="S52" s="69"/>
      <c r="T52" s="16"/>
      <c r="U52" s="16"/>
      <c r="V52" s="16"/>
      <c r="W52" s="2"/>
      <c r="X52" s="17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  <row r="53" spans="1:35" s="1" customFormat="1" ht="11.25">
      <c r="A53" s="2"/>
      <c r="B53" s="13"/>
      <c r="C53" s="13"/>
      <c r="D53" s="13"/>
      <c r="E53" s="13"/>
      <c r="F53" s="13"/>
      <c r="G53" s="13"/>
      <c r="H53" s="13"/>
      <c r="I53" s="13"/>
      <c r="J53" s="2"/>
      <c r="R53" s="2"/>
      <c r="S53" s="69"/>
      <c r="T53" s="16"/>
      <c r="U53" s="16"/>
      <c r="V53" s="16"/>
      <c r="W53" s="2"/>
      <c r="X53" s="17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</row>
    <row r="54" spans="1:35" s="1" customFormat="1" ht="11.25">
      <c r="A54" s="2"/>
      <c r="B54" s="13"/>
      <c r="C54" s="13"/>
      <c r="D54" s="13"/>
      <c r="E54" s="13"/>
      <c r="F54" s="13"/>
      <c r="G54" s="13"/>
      <c r="H54" s="13"/>
      <c r="I54" s="13"/>
      <c r="J54" s="2"/>
      <c r="R54" s="2"/>
      <c r="S54" s="69"/>
      <c r="T54" s="16"/>
      <c r="U54" s="16"/>
      <c r="V54" s="16"/>
      <c r="W54" s="2"/>
      <c r="X54" s="17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</row>
    <row r="55" spans="1:35" s="1" customFormat="1" ht="11.25">
      <c r="A55" s="2"/>
      <c r="B55" s="13"/>
      <c r="C55" s="13"/>
      <c r="D55" s="13"/>
      <c r="E55" s="13"/>
      <c r="F55" s="13"/>
      <c r="G55" s="13"/>
      <c r="H55" s="13"/>
      <c r="I55" s="13"/>
      <c r="J55" s="2"/>
      <c r="R55" s="2"/>
      <c r="S55" s="69"/>
      <c r="T55" s="16"/>
      <c r="U55" s="16"/>
      <c r="V55" s="16"/>
      <c r="W55" s="2"/>
      <c r="X55" s="17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</row>
    <row r="56" spans="1:35" s="1" customFormat="1" ht="11.25">
      <c r="A56" s="2"/>
      <c r="B56" s="13"/>
      <c r="C56" s="13"/>
      <c r="D56" s="13"/>
      <c r="E56" s="13"/>
      <c r="F56" s="13"/>
      <c r="G56" s="13"/>
      <c r="H56" s="13"/>
      <c r="I56" s="13"/>
      <c r="J56" s="2"/>
      <c r="R56" s="2"/>
      <c r="S56" s="69" t="s">
        <v>53</v>
      </c>
      <c r="T56" s="16"/>
      <c r="U56" s="16"/>
      <c r="V56" s="16"/>
      <c r="W56" s="2"/>
      <c r="X56" s="17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</row>
    <row r="57" spans="1:35" s="1" customFormat="1" ht="11.25">
      <c r="A57" s="2"/>
      <c r="B57" s="13"/>
      <c r="C57" s="13"/>
      <c r="D57" s="13"/>
      <c r="E57" s="13"/>
      <c r="F57" s="13"/>
      <c r="G57" s="13"/>
      <c r="H57" s="13"/>
      <c r="I57" s="13"/>
      <c r="J57" s="2"/>
      <c r="R57" s="2"/>
      <c r="S57" s="69"/>
      <c r="T57" s="16"/>
      <c r="U57" s="16"/>
      <c r="V57" s="16"/>
      <c r="W57" s="2"/>
      <c r="X57" s="17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</row>
    <row r="58" spans="1:35" s="1" customFormat="1" ht="11.25">
      <c r="A58" s="2"/>
      <c r="B58" s="13"/>
      <c r="C58" s="13"/>
      <c r="D58" s="13"/>
      <c r="E58" s="13"/>
      <c r="F58" s="13"/>
      <c r="G58" s="13"/>
      <c r="H58" s="13"/>
      <c r="I58" s="13"/>
      <c r="J58" s="2"/>
      <c r="R58" s="2"/>
      <c r="S58" s="69"/>
      <c r="T58" s="16"/>
      <c r="U58" s="16"/>
      <c r="V58" s="16"/>
      <c r="W58" s="2"/>
      <c r="X58" s="17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</row>
    <row r="59" spans="1:35" s="1" customFormat="1" ht="11.25">
      <c r="A59" s="2"/>
      <c r="B59" s="13"/>
      <c r="C59" s="13"/>
      <c r="D59" s="13"/>
      <c r="E59" s="13"/>
      <c r="F59" s="13"/>
      <c r="G59" s="13"/>
      <c r="H59" s="13"/>
      <c r="I59" s="13"/>
      <c r="J59" s="2"/>
      <c r="R59" s="2"/>
      <c r="S59" s="69"/>
      <c r="T59" s="16"/>
      <c r="U59" s="16"/>
      <c r="V59" s="16"/>
      <c r="W59" s="2"/>
      <c r="X59" s="17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</row>
    <row r="60" spans="1:35" s="1" customFormat="1" ht="11.25">
      <c r="A60" s="2"/>
      <c r="B60" s="13"/>
      <c r="C60" s="13"/>
      <c r="D60" s="13"/>
      <c r="E60" s="13"/>
      <c r="F60" s="13"/>
      <c r="G60" s="13"/>
      <c r="H60" s="13"/>
      <c r="I60" s="13"/>
      <c r="J60" s="2"/>
      <c r="R60" s="2"/>
      <c r="S60" s="69"/>
      <c r="T60" s="16"/>
      <c r="U60" s="16"/>
      <c r="V60" s="16"/>
      <c r="W60" s="2"/>
      <c r="X60" s="17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</row>
    <row r="61" spans="1:35" s="1" customFormat="1" ht="11.25">
      <c r="A61" s="2"/>
      <c r="B61" s="13"/>
      <c r="C61" s="13"/>
      <c r="D61" s="13"/>
      <c r="E61" s="13"/>
      <c r="F61" s="13"/>
      <c r="G61" s="13"/>
      <c r="H61" s="13"/>
      <c r="I61" s="13"/>
      <c r="J61" s="2"/>
      <c r="R61" s="2"/>
      <c r="S61" s="69"/>
      <c r="T61" s="16"/>
      <c r="U61" s="16"/>
      <c r="V61" s="16"/>
      <c r="W61" s="2"/>
      <c r="X61" s="17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</row>
    <row r="62" spans="1:35" s="1" customFormat="1" ht="11.25">
      <c r="A62" s="2"/>
      <c r="B62" s="13"/>
      <c r="C62" s="13"/>
      <c r="D62" s="13"/>
      <c r="E62" s="13"/>
      <c r="F62" s="13"/>
      <c r="G62" s="13"/>
      <c r="H62" s="13"/>
      <c r="I62" s="13"/>
      <c r="J62" s="2"/>
      <c r="R62" s="2"/>
      <c r="S62" s="69"/>
      <c r="T62" s="16"/>
      <c r="U62" s="16"/>
      <c r="V62" s="16"/>
      <c r="W62" s="2"/>
      <c r="X62" s="17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</row>
    <row r="63" spans="1:35" s="1" customFormat="1" ht="11.25">
      <c r="A63" s="2"/>
      <c r="B63" s="13"/>
      <c r="C63" s="13"/>
      <c r="D63" s="13"/>
      <c r="E63" s="13"/>
      <c r="F63" s="13"/>
      <c r="G63" s="13"/>
      <c r="H63" s="13"/>
      <c r="I63" s="13"/>
      <c r="J63" s="2"/>
      <c r="R63" s="2"/>
      <c r="S63" s="69"/>
      <c r="T63" s="16"/>
      <c r="U63" s="16"/>
      <c r="V63" s="16"/>
      <c r="W63" s="2"/>
      <c r="X63" s="17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</row>
    <row r="64" spans="1:35" s="1" customFormat="1" ht="11.25">
      <c r="A64" s="2"/>
      <c r="B64" s="13"/>
      <c r="C64" s="13"/>
      <c r="D64" s="13"/>
      <c r="E64" s="13"/>
      <c r="F64" s="13"/>
      <c r="G64" s="13"/>
      <c r="H64" s="13"/>
      <c r="I64" s="13"/>
      <c r="J64" s="2"/>
      <c r="R64" s="2"/>
      <c r="S64" s="69" t="s">
        <v>53</v>
      </c>
      <c r="T64" s="16"/>
      <c r="U64" s="16"/>
      <c r="V64" s="16"/>
      <c r="W64" s="2"/>
      <c r="X64" s="17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</row>
    <row r="65" spans="1:35" s="1" customFormat="1" ht="11.25">
      <c r="A65" s="2"/>
      <c r="B65" s="13"/>
      <c r="C65" s="13"/>
      <c r="D65" s="13"/>
      <c r="E65" s="13"/>
      <c r="F65" s="13"/>
      <c r="G65" s="13"/>
      <c r="H65" s="13"/>
      <c r="I65" s="13"/>
      <c r="J65" s="2"/>
      <c r="R65" s="2"/>
      <c r="S65" s="69" t="s">
        <v>53</v>
      </c>
      <c r="T65" s="16"/>
      <c r="U65" s="16"/>
      <c r="V65" s="16"/>
      <c r="W65" s="2"/>
      <c r="X65" s="17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</row>
    <row r="66" spans="1:35" s="1" customFormat="1" ht="11.25">
      <c r="A66" s="2"/>
      <c r="B66" s="13"/>
      <c r="C66" s="13"/>
      <c r="D66" s="13"/>
      <c r="E66" s="13"/>
      <c r="F66" s="13"/>
      <c r="G66" s="13"/>
      <c r="H66" s="13"/>
      <c r="I66" s="13"/>
      <c r="J66" s="2"/>
      <c r="R66" s="2"/>
      <c r="S66" s="69"/>
      <c r="T66" s="16"/>
      <c r="U66" s="16"/>
      <c r="V66" s="16"/>
      <c r="W66" s="2"/>
      <c r="X66" s="17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</row>
    <row r="67" spans="1:35" s="1" customFormat="1" ht="11.25">
      <c r="A67" s="2"/>
      <c r="B67" s="13"/>
      <c r="C67" s="13"/>
      <c r="D67" s="13"/>
      <c r="E67" s="13"/>
      <c r="F67" s="13"/>
      <c r="G67" s="13"/>
      <c r="H67" s="13"/>
      <c r="I67" s="13"/>
      <c r="J67" s="2"/>
      <c r="R67" s="2"/>
      <c r="S67" s="69"/>
      <c r="T67" s="16"/>
      <c r="U67" s="16"/>
      <c r="V67" s="16"/>
      <c r="W67" s="2"/>
      <c r="X67" s="17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</row>
    <row r="68" spans="1:35" s="1" customFormat="1" ht="11.25">
      <c r="A68" s="2"/>
      <c r="B68" s="13"/>
      <c r="C68" s="13"/>
      <c r="D68" s="13"/>
      <c r="E68" s="13"/>
      <c r="F68" s="13"/>
      <c r="G68" s="13"/>
      <c r="H68" s="13"/>
      <c r="I68" s="13"/>
      <c r="J68" s="2"/>
      <c r="R68" s="2"/>
      <c r="S68" s="69"/>
      <c r="T68" s="16"/>
      <c r="U68" s="16"/>
      <c r="V68" s="16"/>
      <c r="W68" s="2"/>
      <c r="X68" s="17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</row>
    <row r="69" spans="1:35" s="1" customFormat="1" ht="11.25">
      <c r="A69" s="2"/>
      <c r="B69" s="13"/>
      <c r="C69" s="13"/>
      <c r="D69" s="13"/>
      <c r="E69" s="13"/>
      <c r="F69" s="13"/>
      <c r="G69" s="13"/>
      <c r="H69" s="13"/>
      <c r="I69" s="13"/>
      <c r="J69" s="2"/>
      <c r="R69" s="2"/>
      <c r="S69" s="69"/>
      <c r="T69" s="16"/>
      <c r="U69" s="16"/>
      <c r="V69" s="16"/>
      <c r="W69" s="2"/>
      <c r="X69" s="17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</row>
    <row r="70" spans="1:35" s="1" customFormat="1" ht="11.25">
      <c r="A70" s="2"/>
      <c r="B70" s="13"/>
      <c r="C70" s="13"/>
      <c r="D70" s="13"/>
      <c r="E70" s="13"/>
      <c r="F70" s="13"/>
      <c r="G70" s="13"/>
      <c r="H70" s="13"/>
      <c r="I70" s="13"/>
      <c r="J70" s="2"/>
      <c r="R70" s="2"/>
      <c r="S70" s="69"/>
      <c r="T70" s="16"/>
      <c r="U70" s="16"/>
      <c r="V70" s="16"/>
      <c r="W70" s="2"/>
      <c r="X70" s="17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</row>
    <row r="71" spans="1:35" s="1" customFormat="1" ht="11.25">
      <c r="A71" s="2"/>
      <c r="B71" s="13"/>
      <c r="C71" s="13"/>
      <c r="D71" s="13"/>
      <c r="E71" s="13"/>
      <c r="F71" s="13"/>
      <c r="G71" s="13"/>
      <c r="H71" s="13"/>
      <c r="I71" s="13"/>
      <c r="J71" s="2"/>
      <c r="R71" s="2"/>
      <c r="S71" s="69"/>
      <c r="T71" s="16"/>
      <c r="U71" s="16"/>
      <c r="V71" s="16"/>
      <c r="W71" s="2"/>
      <c r="X71" s="17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</row>
    <row r="72" spans="1:35" s="1" customFormat="1" ht="11.25">
      <c r="A72" s="2"/>
      <c r="B72" s="13"/>
      <c r="C72" s="13"/>
      <c r="D72" s="13"/>
      <c r="E72" s="13"/>
      <c r="F72" s="13"/>
      <c r="G72" s="13"/>
      <c r="H72" s="13"/>
      <c r="I72" s="13"/>
      <c r="J72" s="2"/>
      <c r="R72" s="2"/>
      <c r="S72" s="69"/>
      <c r="T72" s="16"/>
      <c r="U72" s="16"/>
      <c r="V72" s="16"/>
      <c r="W72" s="2"/>
      <c r="X72" s="17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</row>
    <row r="73" spans="1:35" s="1" customFormat="1" ht="11.25">
      <c r="A73" s="2"/>
      <c r="B73" s="13"/>
      <c r="C73" s="13"/>
      <c r="D73" s="13"/>
      <c r="E73" s="13"/>
      <c r="F73" s="13"/>
      <c r="G73" s="13"/>
      <c r="H73" s="13"/>
      <c r="I73" s="13"/>
      <c r="J73" s="2"/>
      <c r="R73" s="2"/>
      <c r="T73" s="16"/>
      <c r="U73" s="16"/>
      <c r="V73" s="16"/>
      <c r="W73" s="2"/>
      <c r="X73" s="17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</row>
    <row r="74" spans="1:35" s="1" customFormat="1" ht="11.25">
      <c r="A74" s="2"/>
      <c r="B74" s="13"/>
      <c r="C74" s="13"/>
      <c r="D74" s="13"/>
      <c r="E74" s="13"/>
      <c r="F74" s="13"/>
      <c r="G74" s="13"/>
      <c r="H74" s="13"/>
      <c r="I74" s="13"/>
      <c r="J74" s="2"/>
      <c r="R74" s="2"/>
      <c r="T74" s="16"/>
      <c r="U74" s="16"/>
      <c r="V74" s="16"/>
      <c r="W74" s="2"/>
      <c r="X74" s="17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</row>
    <row r="75" spans="1:35" s="1" customFormat="1" ht="11.25">
      <c r="A75" s="2"/>
      <c r="B75" s="13"/>
      <c r="C75" s="13"/>
      <c r="D75" s="13"/>
      <c r="E75" s="13"/>
      <c r="F75" s="13"/>
      <c r="G75" s="13"/>
      <c r="H75" s="13"/>
      <c r="I75" s="13"/>
      <c r="J75" s="2"/>
      <c r="R75" s="2"/>
      <c r="T75" s="16"/>
      <c r="U75" s="16"/>
      <c r="V75" s="16"/>
      <c r="W75" s="2"/>
      <c r="X75" s="17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</row>
    <row r="76" spans="1:35" s="1" customFormat="1" ht="11.25">
      <c r="A76" s="2"/>
      <c r="B76" s="13"/>
      <c r="C76" s="13"/>
      <c r="D76" s="13"/>
      <c r="E76" s="13"/>
      <c r="F76" s="13"/>
      <c r="G76" s="13"/>
      <c r="H76" s="13"/>
      <c r="I76" s="13"/>
      <c r="J76" s="2"/>
      <c r="R76" s="2"/>
      <c r="T76" s="16"/>
      <c r="U76" s="16"/>
      <c r="V76" s="16"/>
      <c r="W76" s="2"/>
      <c r="X76" s="17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</row>
    <row r="77" spans="1:35" s="1" customFormat="1" ht="11.25">
      <c r="A77" s="2"/>
      <c r="B77" s="13"/>
      <c r="C77" s="13"/>
      <c r="D77" s="13"/>
      <c r="E77" s="13"/>
      <c r="F77" s="13"/>
      <c r="G77" s="13"/>
      <c r="H77" s="13"/>
      <c r="I77" s="13"/>
      <c r="J77" s="2"/>
      <c r="R77" s="2"/>
      <c r="T77" s="16"/>
      <c r="U77" s="16"/>
      <c r="V77" s="16"/>
      <c r="W77" s="2"/>
      <c r="X77" s="17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</row>
    <row r="78" spans="1:35" s="1" customFormat="1" ht="11.25">
      <c r="A78" s="2"/>
      <c r="B78" s="13"/>
      <c r="C78" s="13"/>
      <c r="D78" s="13"/>
      <c r="E78" s="13"/>
      <c r="F78" s="13"/>
      <c r="G78" s="13"/>
      <c r="H78" s="13"/>
      <c r="I78" s="13"/>
      <c r="J78" s="2"/>
      <c r="R78" s="2"/>
      <c r="T78" s="16"/>
      <c r="U78" s="16"/>
      <c r="V78" s="16"/>
      <c r="W78" s="2"/>
      <c r="X78" s="17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</row>
    <row r="79" spans="1:35" s="1" customFormat="1" ht="11.25">
      <c r="A79" s="2"/>
      <c r="B79" s="13"/>
      <c r="C79" s="13"/>
      <c r="D79" s="13"/>
      <c r="E79" s="13"/>
      <c r="F79" s="13"/>
      <c r="G79" s="13"/>
      <c r="H79" s="13"/>
      <c r="I79" s="13"/>
      <c r="J79" s="2"/>
      <c r="R79" s="2"/>
      <c r="T79" s="16"/>
      <c r="U79" s="16"/>
      <c r="V79" s="16"/>
      <c r="W79" s="2"/>
      <c r="X79" s="17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</row>
    <row r="80" spans="1:35" s="1" customFormat="1" ht="11.25">
      <c r="A80" s="2"/>
      <c r="B80" s="13"/>
      <c r="C80" s="13"/>
      <c r="D80" s="13"/>
      <c r="E80" s="13"/>
      <c r="F80" s="13"/>
      <c r="G80" s="13"/>
      <c r="H80" s="13"/>
      <c r="I80" s="13"/>
      <c r="J80" s="2"/>
      <c r="R80" s="2"/>
      <c r="T80" s="16"/>
      <c r="U80" s="16"/>
      <c r="V80" s="16"/>
      <c r="W80" s="2"/>
      <c r="X80" s="17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</row>
    <row r="81" spans="1:35" s="1" customFormat="1" ht="11.25">
      <c r="A81" s="2"/>
      <c r="B81" s="13"/>
      <c r="C81" s="13"/>
      <c r="D81" s="13"/>
      <c r="E81" s="13"/>
      <c r="F81" s="13"/>
      <c r="G81" s="13"/>
      <c r="H81" s="13"/>
      <c r="I81" s="13"/>
      <c r="J81" s="2"/>
      <c r="R81" s="2"/>
      <c r="S81" s="2"/>
      <c r="T81" s="16"/>
      <c r="U81" s="16"/>
      <c r="V81" s="16"/>
      <c r="W81" s="2"/>
      <c r="X81" s="17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</row>
    <row r="82" spans="1:35" s="1" customFormat="1" ht="11.25">
      <c r="A82" s="2"/>
      <c r="B82" s="13"/>
      <c r="C82" s="13"/>
      <c r="D82" s="13"/>
      <c r="E82" s="13"/>
      <c r="F82" s="13"/>
      <c r="G82" s="13"/>
      <c r="H82" s="13"/>
      <c r="I82" s="13"/>
      <c r="J82" s="2"/>
      <c r="R82" s="2"/>
      <c r="S82" s="2"/>
      <c r="T82" s="16"/>
      <c r="U82" s="16"/>
      <c r="V82" s="16"/>
      <c r="W82" s="2"/>
      <c r="X82" s="17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</row>
    <row r="83" spans="1:35" s="1" customFormat="1" ht="11.25">
      <c r="A83" s="2"/>
      <c r="B83" s="13"/>
      <c r="C83" s="13"/>
      <c r="D83" s="13"/>
      <c r="E83" s="13"/>
      <c r="F83" s="13"/>
      <c r="G83" s="13"/>
      <c r="H83" s="13"/>
      <c r="I83" s="13"/>
      <c r="J83" s="2"/>
      <c r="R83" s="2"/>
      <c r="S83" s="2"/>
      <c r="T83" s="16"/>
      <c r="U83" s="16"/>
      <c r="V83" s="16"/>
      <c r="W83" s="2"/>
      <c r="X83" s="17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</row>
    <row r="84" spans="1:35" s="1" customFormat="1" ht="11.25">
      <c r="A84" s="2"/>
      <c r="B84" s="13"/>
      <c r="C84" s="13"/>
      <c r="D84" s="13"/>
      <c r="E84" s="13"/>
      <c r="F84" s="13"/>
      <c r="G84" s="13"/>
      <c r="H84" s="13"/>
      <c r="I84" s="13"/>
      <c r="J84" s="2"/>
      <c r="R84" s="2"/>
      <c r="S84" s="2"/>
      <c r="T84" s="16"/>
      <c r="U84" s="16"/>
      <c r="V84" s="16"/>
      <c r="W84" s="2"/>
      <c r="X84" s="17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</row>
    <row r="85" spans="1:35" s="1" customFormat="1" ht="11.25">
      <c r="A85" s="2"/>
      <c r="B85" s="13"/>
      <c r="C85" s="13"/>
      <c r="D85" s="13"/>
      <c r="E85" s="13"/>
      <c r="F85" s="13"/>
      <c r="G85" s="13"/>
      <c r="H85" s="13"/>
      <c r="I85" s="13"/>
      <c r="J85" s="2"/>
      <c r="R85" s="2"/>
      <c r="S85" s="2"/>
      <c r="T85" s="16"/>
      <c r="U85" s="16"/>
      <c r="V85" s="16"/>
      <c r="W85" s="2"/>
      <c r="X85" s="17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</row>
    <row r="86" spans="1:35" s="1" customFormat="1" ht="11.25">
      <c r="A86" s="2"/>
      <c r="B86" s="13"/>
      <c r="C86" s="13"/>
      <c r="D86" s="13"/>
      <c r="E86" s="13"/>
      <c r="F86" s="13"/>
      <c r="G86" s="13"/>
      <c r="H86" s="13"/>
      <c r="I86" s="13"/>
      <c r="J86" s="2"/>
      <c r="R86" s="2"/>
      <c r="S86" s="2"/>
      <c r="T86" s="16"/>
      <c r="U86" s="16"/>
      <c r="V86" s="16"/>
      <c r="W86" s="2"/>
      <c r="X86" s="17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</row>
    <row r="87" spans="1:35" s="1" customFormat="1" ht="11.25">
      <c r="A87" s="2"/>
      <c r="B87" s="13"/>
      <c r="C87" s="13"/>
      <c r="D87" s="13"/>
      <c r="E87" s="13"/>
      <c r="F87" s="13"/>
      <c r="G87" s="13"/>
      <c r="H87" s="13"/>
      <c r="I87" s="13"/>
      <c r="J87" s="2"/>
      <c r="R87" s="2"/>
      <c r="S87" s="2"/>
      <c r="T87" s="16"/>
      <c r="U87" s="16"/>
      <c r="V87" s="16"/>
      <c r="W87" s="2"/>
      <c r="X87" s="17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</row>
    <row r="88" spans="1:35" s="1" customFormat="1" ht="11.25">
      <c r="A88" s="2"/>
      <c r="B88" s="13"/>
      <c r="C88" s="13"/>
      <c r="D88" s="13"/>
      <c r="E88" s="13"/>
      <c r="F88" s="13"/>
      <c r="G88" s="13"/>
      <c r="H88" s="13"/>
      <c r="I88" s="13"/>
      <c r="J88" s="2"/>
      <c r="R88" s="2"/>
      <c r="S88" s="2"/>
      <c r="T88" s="16"/>
      <c r="U88" s="16"/>
      <c r="V88" s="16"/>
      <c r="W88" s="2"/>
      <c r="X88" s="17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</row>
    <row r="89" spans="1:35" s="1" customFormat="1" ht="11.25">
      <c r="A89" s="2"/>
      <c r="B89" s="13"/>
      <c r="C89" s="13"/>
      <c r="D89" s="13"/>
      <c r="E89" s="13"/>
      <c r="F89" s="13"/>
      <c r="G89" s="13"/>
      <c r="H89" s="13"/>
      <c r="I89" s="13"/>
      <c r="J89" s="2"/>
      <c r="R89" s="2"/>
      <c r="S89" s="2"/>
      <c r="T89" s="16"/>
      <c r="U89" s="16"/>
      <c r="V89" s="16"/>
      <c r="W89" s="2"/>
      <c r="X89" s="17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</row>
    <row r="90" spans="1:35" s="1" customFormat="1" ht="11.25">
      <c r="A90" s="2"/>
      <c r="B90" s="13"/>
      <c r="C90" s="13"/>
      <c r="D90" s="13"/>
      <c r="E90" s="13"/>
      <c r="F90" s="13"/>
      <c r="G90" s="13"/>
      <c r="H90" s="13"/>
      <c r="I90" s="13"/>
      <c r="J90" s="2"/>
      <c r="R90" s="2"/>
      <c r="S90" s="2"/>
      <c r="T90" s="16"/>
      <c r="U90" s="16"/>
      <c r="V90" s="16"/>
      <c r="W90" s="2"/>
      <c r="X90" s="17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</row>
    <row r="91" spans="1:35" s="1" customFormat="1" ht="11.25">
      <c r="A91" s="2"/>
      <c r="B91" s="13"/>
      <c r="C91" s="13"/>
      <c r="D91" s="13"/>
      <c r="E91" s="13"/>
      <c r="F91" s="13"/>
      <c r="G91" s="13"/>
      <c r="H91" s="13"/>
      <c r="I91" s="13"/>
      <c r="J91" s="2"/>
      <c r="R91" s="2"/>
      <c r="S91" s="2"/>
      <c r="T91" s="16"/>
      <c r="U91" s="16"/>
      <c r="V91" s="16"/>
      <c r="W91" s="2"/>
      <c r="X91" s="17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</row>
    <row r="92" spans="1:35" s="1" customFormat="1" ht="11.25">
      <c r="A92" s="2"/>
      <c r="B92" s="13"/>
      <c r="C92" s="13"/>
      <c r="D92" s="13"/>
      <c r="E92" s="13"/>
      <c r="F92" s="13"/>
      <c r="G92" s="13"/>
      <c r="H92" s="13"/>
      <c r="I92" s="13"/>
      <c r="J92" s="2"/>
      <c r="R92" s="2"/>
      <c r="S92" s="2"/>
      <c r="T92" s="16"/>
      <c r="U92" s="16"/>
      <c r="V92" s="16"/>
      <c r="W92" s="2"/>
      <c r="X92" s="17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</row>
    <row r="93" spans="1:35" s="1" customFormat="1" ht="11.25">
      <c r="A93" s="2"/>
      <c r="B93" s="13"/>
      <c r="C93" s="13"/>
      <c r="D93" s="13"/>
      <c r="E93" s="13"/>
      <c r="F93" s="13"/>
      <c r="G93" s="13"/>
      <c r="H93" s="13"/>
      <c r="I93" s="13"/>
      <c r="J93" s="2"/>
      <c r="R93" s="2"/>
      <c r="S93" s="2"/>
      <c r="T93" s="16"/>
      <c r="U93" s="16"/>
      <c r="V93" s="16"/>
      <c r="W93" s="2"/>
      <c r="X93" s="17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</row>
    <row r="94" spans="1:35" s="1" customFormat="1" ht="11.25">
      <c r="A94" s="2"/>
      <c r="B94" s="13"/>
      <c r="C94" s="13"/>
      <c r="D94" s="13"/>
      <c r="E94" s="13"/>
      <c r="F94" s="13"/>
      <c r="G94" s="13"/>
      <c r="H94" s="13"/>
      <c r="I94" s="13"/>
      <c r="J94" s="2"/>
      <c r="R94" s="2"/>
      <c r="S94" s="2"/>
      <c r="T94" s="16"/>
      <c r="U94" s="16"/>
      <c r="V94" s="16"/>
      <c r="W94" s="2"/>
      <c r="X94" s="17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</row>
    <row r="95" spans="1:35" s="1" customFormat="1" ht="11.25">
      <c r="A95" s="2"/>
      <c r="B95" s="13"/>
      <c r="C95" s="13"/>
      <c r="D95" s="13"/>
      <c r="E95" s="13"/>
      <c r="F95" s="13"/>
      <c r="G95" s="13"/>
      <c r="H95" s="13"/>
      <c r="I95" s="13"/>
      <c r="J95" s="2"/>
      <c r="R95" s="2"/>
      <c r="S95" s="2"/>
      <c r="T95" s="16"/>
      <c r="U95" s="16"/>
      <c r="V95" s="16"/>
      <c r="W95" s="2"/>
      <c r="X95" s="17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</row>
    <row r="96" spans="1:35" s="1" customFormat="1" ht="11.25">
      <c r="A96" s="2"/>
      <c r="B96" s="13"/>
      <c r="C96" s="13"/>
      <c r="D96" s="13"/>
      <c r="E96" s="13"/>
      <c r="F96" s="13"/>
      <c r="G96" s="13"/>
      <c r="H96" s="13"/>
      <c r="I96" s="13"/>
      <c r="J96" s="2"/>
      <c r="R96" s="2"/>
      <c r="S96" s="2"/>
      <c r="T96" s="16"/>
      <c r="U96" s="16"/>
      <c r="V96" s="16"/>
      <c r="W96" s="2"/>
      <c r="X96" s="17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</row>
    <row r="97" spans="1:35" s="1" customFormat="1" ht="11.25">
      <c r="A97" s="2"/>
      <c r="B97" s="13"/>
      <c r="C97" s="13"/>
      <c r="D97" s="13"/>
      <c r="E97" s="13"/>
      <c r="F97" s="13"/>
      <c r="G97" s="13"/>
      <c r="H97" s="13"/>
      <c r="I97" s="13"/>
      <c r="J97" s="2"/>
      <c r="R97" s="2"/>
      <c r="S97" s="2"/>
      <c r="T97" s="16"/>
      <c r="U97" s="16"/>
      <c r="V97" s="16"/>
      <c r="W97" s="2"/>
      <c r="X97" s="17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</row>
    <row r="98" spans="1:35" s="1" customFormat="1" ht="11.25">
      <c r="A98" s="2"/>
      <c r="B98" s="13"/>
      <c r="C98" s="13"/>
      <c r="D98" s="13"/>
      <c r="E98" s="13"/>
      <c r="F98" s="13"/>
      <c r="G98" s="13"/>
      <c r="H98" s="13"/>
      <c r="I98" s="13"/>
      <c r="J98" s="2"/>
      <c r="R98" s="2"/>
      <c r="S98" s="2"/>
      <c r="T98" s="16"/>
      <c r="U98" s="16"/>
      <c r="V98" s="16"/>
      <c r="W98" s="2"/>
      <c r="X98" s="17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</row>
    <row r="99" spans="1:35" s="1" customFormat="1" ht="11.25">
      <c r="A99" s="2"/>
      <c r="B99" s="13"/>
      <c r="C99" s="13"/>
      <c r="D99" s="13"/>
      <c r="E99" s="13"/>
      <c r="F99" s="13"/>
      <c r="G99" s="13"/>
      <c r="H99" s="13"/>
      <c r="I99" s="13"/>
      <c r="J99" s="2"/>
      <c r="R99" s="2"/>
      <c r="S99" s="2"/>
      <c r="T99" s="16"/>
      <c r="U99" s="16"/>
      <c r="V99" s="16"/>
      <c r="W99" s="2"/>
      <c r="X99" s="17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</row>
    <row r="100" spans="1:35" s="1" customFormat="1" ht="11.25">
      <c r="A100" s="2"/>
      <c r="B100" s="13"/>
      <c r="C100" s="13"/>
      <c r="D100" s="13"/>
      <c r="E100" s="13"/>
      <c r="F100" s="13"/>
      <c r="G100" s="13"/>
      <c r="H100" s="13"/>
      <c r="I100" s="13"/>
      <c r="J100" s="2"/>
      <c r="R100" s="2"/>
      <c r="S100" s="2"/>
      <c r="T100" s="16"/>
      <c r="U100" s="16"/>
      <c r="V100" s="16"/>
      <c r="W100" s="2"/>
      <c r="X100" s="17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</row>
    <row r="101" spans="1:35" s="1" customFormat="1" ht="11.25">
      <c r="A101" s="2"/>
      <c r="B101" s="13"/>
      <c r="C101" s="13"/>
      <c r="D101" s="13"/>
      <c r="E101" s="13"/>
      <c r="F101" s="13"/>
      <c r="G101" s="13"/>
      <c r="H101" s="13"/>
      <c r="I101" s="13"/>
      <c r="J101" s="2"/>
      <c r="R101" s="2"/>
      <c r="S101" s="2"/>
      <c r="T101" s="16"/>
      <c r="U101" s="16"/>
      <c r="V101" s="16"/>
      <c r="W101" s="2"/>
      <c r="X101" s="17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</row>
    <row r="102" spans="1:35" s="1" customFormat="1" ht="11.25">
      <c r="A102" s="2"/>
      <c r="B102" s="13"/>
      <c r="C102" s="13"/>
      <c r="D102" s="13"/>
      <c r="E102" s="13"/>
      <c r="F102" s="13"/>
      <c r="G102" s="13"/>
      <c r="H102" s="13"/>
      <c r="I102" s="13"/>
      <c r="J102" s="2"/>
      <c r="R102" s="2"/>
      <c r="S102" s="2"/>
      <c r="T102" s="16"/>
      <c r="U102" s="16"/>
      <c r="V102" s="16"/>
      <c r="W102" s="2"/>
      <c r="X102" s="17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</row>
    <row r="103" spans="1:35" s="1" customFormat="1" ht="11.25">
      <c r="A103" s="2"/>
      <c r="B103" s="13"/>
      <c r="C103" s="13"/>
      <c r="D103" s="13"/>
      <c r="E103" s="13"/>
      <c r="F103" s="13"/>
      <c r="G103" s="13"/>
      <c r="H103" s="13"/>
      <c r="I103" s="13"/>
      <c r="J103" s="2"/>
      <c r="R103" s="2"/>
      <c r="S103" s="2"/>
      <c r="T103" s="16"/>
      <c r="U103" s="16"/>
      <c r="V103" s="16"/>
      <c r="W103" s="2"/>
      <c r="X103" s="17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</row>
  </sheetData>
  <sheetProtection selectLockedCells="1"/>
  <mergeCells count="49">
    <mergeCell ref="J3:R3"/>
    <mergeCell ref="O7:Q7"/>
    <mergeCell ref="AD7:AH7"/>
    <mergeCell ref="AG8:AG10"/>
    <mergeCell ref="AC8:AC10"/>
    <mergeCell ref="U9:U10"/>
    <mergeCell ref="V9:V10"/>
    <mergeCell ref="T8:V8"/>
    <mergeCell ref="W8:W10"/>
    <mergeCell ref="AD8:AF8"/>
    <mergeCell ref="AE9:AE10"/>
    <mergeCell ref="R6:R10"/>
    <mergeCell ref="T7:X7"/>
    <mergeCell ref="AB8:AB10"/>
    <mergeCell ref="S6:S10"/>
    <mergeCell ref="S3:AA3"/>
    <mergeCell ref="AB3:AJ3"/>
    <mergeCell ref="P8:P10"/>
    <mergeCell ref="A3:I3"/>
    <mergeCell ref="L6:Q6"/>
    <mergeCell ref="T6:X6"/>
    <mergeCell ref="AJ6:AJ10"/>
    <mergeCell ref="B6:I6"/>
    <mergeCell ref="AB7:AC7"/>
    <mergeCell ref="Y7:AA7"/>
    <mergeCell ref="AB6:AI6"/>
    <mergeCell ref="Y6:AA6"/>
    <mergeCell ref="X8:X10"/>
    <mergeCell ref="AH8:AH10"/>
    <mergeCell ref="AI7:AI10"/>
    <mergeCell ref="E7:E10"/>
    <mergeCell ref="A6:A10"/>
    <mergeCell ref="AF9:AF10"/>
    <mergeCell ref="Y8:AA8"/>
    <mergeCell ref="Z9:Z10"/>
    <mergeCell ref="AA9:AA10"/>
    <mergeCell ref="Q8:Q10"/>
    <mergeCell ref="C9:C10"/>
    <mergeCell ref="D9:D10"/>
    <mergeCell ref="B7:D8"/>
    <mergeCell ref="M9:M10"/>
    <mergeCell ref="N9:N10"/>
    <mergeCell ref="L7:N8"/>
    <mergeCell ref="H7:H10"/>
    <mergeCell ref="F7:F10"/>
    <mergeCell ref="G7:G10"/>
    <mergeCell ref="K7:K10"/>
    <mergeCell ref="I7:I10"/>
    <mergeCell ref="J7:J10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L17:O39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7.625" style="43" customWidth="1"/>
    <col min="2" max="5" width="10.75" style="7" customWidth="1"/>
    <col min="6" max="6" width="10.75" style="44" customWidth="1"/>
    <col min="7" max="7" width="11" style="44" customWidth="1"/>
    <col min="8" max="8" width="16.375" style="7" customWidth="1"/>
    <col min="9" max="9" width="16.125" style="7" customWidth="1"/>
    <col min="10" max="11" width="16.125" style="44" customWidth="1"/>
    <col min="12" max="12" width="17.625" style="7" customWidth="1"/>
    <col min="13" max="16384" width="9" style="7"/>
  </cols>
  <sheetData>
    <row r="1" spans="1:12" s="1" customFormat="1" ht="14.1" customHeight="1">
      <c r="A1" s="55" t="s">
        <v>1319</v>
      </c>
      <c r="F1" s="13"/>
      <c r="J1" s="13"/>
      <c r="L1" s="14" t="s">
        <v>1320</v>
      </c>
    </row>
    <row r="2" spans="1:12" s="1" customFormat="1" ht="14.1" customHeight="1">
      <c r="A2" s="55" t="s">
        <v>605</v>
      </c>
    </row>
    <row r="3" spans="1:12" s="23" customFormat="1" ht="20.100000000000001" customHeight="1">
      <c r="A3" s="1331" t="s">
        <v>606</v>
      </c>
      <c r="B3" s="1331"/>
      <c r="C3" s="1331"/>
      <c r="D3" s="1331"/>
      <c r="E3" s="1331"/>
      <c r="F3" s="1331"/>
      <c r="G3" s="1331"/>
      <c r="H3" s="1638" t="s">
        <v>1492</v>
      </c>
      <c r="I3" s="1638"/>
      <c r="J3" s="1638"/>
      <c r="K3" s="1638"/>
      <c r="L3" s="1638"/>
    </row>
    <row r="4" spans="1:12" s="25" customFormat="1" ht="24" customHeight="1">
      <c r="A4" s="1004"/>
      <c r="B4" s="1004"/>
      <c r="C4" s="1004"/>
      <c r="D4" s="1004"/>
      <c r="E4" s="1004"/>
      <c r="F4" s="1008"/>
      <c r="G4" s="1008"/>
      <c r="H4" s="979"/>
      <c r="I4" s="979"/>
      <c r="J4" s="979"/>
      <c r="K4" s="979"/>
    </row>
    <row r="5" spans="1:12" s="27" customFormat="1" ht="18" customHeight="1" thickBot="1">
      <c r="A5" s="27" t="s">
        <v>50</v>
      </c>
      <c r="B5" s="274"/>
      <c r="G5" s="49"/>
      <c r="K5" s="49"/>
      <c r="L5" s="981" t="s">
        <v>558</v>
      </c>
    </row>
    <row r="6" spans="1:12" s="1" customFormat="1" ht="15" customHeight="1">
      <c r="A6" s="1506" t="s">
        <v>452</v>
      </c>
      <c r="B6" s="1653" t="s">
        <v>607</v>
      </c>
      <c r="C6" s="1647"/>
      <c r="D6" s="1647" t="s">
        <v>608</v>
      </c>
      <c r="E6" s="1648"/>
      <c r="F6" s="1647" t="s">
        <v>609</v>
      </c>
      <c r="G6" s="1648"/>
      <c r="H6" s="1657" t="s">
        <v>610</v>
      </c>
      <c r="I6" s="1647"/>
      <c r="J6" s="1647" t="s">
        <v>611</v>
      </c>
      <c r="K6" s="1648"/>
      <c r="L6" s="1658" t="s">
        <v>1322</v>
      </c>
    </row>
    <row r="7" spans="1:12" s="1" customFormat="1" ht="15" customHeight="1">
      <c r="A7" s="1507"/>
      <c r="B7" s="1654"/>
      <c r="C7" s="1445"/>
      <c r="D7" s="1445"/>
      <c r="E7" s="1456"/>
      <c r="F7" s="1445"/>
      <c r="G7" s="1456"/>
      <c r="H7" s="1363"/>
      <c r="I7" s="1445"/>
      <c r="J7" s="1445"/>
      <c r="K7" s="1456"/>
      <c r="L7" s="1659"/>
    </row>
    <row r="8" spans="1:12" s="1" customFormat="1" ht="15" customHeight="1">
      <c r="A8" s="1507"/>
      <c r="B8" s="1655" t="s">
        <v>612</v>
      </c>
      <c r="C8" s="1651" t="s">
        <v>613</v>
      </c>
      <c r="D8" s="1651" t="s">
        <v>614</v>
      </c>
      <c r="E8" s="1645" t="s">
        <v>613</v>
      </c>
      <c r="F8" s="1651" t="s">
        <v>614</v>
      </c>
      <c r="G8" s="1645" t="s">
        <v>613</v>
      </c>
      <c r="H8" s="1649" t="s">
        <v>977</v>
      </c>
      <c r="I8" s="1651" t="s">
        <v>613</v>
      </c>
      <c r="J8" s="1651" t="s">
        <v>614</v>
      </c>
      <c r="K8" s="1645" t="s">
        <v>613</v>
      </c>
      <c r="L8" s="1659"/>
    </row>
    <row r="9" spans="1:12" s="1" customFormat="1" ht="15" customHeight="1">
      <c r="A9" s="1508"/>
      <c r="B9" s="1656"/>
      <c r="C9" s="1652"/>
      <c r="D9" s="1652"/>
      <c r="E9" s="1646"/>
      <c r="F9" s="1652"/>
      <c r="G9" s="1646"/>
      <c r="H9" s="1650"/>
      <c r="I9" s="1652"/>
      <c r="J9" s="1652"/>
      <c r="K9" s="1646"/>
      <c r="L9" s="1660"/>
    </row>
    <row r="10" spans="1:12" s="50" customFormat="1" ht="17.100000000000001" customHeight="1">
      <c r="A10" s="29" t="s">
        <v>344</v>
      </c>
      <c r="B10" s="30">
        <v>6446</v>
      </c>
      <c r="C10" s="30">
        <v>130139</v>
      </c>
      <c r="D10" s="30">
        <v>16013</v>
      </c>
      <c r="E10" s="30">
        <v>16013</v>
      </c>
      <c r="F10" s="30">
        <v>3970</v>
      </c>
      <c r="G10" s="30">
        <v>42842</v>
      </c>
      <c r="H10" s="30" t="s">
        <v>46</v>
      </c>
      <c r="I10" s="30" t="s">
        <v>46</v>
      </c>
      <c r="J10" s="30" t="s">
        <v>46</v>
      </c>
      <c r="K10" s="30" t="s">
        <v>46</v>
      </c>
      <c r="L10" s="1010" t="s">
        <v>344</v>
      </c>
    </row>
    <row r="11" spans="1:12" s="50" customFormat="1" ht="17.100000000000001" customHeight="1">
      <c r="A11" s="29" t="s">
        <v>297</v>
      </c>
      <c r="B11" s="30">
        <v>7505</v>
      </c>
      <c r="C11" s="30">
        <v>170194</v>
      </c>
      <c r="D11" s="30">
        <v>15447</v>
      </c>
      <c r="E11" s="30">
        <v>15238</v>
      </c>
      <c r="F11" s="30">
        <v>11624</v>
      </c>
      <c r="G11" s="30">
        <v>69412</v>
      </c>
      <c r="H11" s="30" t="s">
        <v>46</v>
      </c>
      <c r="I11" s="30" t="s">
        <v>46</v>
      </c>
      <c r="J11" s="30">
        <v>3936</v>
      </c>
      <c r="K11" s="30">
        <v>2579</v>
      </c>
      <c r="L11" s="973" t="s">
        <v>297</v>
      </c>
    </row>
    <row r="12" spans="1:12" s="50" customFormat="1" ht="17.100000000000001" customHeight="1">
      <c r="A12" s="29" t="s">
        <v>348</v>
      </c>
      <c r="B12" s="30">
        <v>6750</v>
      </c>
      <c r="C12" s="30">
        <v>174177</v>
      </c>
      <c r="D12" s="30">
        <v>21282</v>
      </c>
      <c r="E12" s="30">
        <v>21957</v>
      </c>
      <c r="F12" s="30">
        <v>8726</v>
      </c>
      <c r="G12" s="30">
        <v>124892</v>
      </c>
      <c r="H12" s="30">
        <v>394629</v>
      </c>
      <c r="I12" s="30">
        <v>223351</v>
      </c>
      <c r="J12" s="30">
        <v>2815</v>
      </c>
      <c r="K12" s="30">
        <v>1866</v>
      </c>
      <c r="L12" s="973" t="s">
        <v>348</v>
      </c>
    </row>
    <row r="13" spans="1:12" s="50" customFormat="1" ht="17.100000000000001" customHeight="1">
      <c r="A13" s="29" t="s">
        <v>904</v>
      </c>
      <c r="B13" s="30">
        <v>6906</v>
      </c>
      <c r="C13" s="30">
        <v>209797</v>
      </c>
      <c r="D13" s="30">
        <v>16736</v>
      </c>
      <c r="E13" s="30">
        <v>16690</v>
      </c>
      <c r="F13" s="30">
        <v>4890</v>
      </c>
      <c r="G13" s="30">
        <v>119833</v>
      </c>
      <c r="H13" s="30">
        <v>762351</v>
      </c>
      <c r="I13" s="30">
        <v>264265</v>
      </c>
      <c r="J13" s="30">
        <v>2534</v>
      </c>
      <c r="K13" s="30">
        <v>1692</v>
      </c>
      <c r="L13" s="973" t="s">
        <v>904</v>
      </c>
    </row>
    <row r="14" spans="1:12" s="50" customFormat="1" ht="17.100000000000001" customHeight="1">
      <c r="A14" s="35" t="s">
        <v>1088</v>
      </c>
      <c r="B14" s="34">
        <f>SUM(B16:B38)</f>
        <v>5607</v>
      </c>
      <c r="C14" s="34">
        <f>SUM(C16:C38)</f>
        <v>218110</v>
      </c>
      <c r="D14" s="34">
        <f>SUM(D16:D38)</f>
        <v>11365</v>
      </c>
      <c r="E14" s="34">
        <f t="shared" ref="E14:K14" si="0">SUM(E16:E38)</f>
        <v>11365</v>
      </c>
      <c r="F14" s="34">
        <f t="shared" si="0"/>
        <v>6783</v>
      </c>
      <c r="G14" s="34">
        <f t="shared" si="0"/>
        <v>120621</v>
      </c>
      <c r="H14" s="34">
        <f t="shared" si="0"/>
        <v>235004</v>
      </c>
      <c r="I14" s="34">
        <f t="shared" si="0"/>
        <v>235004</v>
      </c>
      <c r="J14" s="34">
        <f t="shared" si="0"/>
        <v>2222</v>
      </c>
      <c r="K14" s="34">
        <f t="shared" si="0"/>
        <v>1460</v>
      </c>
      <c r="L14" s="975" t="s">
        <v>1088</v>
      </c>
    </row>
    <row r="15" spans="1:12" s="1" customFormat="1" ht="4.7" customHeight="1">
      <c r="A15" s="37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6"/>
    </row>
    <row r="16" spans="1:12" s="446" customFormat="1" ht="17.100000000000001" customHeight="1">
      <c r="A16" s="961" t="s">
        <v>298</v>
      </c>
      <c r="B16" s="859">
        <v>286</v>
      </c>
      <c r="C16" s="860">
        <v>22308</v>
      </c>
      <c r="D16" s="860">
        <v>2471</v>
      </c>
      <c r="E16" s="860">
        <v>2471</v>
      </c>
      <c r="F16" s="860">
        <v>3310</v>
      </c>
      <c r="G16" s="860">
        <v>9518</v>
      </c>
      <c r="H16" s="860">
        <v>16917</v>
      </c>
      <c r="I16" s="860">
        <v>16917</v>
      </c>
      <c r="J16" s="860">
        <v>342</v>
      </c>
      <c r="K16" s="860">
        <v>190</v>
      </c>
      <c r="L16" s="904" t="s">
        <v>5</v>
      </c>
    </row>
    <row r="17" spans="1:12" s="53" customFormat="1" ht="17.100000000000001" customHeight="1">
      <c r="A17" s="961" t="s">
        <v>300</v>
      </c>
      <c r="B17" s="859">
        <v>409</v>
      </c>
      <c r="C17" s="860">
        <v>20026</v>
      </c>
      <c r="D17" s="860">
        <v>916</v>
      </c>
      <c r="E17" s="860">
        <v>916</v>
      </c>
      <c r="F17" s="860">
        <v>45</v>
      </c>
      <c r="G17" s="860">
        <v>4694</v>
      </c>
      <c r="H17" s="860">
        <v>34067</v>
      </c>
      <c r="I17" s="860">
        <v>34067</v>
      </c>
      <c r="J17" s="860">
        <v>156</v>
      </c>
      <c r="K17" s="860">
        <v>156</v>
      </c>
      <c r="L17" s="904" t="s">
        <v>6</v>
      </c>
    </row>
    <row r="18" spans="1:12" s="53" customFormat="1" ht="17.100000000000001" customHeight="1">
      <c r="A18" s="961" t="s">
        <v>302</v>
      </c>
      <c r="B18" s="859">
        <v>336</v>
      </c>
      <c r="C18" s="860">
        <v>18192</v>
      </c>
      <c r="D18" s="860">
        <v>301</v>
      </c>
      <c r="E18" s="860">
        <v>301</v>
      </c>
      <c r="F18" s="860">
        <v>198</v>
      </c>
      <c r="G18" s="860">
        <v>1323</v>
      </c>
      <c r="H18" s="860">
        <v>13390</v>
      </c>
      <c r="I18" s="860">
        <v>13390</v>
      </c>
      <c r="J18" s="860">
        <v>200</v>
      </c>
      <c r="K18" s="860">
        <v>87</v>
      </c>
      <c r="L18" s="904" t="s">
        <v>7</v>
      </c>
    </row>
    <row r="19" spans="1:12" s="53" customFormat="1" ht="17.100000000000001" customHeight="1">
      <c r="A19" s="961" t="s">
        <v>304</v>
      </c>
      <c r="B19" s="859">
        <v>446</v>
      </c>
      <c r="C19" s="860">
        <v>22790</v>
      </c>
      <c r="D19" s="860">
        <v>200</v>
      </c>
      <c r="E19" s="860">
        <v>200</v>
      </c>
      <c r="F19" s="860">
        <v>46</v>
      </c>
      <c r="G19" s="860">
        <v>6549</v>
      </c>
      <c r="H19" s="860">
        <v>22311</v>
      </c>
      <c r="I19" s="860">
        <v>22311</v>
      </c>
      <c r="J19" s="860">
        <v>92</v>
      </c>
      <c r="K19" s="860">
        <v>92</v>
      </c>
      <c r="L19" s="904" t="s">
        <v>8</v>
      </c>
    </row>
    <row r="20" spans="1:12" s="53" customFormat="1" ht="17.100000000000001" customHeight="1">
      <c r="A20" s="961" t="s">
        <v>306</v>
      </c>
      <c r="B20" s="859">
        <v>164</v>
      </c>
      <c r="C20" s="860">
        <v>19017</v>
      </c>
      <c r="D20" s="860">
        <v>126</v>
      </c>
      <c r="E20" s="860">
        <v>126</v>
      </c>
      <c r="F20" s="860">
        <v>139</v>
      </c>
      <c r="G20" s="860">
        <v>13151</v>
      </c>
      <c r="H20" s="860">
        <v>22007</v>
      </c>
      <c r="I20" s="860">
        <v>22007</v>
      </c>
      <c r="J20" s="860">
        <v>140</v>
      </c>
      <c r="K20" s="860">
        <v>86</v>
      </c>
      <c r="L20" s="904" t="s">
        <v>9</v>
      </c>
    </row>
    <row r="21" spans="1:12" s="53" customFormat="1" ht="17.100000000000001" customHeight="1">
      <c r="A21" s="961" t="s">
        <v>308</v>
      </c>
      <c r="B21" s="859">
        <v>191</v>
      </c>
      <c r="C21" s="860">
        <v>8176</v>
      </c>
      <c r="D21" s="860">
        <v>919</v>
      </c>
      <c r="E21" s="860">
        <v>919</v>
      </c>
      <c r="F21" s="860">
        <v>14</v>
      </c>
      <c r="G21" s="860">
        <v>3782</v>
      </c>
      <c r="H21" s="860">
        <v>15663</v>
      </c>
      <c r="I21" s="860">
        <v>15663</v>
      </c>
      <c r="J21" s="860">
        <v>82</v>
      </c>
      <c r="K21" s="860">
        <v>82</v>
      </c>
      <c r="L21" s="904" t="s">
        <v>10</v>
      </c>
    </row>
    <row r="22" spans="1:12" s="53" customFormat="1" ht="17.100000000000001" customHeight="1">
      <c r="A22" s="961" t="s">
        <v>310</v>
      </c>
      <c r="B22" s="859">
        <v>371</v>
      </c>
      <c r="C22" s="860">
        <v>11132</v>
      </c>
      <c r="D22" s="860">
        <v>1061</v>
      </c>
      <c r="E22" s="860">
        <v>1061</v>
      </c>
      <c r="F22" s="860">
        <v>1068</v>
      </c>
      <c r="G22" s="860">
        <v>3948</v>
      </c>
      <c r="H22" s="860">
        <v>19014</v>
      </c>
      <c r="I22" s="860">
        <v>19014</v>
      </c>
      <c r="J22" s="860">
        <v>132</v>
      </c>
      <c r="K22" s="860">
        <v>74</v>
      </c>
      <c r="L22" s="904" t="s">
        <v>11</v>
      </c>
    </row>
    <row r="23" spans="1:12" s="53" customFormat="1" ht="17.100000000000001" customHeight="1">
      <c r="A23" s="961" t="s">
        <v>312</v>
      </c>
      <c r="B23" s="859">
        <v>317</v>
      </c>
      <c r="C23" s="860">
        <v>7107</v>
      </c>
      <c r="D23" s="860">
        <v>672</v>
      </c>
      <c r="E23" s="860">
        <v>672</v>
      </c>
      <c r="F23" s="860">
        <v>85</v>
      </c>
      <c r="G23" s="860">
        <v>15542</v>
      </c>
      <c r="H23" s="860">
        <v>7759</v>
      </c>
      <c r="I23" s="860">
        <v>7759</v>
      </c>
      <c r="J23" s="860">
        <v>114</v>
      </c>
      <c r="K23" s="860">
        <v>64</v>
      </c>
      <c r="L23" s="904" t="s">
        <v>12</v>
      </c>
    </row>
    <row r="24" spans="1:12" s="53" customFormat="1" ht="17.100000000000001" customHeight="1">
      <c r="A24" s="961" t="s">
        <v>314</v>
      </c>
      <c r="B24" s="859">
        <v>144</v>
      </c>
      <c r="C24" s="860">
        <v>7972</v>
      </c>
      <c r="D24" s="860">
        <v>700</v>
      </c>
      <c r="E24" s="860">
        <v>700</v>
      </c>
      <c r="F24" s="860">
        <v>28</v>
      </c>
      <c r="G24" s="860">
        <v>2433</v>
      </c>
      <c r="H24" s="860">
        <v>10694</v>
      </c>
      <c r="I24" s="860">
        <v>10694</v>
      </c>
      <c r="J24" s="860">
        <v>90</v>
      </c>
      <c r="K24" s="860">
        <v>86</v>
      </c>
      <c r="L24" s="904" t="s">
        <v>13</v>
      </c>
    </row>
    <row r="25" spans="1:12" s="53" customFormat="1" ht="17.100000000000001" customHeight="1">
      <c r="A25" s="961" t="s">
        <v>316</v>
      </c>
      <c r="B25" s="859">
        <v>413</v>
      </c>
      <c r="C25" s="860">
        <v>14856</v>
      </c>
      <c r="D25" s="860">
        <v>549</v>
      </c>
      <c r="E25" s="860">
        <v>549</v>
      </c>
      <c r="F25" s="860">
        <v>734</v>
      </c>
      <c r="G25" s="860">
        <v>4284</v>
      </c>
      <c r="H25" s="860">
        <v>15016</v>
      </c>
      <c r="I25" s="860">
        <v>15016</v>
      </c>
      <c r="J25" s="860">
        <v>201</v>
      </c>
      <c r="K25" s="860">
        <v>82</v>
      </c>
      <c r="L25" s="904" t="s">
        <v>14</v>
      </c>
    </row>
    <row r="26" spans="1:12" s="53" customFormat="1" ht="17.100000000000001" customHeight="1">
      <c r="A26" s="961" t="s">
        <v>318</v>
      </c>
      <c r="B26" s="859">
        <v>23</v>
      </c>
      <c r="C26" s="1202">
        <v>1194</v>
      </c>
      <c r="D26" s="860">
        <v>0</v>
      </c>
      <c r="E26" s="860">
        <v>0</v>
      </c>
      <c r="F26" s="860">
        <v>39</v>
      </c>
      <c r="G26" s="860">
        <v>3459</v>
      </c>
      <c r="H26" s="1202">
        <v>1194</v>
      </c>
      <c r="I26" s="1202">
        <v>1194</v>
      </c>
      <c r="J26" s="1202">
        <v>28</v>
      </c>
      <c r="K26" s="1202">
        <v>28</v>
      </c>
      <c r="L26" s="904" t="s">
        <v>15</v>
      </c>
    </row>
    <row r="27" spans="1:12" s="53" customFormat="1" ht="17.100000000000001" customHeight="1">
      <c r="A27" s="961" t="s">
        <v>320</v>
      </c>
      <c r="B27" s="859">
        <v>145</v>
      </c>
      <c r="C27" s="860">
        <v>4661</v>
      </c>
      <c r="D27" s="860">
        <v>94</v>
      </c>
      <c r="E27" s="860">
        <v>94</v>
      </c>
      <c r="F27" s="860">
        <v>152</v>
      </c>
      <c r="G27" s="860">
        <v>1968</v>
      </c>
      <c r="H27" s="860">
        <v>3591</v>
      </c>
      <c r="I27" s="860">
        <v>3591</v>
      </c>
      <c r="J27" s="860">
        <v>75</v>
      </c>
      <c r="K27" s="860">
        <v>42</v>
      </c>
      <c r="L27" s="904" t="s">
        <v>16</v>
      </c>
    </row>
    <row r="28" spans="1:12" s="53" customFormat="1" ht="17.100000000000001" customHeight="1">
      <c r="A28" s="961" t="s">
        <v>322</v>
      </c>
      <c r="B28" s="859">
        <v>120</v>
      </c>
      <c r="C28" s="860">
        <v>3813</v>
      </c>
      <c r="D28" s="860">
        <v>0</v>
      </c>
      <c r="E28" s="860">
        <v>0</v>
      </c>
      <c r="F28" s="860">
        <v>35</v>
      </c>
      <c r="G28" s="860">
        <v>1970</v>
      </c>
      <c r="H28" s="860">
        <v>4252</v>
      </c>
      <c r="I28" s="860">
        <v>4252</v>
      </c>
      <c r="J28" s="860">
        <v>66</v>
      </c>
      <c r="K28" s="860">
        <v>38</v>
      </c>
      <c r="L28" s="904" t="s">
        <v>17</v>
      </c>
    </row>
    <row r="29" spans="1:12" s="53" customFormat="1" ht="17.100000000000001" customHeight="1">
      <c r="A29" s="961" t="s">
        <v>324</v>
      </c>
      <c r="B29" s="859">
        <v>156</v>
      </c>
      <c r="C29" s="860">
        <v>3092</v>
      </c>
      <c r="D29" s="860">
        <v>443</v>
      </c>
      <c r="E29" s="860">
        <v>443</v>
      </c>
      <c r="F29" s="860">
        <v>38</v>
      </c>
      <c r="G29" s="860">
        <v>2068</v>
      </c>
      <c r="H29" s="860">
        <v>2303</v>
      </c>
      <c r="I29" s="860">
        <v>2303</v>
      </c>
      <c r="J29" s="860">
        <v>59</v>
      </c>
      <c r="K29" s="860">
        <v>33</v>
      </c>
      <c r="L29" s="904" t="s">
        <v>18</v>
      </c>
    </row>
    <row r="30" spans="1:12" s="53" customFormat="1" ht="17.100000000000001" customHeight="1">
      <c r="A30" s="961" t="s">
        <v>326</v>
      </c>
      <c r="B30" s="859">
        <v>113</v>
      </c>
      <c r="C30" s="860">
        <v>5110</v>
      </c>
      <c r="D30" s="860">
        <v>132</v>
      </c>
      <c r="E30" s="860">
        <v>132</v>
      </c>
      <c r="F30" s="860">
        <v>41</v>
      </c>
      <c r="G30" s="860">
        <v>2420</v>
      </c>
      <c r="H30" s="860">
        <v>3046</v>
      </c>
      <c r="I30" s="860">
        <v>3046</v>
      </c>
      <c r="J30" s="860">
        <v>78</v>
      </c>
      <c r="K30" s="860">
        <v>49</v>
      </c>
      <c r="L30" s="904" t="s">
        <v>19</v>
      </c>
    </row>
    <row r="31" spans="1:12" s="53" customFormat="1" ht="17.100000000000001" customHeight="1">
      <c r="A31" s="961" t="s">
        <v>328</v>
      </c>
      <c r="B31" s="859">
        <v>161</v>
      </c>
      <c r="C31" s="860">
        <v>7545</v>
      </c>
      <c r="D31" s="860">
        <v>226</v>
      </c>
      <c r="E31" s="860">
        <v>226</v>
      </c>
      <c r="F31" s="860">
        <v>68</v>
      </c>
      <c r="G31" s="860">
        <v>4357</v>
      </c>
      <c r="H31" s="860">
        <v>3340</v>
      </c>
      <c r="I31" s="860">
        <v>3340</v>
      </c>
      <c r="J31" s="860">
        <v>39</v>
      </c>
      <c r="K31" s="860">
        <v>39</v>
      </c>
      <c r="L31" s="904" t="s">
        <v>20</v>
      </c>
    </row>
    <row r="32" spans="1:12" s="53" customFormat="1" ht="17.100000000000001" customHeight="1">
      <c r="A32" s="961" t="s">
        <v>330</v>
      </c>
      <c r="B32" s="859">
        <v>90</v>
      </c>
      <c r="C32" s="860">
        <v>5728</v>
      </c>
      <c r="D32" s="860">
        <v>100</v>
      </c>
      <c r="E32" s="860">
        <v>100</v>
      </c>
      <c r="F32" s="860">
        <v>188</v>
      </c>
      <c r="G32" s="860">
        <v>11258</v>
      </c>
      <c r="H32" s="860">
        <v>4985</v>
      </c>
      <c r="I32" s="860">
        <v>4985</v>
      </c>
      <c r="J32" s="860">
        <v>42</v>
      </c>
      <c r="K32" s="860">
        <v>23</v>
      </c>
      <c r="L32" s="904" t="s">
        <v>21</v>
      </c>
    </row>
    <row r="33" spans="1:12" s="53" customFormat="1" ht="17.100000000000001" customHeight="1">
      <c r="A33" s="961" t="s">
        <v>332</v>
      </c>
      <c r="B33" s="859">
        <v>126</v>
      </c>
      <c r="C33" s="860">
        <v>10740</v>
      </c>
      <c r="D33" s="860">
        <v>939</v>
      </c>
      <c r="E33" s="860">
        <v>939</v>
      </c>
      <c r="F33" s="860">
        <v>89</v>
      </c>
      <c r="G33" s="860">
        <v>7399</v>
      </c>
      <c r="H33" s="860">
        <v>3214</v>
      </c>
      <c r="I33" s="860">
        <v>3214</v>
      </c>
      <c r="J33" s="860">
        <v>70</v>
      </c>
      <c r="K33" s="860">
        <v>46</v>
      </c>
      <c r="L33" s="904" t="s">
        <v>22</v>
      </c>
    </row>
    <row r="34" spans="1:12" s="53" customFormat="1" ht="17.100000000000001" customHeight="1">
      <c r="A34" s="961" t="s">
        <v>334</v>
      </c>
      <c r="B34" s="859">
        <v>1127</v>
      </c>
      <c r="C34" s="860">
        <v>10618</v>
      </c>
      <c r="D34" s="860">
        <v>616</v>
      </c>
      <c r="E34" s="860">
        <v>616</v>
      </c>
      <c r="F34" s="860">
        <v>164</v>
      </c>
      <c r="G34" s="860">
        <v>7868</v>
      </c>
      <c r="H34" s="860">
        <v>14641</v>
      </c>
      <c r="I34" s="860">
        <v>14641</v>
      </c>
      <c r="J34" s="860">
        <v>79</v>
      </c>
      <c r="K34" s="860">
        <v>44</v>
      </c>
      <c r="L34" s="905" t="s">
        <v>23</v>
      </c>
    </row>
    <row r="35" spans="1:12" s="53" customFormat="1" ht="17.100000000000001" customHeight="1">
      <c r="A35" s="961" t="s">
        <v>336</v>
      </c>
      <c r="B35" s="859">
        <v>267</v>
      </c>
      <c r="C35" s="860">
        <v>6377</v>
      </c>
      <c r="D35" s="860">
        <v>340</v>
      </c>
      <c r="E35" s="860">
        <v>340</v>
      </c>
      <c r="F35" s="860">
        <v>115</v>
      </c>
      <c r="G35" s="860">
        <v>4194</v>
      </c>
      <c r="H35" s="860">
        <v>6681</v>
      </c>
      <c r="I35" s="860">
        <v>6681</v>
      </c>
      <c r="J35" s="860">
        <v>47</v>
      </c>
      <c r="K35" s="860">
        <v>47</v>
      </c>
      <c r="L35" s="904" t="s">
        <v>24</v>
      </c>
    </row>
    <row r="36" spans="1:12" s="53" customFormat="1" ht="17.100000000000001" customHeight="1">
      <c r="A36" s="961" t="s">
        <v>338</v>
      </c>
      <c r="B36" s="859">
        <v>149</v>
      </c>
      <c r="C36" s="860">
        <v>4602</v>
      </c>
      <c r="D36" s="860">
        <v>170</v>
      </c>
      <c r="E36" s="860">
        <v>170</v>
      </c>
      <c r="F36" s="860">
        <v>141</v>
      </c>
      <c r="G36" s="860">
        <v>6682</v>
      </c>
      <c r="H36" s="860">
        <v>7928</v>
      </c>
      <c r="I36" s="860">
        <v>7928</v>
      </c>
      <c r="J36" s="860">
        <v>48</v>
      </c>
      <c r="K36" s="860">
        <v>30</v>
      </c>
      <c r="L36" s="904" t="s">
        <v>25</v>
      </c>
    </row>
    <row r="37" spans="1:12" s="53" customFormat="1" ht="17.100000000000001" customHeight="1">
      <c r="A37" s="961" t="s">
        <v>1321</v>
      </c>
      <c r="B37" s="859">
        <v>45</v>
      </c>
      <c r="C37" s="860">
        <v>2873</v>
      </c>
      <c r="D37" s="860">
        <v>390</v>
      </c>
      <c r="E37" s="860">
        <v>390</v>
      </c>
      <c r="F37" s="860">
        <v>32</v>
      </c>
      <c r="G37" s="860">
        <v>1500</v>
      </c>
      <c r="H37" s="860">
        <v>2991</v>
      </c>
      <c r="I37" s="860">
        <v>2991</v>
      </c>
      <c r="J37" s="860">
        <v>39</v>
      </c>
      <c r="K37" s="860">
        <v>39</v>
      </c>
      <c r="L37" s="904" t="s">
        <v>26</v>
      </c>
    </row>
    <row r="38" spans="1:12" s="53" customFormat="1" ht="17.100000000000001" customHeight="1" thickBot="1">
      <c r="A38" s="961" t="s">
        <v>342</v>
      </c>
      <c r="B38" s="859">
        <v>8</v>
      </c>
      <c r="C38" s="860">
        <v>181</v>
      </c>
      <c r="D38" s="860" t="s">
        <v>1221</v>
      </c>
      <c r="E38" s="860">
        <v>0</v>
      </c>
      <c r="F38" s="860">
        <v>14</v>
      </c>
      <c r="G38" s="860">
        <v>254</v>
      </c>
      <c r="H38" s="860" t="s">
        <v>1221</v>
      </c>
      <c r="I38" s="860" t="s">
        <v>1221</v>
      </c>
      <c r="J38" s="860">
        <v>3</v>
      </c>
      <c r="K38" s="860">
        <v>3</v>
      </c>
      <c r="L38" s="1007" t="s">
        <v>27</v>
      </c>
    </row>
    <row r="39" spans="1:12" s="65" customFormat="1" ht="11.1" customHeight="1">
      <c r="A39" s="545" t="s">
        <v>475</v>
      </c>
      <c r="B39" s="392"/>
      <c r="C39" s="392"/>
      <c r="D39" s="1661"/>
      <c r="E39" s="1661"/>
      <c r="F39" s="389"/>
      <c r="G39" s="389"/>
      <c r="H39" s="392"/>
      <c r="I39" s="389"/>
      <c r="J39" s="389"/>
      <c r="K39" s="561"/>
      <c r="L39" s="561" t="s">
        <v>52</v>
      </c>
    </row>
    <row r="40" spans="1:12" s="65" customFormat="1" ht="11.1" customHeight="1">
      <c r="A40" s="571" t="s">
        <v>615</v>
      </c>
      <c r="B40" s="396"/>
      <c r="C40" s="396"/>
      <c r="D40" s="396"/>
      <c r="E40" s="396"/>
      <c r="F40" s="396"/>
      <c r="G40" s="395"/>
      <c r="H40" s="396"/>
      <c r="I40" s="396"/>
      <c r="J40" s="395"/>
      <c r="K40" s="395"/>
    </row>
    <row r="41" spans="1:12" s="65" customFormat="1" ht="11.1" customHeight="1">
      <c r="A41" s="572" t="s">
        <v>616</v>
      </c>
      <c r="B41" s="396"/>
      <c r="C41" s="396"/>
      <c r="D41" s="396"/>
      <c r="E41" s="396"/>
      <c r="F41" s="396"/>
      <c r="G41" s="550"/>
      <c r="H41" s="396"/>
      <c r="I41" s="396"/>
      <c r="J41" s="550"/>
      <c r="K41" s="550"/>
    </row>
    <row r="42" spans="1:12" s="65" customFormat="1" ht="11.1" customHeight="1">
      <c r="A42" s="398" t="s">
        <v>617</v>
      </c>
      <c r="B42" s="396"/>
      <c r="C42" s="396"/>
      <c r="D42" s="396"/>
      <c r="E42" s="396"/>
      <c r="F42" s="396"/>
      <c r="G42" s="550"/>
      <c r="H42" s="396"/>
      <c r="I42" s="396"/>
      <c r="J42" s="550"/>
      <c r="K42" s="550"/>
    </row>
    <row r="43" spans="1:12" s="61" customFormat="1" ht="11.1" customHeight="1">
      <c r="A43" s="398" t="s">
        <v>618</v>
      </c>
      <c r="B43" s="402"/>
      <c r="C43" s="402"/>
      <c r="D43" s="402"/>
      <c r="E43" s="402"/>
      <c r="F43" s="399"/>
      <c r="G43" s="399"/>
      <c r="H43" s="402"/>
      <c r="I43" s="402"/>
      <c r="J43" s="399"/>
      <c r="K43" s="399"/>
    </row>
  </sheetData>
  <sheetProtection selectLockedCells="1"/>
  <mergeCells count="20">
    <mergeCell ref="D39:E39"/>
    <mergeCell ref="D6:E7"/>
    <mergeCell ref="F6:G7"/>
    <mergeCell ref="E8:E9"/>
    <mergeCell ref="F8:F9"/>
    <mergeCell ref="D8:D9"/>
    <mergeCell ref="H3:L3"/>
    <mergeCell ref="K8:K9"/>
    <mergeCell ref="G8:G9"/>
    <mergeCell ref="A3:G3"/>
    <mergeCell ref="J6:K7"/>
    <mergeCell ref="H8:H9"/>
    <mergeCell ref="A6:A9"/>
    <mergeCell ref="C8:C9"/>
    <mergeCell ref="J8:J9"/>
    <mergeCell ref="B6:C7"/>
    <mergeCell ref="B8:B9"/>
    <mergeCell ref="H6:I7"/>
    <mergeCell ref="I8:I9"/>
    <mergeCell ref="L6:L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view="pageBreakPreview" zoomScaleNormal="100" zoomScaleSheetLayoutView="100" workbookViewId="0">
      <selection activeCell="F23" sqref="F23"/>
    </sheetView>
  </sheetViews>
  <sheetFormatPr defaultColWidth="18.625" defaultRowHeight="14.25"/>
  <cols>
    <col min="1" max="1" width="14.625" style="43" customWidth="1"/>
    <col min="2" max="3" width="20.625" style="44" customWidth="1"/>
    <col min="4" max="4" width="13.125" customWidth="1"/>
    <col min="5" max="5" width="13.125" style="44" customWidth="1"/>
    <col min="6" max="16384" width="18.625" style="7"/>
  </cols>
  <sheetData>
    <row r="1" spans="1:5" s="19" customFormat="1" ht="14.1" customHeight="1">
      <c r="A1" s="55" t="s">
        <v>350</v>
      </c>
      <c r="B1" s="20"/>
      <c r="C1" s="14"/>
      <c r="E1" s="14"/>
    </row>
    <row r="2" spans="1:5" s="19" customFormat="1" ht="14.1" customHeight="1">
      <c r="A2" s="55"/>
      <c r="B2" s="20"/>
      <c r="C2" s="20"/>
      <c r="E2" s="20"/>
    </row>
    <row r="3" spans="1:5" s="23" customFormat="1" ht="20.100000000000001" customHeight="1">
      <c r="A3" s="1331" t="s">
        <v>628</v>
      </c>
      <c r="B3" s="1331"/>
      <c r="C3" s="1331"/>
      <c r="D3" s="1331"/>
      <c r="E3" s="1331"/>
    </row>
    <row r="4" spans="1:5" s="25" customFormat="1" ht="24" customHeight="1">
      <c r="A4" s="1638" t="s">
        <v>629</v>
      </c>
      <c r="B4" s="1638"/>
      <c r="C4" s="1638"/>
      <c r="D4" s="1638"/>
      <c r="E4" s="1638"/>
    </row>
    <row r="5" spans="1:5" s="27" customFormat="1" ht="18" customHeight="1" thickBot="1">
      <c r="A5" s="27" t="s">
        <v>345</v>
      </c>
      <c r="B5" s="15"/>
      <c r="E5" s="28" t="s">
        <v>29</v>
      </c>
    </row>
    <row r="6" spans="1:5" s="1" customFormat="1" ht="15.75" customHeight="1">
      <c r="A6" s="1312" t="s">
        <v>630</v>
      </c>
      <c r="B6" s="1603" t="s">
        <v>631</v>
      </c>
      <c r="C6" s="1323"/>
      <c r="D6" s="1323"/>
      <c r="E6" s="1323"/>
    </row>
    <row r="7" spans="1:5" s="1" customFormat="1" ht="15.75" customHeight="1">
      <c r="A7" s="1346"/>
      <c r="B7" s="1574"/>
      <c r="C7" s="1582"/>
      <c r="D7" s="1582"/>
      <c r="E7" s="1582"/>
    </row>
    <row r="8" spans="1:5" s="1" customFormat="1" ht="18.75" customHeight="1">
      <c r="A8" s="1346"/>
      <c r="B8" s="1593" t="s">
        <v>632</v>
      </c>
      <c r="C8" s="1279" t="s">
        <v>633</v>
      </c>
      <c r="D8" s="978"/>
      <c r="E8" s="962"/>
    </row>
    <row r="9" spans="1:5" s="1" customFormat="1" ht="18.75" customHeight="1">
      <c r="A9" s="1346"/>
      <c r="B9" s="1351"/>
      <c r="C9" s="1335"/>
      <c r="D9" s="1503" t="s">
        <v>973</v>
      </c>
      <c r="E9" s="1515" t="s">
        <v>974</v>
      </c>
    </row>
    <row r="10" spans="1:5" s="1" customFormat="1" ht="18.75" customHeight="1">
      <c r="A10" s="1347"/>
      <c r="B10" s="1352"/>
      <c r="C10" s="1336"/>
      <c r="D10" s="1614"/>
      <c r="E10" s="1631"/>
    </row>
    <row r="11" spans="1:5" s="50" customFormat="1" ht="47.1" customHeight="1">
      <c r="A11" s="82" t="s">
        <v>344</v>
      </c>
      <c r="B11" s="30">
        <v>17329</v>
      </c>
      <c r="C11" s="30">
        <v>79668</v>
      </c>
      <c r="D11" s="573" t="s">
        <v>955</v>
      </c>
      <c r="E11" s="30" t="s">
        <v>955</v>
      </c>
    </row>
    <row r="12" spans="1:5" s="50" customFormat="1" ht="47.1" customHeight="1">
      <c r="A12" s="82" t="s">
        <v>297</v>
      </c>
      <c r="B12" s="30">
        <v>25545</v>
      </c>
      <c r="C12" s="30">
        <v>105850</v>
      </c>
      <c r="D12" s="573" t="s">
        <v>955</v>
      </c>
      <c r="E12" s="30" t="s">
        <v>955</v>
      </c>
    </row>
    <row r="13" spans="1:5" s="50" customFormat="1" ht="47.1" customHeight="1">
      <c r="A13" s="82">
        <v>2011</v>
      </c>
      <c r="B13" s="30">
        <v>36472</v>
      </c>
      <c r="C13" s="30">
        <v>76386</v>
      </c>
      <c r="D13" s="573" t="s">
        <v>955</v>
      </c>
      <c r="E13" s="30" t="s">
        <v>955</v>
      </c>
    </row>
    <row r="14" spans="1:5" s="50" customFormat="1" ht="47.1" customHeight="1">
      <c r="A14" s="82">
        <v>2012</v>
      </c>
      <c r="B14" s="30">
        <v>32005</v>
      </c>
      <c r="C14" s="30">
        <v>118644</v>
      </c>
      <c r="D14" s="573" t="s">
        <v>955</v>
      </c>
      <c r="E14" s="30" t="s">
        <v>955</v>
      </c>
    </row>
    <row r="15" spans="1:5" s="50" customFormat="1" ht="47.1" customHeight="1">
      <c r="A15" s="83" t="s">
        <v>1101</v>
      </c>
      <c r="B15" s="34">
        <f>SUM(B17:B20)</f>
        <v>70259</v>
      </c>
      <c r="C15" s="34">
        <f>SUM(C17:C20)</f>
        <v>402882</v>
      </c>
      <c r="D15" s="34">
        <f>SUM(D17:D20)</f>
        <v>205009</v>
      </c>
      <c r="E15" s="34">
        <f>SUM(E17:E20)</f>
        <v>197873</v>
      </c>
    </row>
    <row r="16" spans="1:5" s="1" customFormat="1" ht="45" customHeight="1">
      <c r="A16" s="84"/>
      <c r="B16" s="30"/>
      <c r="C16" s="30" t="s">
        <v>605</v>
      </c>
      <c r="E16" s="30"/>
    </row>
    <row r="17" spans="1:7" s="53" customFormat="1" ht="48" customHeight="1">
      <c r="A17" s="441" t="s">
        <v>634</v>
      </c>
      <c r="B17" s="377">
        <v>17017</v>
      </c>
      <c r="C17" s="30">
        <f>SUM(D17:E17)</f>
        <v>100896</v>
      </c>
      <c r="D17" s="574">
        <v>51149</v>
      </c>
      <c r="E17" s="377">
        <v>49747</v>
      </c>
    </row>
    <row r="18" spans="1:7" s="53" customFormat="1" ht="48" customHeight="1">
      <c r="A18" s="441" t="s">
        <v>635</v>
      </c>
      <c r="B18" s="377">
        <v>17603</v>
      </c>
      <c r="C18" s="30">
        <f>SUM(D18:E18)</f>
        <v>102612</v>
      </c>
      <c r="D18" s="574">
        <v>52162</v>
      </c>
      <c r="E18" s="377">
        <v>50450</v>
      </c>
    </row>
    <row r="19" spans="1:7" s="53" customFormat="1" ht="48" customHeight="1">
      <c r="A19" s="441" t="s">
        <v>636</v>
      </c>
      <c r="B19" s="377">
        <v>18346</v>
      </c>
      <c r="C19" s="30">
        <f>SUM(D19:E19)</f>
        <v>99274</v>
      </c>
      <c r="D19" s="574">
        <v>50666</v>
      </c>
      <c r="E19" s="377">
        <v>48608</v>
      </c>
    </row>
    <row r="20" spans="1:7" s="1" customFormat="1" ht="48" customHeight="1" thickBot="1">
      <c r="A20" s="442" t="s">
        <v>637</v>
      </c>
      <c r="B20" s="386">
        <v>17293</v>
      </c>
      <c r="C20" s="40">
        <f>SUM(D20:E20)</f>
        <v>100100</v>
      </c>
      <c r="D20" s="575">
        <v>51032</v>
      </c>
      <c r="E20" s="386">
        <v>49068</v>
      </c>
      <c r="F20" s="16"/>
      <c r="G20" s="16"/>
    </row>
    <row r="21" spans="1:7" s="78" customFormat="1" ht="12.95" customHeight="1">
      <c r="A21" s="951" t="s">
        <v>1252</v>
      </c>
      <c r="B21" s="564"/>
      <c r="C21" s="564"/>
      <c r="D21" s="394"/>
      <c r="E21" s="564"/>
    </row>
    <row r="22" spans="1:7" s="61" customFormat="1" ht="9.75" customHeight="1">
      <c r="A22" s="405" t="s">
        <v>638</v>
      </c>
      <c r="B22" s="399"/>
      <c r="C22" s="399"/>
      <c r="D22" s="402"/>
      <c r="E22" s="399"/>
    </row>
    <row r="23" spans="1:7" s="1" customFormat="1" ht="9.75" customHeight="1">
      <c r="A23" s="576" t="s">
        <v>1102</v>
      </c>
      <c r="B23" s="406"/>
      <c r="C23" s="406"/>
      <c r="D23" s="567"/>
      <c r="E23" s="406"/>
    </row>
    <row r="24" spans="1:7" s="1" customFormat="1" ht="11.25">
      <c r="A24" s="2"/>
      <c r="B24" s="13"/>
      <c r="C24" s="13"/>
      <c r="E24" s="13"/>
    </row>
    <row r="25" spans="1:7" s="1" customFormat="1" ht="11.25">
      <c r="A25" s="2"/>
      <c r="B25" s="13"/>
      <c r="C25" s="13"/>
      <c r="E25" s="13"/>
    </row>
    <row r="26" spans="1:7" s="1" customFormat="1" ht="11.25">
      <c r="A26" s="2"/>
      <c r="B26" s="13"/>
      <c r="C26" s="13"/>
      <c r="E26" s="13"/>
    </row>
    <row r="27" spans="1:7" s="1" customFormat="1" ht="11.25">
      <c r="A27" s="2"/>
      <c r="B27" s="13"/>
      <c r="C27" s="13"/>
      <c r="E27" s="13"/>
    </row>
    <row r="28" spans="1:7" s="1" customFormat="1" ht="11.25">
      <c r="A28" s="2"/>
      <c r="B28" s="13"/>
      <c r="C28" s="13"/>
      <c r="E28" s="13"/>
    </row>
    <row r="29" spans="1:7" s="1" customFormat="1" ht="11.25">
      <c r="A29" s="2"/>
      <c r="B29" s="13"/>
      <c r="C29" s="13"/>
      <c r="E29" s="13"/>
    </row>
    <row r="30" spans="1:7" s="1" customFormat="1" ht="11.25">
      <c r="A30" s="2"/>
      <c r="B30" s="13"/>
      <c r="C30" s="13"/>
      <c r="E30" s="13"/>
    </row>
    <row r="31" spans="1:7" s="1" customFormat="1" ht="11.25">
      <c r="A31" s="2"/>
      <c r="B31" s="13"/>
      <c r="C31" s="13"/>
      <c r="E31" s="13"/>
    </row>
    <row r="32" spans="1:7" s="1" customFormat="1" ht="11.25">
      <c r="A32" s="2"/>
      <c r="B32" s="13"/>
      <c r="C32" s="13"/>
      <c r="E32" s="13"/>
    </row>
    <row r="33" spans="1:17" s="1" customFormat="1" ht="11.25">
      <c r="A33" s="2"/>
      <c r="B33" s="13"/>
      <c r="C33" s="13"/>
      <c r="E33" s="13"/>
    </row>
    <row r="34" spans="1:17" s="1" customFormat="1" ht="11.25">
      <c r="A34" s="2"/>
      <c r="B34" s="13"/>
      <c r="C34" s="13"/>
      <c r="E34" s="13"/>
    </row>
    <row r="35" spans="1:17" s="1" customFormat="1" ht="11.25">
      <c r="A35" s="2"/>
      <c r="B35" s="13"/>
      <c r="C35" s="13"/>
      <c r="E35" s="13"/>
    </row>
    <row r="36" spans="1:17" s="1" customFormat="1" ht="11.25">
      <c r="A36" s="2"/>
      <c r="B36" s="13"/>
      <c r="C36" s="13"/>
      <c r="E36" s="13"/>
    </row>
    <row r="37" spans="1:17" s="1" customFormat="1" ht="11.25">
      <c r="A37" s="2"/>
      <c r="B37" s="13"/>
      <c r="C37" s="13"/>
      <c r="E37" s="13"/>
    </row>
    <row r="38" spans="1:17" s="1" customFormat="1" ht="12" thickBot="1">
      <c r="A38" s="1" t="s">
        <v>245</v>
      </c>
      <c r="B38" s="16"/>
      <c r="C38" s="16"/>
      <c r="E38" s="16"/>
    </row>
    <row r="39" spans="1:17" s="1" customFormat="1" ht="11.25">
      <c r="B39" s="16"/>
      <c r="C39" s="16"/>
      <c r="E39" s="16"/>
      <c r="P39" s="358"/>
      <c r="Q39" s="358"/>
    </row>
    <row r="40" spans="1:17" s="1" customFormat="1" ht="11.25">
      <c r="B40" s="16"/>
      <c r="C40" s="16"/>
      <c r="E40" s="16"/>
    </row>
    <row r="41" spans="1:17" s="1" customFormat="1" ht="11.25">
      <c r="A41" s="2"/>
      <c r="B41" s="13"/>
      <c r="C41" s="13"/>
      <c r="E41" s="13"/>
    </row>
    <row r="42" spans="1:17" s="1" customFormat="1" ht="11.25">
      <c r="A42" s="2"/>
      <c r="B42" s="13"/>
      <c r="C42" s="13"/>
      <c r="E42" s="13"/>
    </row>
    <row r="43" spans="1:17" s="1" customFormat="1" ht="11.25">
      <c r="A43" s="2"/>
      <c r="B43" s="13"/>
      <c r="C43" s="13"/>
      <c r="E43" s="13"/>
    </row>
    <row r="44" spans="1:17" s="1" customFormat="1" ht="11.25">
      <c r="A44" s="2"/>
      <c r="B44" s="13"/>
      <c r="C44" s="13"/>
      <c r="E44" s="13"/>
    </row>
    <row r="45" spans="1:17" s="1" customFormat="1" ht="11.25">
      <c r="A45" s="2"/>
      <c r="B45" s="13"/>
      <c r="C45" s="13"/>
      <c r="E45" s="13"/>
    </row>
    <row r="46" spans="1:17" s="1" customFormat="1" ht="11.25">
      <c r="A46" s="2"/>
      <c r="B46" s="13"/>
      <c r="C46" s="13"/>
      <c r="E46" s="13"/>
    </row>
    <row r="47" spans="1:17" s="1" customFormat="1" ht="11.25">
      <c r="A47" s="2"/>
      <c r="B47" s="13"/>
      <c r="C47" s="13"/>
      <c r="E47" s="13"/>
    </row>
    <row r="48" spans="1:17" s="1" customFormat="1" ht="11.25">
      <c r="A48" s="2"/>
      <c r="B48" s="13"/>
      <c r="C48" s="13"/>
      <c r="E48" s="13"/>
    </row>
    <row r="49" spans="1:5" s="1" customFormat="1" ht="11.25">
      <c r="A49" s="2"/>
      <c r="B49" s="13"/>
      <c r="C49" s="13"/>
      <c r="E49" s="13"/>
    </row>
    <row r="50" spans="1:5" s="1" customFormat="1" ht="11.25">
      <c r="A50" s="2"/>
      <c r="B50" s="13"/>
      <c r="C50" s="13"/>
      <c r="E50" s="13"/>
    </row>
    <row r="51" spans="1:5" s="1" customFormat="1" ht="11.25">
      <c r="A51" s="2"/>
      <c r="B51" s="13"/>
      <c r="C51" s="13"/>
      <c r="E51" s="13"/>
    </row>
    <row r="52" spans="1:5" s="1" customFormat="1" ht="11.25">
      <c r="A52" s="2"/>
      <c r="B52" s="13"/>
      <c r="C52" s="13"/>
      <c r="E52" s="13"/>
    </row>
    <row r="53" spans="1:5" s="1" customFormat="1" ht="11.25">
      <c r="A53" s="2"/>
      <c r="B53" s="13"/>
      <c r="C53" s="13"/>
      <c r="E53" s="13"/>
    </row>
    <row r="54" spans="1:5" s="1" customFormat="1" ht="11.25">
      <c r="A54" s="2"/>
      <c r="B54" s="13"/>
      <c r="C54" s="13"/>
      <c r="E54" s="13"/>
    </row>
    <row r="55" spans="1:5" s="1" customFormat="1" ht="11.25">
      <c r="A55" s="2"/>
      <c r="B55" s="13"/>
      <c r="C55" s="13"/>
      <c r="E55" s="13"/>
    </row>
    <row r="56" spans="1:5" s="1" customFormat="1" ht="11.25">
      <c r="A56" s="2"/>
      <c r="B56" s="13"/>
      <c r="C56" s="13"/>
      <c r="E56" s="13"/>
    </row>
    <row r="57" spans="1:5" s="1" customFormat="1" ht="11.25">
      <c r="A57" s="2"/>
      <c r="B57" s="13"/>
      <c r="C57" s="13"/>
      <c r="E57" s="13"/>
    </row>
    <row r="58" spans="1:5" s="1" customFormat="1" ht="11.25">
      <c r="A58" s="2"/>
      <c r="B58" s="13"/>
      <c r="C58" s="13"/>
      <c r="E58" s="13"/>
    </row>
    <row r="59" spans="1:5" s="1" customFormat="1" ht="11.25">
      <c r="A59" s="2"/>
      <c r="B59" s="13"/>
      <c r="C59" s="13"/>
      <c r="E59" s="13"/>
    </row>
    <row r="60" spans="1:5" s="1" customFormat="1" ht="11.25">
      <c r="A60" s="2"/>
      <c r="B60" s="13"/>
      <c r="C60" s="13"/>
      <c r="E60" s="13"/>
    </row>
    <row r="61" spans="1:5" s="1" customFormat="1" ht="11.25">
      <c r="A61" s="2"/>
      <c r="B61" s="13"/>
      <c r="C61" s="13"/>
      <c r="E61" s="13"/>
    </row>
    <row r="62" spans="1:5" s="1" customFormat="1" ht="11.25">
      <c r="A62" s="2"/>
      <c r="B62" s="13"/>
      <c r="C62" s="13"/>
      <c r="E62" s="13"/>
    </row>
    <row r="63" spans="1:5" s="1" customFormat="1" ht="11.25">
      <c r="A63" s="2"/>
      <c r="B63" s="13"/>
      <c r="C63" s="13"/>
      <c r="E63" s="13"/>
    </row>
    <row r="64" spans="1:5" s="1" customFormat="1" ht="11.25">
      <c r="A64" s="2"/>
      <c r="B64" s="13"/>
      <c r="C64" s="13"/>
      <c r="E64" s="13"/>
    </row>
    <row r="65" spans="1:5" s="1" customFormat="1" ht="11.25">
      <c r="A65" s="2"/>
      <c r="B65" s="13"/>
      <c r="C65" s="13"/>
      <c r="E65" s="13"/>
    </row>
    <row r="66" spans="1:5" s="1" customFormat="1" ht="11.25">
      <c r="A66" s="2"/>
      <c r="B66" s="13"/>
      <c r="C66" s="13"/>
      <c r="E66" s="13"/>
    </row>
    <row r="67" spans="1:5" s="1" customFormat="1" ht="11.25">
      <c r="A67" s="2"/>
      <c r="B67" s="13"/>
      <c r="C67" s="13"/>
      <c r="E67" s="13"/>
    </row>
    <row r="68" spans="1:5" s="1" customFormat="1" ht="11.25">
      <c r="A68" s="2"/>
      <c r="B68" s="13"/>
      <c r="C68" s="13"/>
      <c r="E68" s="13"/>
    </row>
    <row r="69" spans="1:5" s="1" customFormat="1" ht="11.25">
      <c r="A69" s="2"/>
      <c r="B69" s="13"/>
      <c r="C69" s="13"/>
      <c r="E69" s="13"/>
    </row>
    <row r="70" spans="1:5" s="1" customFormat="1" ht="11.25">
      <c r="A70" s="2"/>
      <c r="B70" s="13"/>
      <c r="C70" s="13"/>
      <c r="E70" s="13"/>
    </row>
    <row r="71" spans="1:5" s="1" customFormat="1" ht="11.25">
      <c r="A71" s="2"/>
      <c r="B71" s="13"/>
      <c r="C71" s="13"/>
      <c r="E71" s="13"/>
    </row>
    <row r="72" spans="1:5" s="1" customFormat="1" ht="11.25">
      <c r="A72" s="2"/>
      <c r="B72" s="13"/>
      <c r="C72" s="13"/>
      <c r="E72" s="13"/>
    </row>
    <row r="73" spans="1:5" s="1" customFormat="1" ht="11.25">
      <c r="A73" s="2"/>
      <c r="B73" s="13"/>
      <c r="C73" s="13"/>
      <c r="E73" s="13"/>
    </row>
    <row r="74" spans="1:5" s="1" customFormat="1" ht="11.25">
      <c r="A74" s="2"/>
      <c r="B74" s="13"/>
      <c r="C74" s="13"/>
      <c r="E74" s="13"/>
    </row>
    <row r="75" spans="1:5" s="1" customFormat="1" ht="11.25">
      <c r="A75" s="2"/>
      <c r="B75" s="13"/>
      <c r="C75" s="13"/>
      <c r="E75" s="13"/>
    </row>
    <row r="76" spans="1:5" s="1" customFormat="1" ht="11.25">
      <c r="A76" s="2"/>
      <c r="B76" s="13"/>
      <c r="C76" s="13"/>
      <c r="E76" s="13"/>
    </row>
    <row r="77" spans="1:5" s="1" customFormat="1" ht="11.25">
      <c r="A77" s="2"/>
      <c r="B77" s="13"/>
      <c r="C77" s="13"/>
      <c r="E77" s="13"/>
    </row>
    <row r="78" spans="1:5" s="1" customFormat="1" ht="11.25">
      <c r="A78" s="2"/>
      <c r="B78" s="13"/>
      <c r="C78" s="13"/>
      <c r="E78" s="13"/>
    </row>
    <row r="79" spans="1:5" s="1" customFormat="1" ht="11.25">
      <c r="A79" s="2"/>
      <c r="B79" s="13"/>
      <c r="C79" s="13"/>
      <c r="E79" s="13"/>
    </row>
    <row r="80" spans="1:5" s="1" customFormat="1" ht="11.25">
      <c r="A80" s="2"/>
      <c r="B80" s="13"/>
      <c r="C80" s="13"/>
      <c r="E80" s="13"/>
    </row>
    <row r="81" spans="1:5" s="1" customFormat="1" ht="11.25">
      <c r="A81" s="2"/>
      <c r="B81" s="13"/>
      <c r="C81" s="13"/>
      <c r="E81" s="13"/>
    </row>
    <row r="82" spans="1:5" s="1" customFormat="1" ht="11.25">
      <c r="A82" s="2"/>
      <c r="B82" s="13"/>
      <c r="C82" s="13"/>
      <c r="E82" s="13"/>
    </row>
    <row r="83" spans="1:5" s="1" customFormat="1" ht="11.25">
      <c r="A83" s="2"/>
      <c r="B83" s="13"/>
      <c r="C83" s="13"/>
      <c r="E83" s="13"/>
    </row>
    <row r="84" spans="1:5" s="1" customFormat="1" ht="11.25">
      <c r="A84" s="2"/>
      <c r="B84" s="13"/>
      <c r="C84" s="13"/>
      <c r="E84" s="13"/>
    </row>
    <row r="85" spans="1:5" s="1" customFormat="1" ht="11.25">
      <c r="A85" s="2"/>
      <c r="B85" s="13"/>
      <c r="C85" s="13"/>
      <c r="E85" s="13"/>
    </row>
    <row r="86" spans="1:5" s="1" customFormat="1" ht="11.25">
      <c r="A86" s="2"/>
      <c r="B86" s="13"/>
      <c r="C86" s="13"/>
      <c r="E86" s="13"/>
    </row>
    <row r="87" spans="1:5" s="1" customFormat="1" ht="11.25">
      <c r="A87" s="2"/>
      <c r="B87" s="13"/>
      <c r="C87" s="13"/>
      <c r="E87" s="13"/>
    </row>
    <row r="88" spans="1:5" s="1" customFormat="1" ht="11.25">
      <c r="A88" s="2"/>
      <c r="B88" s="13"/>
      <c r="C88" s="13"/>
      <c r="E88" s="13"/>
    </row>
    <row r="89" spans="1:5" s="1" customFormat="1" ht="11.25">
      <c r="A89" s="2"/>
      <c r="B89" s="13"/>
      <c r="C89" s="13"/>
      <c r="E89" s="13"/>
    </row>
    <row r="90" spans="1:5" s="1" customFormat="1" ht="11.25">
      <c r="A90" s="2"/>
      <c r="B90" s="13"/>
      <c r="C90" s="13"/>
      <c r="E90" s="13"/>
    </row>
    <row r="91" spans="1:5" s="1" customFormat="1" ht="11.25">
      <c r="A91" s="2"/>
      <c r="B91" s="13"/>
      <c r="C91" s="13"/>
      <c r="E91" s="13"/>
    </row>
    <row r="92" spans="1:5" s="1" customFormat="1" ht="11.25">
      <c r="A92" s="2"/>
      <c r="B92" s="13"/>
      <c r="C92" s="13"/>
      <c r="E92" s="13"/>
    </row>
    <row r="93" spans="1:5" s="1" customFormat="1" ht="11.25">
      <c r="A93" s="2"/>
      <c r="B93" s="13"/>
      <c r="C93" s="13"/>
      <c r="E93" s="13"/>
    </row>
    <row r="94" spans="1:5" s="1" customFormat="1" ht="11.25">
      <c r="A94" s="2"/>
      <c r="B94" s="13"/>
      <c r="C94" s="13"/>
      <c r="E94" s="13"/>
    </row>
    <row r="95" spans="1:5" s="1" customFormat="1" ht="11.25">
      <c r="A95" s="2"/>
      <c r="B95" s="13"/>
      <c r="C95" s="13"/>
      <c r="E95" s="13"/>
    </row>
    <row r="96" spans="1:5" s="1" customFormat="1" ht="11.25">
      <c r="A96" s="2"/>
      <c r="B96" s="13"/>
      <c r="C96" s="13"/>
      <c r="E96" s="13"/>
    </row>
    <row r="97" spans="1:5" s="1" customFormat="1" ht="11.25">
      <c r="A97" s="2"/>
      <c r="B97" s="13"/>
      <c r="C97" s="13"/>
      <c r="E97" s="13"/>
    </row>
    <row r="98" spans="1:5" s="1" customFormat="1" ht="11.25">
      <c r="A98" s="2"/>
      <c r="B98" s="13"/>
      <c r="C98" s="13"/>
      <c r="E98" s="13"/>
    </row>
    <row r="99" spans="1:5" s="1" customFormat="1" ht="11.25">
      <c r="A99" s="2"/>
      <c r="B99" s="13"/>
      <c r="C99" s="13"/>
      <c r="E99" s="13"/>
    </row>
    <row r="100" spans="1:5" s="1" customFormat="1" ht="11.25">
      <c r="A100" s="2"/>
      <c r="B100" s="13"/>
      <c r="C100" s="13"/>
      <c r="E100" s="13"/>
    </row>
    <row r="101" spans="1:5" s="1" customFormat="1" ht="11.25">
      <c r="A101" s="2"/>
      <c r="B101" s="13"/>
      <c r="C101" s="13"/>
      <c r="E101" s="13"/>
    </row>
    <row r="102" spans="1:5" s="1" customFormat="1" ht="11.25">
      <c r="A102" s="2"/>
      <c r="B102" s="13"/>
      <c r="C102" s="13"/>
      <c r="E102" s="13"/>
    </row>
    <row r="103" spans="1:5" s="1" customFormat="1" ht="11.25">
      <c r="A103" s="2"/>
      <c r="B103" s="13"/>
      <c r="C103" s="13"/>
      <c r="E103" s="13"/>
    </row>
    <row r="104" spans="1:5">
      <c r="D104" s="7"/>
    </row>
  </sheetData>
  <sheetProtection selectLockedCells="1"/>
  <mergeCells count="8">
    <mergeCell ref="A3:E3"/>
    <mergeCell ref="A4:E4"/>
    <mergeCell ref="D9:D10"/>
    <mergeCell ref="E9:E10"/>
    <mergeCell ref="B6:E7"/>
    <mergeCell ref="A6:A10"/>
    <mergeCell ref="B8:B10"/>
    <mergeCell ref="C8:C10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6.625" style="43" customWidth="1"/>
    <col min="2" max="2" width="12.625" style="43" customWidth="1"/>
    <col min="3" max="3" width="11.25" style="45" customWidth="1"/>
    <col min="4" max="5" width="10.375" style="45" customWidth="1"/>
    <col min="6" max="7" width="10.125" style="45" customWidth="1"/>
    <col min="8" max="8" width="10.625" style="45" customWidth="1"/>
    <col min="9" max="9" width="8.625" style="45" customWidth="1"/>
    <col min="10" max="10" width="10" style="45" customWidth="1"/>
    <col min="11" max="12" width="7.625" style="45" customWidth="1"/>
    <col min="13" max="14" width="8.125" style="7" customWidth="1"/>
    <col min="15" max="15" width="7.375" style="7" customWidth="1"/>
    <col min="16" max="16" width="8.625" style="7" customWidth="1"/>
    <col min="17" max="18" width="8.125" style="7" customWidth="1"/>
    <col min="19" max="20" width="11.125" style="7" customWidth="1"/>
    <col min="21" max="25" width="9.5" style="7" customWidth="1"/>
    <col min="26" max="26" width="12.625" style="43" customWidth="1"/>
    <col min="27" max="16384" width="9" style="7"/>
  </cols>
  <sheetData>
    <row r="1" spans="1:27" s="1" customFormat="1" ht="14.1" customHeight="1">
      <c r="A1" s="55"/>
      <c r="B1" s="55"/>
      <c r="C1" s="2"/>
      <c r="D1" s="2"/>
      <c r="E1" s="2"/>
      <c r="F1" s="2"/>
      <c r="G1" s="2"/>
      <c r="H1" s="990" t="s">
        <v>1323</v>
      </c>
      <c r="I1" s="55" t="s">
        <v>1324</v>
      </c>
      <c r="K1" s="2"/>
      <c r="L1" s="2"/>
      <c r="Z1" s="14" t="s">
        <v>1335</v>
      </c>
    </row>
    <row r="2" spans="1:27" s="1" customFormat="1" ht="14.1" customHeight="1">
      <c r="A2" s="55"/>
      <c r="B2" s="55"/>
      <c r="C2" s="2"/>
      <c r="D2" s="2"/>
      <c r="E2" s="2"/>
      <c r="F2" s="2"/>
      <c r="G2" s="2"/>
      <c r="H2" s="2"/>
      <c r="I2" s="2"/>
      <c r="J2" s="2"/>
      <c r="K2" s="2"/>
      <c r="L2" s="2"/>
      <c r="Z2" s="14"/>
    </row>
    <row r="3" spans="1:27" s="23" customFormat="1" ht="20.100000000000001" customHeight="1">
      <c r="A3" s="1331" t="s">
        <v>1103</v>
      </c>
      <c r="B3" s="1331"/>
      <c r="C3" s="1331"/>
      <c r="D3" s="1331"/>
      <c r="E3" s="1331"/>
      <c r="F3" s="1331"/>
      <c r="G3" s="1331"/>
      <c r="H3" s="1331"/>
      <c r="I3" s="1331" t="s">
        <v>1328</v>
      </c>
      <c r="J3" s="1331"/>
      <c r="K3" s="1331"/>
      <c r="L3" s="1331"/>
      <c r="M3" s="1331"/>
      <c r="N3" s="1331"/>
      <c r="O3" s="1331"/>
      <c r="P3" s="1331"/>
      <c r="Q3" s="1331"/>
      <c r="R3" s="1331"/>
      <c r="S3" s="1306" t="s">
        <v>1336</v>
      </c>
      <c r="T3" s="1306"/>
      <c r="U3" s="1306"/>
      <c r="V3" s="1306"/>
      <c r="W3" s="1306"/>
      <c r="X3" s="1306"/>
      <c r="Y3" s="1306"/>
      <c r="Z3" s="1306"/>
    </row>
    <row r="4" spans="1:27" s="25" customFormat="1" ht="24" customHeight="1">
      <c r="A4" s="1666" t="s">
        <v>1104</v>
      </c>
      <c r="B4" s="1666"/>
      <c r="C4" s="1666"/>
      <c r="D4" s="1666"/>
      <c r="E4" s="1666"/>
      <c r="F4" s="1666"/>
      <c r="G4" s="1666"/>
      <c r="H4" s="1666"/>
      <c r="I4" s="1003"/>
      <c r="J4" s="1003"/>
      <c r="K4" s="1003"/>
      <c r="L4" s="1003"/>
      <c r="M4" s="1011"/>
      <c r="N4" s="1011"/>
      <c r="O4" s="1011"/>
      <c r="P4" s="1011"/>
      <c r="Q4" s="1011"/>
      <c r="R4" s="1011"/>
      <c r="S4" s="1011"/>
      <c r="T4" s="1011"/>
      <c r="U4" s="1011"/>
      <c r="V4" s="1011"/>
      <c r="W4" s="1011"/>
      <c r="X4" s="1011"/>
      <c r="Y4" s="1011"/>
      <c r="Z4" s="1011"/>
    </row>
    <row r="5" spans="1:27" s="27" customFormat="1" ht="18" customHeight="1" thickBot="1">
      <c r="A5" s="27" t="s">
        <v>63</v>
      </c>
      <c r="Z5" s="49" t="s">
        <v>64</v>
      </c>
    </row>
    <row r="6" spans="1:27" s="1" customFormat="1" ht="24.95" customHeight="1">
      <c r="A6" s="1506" t="s">
        <v>65</v>
      </c>
      <c r="B6" s="1405"/>
      <c r="C6" s="1323" t="s">
        <v>1110</v>
      </c>
      <c r="D6" s="1323"/>
      <c r="E6" s="1323"/>
      <c r="F6" s="1323"/>
      <c r="G6" s="1667"/>
      <c r="H6" s="965" t="s">
        <v>1333</v>
      </c>
      <c r="I6" s="1312" t="s">
        <v>1327</v>
      </c>
      <c r="J6" s="1349" t="s">
        <v>1325</v>
      </c>
      <c r="K6" s="1349"/>
      <c r="L6" s="1349"/>
      <c r="M6" s="1349"/>
      <c r="N6" s="1380"/>
      <c r="O6" s="1334" t="s">
        <v>1331</v>
      </c>
      <c r="P6" s="1504"/>
      <c r="Q6" s="1504"/>
      <c r="R6" s="1504"/>
      <c r="S6" s="1504" t="s">
        <v>1332</v>
      </c>
      <c r="T6" s="1519"/>
      <c r="U6" s="1334" t="s">
        <v>1112</v>
      </c>
      <c r="V6" s="1504"/>
      <c r="W6" s="1504"/>
      <c r="X6" s="1504"/>
      <c r="Y6" s="1345"/>
      <c r="Z6" s="1342" t="s">
        <v>67</v>
      </c>
    </row>
    <row r="7" spans="1:27" s="1" customFormat="1" ht="24.95" customHeight="1">
      <c r="A7" s="1507"/>
      <c r="B7" s="1473"/>
      <c r="C7" s="1394" t="s">
        <v>1105</v>
      </c>
      <c r="D7" s="1394"/>
      <c r="E7" s="1394"/>
      <c r="F7" s="1394"/>
      <c r="G7" s="1374"/>
      <c r="H7" s="1567" t="s">
        <v>68</v>
      </c>
      <c r="I7" s="1313"/>
      <c r="J7" s="1582" t="s">
        <v>1109</v>
      </c>
      <c r="K7" s="1582"/>
      <c r="L7" s="1582"/>
      <c r="M7" s="1582"/>
      <c r="N7" s="1582"/>
      <c r="O7" s="1567" t="s">
        <v>68</v>
      </c>
      <c r="P7" s="1394" t="s">
        <v>1329</v>
      </c>
      <c r="Q7" s="1394"/>
      <c r="R7" s="1394"/>
      <c r="S7" s="1394" t="s">
        <v>1330</v>
      </c>
      <c r="T7" s="1374"/>
      <c r="U7" s="1371" t="s">
        <v>1113</v>
      </c>
      <c r="V7" s="1394"/>
      <c r="W7" s="1394"/>
      <c r="X7" s="1394"/>
      <c r="Y7" s="1663"/>
      <c r="Z7" s="1343"/>
    </row>
    <row r="8" spans="1:27" s="1" customFormat="1" ht="18" customHeight="1">
      <c r="A8" s="1507"/>
      <c r="B8" s="1473"/>
      <c r="C8" s="1573" t="s">
        <v>1106</v>
      </c>
      <c r="D8" s="1393"/>
      <c r="E8" s="1393"/>
      <c r="F8" s="1505" t="s">
        <v>1107</v>
      </c>
      <c r="G8" s="1505" t="s">
        <v>1108</v>
      </c>
      <c r="H8" s="1567"/>
      <c r="I8" s="1313"/>
      <c r="J8" s="1664" t="s">
        <v>1111</v>
      </c>
      <c r="K8" s="1665"/>
      <c r="L8" s="1665"/>
      <c r="M8" s="1503" t="s">
        <v>70</v>
      </c>
      <c r="N8" s="1580" t="s">
        <v>1334</v>
      </c>
      <c r="O8" s="1567"/>
      <c r="P8" s="1664" t="s">
        <v>1111</v>
      </c>
      <c r="Q8" s="1665"/>
      <c r="R8" s="1665"/>
      <c r="S8" s="1503" t="s">
        <v>70</v>
      </c>
      <c r="T8" s="1580" t="s">
        <v>71</v>
      </c>
      <c r="U8" s="1664" t="s">
        <v>1111</v>
      </c>
      <c r="V8" s="1665"/>
      <c r="W8" s="1665"/>
      <c r="X8" s="1503" t="s">
        <v>69</v>
      </c>
      <c r="Y8" s="1635" t="s">
        <v>70</v>
      </c>
      <c r="Z8" s="1343"/>
    </row>
    <row r="9" spans="1:27" s="1" customFormat="1" ht="18" customHeight="1">
      <c r="A9" s="1507"/>
      <c r="B9" s="1473"/>
      <c r="C9" s="1017"/>
      <c r="D9" s="1353" t="s">
        <v>973</v>
      </c>
      <c r="E9" s="1353" t="s">
        <v>974</v>
      </c>
      <c r="F9" s="1505"/>
      <c r="G9" s="1505"/>
      <c r="H9" s="1567"/>
      <c r="I9" s="1313"/>
      <c r="J9" s="1393"/>
      <c r="K9" s="1353" t="s">
        <v>973</v>
      </c>
      <c r="L9" s="1371" t="s">
        <v>974</v>
      </c>
      <c r="M9" s="1505"/>
      <c r="N9" s="1581"/>
      <c r="O9" s="1567"/>
      <c r="P9" s="1393"/>
      <c r="Q9" s="1353" t="s">
        <v>973</v>
      </c>
      <c r="R9" s="1371" t="s">
        <v>974</v>
      </c>
      <c r="S9" s="1505"/>
      <c r="T9" s="1581"/>
      <c r="U9" s="1393"/>
      <c r="V9" s="1353" t="s">
        <v>973</v>
      </c>
      <c r="W9" s="1371" t="s">
        <v>974</v>
      </c>
      <c r="X9" s="1505"/>
      <c r="Y9" s="1636"/>
      <c r="Z9" s="1343"/>
    </row>
    <row r="10" spans="1:27" s="1" customFormat="1" ht="18" customHeight="1">
      <c r="A10" s="1508"/>
      <c r="B10" s="1474"/>
      <c r="C10" s="1018"/>
      <c r="D10" s="1354"/>
      <c r="E10" s="1354"/>
      <c r="F10" s="1518"/>
      <c r="G10" s="1518"/>
      <c r="H10" s="1520"/>
      <c r="I10" s="1314"/>
      <c r="J10" s="1332"/>
      <c r="K10" s="1354"/>
      <c r="L10" s="1372"/>
      <c r="M10" s="1518"/>
      <c r="N10" s="1662"/>
      <c r="O10" s="1520"/>
      <c r="P10" s="1332"/>
      <c r="Q10" s="1354"/>
      <c r="R10" s="1372"/>
      <c r="S10" s="1518"/>
      <c r="T10" s="1662"/>
      <c r="U10" s="1332"/>
      <c r="V10" s="1354"/>
      <c r="W10" s="1372"/>
      <c r="X10" s="1518"/>
      <c r="Y10" s="1637"/>
      <c r="Z10" s="1344"/>
    </row>
    <row r="11" spans="1:27" s="1" customFormat="1" ht="15.95" customHeight="1">
      <c r="A11" s="1670" t="s">
        <v>344</v>
      </c>
      <c r="B11" s="1671"/>
      <c r="C11" s="30">
        <v>2437692</v>
      </c>
      <c r="D11" s="30">
        <v>1244226</v>
      </c>
      <c r="E11" s="30">
        <v>1193466</v>
      </c>
      <c r="F11" s="30">
        <v>1478144</v>
      </c>
      <c r="G11" s="30">
        <v>959548</v>
      </c>
      <c r="H11" s="30">
        <v>41095</v>
      </c>
      <c r="I11" s="90" t="s">
        <v>344</v>
      </c>
      <c r="J11" s="1023">
        <v>1269431</v>
      </c>
      <c r="K11" s="1023">
        <v>653187</v>
      </c>
      <c r="L11" s="1023">
        <v>616244</v>
      </c>
      <c r="M11" s="1023">
        <v>488220</v>
      </c>
      <c r="N11" s="1023">
        <v>781211</v>
      </c>
      <c r="O11" s="1023">
        <v>797</v>
      </c>
      <c r="P11" s="1023">
        <v>263236</v>
      </c>
      <c r="Q11" s="1023">
        <v>131848</v>
      </c>
      <c r="R11" s="1023">
        <v>131388</v>
      </c>
      <c r="S11" s="30">
        <v>84899</v>
      </c>
      <c r="T11" s="30">
        <v>178337</v>
      </c>
      <c r="U11" s="30">
        <v>905025</v>
      </c>
      <c r="V11" s="30">
        <v>459191</v>
      </c>
      <c r="W11" s="30">
        <v>445834</v>
      </c>
      <c r="X11" s="30">
        <v>429279</v>
      </c>
      <c r="Y11" s="57">
        <v>905025</v>
      </c>
      <c r="Z11" s="87" t="s">
        <v>344</v>
      </c>
      <c r="AA11" s="88"/>
    </row>
    <row r="12" spans="1:27" s="1" customFormat="1" ht="15.95" customHeight="1">
      <c r="A12" s="1672" t="s">
        <v>297</v>
      </c>
      <c r="B12" s="1673"/>
      <c r="C12" s="30">
        <v>2565526</v>
      </c>
      <c r="D12" s="30">
        <v>1300399</v>
      </c>
      <c r="E12" s="30">
        <v>1265127</v>
      </c>
      <c r="F12" s="30">
        <v>1471663</v>
      </c>
      <c r="G12" s="30">
        <v>1093863</v>
      </c>
      <c r="H12" s="30">
        <v>43226</v>
      </c>
      <c r="I12" s="90" t="s">
        <v>297</v>
      </c>
      <c r="J12" s="1023">
        <v>1417672</v>
      </c>
      <c r="K12" s="1023">
        <v>720441</v>
      </c>
      <c r="L12" s="1023">
        <v>697231</v>
      </c>
      <c r="M12" s="1023">
        <v>520894</v>
      </c>
      <c r="N12" s="1023">
        <v>896778</v>
      </c>
      <c r="O12" s="1023">
        <v>792</v>
      </c>
      <c r="P12" s="1023">
        <v>282082</v>
      </c>
      <c r="Q12" s="1023">
        <v>140440</v>
      </c>
      <c r="R12" s="1023">
        <v>141642</v>
      </c>
      <c r="S12" s="30">
        <v>84997</v>
      </c>
      <c r="T12" s="30">
        <v>197085</v>
      </c>
      <c r="U12" s="30">
        <v>865772</v>
      </c>
      <c r="V12" s="30">
        <v>439518</v>
      </c>
      <c r="W12" s="30">
        <v>426254</v>
      </c>
      <c r="X12" s="30">
        <v>420746</v>
      </c>
      <c r="Y12" s="57">
        <v>865772</v>
      </c>
      <c r="Z12" s="87" t="s">
        <v>297</v>
      </c>
      <c r="AA12" s="88"/>
    </row>
    <row r="13" spans="1:27" s="1" customFormat="1" ht="15.95" customHeight="1">
      <c r="A13" s="1672" t="s">
        <v>348</v>
      </c>
      <c r="B13" s="1673"/>
      <c r="C13" s="30">
        <v>2586848</v>
      </c>
      <c r="D13" s="30">
        <v>1310977</v>
      </c>
      <c r="E13" s="30">
        <v>1275871</v>
      </c>
      <c r="F13" s="30">
        <v>1483756</v>
      </c>
      <c r="G13" s="30">
        <v>1103092</v>
      </c>
      <c r="H13" s="30">
        <v>45814</v>
      </c>
      <c r="I13" s="90" t="s">
        <v>348</v>
      </c>
      <c r="J13" s="1023">
        <v>1457838</v>
      </c>
      <c r="K13" s="1023">
        <v>741079</v>
      </c>
      <c r="L13" s="1023">
        <v>716759</v>
      </c>
      <c r="M13" s="1023">
        <v>548370</v>
      </c>
      <c r="N13" s="1023">
        <v>909468</v>
      </c>
      <c r="O13" s="1023">
        <v>800</v>
      </c>
      <c r="P13" s="1023">
        <v>278829</v>
      </c>
      <c r="Q13" s="1023">
        <v>138594</v>
      </c>
      <c r="R13" s="1023">
        <v>140235</v>
      </c>
      <c r="S13" s="30">
        <v>85205</v>
      </c>
      <c r="T13" s="30">
        <v>193624</v>
      </c>
      <c r="U13" s="30">
        <v>850181</v>
      </c>
      <c r="V13" s="30">
        <v>431304</v>
      </c>
      <c r="W13" s="30">
        <v>418877</v>
      </c>
      <c r="X13" s="30">
        <v>423213</v>
      </c>
      <c r="Y13" s="57">
        <v>850181</v>
      </c>
      <c r="Z13" s="87" t="s">
        <v>348</v>
      </c>
      <c r="AA13" s="88"/>
    </row>
    <row r="14" spans="1:27" s="1" customFormat="1" ht="15.95" customHeight="1">
      <c r="A14" s="1672" t="s">
        <v>904</v>
      </c>
      <c r="B14" s="1673"/>
      <c r="C14" s="30">
        <v>2599481</v>
      </c>
      <c r="D14" s="30">
        <v>1316086</v>
      </c>
      <c r="E14" s="30">
        <v>1283395</v>
      </c>
      <c r="F14" s="30">
        <v>1484544</v>
      </c>
      <c r="G14" s="30">
        <v>1114937</v>
      </c>
      <c r="H14" s="30">
        <v>49544</v>
      </c>
      <c r="I14" s="90" t="s">
        <v>904</v>
      </c>
      <c r="J14" s="1023">
        <v>1497322</v>
      </c>
      <c r="K14" s="1023">
        <v>760535</v>
      </c>
      <c r="L14" s="1023">
        <v>736787</v>
      </c>
      <c r="M14" s="1023">
        <v>572594</v>
      </c>
      <c r="N14" s="1023">
        <v>924728</v>
      </c>
      <c r="O14" s="1023">
        <v>820</v>
      </c>
      <c r="P14" s="1023">
        <v>276117</v>
      </c>
      <c r="Q14" s="1023">
        <v>137187</v>
      </c>
      <c r="R14" s="1023">
        <v>138930</v>
      </c>
      <c r="S14" s="30">
        <v>85908</v>
      </c>
      <c r="T14" s="30">
        <v>190209</v>
      </c>
      <c r="U14" s="30">
        <v>826042</v>
      </c>
      <c r="V14" s="30">
        <v>418364</v>
      </c>
      <c r="W14" s="30">
        <v>407678</v>
      </c>
      <c r="X14" s="30">
        <v>421550</v>
      </c>
      <c r="Y14" s="57">
        <v>826042</v>
      </c>
      <c r="Z14" s="87" t="s">
        <v>904</v>
      </c>
      <c r="AA14" s="88"/>
    </row>
    <row r="15" spans="1:27" s="50" customFormat="1" ht="15.95" customHeight="1">
      <c r="A15" s="1668" t="s">
        <v>1088</v>
      </c>
      <c r="B15" s="1669"/>
      <c r="C15" s="34">
        <f>SUM(C17:C39)</f>
        <v>2609098</v>
      </c>
      <c r="D15" s="34">
        <f>SUM(D17:D39)</f>
        <v>1320904</v>
      </c>
      <c r="E15" s="34">
        <f>SUM(E17:E39)</f>
        <v>1288194</v>
      </c>
      <c r="F15" s="34">
        <f>SUM(F17:F39)</f>
        <v>1485863</v>
      </c>
      <c r="G15" s="34">
        <f>SUM(G17:G39)</f>
        <v>1123235</v>
      </c>
      <c r="H15" s="34">
        <f t="shared" ref="H15:Y15" si="0">SUM(H17:H39)</f>
        <v>53362</v>
      </c>
      <c r="I15" s="91" t="s">
        <v>1088</v>
      </c>
      <c r="J15" s="1024">
        <f t="shared" si="0"/>
        <v>1529338</v>
      </c>
      <c r="K15" s="1024">
        <f t="shared" si="0"/>
        <v>776265</v>
      </c>
      <c r="L15" s="1024">
        <f t="shared" si="0"/>
        <v>753073</v>
      </c>
      <c r="M15" s="1024">
        <f t="shared" si="0"/>
        <v>593202</v>
      </c>
      <c r="N15" s="1024">
        <f t="shared" si="0"/>
        <v>936136</v>
      </c>
      <c r="O15" s="1024">
        <f t="shared" si="0"/>
        <v>830</v>
      </c>
      <c r="P15" s="1024">
        <f t="shared" si="0"/>
        <v>273495</v>
      </c>
      <c r="Q15" s="1024">
        <f t="shared" si="0"/>
        <v>135572</v>
      </c>
      <c r="R15" s="1024">
        <f t="shared" si="0"/>
        <v>137923</v>
      </c>
      <c r="S15" s="34">
        <f t="shared" si="0"/>
        <v>86396</v>
      </c>
      <c r="T15" s="34">
        <f t="shared" si="0"/>
        <v>187099</v>
      </c>
      <c r="U15" s="34">
        <f t="shared" si="0"/>
        <v>806265</v>
      </c>
      <c r="V15" s="34">
        <f t="shared" si="0"/>
        <v>409067</v>
      </c>
      <c r="W15" s="34">
        <f t="shared" si="0"/>
        <v>397198</v>
      </c>
      <c r="X15" s="34">
        <f t="shared" si="0"/>
        <v>418884</v>
      </c>
      <c r="Y15" s="92">
        <f t="shared" si="0"/>
        <v>806265</v>
      </c>
      <c r="Z15" s="93" t="s">
        <v>1088</v>
      </c>
      <c r="AA15" s="89"/>
    </row>
    <row r="16" spans="1:27" s="1" customFormat="1" ht="12" customHeight="1">
      <c r="A16" s="1013"/>
      <c r="B16" s="94"/>
      <c r="C16" s="30"/>
      <c r="D16" s="30"/>
      <c r="E16" s="30"/>
      <c r="F16" s="30"/>
      <c r="G16" s="30"/>
      <c r="H16" s="30"/>
      <c r="I16" s="94"/>
      <c r="J16" s="1023"/>
      <c r="K16" s="1023"/>
      <c r="L16" s="1023"/>
      <c r="M16" s="1023"/>
      <c r="N16" s="1023"/>
      <c r="O16" s="1023"/>
      <c r="P16" s="1023"/>
      <c r="Q16" s="1023"/>
      <c r="R16" s="1023"/>
      <c r="S16" s="30"/>
      <c r="T16" s="30"/>
      <c r="U16" s="30"/>
      <c r="V16" s="30"/>
      <c r="W16" s="30"/>
      <c r="X16" s="30"/>
      <c r="Y16" s="30"/>
      <c r="Z16" s="95"/>
    </row>
    <row r="17" spans="1:27" s="1" customFormat="1" ht="15.95" customHeight="1">
      <c r="A17" s="52" t="s">
        <v>298</v>
      </c>
      <c r="B17" s="1021" t="s">
        <v>1326</v>
      </c>
      <c r="C17" s="1019">
        <f>+F17+G17</f>
        <v>503551</v>
      </c>
      <c r="D17" s="377">
        <f>+K17+Q17+V17</f>
        <v>256811</v>
      </c>
      <c r="E17" s="377">
        <f>+L17+R17+W17</f>
        <v>246740</v>
      </c>
      <c r="F17" s="377">
        <f>+M17+S17+Y17</f>
        <v>285274</v>
      </c>
      <c r="G17" s="377">
        <f>+N17+T17</f>
        <v>218277</v>
      </c>
      <c r="H17" s="577">
        <v>9411</v>
      </c>
      <c r="I17" s="76" t="s">
        <v>298</v>
      </c>
      <c r="J17" s="1025">
        <f>+K17+L17</f>
        <v>310936</v>
      </c>
      <c r="K17" s="1026">
        <v>161049</v>
      </c>
      <c r="L17" s="1026">
        <v>149887</v>
      </c>
      <c r="M17" s="1026">
        <v>123687</v>
      </c>
      <c r="N17" s="1026">
        <v>187249</v>
      </c>
      <c r="O17" s="1026">
        <v>221</v>
      </c>
      <c r="P17" s="1025">
        <f>+Q17+R17</f>
        <v>48353</v>
      </c>
      <c r="Q17" s="1026">
        <v>24114</v>
      </c>
      <c r="R17" s="1026">
        <v>24239</v>
      </c>
      <c r="S17" s="577">
        <v>17325</v>
      </c>
      <c r="T17" s="577">
        <v>31028</v>
      </c>
      <c r="U17" s="96">
        <f>+V17+W17</f>
        <v>144262</v>
      </c>
      <c r="V17" s="577">
        <v>71648</v>
      </c>
      <c r="W17" s="577">
        <v>72614</v>
      </c>
      <c r="X17" s="577">
        <v>74817</v>
      </c>
      <c r="Y17" s="577">
        <v>144262</v>
      </c>
      <c r="Z17" s="583" t="s">
        <v>1326</v>
      </c>
      <c r="AA17" s="567"/>
    </row>
    <row r="18" spans="1:27" s="1" customFormat="1" ht="15.95" customHeight="1">
      <c r="A18" s="52" t="s">
        <v>300</v>
      </c>
      <c r="B18" s="172" t="s">
        <v>6</v>
      </c>
      <c r="C18" s="1019">
        <f t="shared" ref="C18:C39" si="1">+F18+G18</f>
        <v>257501</v>
      </c>
      <c r="D18" s="377">
        <f t="shared" ref="D18:E39" si="2">+K18+Q18+V18</f>
        <v>130430</v>
      </c>
      <c r="E18" s="377">
        <f t="shared" si="2"/>
        <v>127071</v>
      </c>
      <c r="F18" s="377">
        <f t="shared" ref="F18:F39" si="3">+M18+S18+Y18</f>
        <v>147682</v>
      </c>
      <c r="G18" s="377">
        <f t="shared" ref="G18:G39" si="4">+N18+T18</f>
        <v>109819</v>
      </c>
      <c r="H18" s="577">
        <v>6009</v>
      </c>
      <c r="I18" s="76" t="s">
        <v>300</v>
      </c>
      <c r="J18" s="1025">
        <f t="shared" ref="J18:J39" si="5">+K18+L18</f>
        <v>155894</v>
      </c>
      <c r="K18" s="1026">
        <v>79606</v>
      </c>
      <c r="L18" s="1026">
        <v>76288</v>
      </c>
      <c r="M18" s="1026">
        <v>62712</v>
      </c>
      <c r="N18" s="1026">
        <v>93182</v>
      </c>
      <c r="O18" s="1026">
        <v>66</v>
      </c>
      <c r="P18" s="1025">
        <f t="shared" ref="P18:P39" si="6">+Q18+R18</f>
        <v>24939</v>
      </c>
      <c r="Q18" s="1026">
        <v>11973</v>
      </c>
      <c r="R18" s="1026">
        <v>12966</v>
      </c>
      <c r="S18" s="577">
        <v>8302</v>
      </c>
      <c r="T18" s="577">
        <v>16637</v>
      </c>
      <c r="U18" s="96">
        <f t="shared" ref="U18:U39" si="7">+V18+W18</f>
        <v>76668</v>
      </c>
      <c r="V18" s="577">
        <v>38851</v>
      </c>
      <c r="W18" s="577">
        <v>37817</v>
      </c>
      <c r="X18" s="577">
        <v>40599</v>
      </c>
      <c r="Y18" s="577">
        <v>76668</v>
      </c>
      <c r="Z18" s="97" t="s">
        <v>6</v>
      </c>
      <c r="AA18" s="567"/>
    </row>
    <row r="19" spans="1:27" s="1" customFormat="1" ht="15.95" customHeight="1">
      <c r="A19" s="52" t="s">
        <v>302</v>
      </c>
      <c r="B19" s="172" t="s">
        <v>7</v>
      </c>
      <c r="C19" s="1019">
        <f t="shared" si="1"/>
        <v>129759</v>
      </c>
      <c r="D19" s="377">
        <f t="shared" si="2"/>
        <v>64892</v>
      </c>
      <c r="E19" s="377">
        <f t="shared" si="2"/>
        <v>64867</v>
      </c>
      <c r="F19" s="377">
        <f t="shared" si="3"/>
        <v>71339</v>
      </c>
      <c r="G19" s="377">
        <f t="shared" si="4"/>
        <v>58420</v>
      </c>
      <c r="H19" s="577">
        <v>2073</v>
      </c>
      <c r="I19" s="76" t="s">
        <v>302</v>
      </c>
      <c r="J19" s="1025">
        <f t="shared" si="5"/>
        <v>74569</v>
      </c>
      <c r="K19" s="1026">
        <v>36968</v>
      </c>
      <c r="L19" s="1026">
        <v>37601</v>
      </c>
      <c r="M19" s="1026">
        <v>27141</v>
      </c>
      <c r="N19" s="1026">
        <v>47428</v>
      </c>
      <c r="O19" s="1026">
        <v>36</v>
      </c>
      <c r="P19" s="1025">
        <f t="shared" si="6"/>
        <v>15472</v>
      </c>
      <c r="Q19" s="1026">
        <v>7574</v>
      </c>
      <c r="R19" s="1026">
        <v>7898</v>
      </c>
      <c r="S19" s="577">
        <v>4480</v>
      </c>
      <c r="T19" s="577">
        <v>10992</v>
      </c>
      <c r="U19" s="96">
        <f t="shared" si="7"/>
        <v>39718</v>
      </c>
      <c r="V19" s="577">
        <v>20350</v>
      </c>
      <c r="W19" s="577">
        <v>19368</v>
      </c>
      <c r="X19" s="577">
        <v>20100</v>
      </c>
      <c r="Y19" s="577">
        <v>39718</v>
      </c>
      <c r="Z19" s="97" t="s">
        <v>7</v>
      </c>
      <c r="AA19" s="567"/>
    </row>
    <row r="20" spans="1:27" s="1" customFormat="1" ht="15.95" customHeight="1">
      <c r="A20" s="52" t="s">
        <v>304</v>
      </c>
      <c r="B20" s="172" t="s">
        <v>8</v>
      </c>
      <c r="C20" s="1019">
        <f t="shared" si="1"/>
        <v>160164</v>
      </c>
      <c r="D20" s="377">
        <f t="shared" si="2"/>
        <v>79361</v>
      </c>
      <c r="E20" s="377">
        <f t="shared" si="2"/>
        <v>80803</v>
      </c>
      <c r="F20" s="377">
        <f t="shared" si="3"/>
        <v>87110</v>
      </c>
      <c r="G20" s="377">
        <f t="shared" si="4"/>
        <v>73054</v>
      </c>
      <c r="H20" s="577">
        <v>3153</v>
      </c>
      <c r="I20" s="76" t="s">
        <v>304</v>
      </c>
      <c r="J20" s="1025">
        <f t="shared" si="5"/>
        <v>84678</v>
      </c>
      <c r="K20" s="1026">
        <v>41266</v>
      </c>
      <c r="L20" s="1026">
        <v>43412</v>
      </c>
      <c r="M20" s="1026">
        <v>30501</v>
      </c>
      <c r="N20" s="1026">
        <v>54177</v>
      </c>
      <c r="O20" s="1026">
        <v>54</v>
      </c>
      <c r="P20" s="1025">
        <f t="shared" si="6"/>
        <v>26497</v>
      </c>
      <c r="Q20" s="1026">
        <v>13233</v>
      </c>
      <c r="R20" s="1026">
        <v>13264</v>
      </c>
      <c r="S20" s="577">
        <v>7620</v>
      </c>
      <c r="T20" s="577">
        <v>18877</v>
      </c>
      <c r="U20" s="96">
        <f t="shared" si="7"/>
        <v>48989</v>
      </c>
      <c r="V20" s="577">
        <v>24862</v>
      </c>
      <c r="W20" s="577">
        <v>24127</v>
      </c>
      <c r="X20" s="577">
        <v>25784</v>
      </c>
      <c r="Y20" s="577">
        <v>48989</v>
      </c>
      <c r="Z20" s="97" t="s">
        <v>8</v>
      </c>
      <c r="AA20" s="567"/>
    </row>
    <row r="21" spans="1:27" s="1" customFormat="1" ht="15.95" customHeight="1">
      <c r="A21" s="52" t="s">
        <v>306</v>
      </c>
      <c r="B21" s="172" t="s">
        <v>9</v>
      </c>
      <c r="C21" s="1019">
        <f t="shared" si="1"/>
        <v>414296</v>
      </c>
      <c r="D21" s="377">
        <f t="shared" si="2"/>
        <v>211881</v>
      </c>
      <c r="E21" s="377">
        <f t="shared" si="2"/>
        <v>202415</v>
      </c>
      <c r="F21" s="377">
        <f t="shared" si="3"/>
        <v>242575</v>
      </c>
      <c r="G21" s="377">
        <f t="shared" si="4"/>
        <v>171721</v>
      </c>
      <c r="H21" s="577">
        <v>8899</v>
      </c>
      <c r="I21" s="76" t="s">
        <v>306</v>
      </c>
      <c r="J21" s="1025">
        <f t="shared" si="5"/>
        <v>282611</v>
      </c>
      <c r="K21" s="1026">
        <v>145917</v>
      </c>
      <c r="L21" s="1026">
        <v>136694</v>
      </c>
      <c r="M21" s="1026">
        <v>125489</v>
      </c>
      <c r="N21" s="1026">
        <v>157122</v>
      </c>
      <c r="O21" s="1026">
        <v>93</v>
      </c>
      <c r="P21" s="1025">
        <f t="shared" si="6"/>
        <v>23746</v>
      </c>
      <c r="Q21" s="1026">
        <v>11308</v>
      </c>
      <c r="R21" s="1026">
        <v>12438</v>
      </c>
      <c r="S21" s="577">
        <v>9147</v>
      </c>
      <c r="T21" s="577">
        <v>14599</v>
      </c>
      <c r="U21" s="96">
        <f t="shared" si="7"/>
        <v>107939</v>
      </c>
      <c r="V21" s="577">
        <v>54656</v>
      </c>
      <c r="W21" s="577">
        <v>53283</v>
      </c>
      <c r="X21" s="577">
        <v>54361</v>
      </c>
      <c r="Y21" s="577">
        <v>107939</v>
      </c>
      <c r="Z21" s="97" t="s">
        <v>9</v>
      </c>
      <c r="AA21" s="567"/>
    </row>
    <row r="22" spans="1:27" s="1" customFormat="1" ht="15.95" customHeight="1">
      <c r="A22" s="52" t="s">
        <v>308</v>
      </c>
      <c r="B22" s="172" t="s">
        <v>10</v>
      </c>
      <c r="C22" s="1019">
        <f t="shared" si="1"/>
        <v>106427</v>
      </c>
      <c r="D22" s="377">
        <f t="shared" si="2"/>
        <v>53367</v>
      </c>
      <c r="E22" s="377">
        <f t="shared" si="2"/>
        <v>53060</v>
      </c>
      <c r="F22" s="377">
        <f t="shared" si="3"/>
        <v>58334</v>
      </c>
      <c r="G22" s="377">
        <f t="shared" si="4"/>
        <v>48093</v>
      </c>
      <c r="H22" s="577">
        <v>1822</v>
      </c>
      <c r="I22" s="76" t="s">
        <v>308</v>
      </c>
      <c r="J22" s="1025">
        <f t="shared" si="5"/>
        <v>56625</v>
      </c>
      <c r="K22" s="1026">
        <v>28014</v>
      </c>
      <c r="L22" s="1026">
        <v>28611</v>
      </c>
      <c r="M22" s="1026">
        <v>19064</v>
      </c>
      <c r="N22" s="1026">
        <v>37561</v>
      </c>
      <c r="O22" s="1026">
        <v>33</v>
      </c>
      <c r="P22" s="1025">
        <f t="shared" si="6"/>
        <v>14865</v>
      </c>
      <c r="Q22" s="1026">
        <v>7485</v>
      </c>
      <c r="R22" s="1026">
        <v>7380</v>
      </c>
      <c r="S22" s="577">
        <v>4333</v>
      </c>
      <c r="T22" s="577">
        <v>10532</v>
      </c>
      <c r="U22" s="96">
        <f t="shared" si="7"/>
        <v>34937</v>
      </c>
      <c r="V22" s="577">
        <v>17868</v>
      </c>
      <c r="W22" s="577">
        <v>17069</v>
      </c>
      <c r="X22" s="577">
        <v>18024</v>
      </c>
      <c r="Y22" s="577">
        <v>34937</v>
      </c>
      <c r="Z22" s="97" t="s">
        <v>10</v>
      </c>
      <c r="AA22" s="567"/>
    </row>
    <row r="23" spans="1:27" s="1" customFormat="1" ht="15.95" customHeight="1">
      <c r="A23" s="52" t="s">
        <v>310</v>
      </c>
      <c r="B23" s="172" t="s">
        <v>11</v>
      </c>
      <c r="C23" s="1019">
        <f t="shared" si="1"/>
        <v>95902</v>
      </c>
      <c r="D23" s="377">
        <f t="shared" si="2"/>
        <v>49072</v>
      </c>
      <c r="E23" s="377">
        <f t="shared" si="2"/>
        <v>46830</v>
      </c>
      <c r="F23" s="377">
        <f t="shared" si="3"/>
        <v>54419</v>
      </c>
      <c r="G23" s="377">
        <f t="shared" si="4"/>
        <v>41483</v>
      </c>
      <c r="H23" s="577">
        <v>2226</v>
      </c>
      <c r="I23" s="76" t="s">
        <v>310</v>
      </c>
      <c r="J23" s="1025">
        <f t="shared" si="5"/>
        <v>53352</v>
      </c>
      <c r="K23" s="1026">
        <v>27051</v>
      </c>
      <c r="L23" s="1026">
        <v>26301</v>
      </c>
      <c r="M23" s="1026">
        <v>19382</v>
      </c>
      <c r="N23" s="1026">
        <v>33970</v>
      </c>
      <c r="O23" s="1026">
        <v>32</v>
      </c>
      <c r="P23" s="1025">
        <f t="shared" si="6"/>
        <v>10675</v>
      </c>
      <c r="Q23" s="1026">
        <v>5412</v>
      </c>
      <c r="R23" s="1026">
        <v>5263</v>
      </c>
      <c r="S23" s="577">
        <v>3162</v>
      </c>
      <c r="T23" s="577">
        <v>7513</v>
      </c>
      <c r="U23" s="96">
        <f t="shared" si="7"/>
        <v>31875</v>
      </c>
      <c r="V23" s="577">
        <v>16609</v>
      </c>
      <c r="W23" s="577">
        <v>15266</v>
      </c>
      <c r="X23" s="577">
        <v>17409</v>
      </c>
      <c r="Y23" s="577">
        <v>31875</v>
      </c>
      <c r="Z23" s="97" t="s">
        <v>11</v>
      </c>
      <c r="AA23" s="567"/>
    </row>
    <row r="24" spans="1:27" s="1" customFormat="1" ht="15.95" customHeight="1">
      <c r="A24" s="52" t="s">
        <v>312</v>
      </c>
      <c r="B24" s="172" t="s">
        <v>12</v>
      </c>
      <c r="C24" s="1019">
        <f t="shared" si="1"/>
        <v>99077</v>
      </c>
      <c r="D24" s="377">
        <f t="shared" si="2"/>
        <v>48926</v>
      </c>
      <c r="E24" s="377">
        <f t="shared" si="2"/>
        <v>50151</v>
      </c>
      <c r="F24" s="377">
        <f t="shared" si="3"/>
        <v>54712</v>
      </c>
      <c r="G24" s="377">
        <f t="shared" si="4"/>
        <v>44365</v>
      </c>
      <c r="H24" s="577">
        <v>1645</v>
      </c>
      <c r="I24" s="76" t="s">
        <v>312</v>
      </c>
      <c r="J24" s="1025">
        <f t="shared" si="5"/>
        <v>49624</v>
      </c>
      <c r="K24" s="1026">
        <v>24002</v>
      </c>
      <c r="L24" s="1026">
        <v>25622</v>
      </c>
      <c r="M24" s="1026">
        <v>15337</v>
      </c>
      <c r="N24" s="1026">
        <v>34287</v>
      </c>
      <c r="O24" s="1026">
        <v>28</v>
      </c>
      <c r="P24" s="1025">
        <f t="shared" si="6"/>
        <v>13778</v>
      </c>
      <c r="Q24" s="1026">
        <v>6880</v>
      </c>
      <c r="R24" s="1026">
        <v>6898</v>
      </c>
      <c r="S24" s="577">
        <v>3700</v>
      </c>
      <c r="T24" s="577">
        <v>10078</v>
      </c>
      <c r="U24" s="96">
        <f t="shared" si="7"/>
        <v>35675</v>
      </c>
      <c r="V24" s="577">
        <v>18044</v>
      </c>
      <c r="W24" s="577">
        <v>17631</v>
      </c>
      <c r="X24" s="577">
        <v>17695</v>
      </c>
      <c r="Y24" s="577">
        <v>35675</v>
      </c>
      <c r="Z24" s="97" t="s">
        <v>12</v>
      </c>
      <c r="AA24" s="567"/>
    </row>
    <row r="25" spans="1:27" s="1" customFormat="1" ht="15.95" customHeight="1">
      <c r="A25" s="52" t="s">
        <v>314</v>
      </c>
      <c r="B25" s="172" t="s">
        <v>13</v>
      </c>
      <c r="C25" s="1019">
        <f t="shared" si="1"/>
        <v>72015</v>
      </c>
      <c r="D25" s="377">
        <f t="shared" si="2"/>
        <v>35600</v>
      </c>
      <c r="E25" s="377">
        <f t="shared" si="2"/>
        <v>36415</v>
      </c>
      <c r="F25" s="377">
        <f t="shared" si="3"/>
        <v>39716</v>
      </c>
      <c r="G25" s="377">
        <f t="shared" si="4"/>
        <v>32299</v>
      </c>
      <c r="H25" s="577">
        <v>1208</v>
      </c>
      <c r="I25" s="76" t="s">
        <v>314</v>
      </c>
      <c r="J25" s="1025">
        <f t="shared" si="5"/>
        <v>36975</v>
      </c>
      <c r="K25" s="1026">
        <v>18077</v>
      </c>
      <c r="L25" s="1026">
        <v>18898</v>
      </c>
      <c r="M25" s="1026">
        <v>12326</v>
      </c>
      <c r="N25" s="1026">
        <v>24649</v>
      </c>
      <c r="O25" s="1026">
        <v>20</v>
      </c>
      <c r="P25" s="1025">
        <f t="shared" si="6"/>
        <v>10898</v>
      </c>
      <c r="Q25" s="1026">
        <v>5477</v>
      </c>
      <c r="R25" s="1026">
        <v>5421</v>
      </c>
      <c r="S25" s="577">
        <v>3248</v>
      </c>
      <c r="T25" s="577">
        <v>7650</v>
      </c>
      <c r="U25" s="96">
        <f t="shared" si="7"/>
        <v>24142</v>
      </c>
      <c r="V25" s="577">
        <v>12046</v>
      </c>
      <c r="W25" s="577">
        <v>12096</v>
      </c>
      <c r="X25" s="577">
        <v>12581</v>
      </c>
      <c r="Y25" s="577">
        <v>24142</v>
      </c>
      <c r="Z25" s="97" t="s">
        <v>13</v>
      </c>
      <c r="AA25" s="567"/>
    </row>
    <row r="26" spans="1:27" s="1" customFormat="1" ht="15.95" customHeight="1">
      <c r="A26" s="52" t="s">
        <v>316</v>
      </c>
      <c r="B26" s="172" t="s">
        <v>14</v>
      </c>
      <c r="C26" s="1019">
        <f t="shared" si="1"/>
        <v>242208</v>
      </c>
      <c r="D26" s="377">
        <f t="shared" si="2"/>
        <v>123013</v>
      </c>
      <c r="E26" s="377">
        <f t="shared" si="2"/>
        <v>119195</v>
      </c>
      <c r="F26" s="377">
        <f t="shared" si="3"/>
        <v>141914</v>
      </c>
      <c r="G26" s="377">
        <f t="shared" si="4"/>
        <v>100294</v>
      </c>
      <c r="H26" s="577">
        <v>5288</v>
      </c>
      <c r="I26" s="76" t="s">
        <v>316</v>
      </c>
      <c r="J26" s="1025">
        <f t="shared" si="5"/>
        <v>142038</v>
      </c>
      <c r="K26" s="1026">
        <v>72054</v>
      </c>
      <c r="L26" s="1026">
        <v>69984</v>
      </c>
      <c r="M26" s="1026">
        <v>57627</v>
      </c>
      <c r="N26" s="1026">
        <v>84411</v>
      </c>
      <c r="O26" s="1026">
        <v>70</v>
      </c>
      <c r="P26" s="1025">
        <f t="shared" si="6"/>
        <v>23940</v>
      </c>
      <c r="Q26" s="1026">
        <v>11911</v>
      </c>
      <c r="R26" s="1026">
        <v>12029</v>
      </c>
      <c r="S26" s="577">
        <v>8057</v>
      </c>
      <c r="T26" s="577">
        <v>15883</v>
      </c>
      <c r="U26" s="96">
        <f t="shared" si="7"/>
        <v>76230</v>
      </c>
      <c r="V26" s="577">
        <v>39048</v>
      </c>
      <c r="W26" s="577">
        <v>37182</v>
      </c>
      <c r="X26" s="577">
        <v>38310</v>
      </c>
      <c r="Y26" s="577">
        <v>76230</v>
      </c>
      <c r="Z26" s="97" t="s">
        <v>14</v>
      </c>
      <c r="AA26" s="567"/>
    </row>
    <row r="27" spans="1:27" s="1" customFormat="1" ht="15.95" customHeight="1">
      <c r="A27" s="52" t="s">
        <v>318</v>
      </c>
      <c r="B27" s="172" t="s">
        <v>15</v>
      </c>
      <c r="C27" s="1019">
        <f t="shared" si="1"/>
        <v>23199</v>
      </c>
      <c r="D27" s="377">
        <f t="shared" si="2"/>
        <v>11786</v>
      </c>
      <c r="E27" s="377">
        <f t="shared" si="2"/>
        <v>11413</v>
      </c>
      <c r="F27" s="377">
        <f t="shared" si="3"/>
        <v>12434</v>
      </c>
      <c r="G27" s="377">
        <f t="shared" si="4"/>
        <v>10765</v>
      </c>
      <c r="H27" s="577">
        <v>500</v>
      </c>
      <c r="I27" s="76" t="s">
        <v>318</v>
      </c>
      <c r="J27" s="1025">
        <f t="shared" si="5"/>
        <v>12503</v>
      </c>
      <c r="K27" s="1026">
        <v>6338</v>
      </c>
      <c r="L27" s="1026">
        <v>6165</v>
      </c>
      <c r="M27" s="1026">
        <v>3865</v>
      </c>
      <c r="N27" s="1026">
        <v>8638</v>
      </c>
      <c r="O27" s="1026">
        <v>9</v>
      </c>
      <c r="P27" s="1025">
        <f t="shared" si="6"/>
        <v>2903</v>
      </c>
      <c r="Q27" s="1026">
        <v>1435</v>
      </c>
      <c r="R27" s="1026">
        <v>1468</v>
      </c>
      <c r="S27" s="577">
        <v>776</v>
      </c>
      <c r="T27" s="577">
        <v>2127</v>
      </c>
      <c r="U27" s="96">
        <f t="shared" si="7"/>
        <v>7793</v>
      </c>
      <c r="V27" s="577">
        <v>4013</v>
      </c>
      <c r="W27" s="577">
        <v>3780</v>
      </c>
      <c r="X27" s="577">
        <v>4319</v>
      </c>
      <c r="Y27" s="577">
        <v>7793</v>
      </c>
      <c r="Z27" s="97" t="s">
        <v>15</v>
      </c>
      <c r="AA27" s="567"/>
    </row>
    <row r="28" spans="1:27" s="1" customFormat="1" ht="15.95" customHeight="1">
      <c r="A28" s="52" t="s">
        <v>320</v>
      </c>
      <c r="B28" s="172" t="s">
        <v>16</v>
      </c>
      <c r="C28" s="1019">
        <f t="shared" si="1"/>
        <v>52812</v>
      </c>
      <c r="D28" s="377">
        <f t="shared" si="2"/>
        <v>26013</v>
      </c>
      <c r="E28" s="377">
        <f t="shared" si="2"/>
        <v>26799</v>
      </c>
      <c r="F28" s="377">
        <f t="shared" si="3"/>
        <v>27223</v>
      </c>
      <c r="G28" s="377">
        <f t="shared" si="4"/>
        <v>25589</v>
      </c>
      <c r="H28" s="577">
        <v>825</v>
      </c>
      <c r="I28" s="76" t="s">
        <v>320</v>
      </c>
      <c r="J28" s="1025">
        <f t="shared" si="5"/>
        <v>27275</v>
      </c>
      <c r="K28" s="1026">
        <v>13108</v>
      </c>
      <c r="L28" s="1026">
        <v>14167</v>
      </c>
      <c r="M28" s="1026">
        <v>7193</v>
      </c>
      <c r="N28" s="1026">
        <v>20082</v>
      </c>
      <c r="O28" s="1026">
        <v>18</v>
      </c>
      <c r="P28" s="1025">
        <f t="shared" si="6"/>
        <v>7159</v>
      </c>
      <c r="Q28" s="1026">
        <v>3521</v>
      </c>
      <c r="R28" s="1026">
        <v>3638</v>
      </c>
      <c r="S28" s="577">
        <v>1652</v>
      </c>
      <c r="T28" s="577">
        <v>5507</v>
      </c>
      <c r="U28" s="96">
        <f t="shared" si="7"/>
        <v>18378</v>
      </c>
      <c r="V28" s="577">
        <v>9384</v>
      </c>
      <c r="W28" s="577">
        <v>8994</v>
      </c>
      <c r="X28" s="577">
        <v>9785</v>
      </c>
      <c r="Y28" s="577">
        <v>18378</v>
      </c>
      <c r="Z28" s="97" t="s">
        <v>16</v>
      </c>
      <c r="AA28" s="567"/>
    </row>
    <row r="29" spans="1:27" s="1" customFormat="1" ht="15.95" customHeight="1">
      <c r="A29" s="52" t="s">
        <v>322</v>
      </c>
      <c r="B29" s="172" t="s">
        <v>17</v>
      </c>
      <c r="C29" s="1019">
        <f t="shared" si="1"/>
        <v>24800</v>
      </c>
      <c r="D29" s="377">
        <f t="shared" si="2"/>
        <v>12394</v>
      </c>
      <c r="E29" s="377">
        <f t="shared" si="2"/>
        <v>12406</v>
      </c>
      <c r="F29" s="377">
        <f t="shared" si="3"/>
        <v>13788</v>
      </c>
      <c r="G29" s="377">
        <f t="shared" si="4"/>
        <v>11012</v>
      </c>
      <c r="H29" s="577">
        <v>470</v>
      </c>
      <c r="I29" s="76" t="s">
        <v>322</v>
      </c>
      <c r="J29" s="1025">
        <f t="shared" si="5"/>
        <v>11236</v>
      </c>
      <c r="K29" s="1026">
        <v>5531</v>
      </c>
      <c r="L29" s="1026">
        <v>5705</v>
      </c>
      <c r="M29" s="1026">
        <v>3203</v>
      </c>
      <c r="N29" s="1026">
        <v>8033</v>
      </c>
      <c r="O29" s="1026">
        <v>17</v>
      </c>
      <c r="P29" s="1025">
        <f t="shared" si="6"/>
        <v>4188</v>
      </c>
      <c r="Q29" s="1026">
        <v>2180</v>
      </c>
      <c r="R29" s="1026">
        <v>2008</v>
      </c>
      <c r="S29" s="577">
        <v>1209</v>
      </c>
      <c r="T29" s="577">
        <v>2979</v>
      </c>
      <c r="U29" s="96">
        <f t="shared" si="7"/>
        <v>9376</v>
      </c>
      <c r="V29" s="577">
        <v>4683</v>
      </c>
      <c r="W29" s="577">
        <v>4693</v>
      </c>
      <c r="X29" s="577">
        <v>5241</v>
      </c>
      <c r="Y29" s="577">
        <v>9376</v>
      </c>
      <c r="Z29" s="97" t="s">
        <v>17</v>
      </c>
      <c r="AA29" s="567"/>
    </row>
    <row r="30" spans="1:27" s="1" customFormat="1" ht="15.95" customHeight="1">
      <c r="A30" s="52" t="s">
        <v>324</v>
      </c>
      <c r="B30" s="172" t="s">
        <v>18</v>
      </c>
      <c r="C30" s="1019">
        <f t="shared" si="1"/>
        <v>16950</v>
      </c>
      <c r="D30" s="377">
        <f t="shared" si="2"/>
        <v>8372</v>
      </c>
      <c r="E30" s="377">
        <f t="shared" si="2"/>
        <v>8578</v>
      </c>
      <c r="F30" s="377">
        <f t="shared" si="3"/>
        <v>9206</v>
      </c>
      <c r="G30" s="377">
        <f t="shared" si="4"/>
        <v>7744</v>
      </c>
      <c r="H30" s="577">
        <v>316</v>
      </c>
      <c r="I30" s="76" t="s">
        <v>324</v>
      </c>
      <c r="J30" s="1025">
        <f t="shared" si="5"/>
        <v>7599</v>
      </c>
      <c r="K30" s="1026">
        <v>3645</v>
      </c>
      <c r="L30" s="1026">
        <v>3954</v>
      </c>
      <c r="M30" s="1026">
        <v>2040</v>
      </c>
      <c r="N30" s="1026">
        <v>5559</v>
      </c>
      <c r="O30" s="1026">
        <v>8</v>
      </c>
      <c r="P30" s="1025">
        <f t="shared" si="6"/>
        <v>3047</v>
      </c>
      <c r="Q30" s="1026">
        <v>1541</v>
      </c>
      <c r="R30" s="1026">
        <v>1506</v>
      </c>
      <c r="S30" s="577">
        <v>862</v>
      </c>
      <c r="T30" s="577">
        <v>2185</v>
      </c>
      <c r="U30" s="96">
        <f t="shared" si="7"/>
        <v>6304</v>
      </c>
      <c r="V30" s="577">
        <v>3186</v>
      </c>
      <c r="W30" s="577">
        <v>3118</v>
      </c>
      <c r="X30" s="577">
        <v>3484</v>
      </c>
      <c r="Y30" s="577">
        <v>6304</v>
      </c>
      <c r="Z30" s="97" t="s">
        <v>18</v>
      </c>
      <c r="AA30" s="567"/>
    </row>
    <row r="31" spans="1:27" s="1" customFormat="1" ht="15.95" customHeight="1">
      <c r="A31" s="52" t="s">
        <v>326</v>
      </c>
      <c r="B31" s="172" t="s">
        <v>19</v>
      </c>
      <c r="C31" s="1019">
        <f t="shared" si="1"/>
        <v>37532</v>
      </c>
      <c r="D31" s="377">
        <f t="shared" si="2"/>
        <v>18033</v>
      </c>
      <c r="E31" s="377">
        <f t="shared" si="2"/>
        <v>19499</v>
      </c>
      <c r="F31" s="377">
        <f t="shared" si="3"/>
        <v>23051</v>
      </c>
      <c r="G31" s="377">
        <f t="shared" si="4"/>
        <v>14481</v>
      </c>
      <c r="H31" s="577">
        <v>559</v>
      </c>
      <c r="I31" s="76" t="s">
        <v>326</v>
      </c>
      <c r="J31" s="1025">
        <f t="shared" si="5"/>
        <v>16788</v>
      </c>
      <c r="K31" s="1026">
        <v>7860</v>
      </c>
      <c r="L31" s="1026">
        <v>8928</v>
      </c>
      <c r="M31" s="1026">
        <v>5232</v>
      </c>
      <c r="N31" s="1026">
        <v>11556</v>
      </c>
      <c r="O31" s="1026">
        <v>17</v>
      </c>
      <c r="P31" s="1025">
        <f t="shared" si="6"/>
        <v>4179</v>
      </c>
      <c r="Q31" s="1026">
        <v>2040</v>
      </c>
      <c r="R31" s="1026">
        <v>2139</v>
      </c>
      <c r="S31" s="577">
        <v>1254</v>
      </c>
      <c r="T31" s="577">
        <v>2925</v>
      </c>
      <c r="U31" s="96">
        <f t="shared" si="7"/>
        <v>16565</v>
      </c>
      <c r="V31" s="577">
        <v>8133</v>
      </c>
      <c r="W31" s="577">
        <v>8432</v>
      </c>
      <c r="X31" s="577">
        <v>9172</v>
      </c>
      <c r="Y31" s="577">
        <v>16565</v>
      </c>
      <c r="Z31" s="97" t="s">
        <v>19</v>
      </c>
      <c r="AA31" s="567"/>
    </row>
    <row r="32" spans="1:27" s="1" customFormat="1" ht="15.95" customHeight="1">
      <c r="A32" s="52" t="s">
        <v>328</v>
      </c>
      <c r="B32" s="172" t="s">
        <v>20</v>
      </c>
      <c r="C32" s="1019">
        <f t="shared" si="1"/>
        <v>41815</v>
      </c>
      <c r="D32" s="377">
        <f t="shared" si="2"/>
        <v>20511</v>
      </c>
      <c r="E32" s="377">
        <f t="shared" si="2"/>
        <v>21304</v>
      </c>
      <c r="F32" s="377">
        <f t="shared" si="3"/>
        <v>22430</v>
      </c>
      <c r="G32" s="377">
        <f t="shared" si="4"/>
        <v>19385</v>
      </c>
      <c r="H32" s="577">
        <v>680</v>
      </c>
      <c r="I32" s="76" t="s">
        <v>328</v>
      </c>
      <c r="J32" s="1025">
        <f t="shared" si="5"/>
        <v>21564</v>
      </c>
      <c r="K32" s="1026">
        <v>10297</v>
      </c>
      <c r="L32" s="1026">
        <v>11267</v>
      </c>
      <c r="M32" s="1026">
        <v>6422</v>
      </c>
      <c r="N32" s="1026">
        <v>15142</v>
      </c>
      <c r="O32" s="1026">
        <v>14</v>
      </c>
      <c r="P32" s="1025">
        <f t="shared" si="6"/>
        <v>5644</v>
      </c>
      <c r="Q32" s="1026">
        <v>2765</v>
      </c>
      <c r="R32" s="1026">
        <v>2879</v>
      </c>
      <c r="S32" s="577">
        <v>1401</v>
      </c>
      <c r="T32" s="577">
        <v>4243</v>
      </c>
      <c r="U32" s="96">
        <f t="shared" si="7"/>
        <v>14607</v>
      </c>
      <c r="V32" s="577">
        <v>7449</v>
      </c>
      <c r="W32" s="577">
        <v>7158</v>
      </c>
      <c r="X32" s="577">
        <v>7837</v>
      </c>
      <c r="Y32" s="577">
        <v>14607</v>
      </c>
      <c r="Z32" s="97" t="s">
        <v>20</v>
      </c>
      <c r="AA32" s="567"/>
    </row>
    <row r="33" spans="1:27" s="1" customFormat="1" ht="15.95" customHeight="1">
      <c r="A33" s="52" t="s">
        <v>330</v>
      </c>
      <c r="B33" s="172" t="s">
        <v>21</v>
      </c>
      <c r="C33" s="1019">
        <f t="shared" si="1"/>
        <v>34860</v>
      </c>
      <c r="D33" s="377">
        <f t="shared" si="2"/>
        <v>18404</v>
      </c>
      <c r="E33" s="377">
        <f t="shared" si="2"/>
        <v>16456</v>
      </c>
      <c r="F33" s="377">
        <f t="shared" si="3"/>
        <v>20998</v>
      </c>
      <c r="G33" s="377">
        <f t="shared" si="4"/>
        <v>13862</v>
      </c>
      <c r="H33" s="577">
        <v>1306</v>
      </c>
      <c r="I33" s="76" t="s">
        <v>330</v>
      </c>
      <c r="J33" s="1025">
        <f t="shared" si="5"/>
        <v>19323</v>
      </c>
      <c r="K33" s="1026">
        <v>10375</v>
      </c>
      <c r="L33" s="1026">
        <v>8948</v>
      </c>
      <c r="M33" s="1026">
        <v>7741</v>
      </c>
      <c r="N33" s="1026">
        <v>11582</v>
      </c>
      <c r="O33" s="1026">
        <v>12</v>
      </c>
      <c r="P33" s="1025">
        <f t="shared" si="6"/>
        <v>3293</v>
      </c>
      <c r="Q33" s="1026">
        <v>1624</v>
      </c>
      <c r="R33" s="1026">
        <v>1669</v>
      </c>
      <c r="S33" s="577">
        <v>1013</v>
      </c>
      <c r="T33" s="577">
        <v>2280</v>
      </c>
      <c r="U33" s="96">
        <f t="shared" si="7"/>
        <v>12244</v>
      </c>
      <c r="V33" s="577">
        <v>6405</v>
      </c>
      <c r="W33" s="577">
        <v>5839</v>
      </c>
      <c r="X33" s="577">
        <v>6568</v>
      </c>
      <c r="Y33" s="577">
        <v>12244</v>
      </c>
      <c r="Z33" s="97" t="s">
        <v>21</v>
      </c>
      <c r="AA33" s="567"/>
    </row>
    <row r="34" spans="1:27" s="1" customFormat="1" ht="15.95" customHeight="1">
      <c r="A34" s="52" t="s">
        <v>332</v>
      </c>
      <c r="B34" s="172" t="s">
        <v>22</v>
      </c>
      <c r="C34" s="1019">
        <f t="shared" si="1"/>
        <v>43834</v>
      </c>
      <c r="D34" s="377">
        <f t="shared" si="2"/>
        <v>22768</v>
      </c>
      <c r="E34" s="377">
        <f t="shared" si="2"/>
        <v>21066</v>
      </c>
      <c r="F34" s="377">
        <f t="shared" si="3"/>
        <v>25802</v>
      </c>
      <c r="G34" s="377">
        <f t="shared" si="4"/>
        <v>18032</v>
      </c>
      <c r="H34" s="577">
        <v>1305</v>
      </c>
      <c r="I34" s="76" t="s">
        <v>332</v>
      </c>
      <c r="J34" s="1025">
        <f t="shared" si="5"/>
        <v>21775</v>
      </c>
      <c r="K34" s="1026">
        <v>11266</v>
      </c>
      <c r="L34" s="1026">
        <v>10509</v>
      </c>
      <c r="M34" s="1026">
        <v>7157</v>
      </c>
      <c r="N34" s="1026">
        <v>14618</v>
      </c>
      <c r="O34" s="1026">
        <v>14</v>
      </c>
      <c r="P34" s="1025">
        <f t="shared" si="6"/>
        <v>4633</v>
      </c>
      <c r="Q34" s="1026">
        <v>2341</v>
      </c>
      <c r="R34" s="1026">
        <v>2292</v>
      </c>
      <c r="S34" s="577">
        <v>1219</v>
      </c>
      <c r="T34" s="577">
        <v>3414</v>
      </c>
      <c r="U34" s="96">
        <f t="shared" si="7"/>
        <v>17426</v>
      </c>
      <c r="V34" s="577">
        <v>9161</v>
      </c>
      <c r="W34" s="577">
        <v>8265</v>
      </c>
      <c r="X34" s="577">
        <v>8731</v>
      </c>
      <c r="Y34" s="577">
        <v>17426</v>
      </c>
      <c r="Z34" s="97" t="s">
        <v>22</v>
      </c>
      <c r="AA34" s="567"/>
    </row>
    <row r="35" spans="1:27" s="1" customFormat="1" ht="15.95" customHeight="1">
      <c r="A35" s="52" t="s">
        <v>334</v>
      </c>
      <c r="B35" s="172" t="s">
        <v>23</v>
      </c>
      <c r="C35" s="1019">
        <f t="shared" si="1"/>
        <v>118738</v>
      </c>
      <c r="D35" s="377">
        <f t="shared" si="2"/>
        <v>62461</v>
      </c>
      <c r="E35" s="377">
        <f t="shared" si="2"/>
        <v>56277</v>
      </c>
      <c r="F35" s="377">
        <f t="shared" si="3"/>
        <v>72993</v>
      </c>
      <c r="G35" s="377">
        <f t="shared" si="4"/>
        <v>45745</v>
      </c>
      <c r="H35" s="577">
        <v>3453</v>
      </c>
      <c r="I35" s="76" t="s">
        <v>334</v>
      </c>
      <c r="J35" s="1025">
        <f t="shared" si="5"/>
        <v>77256</v>
      </c>
      <c r="K35" s="1026">
        <v>40854</v>
      </c>
      <c r="L35" s="1026">
        <v>36402</v>
      </c>
      <c r="M35" s="1026">
        <v>35606</v>
      </c>
      <c r="N35" s="1026">
        <v>41650</v>
      </c>
      <c r="O35" s="1026">
        <v>30</v>
      </c>
      <c r="P35" s="1025">
        <f t="shared" si="6"/>
        <v>6096</v>
      </c>
      <c r="Q35" s="1026">
        <v>2972</v>
      </c>
      <c r="R35" s="1026">
        <v>3124</v>
      </c>
      <c r="S35" s="577">
        <v>2001</v>
      </c>
      <c r="T35" s="577">
        <v>4095</v>
      </c>
      <c r="U35" s="96">
        <f t="shared" si="7"/>
        <v>35386</v>
      </c>
      <c r="V35" s="577">
        <v>18635</v>
      </c>
      <c r="W35" s="577">
        <v>16751</v>
      </c>
      <c r="X35" s="577">
        <v>17859</v>
      </c>
      <c r="Y35" s="577">
        <v>35386</v>
      </c>
      <c r="Z35" s="97" t="s">
        <v>23</v>
      </c>
      <c r="AA35" s="567"/>
    </row>
    <row r="36" spans="1:27" s="1" customFormat="1" ht="15.95" customHeight="1">
      <c r="A36" s="52" t="s">
        <v>336</v>
      </c>
      <c r="B36" s="172" t="s">
        <v>24</v>
      </c>
      <c r="C36" s="1019">
        <f t="shared" si="1"/>
        <v>43024</v>
      </c>
      <c r="D36" s="377">
        <f t="shared" si="2"/>
        <v>21225</v>
      </c>
      <c r="E36" s="377">
        <f t="shared" si="2"/>
        <v>21799</v>
      </c>
      <c r="F36" s="377">
        <f t="shared" si="3"/>
        <v>22426</v>
      </c>
      <c r="G36" s="377">
        <f t="shared" si="4"/>
        <v>20598</v>
      </c>
      <c r="H36" s="577">
        <v>646</v>
      </c>
      <c r="I36" s="76" t="s">
        <v>336</v>
      </c>
      <c r="J36" s="1025">
        <f t="shared" si="5"/>
        <v>20708</v>
      </c>
      <c r="K36" s="1026">
        <v>9943</v>
      </c>
      <c r="L36" s="1026">
        <v>10765</v>
      </c>
      <c r="M36" s="1026">
        <v>5492</v>
      </c>
      <c r="N36" s="1026">
        <v>15216</v>
      </c>
      <c r="O36" s="1026">
        <v>13</v>
      </c>
      <c r="P36" s="1025">
        <f t="shared" si="6"/>
        <v>7219</v>
      </c>
      <c r="Q36" s="1026">
        <v>3677</v>
      </c>
      <c r="R36" s="1026">
        <v>3542</v>
      </c>
      <c r="S36" s="577">
        <v>1837</v>
      </c>
      <c r="T36" s="577">
        <v>5382</v>
      </c>
      <c r="U36" s="96">
        <f t="shared" si="7"/>
        <v>15097</v>
      </c>
      <c r="V36" s="577">
        <v>7605</v>
      </c>
      <c r="W36" s="577">
        <v>7492</v>
      </c>
      <c r="X36" s="577">
        <v>7872</v>
      </c>
      <c r="Y36" s="577">
        <v>15097</v>
      </c>
      <c r="Z36" s="97" t="s">
        <v>24</v>
      </c>
      <c r="AA36" s="567"/>
    </row>
    <row r="37" spans="1:27" s="1" customFormat="1" ht="15.95" customHeight="1">
      <c r="A37" s="52" t="s">
        <v>338</v>
      </c>
      <c r="B37" s="172" t="s">
        <v>25</v>
      </c>
      <c r="C37" s="1019">
        <f t="shared" si="1"/>
        <v>31730</v>
      </c>
      <c r="D37" s="377">
        <f t="shared" si="2"/>
        <v>15879</v>
      </c>
      <c r="E37" s="377">
        <f t="shared" si="2"/>
        <v>15851</v>
      </c>
      <c r="F37" s="377">
        <f t="shared" si="3"/>
        <v>17043</v>
      </c>
      <c r="G37" s="377">
        <f t="shared" si="4"/>
        <v>14687</v>
      </c>
      <c r="H37" s="577">
        <v>539</v>
      </c>
      <c r="I37" s="76" t="s">
        <v>338</v>
      </c>
      <c r="J37" s="1025">
        <f t="shared" si="5"/>
        <v>15825</v>
      </c>
      <c r="K37" s="1026">
        <v>7766</v>
      </c>
      <c r="L37" s="1026">
        <v>8059</v>
      </c>
      <c r="M37" s="1026">
        <v>4428</v>
      </c>
      <c r="N37" s="1026">
        <v>11397</v>
      </c>
      <c r="O37" s="1026">
        <v>8</v>
      </c>
      <c r="P37" s="1025">
        <f t="shared" si="6"/>
        <v>4450</v>
      </c>
      <c r="Q37" s="1026">
        <v>2253</v>
      </c>
      <c r="R37" s="1026">
        <v>2197</v>
      </c>
      <c r="S37" s="577">
        <v>1160</v>
      </c>
      <c r="T37" s="577">
        <v>3290</v>
      </c>
      <c r="U37" s="96">
        <f t="shared" si="7"/>
        <v>11455</v>
      </c>
      <c r="V37" s="577">
        <v>5860</v>
      </c>
      <c r="W37" s="577">
        <v>5595</v>
      </c>
      <c r="X37" s="577">
        <v>6067</v>
      </c>
      <c r="Y37" s="577">
        <v>11455</v>
      </c>
      <c r="Z37" s="97" t="s">
        <v>25</v>
      </c>
      <c r="AA37" s="567"/>
    </row>
    <row r="38" spans="1:27" s="1" customFormat="1" ht="15.95" customHeight="1">
      <c r="A38" s="52" t="s">
        <v>340</v>
      </c>
      <c r="B38" s="172" t="s">
        <v>26</v>
      </c>
      <c r="C38" s="1019">
        <f t="shared" si="1"/>
        <v>48788</v>
      </c>
      <c r="D38" s="377">
        <f t="shared" si="2"/>
        <v>24348</v>
      </c>
      <c r="E38" s="377">
        <f t="shared" si="2"/>
        <v>24440</v>
      </c>
      <c r="F38" s="377">
        <f t="shared" si="3"/>
        <v>28625</v>
      </c>
      <c r="G38" s="377">
        <f t="shared" si="4"/>
        <v>20163</v>
      </c>
      <c r="H38" s="577">
        <v>872</v>
      </c>
      <c r="I38" s="76" t="s">
        <v>340</v>
      </c>
      <c r="J38" s="1025">
        <f t="shared" si="5"/>
        <v>26781</v>
      </c>
      <c r="K38" s="1026">
        <v>13468</v>
      </c>
      <c r="L38" s="1026">
        <v>13313</v>
      </c>
      <c r="M38" s="1026">
        <v>10134</v>
      </c>
      <c r="N38" s="1026">
        <v>16647</v>
      </c>
      <c r="O38" s="1026">
        <v>12</v>
      </c>
      <c r="P38" s="1025">
        <f t="shared" si="6"/>
        <v>5063</v>
      </c>
      <c r="Q38" s="1026">
        <v>2485</v>
      </c>
      <c r="R38" s="1026">
        <v>2578</v>
      </c>
      <c r="S38" s="577">
        <v>1547</v>
      </c>
      <c r="T38" s="577">
        <v>3516</v>
      </c>
      <c r="U38" s="96">
        <f t="shared" si="7"/>
        <v>16944</v>
      </c>
      <c r="V38" s="577">
        <v>8395</v>
      </c>
      <c r="W38" s="577">
        <v>8549</v>
      </c>
      <c r="X38" s="577">
        <v>9705</v>
      </c>
      <c r="Y38" s="577">
        <v>16944</v>
      </c>
      <c r="Z38" s="97" t="s">
        <v>26</v>
      </c>
      <c r="AA38" s="567"/>
    </row>
    <row r="39" spans="1:27" s="1" customFormat="1" ht="15.95" customHeight="1" thickBot="1">
      <c r="A39" s="1014" t="s">
        <v>342</v>
      </c>
      <c r="B39" s="1022" t="s">
        <v>27</v>
      </c>
      <c r="C39" s="1020">
        <f t="shared" si="1"/>
        <v>10116</v>
      </c>
      <c r="D39" s="386">
        <f t="shared" si="2"/>
        <v>5357</v>
      </c>
      <c r="E39" s="386">
        <f t="shared" si="2"/>
        <v>4759</v>
      </c>
      <c r="F39" s="386">
        <f t="shared" si="3"/>
        <v>6769</v>
      </c>
      <c r="G39" s="386">
        <f t="shared" si="4"/>
        <v>3347</v>
      </c>
      <c r="H39" s="578">
        <v>157</v>
      </c>
      <c r="I39" s="98" t="s">
        <v>342</v>
      </c>
      <c r="J39" s="1027">
        <f t="shared" si="5"/>
        <v>3403</v>
      </c>
      <c r="K39" s="1028">
        <v>1810</v>
      </c>
      <c r="L39" s="1028">
        <v>1593</v>
      </c>
      <c r="M39" s="1028">
        <v>1423</v>
      </c>
      <c r="N39" s="1028">
        <v>1980</v>
      </c>
      <c r="O39" s="1028">
        <v>5</v>
      </c>
      <c r="P39" s="1027">
        <f t="shared" si="6"/>
        <v>2458</v>
      </c>
      <c r="Q39" s="1028">
        <v>1371</v>
      </c>
      <c r="R39" s="1028">
        <v>1087</v>
      </c>
      <c r="S39" s="578">
        <v>1091</v>
      </c>
      <c r="T39" s="578">
        <v>1367</v>
      </c>
      <c r="U39" s="865">
        <f t="shared" si="7"/>
        <v>4255</v>
      </c>
      <c r="V39" s="578">
        <v>2176</v>
      </c>
      <c r="W39" s="578">
        <v>2079</v>
      </c>
      <c r="X39" s="578">
        <v>2564</v>
      </c>
      <c r="Y39" s="582">
        <v>4255</v>
      </c>
      <c r="Z39" s="99" t="s">
        <v>27</v>
      </c>
      <c r="AA39" s="567"/>
    </row>
    <row r="40" spans="1:27" s="78" customFormat="1" ht="11.1" customHeight="1">
      <c r="A40" s="579" t="s">
        <v>979</v>
      </c>
      <c r="B40" s="579"/>
      <c r="C40" s="394"/>
      <c r="D40" s="394"/>
      <c r="E40" s="394"/>
      <c r="F40" s="394"/>
      <c r="G40" s="394"/>
      <c r="H40" s="580" t="s">
        <v>1078</v>
      </c>
      <c r="I40" s="579" t="s">
        <v>979</v>
      </c>
      <c r="J40" s="394"/>
      <c r="K40" s="394"/>
      <c r="L40" s="394"/>
      <c r="M40" s="394"/>
      <c r="N40" s="394"/>
      <c r="O40" s="394"/>
      <c r="P40" s="394"/>
      <c r="Q40" s="394"/>
      <c r="R40" s="394"/>
      <c r="S40" s="394"/>
      <c r="T40" s="394"/>
      <c r="U40" s="394"/>
      <c r="V40" s="394"/>
      <c r="W40" s="394"/>
      <c r="X40" s="394"/>
      <c r="Y40" s="394"/>
      <c r="Z40" s="580" t="s">
        <v>1078</v>
      </c>
    </row>
    <row r="41" spans="1:27" s="65" customFormat="1" ht="11.1" customHeight="1">
      <c r="A41" s="572" t="s">
        <v>980</v>
      </c>
      <c r="B41" s="572"/>
      <c r="C41" s="572"/>
      <c r="D41" s="572"/>
      <c r="E41" s="572"/>
      <c r="F41" s="572"/>
      <c r="G41" s="572"/>
      <c r="H41" s="572"/>
      <c r="I41" s="572" t="s">
        <v>980</v>
      </c>
      <c r="J41" s="572"/>
      <c r="K41" s="572"/>
      <c r="L41" s="572"/>
      <c r="M41" s="572"/>
      <c r="N41" s="572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581"/>
    </row>
    <row r="42" spans="1:27" s="1" customFormat="1" ht="11.25">
      <c r="A42" s="572" t="s">
        <v>1114</v>
      </c>
      <c r="B42" s="572"/>
      <c r="C42" s="2"/>
      <c r="D42" s="2"/>
      <c r="E42" s="2"/>
      <c r="F42" s="2"/>
      <c r="G42" s="2"/>
      <c r="H42" s="2"/>
      <c r="I42" s="572" t="s">
        <v>1114</v>
      </c>
      <c r="J42" s="2"/>
      <c r="K42" s="2"/>
      <c r="L42" s="2"/>
      <c r="Z42" s="2"/>
    </row>
    <row r="43" spans="1:27" s="1" customFormat="1" ht="13.5">
      <c r="A43" s="2"/>
      <c r="B43" s="2"/>
      <c r="C43" s="2"/>
      <c r="D43" s="2"/>
      <c r="E43" s="2"/>
      <c r="F43" s="2"/>
      <c r="G43" s="2"/>
      <c r="H43" s="846"/>
      <c r="I43" s="846"/>
      <c r="J43" s="2"/>
      <c r="K43" s="2"/>
      <c r="L43" s="2"/>
      <c r="M43" s="846"/>
      <c r="N43" s="846"/>
      <c r="O43" s="846"/>
      <c r="P43" s="846"/>
      <c r="S43" s="846"/>
      <c r="T43" s="846"/>
      <c r="X43" s="846"/>
      <c r="Y43" s="846"/>
      <c r="Z43" s="2"/>
    </row>
    <row r="44" spans="1:27" s="1" customFormat="1" ht="13.5">
      <c r="A44" s="2"/>
      <c r="B44" s="2"/>
      <c r="C44" s="2"/>
      <c r="D44" s="2"/>
      <c r="E44" s="2"/>
      <c r="F44" s="2"/>
      <c r="G44" s="2"/>
      <c r="H44" s="846"/>
      <c r="I44" s="846"/>
      <c r="J44" s="2"/>
      <c r="K44" s="2"/>
      <c r="L44" s="2"/>
      <c r="M44" s="846"/>
      <c r="N44" s="846"/>
      <c r="O44" s="847"/>
      <c r="P44" s="846"/>
      <c r="S44" s="846"/>
      <c r="T44" s="846"/>
      <c r="X44" s="846"/>
      <c r="Y44" s="846"/>
      <c r="Z44" s="2"/>
    </row>
    <row r="45" spans="1:27" s="1" customFormat="1" ht="13.5">
      <c r="A45" s="2"/>
      <c r="B45" s="2"/>
      <c r="C45" s="2"/>
      <c r="D45" s="2"/>
      <c r="E45" s="2"/>
      <c r="F45" s="2"/>
      <c r="G45" s="2"/>
      <c r="H45" s="846"/>
      <c r="I45" s="846"/>
      <c r="J45" s="2"/>
      <c r="K45" s="2"/>
      <c r="L45" s="2"/>
      <c r="M45" s="846"/>
      <c r="N45" s="846"/>
      <c r="O45" s="847"/>
      <c r="P45" s="846"/>
      <c r="S45" s="846"/>
      <c r="T45" s="846"/>
      <c r="X45" s="846"/>
      <c r="Y45" s="846"/>
      <c r="Z45" s="2"/>
    </row>
    <row r="46" spans="1:27" s="1" customFormat="1" ht="13.5">
      <c r="A46" s="2"/>
      <c r="B46" s="2"/>
      <c r="C46" s="2"/>
      <c r="D46" s="2"/>
      <c r="E46" s="2"/>
      <c r="F46" s="2"/>
      <c r="G46" s="2"/>
      <c r="H46" s="846"/>
      <c r="I46" s="846"/>
      <c r="J46" s="2"/>
      <c r="K46" s="2"/>
      <c r="L46" s="2"/>
      <c r="M46" s="846"/>
      <c r="N46" s="846"/>
      <c r="O46" s="847"/>
      <c r="P46" s="846"/>
      <c r="S46" s="846"/>
      <c r="T46" s="846"/>
      <c r="X46" s="846"/>
      <c r="Y46" s="846"/>
      <c r="Z46" s="2"/>
    </row>
    <row r="47" spans="1:27" s="1" customFormat="1" ht="13.5">
      <c r="A47" s="2"/>
      <c r="B47" s="2"/>
      <c r="C47" s="2"/>
      <c r="D47" s="2"/>
      <c r="E47" s="2"/>
      <c r="F47" s="2"/>
      <c r="G47" s="2"/>
      <c r="H47" s="846"/>
      <c r="I47" s="846"/>
      <c r="J47" s="2"/>
      <c r="K47" s="2"/>
      <c r="L47" s="2"/>
      <c r="M47" s="846"/>
      <c r="N47" s="846"/>
      <c r="O47" s="847"/>
      <c r="P47" s="846"/>
      <c r="S47" s="846"/>
      <c r="T47" s="846"/>
      <c r="X47" s="846"/>
      <c r="Y47" s="846"/>
      <c r="Z47" s="2"/>
    </row>
    <row r="48" spans="1:27" s="1" customFormat="1" ht="13.5">
      <c r="A48" s="2"/>
      <c r="B48" s="2"/>
      <c r="C48" s="2"/>
      <c r="D48" s="2"/>
      <c r="E48" s="2"/>
      <c r="F48" s="2"/>
      <c r="G48" s="2"/>
      <c r="H48" s="846"/>
      <c r="I48" s="846"/>
      <c r="J48" s="2"/>
      <c r="K48" s="2"/>
      <c r="L48" s="2"/>
      <c r="M48" s="846"/>
      <c r="N48" s="846"/>
      <c r="O48" s="847"/>
      <c r="P48" s="846"/>
      <c r="S48" s="846"/>
      <c r="T48" s="846"/>
      <c r="X48" s="846"/>
      <c r="Y48" s="846"/>
      <c r="Z48" s="2"/>
    </row>
    <row r="49" spans="1:26" s="1" customFormat="1" ht="13.5">
      <c r="A49" s="2"/>
      <c r="B49" s="2"/>
      <c r="C49" s="2"/>
      <c r="D49" s="2"/>
      <c r="E49" s="2"/>
      <c r="F49" s="2"/>
      <c r="G49" s="2"/>
      <c r="H49" s="846"/>
      <c r="I49" s="846"/>
      <c r="J49" s="2"/>
      <c r="K49" s="2"/>
      <c r="L49" s="2"/>
      <c r="M49" s="846"/>
      <c r="N49" s="846"/>
      <c r="O49" s="847"/>
      <c r="P49" s="846"/>
      <c r="S49" s="846"/>
      <c r="T49" s="846"/>
      <c r="X49" s="846"/>
      <c r="Y49" s="846"/>
      <c r="Z49" s="2"/>
    </row>
    <row r="50" spans="1:26" s="1" customFormat="1" ht="13.5">
      <c r="A50" s="2"/>
      <c r="B50" s="2"/>
      <c r="C50" s="2"/>
      <c r="D50" s="2"/>
      <c r="E50" s="2"/>
      <c r="F50" s="2"/>
      <c r="G50" s="2"/>
      <c r="H50" s="846"/>
      <c r="I50" s="846"/>
      <c r="J50" s="2"/>
      <c r="K50" s="2"/>
      <c r="L50" s="2"/>
      <c r="M50" s="846"/>
      <c r="N50" s="846"/>
      <c r="O50" s="847"/>
      <c r="P50" s="846"/>
      <c r="S50" s="846"/>
      <c r="T50" s="846"/>
      <c r="X50" s="846"/>
      <c r="Y50" s="846"/>
      <c r="Z50" s="2"/>
    </row>
    <row r="51" spans="1:26" s="1" customFormat="1" ht="13.5">
      <c r="A51" s="2"/>
      <c r="B51" s="2"/>
      <c r="C51" s="2"/>
      <c r="D51" s="2"/>
      <c r="E51" s="2"/>
      <c r="F51" s="2"/>
      <c r="G51" s="2"/>
      <c r="H51" s="846"/>
      <c r="I51" s="846"/>
      <c r="J51" s="2"/>
      <c r="K51" s="2"/>
      <c r="L51" s="2"/>
      <c r="M51" s="846"/>
      <c r="N51" s="846"/>
      <c r="O51" s="847"/>
      <c r="P51" s="846"/>
      <c r="S51" s="846"/>
      <c r="T51" s="846"/>
      <c r="X51" s="846"/>
      <c r="Y51" s="846"/>
      <c r="Z51" s="2"/>
    </row>
    <row r="52" spans="1:26" s="1" customFormat="1" ht="13.5">
      <c r="A52" s="2"/>
      <c r="B52" s="2"/>
      <c r="C52" s="2"/>
      <c r="D52" s="2"/>
      <c r="E52" s="2"/>
      <c r="F52" s="2"/>
      <c r="G52" s="2"/>
      <c r="H52" s="846"/>
      <c r="I52" s="846"/>
      <c r="J52" s="2"/>
      <c r="K52" s="2"/>
      <c r="L52" s="2"/>
      <c r="M52" s="846"/>
      <c r="N52" s="846"/>
      <c r="O52" s="847"/>
      <c r="P52" s="846"/>
      <c r="S52" s="846"/>
      <c r="T52" s="846"/>
      <c r="X52" s="846"/>
      <c r="Y52" s="846"/>
      <c r="Z52" s="2"/>
    </row>
    <row r="53" spans="1:26" s="1" customFormat="1" ht="13.5">
      <c r="A53" s="2"/>
      <c r="B53" s="2"/>
      <c r="C53" s="2"/>
      <c r="D53" s="2"/>
      <c r="E53" s="2"/>
      <c r="F53" s="2"/>
      <c r="G53" s="2"/>
      <c r="H53" s="847"/>
      <c r="I53" s="847"/>
      <c r="J53" s="2"/>
      <c r="K53" s="2"/>
      <c r="L53" s="2"/>
      <c r="M53" s="846"/>
      <c r="N53" s="846"/>
      <c r="O53" s="847"/>
      <c r="P53" s="846"/>
      <c r="S53" s="847"/>
      <c r="T53" s="846"/>
      <c r="X53" s="846"/>
      <c r="Y53" s="846"/>
      <c r="Z53" s="2"/>
    </row>
    <row r="54" spans="1:26" s="1" customFormat="1" ht="13.5">
      <c r="A54" s="2"/>
      <c r="B54" s="2"/>
      <c r="C54" s="2"/>
      <c r="D54" s="2"/>
      <c r="E54" s="2"/>
      <c r="F54" s="2"/>
      <c r="G54" s="2"/>
      <c r="H54" s="847"/>
      <c r="I54" s="847"/>
      <c r="J54" s="2"/>
      <c r="K54" s="2"/>
      <c r="L54" s="2"/>
      <c r="M54" s="846"/>
      <c r="N54" s="846"/>
      <c r="O54" s="847"/>
      <c r="P54" s="846"/>
      <c r="S54" s="846"/>
      <c r="T54" s="846"/>
      <c r="X54" s="846"/>
      <c r="Y54" s="846"/>
      <c r="Z54" s="2"/>
    </row>
    <row r="55" spans="1:26" s="1" customFormat="1" ht="13.5">
      <c r="A55" s="2"/>
      <c r="B55" s="2"/>
      <c r="C55" s="2"/>
      <c r="D55" s="2"/>
      <c r="E55" s="2"/>
      <c r="F55" s="2"/>
      <c r="G55" s="2"/>
      <c r="H55" s="847"/>
      <c r="I55" s="847"/>
      <c r="J55" s="2"/>
      <c r="K55" s="2"/>
      <c r="L55" s="2"/>
      <c r="M55" s="846"/>
      <c r="N55" s="846"/>
      <c r="O55" s="847"/>
      <c r="P55" s="846"/>
      <c r="S55" s="846"/>
      <c r="T55" s="846"/>
      <c r="X55" s="846"/>
      <c r="Y55" s="846"/>
      <c r="Z55" s="2"/>
    </row>
    <row r="56" spans="1:26" s="1" customFormat="1" ht="13.5">
      <c r="A56" s="2"/>
      <c r="B56" s="2"/>
      <c r="C56" s="2"/>
      <c r="D56" s="2"/>
      <c r="E56" s="2"/>
      <c r="F56" s="2"/>
      <c r="G56" s="2"/>
      <c r="H56" s="847"/>
      <c r="I56" s="847"/>
      <c r="J56" s="2"/>
      <c r="K56" s="2"/>
      <c r="L56" s="2"/>
      <c r="M56" s="846"/>
      <c r="N56" s="846"/>
      <c r="O56" s="847"/>
      <c r="P56" s="846"/>
      <c r="S56" s="847"/>
      <c r="T56" s="846"/>
      <c r="X56" s="846"/>
      <c r="Y56" s="846"/>
      <c r="Z56" s="2"/>
    </row>
    <row r="57" spans="1:26" s="1" customFormat="1" ht="13.5">
      <c r="A57" s="2"/>
      <c r="B57" s="2"/>
      <c r="C57" s="2"/>
      <c r="D57" s="2"/>
      <c r="E57" s="2"/>
      <c r="F57" s="2"/>
      <c r="G57" s="2"/>
      <c r="H57" s="847"/>
      <c r="I57" s="847"/>
      <c r="J57" s="2"/>
      <c r="K57" s="2"/>
      <c r="L57" s="2"/>
      <c r="M57" s="846"/>
      <c r="N57" s="846"/>
      <c r="O57" s="847"/>
      <c r="P57" s="846"/>
      <c r="S57" s="846"/>
      <c r="T57" s="846"/>
      <c r="X57" s="846"/>
      <c r="Y57" s="846"/>
      <c r="Z57" s="2"/>
    </row>
    <row r="58" spans="1:26" s="1" customFormat="1" ht="13.5">
      <c r="A58" s="2"/>
      <c r="B58" s="2"/>
      <c r="C58" s="2"/>
      <c r="D58" s="2"/>
      <c r="E58" s="2"/>
      <c r="F58" s="2"/>
      <c r="G58" s="2"/>
      <c r="H58" s="847"/>
      <c r="I58" s="847"/>
      <c r="J58" s="2"/>
      <c r="K58" s="2"/>
      <c r="L58" s="2"/>
      <c r="M58" s="846"/>
      <c r="N58" s="846"/>
      <c r="O58" s="847"/>
      <c r="P58" s="846"/>
      <c r="S58" s="846"/>
      <c r="T58" s="846"/>
      <c r="X58" s="846"/>
      <c r="Y58" s="846"/>
      <c r="Z58" s="2"/>
    </row>
    <row r="59" spans="1:26" s="1" customFormat="1" ht="13.5">
      <c r="A59" s="2"/>
      <c r="B59" s="2"/>
      <c r="C59" s="2"/>
      <c r="D59" s="2"/>
      <c r="E59" s="2"/>
      <c r="F59" s="2"/>
      <c r="G59" s="2"/>
      <c r="H59" s="846"/>
      <c r="I59" s="846"/>
      <c r="J59" s="2"/>
      <c r="K59" s="2"/>
      <c r="L59" s="2"/>
      <c r="M59" s="846"/>
      <c r="N59" s="846"/>
      <c r="O59" s="847"/>
      <c r="P59" s="846"/>
      <c r="S59" s="846"/>
      <c r="T59" s="846"/>
      <c r="X59" s="846"/>
      <c r="Y59" s="846"/>
      <c r="Z59" s="2"/>
    </row>
    <row r="60" spans="1:26" s="1" customFormat="1" ht="13.5">
      <c r="A60" s="2"/>
      <c r="B60" s="2"/>
      <c r="C60" s="2"/>
      <c r="D60" s="2"/>
      <c r="E60" s="2"/>
      <c r="F60" s="2"/>
      <c r="G60" s="2"/>
      <c r="H60" s="846"/>
      <c r="I60" s="846"/>
      <c r="J60" s="2"/>
      <c r="K60" s="2"/>
      <c r="L60" s="2"/>
      <c r="M60" s="846"/>
      <c r="N60" s="846"/>
      <c r="O60" s="847"/>
      <c r="P60" s="846"/>
      <c r="S60" s="846"/>
      <c r="T60" s="846"/>
      <c r="X60" s="846"/>
      <c r="Y60" s="846"/>
      <c r="Z60" s="2"/>
    </row>
    <row r="61" spans="1:26" s="1" customFormat="1" ht="13.5">
      <c r="A61" s="2"/>
      <c r="B61" s="2"/>
      <c r="C61" s="2"/>
      <c r="D61" s="2"/>
      <c r="E61" s="2"/>
      <c r="F61" s="2"/>
      <c r="G61" s="2"/>
      <c r="H61" s="846"/>
      <c r="I61" s="846"/>
      <c r="J61" s="2"/>
      <c r="K61" s="2"/>
      <c r="L61" s="2"/>
      <c r="M61" s="846"/>
      <c r="N61" s="846"/>
      <c r="O61" s="847"/>
      <c r="P61" s="846"/>
      <c r="S61" s="846"/>
      <c r="T61" s="846"/>
      <c r="X61" s="846"/>
      <c r="Y61" s="846"/>
      <c r="Z61" s="2"/>
    </row>
    <row r="62" spans="1:26" s="1" customFormat="1" ht="13.5">
      <c r="A62" s="2"/>
      <c r="B62" s="2"/>
      <c r="C62" s="2"/>
      <c r="D62" s="2"/>
      <c r="E62" s="2"/>
      <c r="F62" s="2"/>
      <c r="G62" s="2"/>
      <c r="H62" s="847"/>
      <c r="I62" s="847"/>
      <c r="J62" s="2"/>
      <c r="K62" s="2"/>
      <c r="L62" s="2"/>
      <c r="M62" s="846"/>
      <c r="N62" s="846"/>
      <c r="O62" s="847"/>
      <c r="P62" s="846"/>
      <c r="S62" s="846"/>
      <c r="T62" s="846"/>
      <c r="X62" s="846"/>
      <c r="Y62" s="846"/>
      <c r="Z62" s="2"/>
    </row>
    <row r="63" spans="1:26" s="1" customFormat="1" ht="13.5">
      <c r="A63" s="2"/>
      <c r="B63" s="2"/>
      <c r="C63" s="2"/>
      <c r="D63" s="2"/>
      <c r="E63" s="2"/>
      <c r="F63" s="2"/>
      <c r="G63" s="2"/>
      <c r="H63" s="847"/>
      <c r="I63" s="847"/>
      <c r="J63" s="2"/>
      <c r="K63" s="2"/>
      <c r="L63" s="2"/>
      <c r="M63" s="846"/>
      <c r="N63" s="846"/>
      <c r="O63" s="847"/>
      <c r="P63" s="846"/>
      <c r="S63" s="846"/>
      <c r="T63" s="846"/>
      <c r="X63" s="846"/>
      <c r="Y63" s="846"/>
      <c r="Z63" s="2"/>
    </row>
    <row r="64" spans="1:26" s="1" customFormat="1" ht="13.5">
      <c r="A64" s="2"/>
      <c r="B64" s="2"/>
      <c r="C64" s="2"/>
      <c r="D64" s="2"/>
      <c r="E64" s="2"/>
      <c r="F64" s="2"/>
      <c r="G64" s="2"/>
      <c r="H64" s="847"/>
      <c r="I64" s="847"/>
      <c r="J64" s="2"/>
      <c r="K64" s="2"/>
      <c r="L64" s="2"/>
      <c r="M64" s="846"/>
      <c r="N64" s="846"/>
      <c r="O64" s="847"/>
      <c r="P64" s="846"/>
      <c r="S64" s="846"/>
      <c r="T64" s="846"/>
      <c r="X64" s="846"/>
      <c r="Y64" s="846"/>
      <c r="Z64" s="2"/>
    </row>
    <row r="65" spans="1:26" s="1" customFormat="1" ht="13.5">
      <c r="A65" s="2"/>
      <c r="B65" s="2"/>
      <c r="C65" s="2"/>
      <c r="D65" s="2"/>
      <c r="E65" s="2"/>
      <c r="F65" s="2"/>
      <c r="G65" s="2"/>
      <c r="H65" s="848"/>
      <c r="I65" s="1012"/>
      <c r="J65" s="2"/>
      <c r="K65" s="2"/>
      <c r="L65" s="2"/>
      <c r="M65" s="849"/>
      <c r="N65" s="849"/>
      <c r="O65" s="848"/>
      <c r="P65" s="849"/>
      <c r="S65" s="849"/>
      <c r="T65" s="849"/>
      <c r="X65" s="849"/>
      <c r="Y65" s="849"/>
      <c r="Z65" s="2"/>
    </row>
    <row r="66" spans="1:26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Z66" s="2"/>
    </row>
    <row r="67" spans="1:26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Z67" s="2"/>
    </row>
    <row r="68" spans="1:26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Z68" s="2"/>
    </row>
    <row r="69" spans="1:26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Z69" s="2"/>
    </row>
    <row r="70" spans="1:26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Z70" s="2"/>
    </row>
    <row r="71" spans="1:26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Z71" s="2"/>
    </row>
    <row r="72" spans="1:26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Z72" s="2"/>
    </row>
    <row r="73" spans="1:26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Z73" s="2"/>
    </row>
    <row r="74" spans="1:26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Z74" s="2"/>
    </row>
    <row r="75" spans="1:26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Z75" s="2"/>
    </row>
    <row r="76" spans="1:26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Z76" s="2"/>
    </row>
    <row r="77" spans="1:26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Z77" s="2"/>
    </row>
    <row r="78" spans="1:26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Z78" s="2"/>
    </row>
    <row r="79" spans="1:26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Z79" s="2"/>
    </row>
    <row r="80" spans="1:26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Z80" s="2"/>
    </row>
    <row r="81" spans="1:26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Z81" s="2"/>
    </row>
    <row r="82" spans="1:26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Z82" s="2"/>
    </row>
    <row r="83" spans="1:26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Z83" s="2"/>
    </row>
    <row r="84" spans="1:26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Z84" s="2"/>
    </row>
    <row r="85" spans="1:26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Z85" s="2"/>
    </row>
    <row r="86" spans="1:26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Z86" s="2"/>
    </row>
    <row r="87" spans="1:26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Z87" s="2"/>
    </row>
    <row r="88" spans="1:26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Z88" s="2"/>
    </row>
    <row r="89" spans="1:26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Z89" s="2"/>
    </row>
    <row r="90" spans="1:26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Z90" s="2"/>
    </row>
    <row r="91" spans="1:26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Z91" s="2"/>
    </row>
    <row r="92" spans="1:26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Z92" s="2"/>
    </row>
    <row r="93" spans="1:26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Z93" s="2"/>
    </row>
    <row r="94" spans="1:26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Z94" s="2"/>
    </row>
    <row r="95" spans="1:26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Z95" s="2"/>
    </row>
    <row r="96" spans="1:26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Z96" s="2"/>
    </row>
    <row r="97" spans="1:26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Z97" s="2"/>
    </row>
    <row r="98" spans="1:26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Z98" s="2"/>
    </row>
    <row r="99" spans="1:26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Z99" s="2"/>
    </row>
    <row r="100" spans="1:26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Z100" s="2"/>
    </row>
    <row r="101" spans="1:26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Z101" s="2"/>
    </row>
    <row r="102" spans="1:26" s="1" customFormat="1" ht="11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Z102" s="2"/>
    </row>
    <row r="103" spans="1:26" s="1" customFormat="1" ht="11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Z103" s="2"/>
    </row>
    <row r="104" spans="1:26" s="1" customFormat="1" ht="11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Z104" s="2"/>
    </row>
    <row r="105" spans="1:26" s="1" customFormat="1" ht="11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Z105" s="2"/>
    </row>
    <row r="106" spans="1:26" s="1" customFormat="1" ht="11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Z106" s="2"/>
    </row>
  </sheetData>
  <sheetProtection selectLockedCells="1"/>
  <mergeCells count="47">
    <mergeCell ref="A15:B15"/>
    <mergeCell ref="P7:R7"/>
    <mergeCell ref="S7:T7"/>
    <mergeCell ref="S6:T6"/>
    <mergeCell ref="O6:R6"/>
    <mergeCell ref="A11:B11"/>
    <mergeCell ref="A12:B12"/>
    <mergeCell ref="A13:B13"/>
    <mergeCell ref="A14:B14"/>
    <mergeCell ref="G8:G10"/>
    <mergeCell ref="K9:K10"/>
    <mergeCell ref="L9:L10"/>
    <mergeCell ref="J7:N7"/>
    <mergeCell ref="H7:H10"/>
    <mergeCell ref="J8:L8"/>
    <mergeCell ref="M8:M10"/>
    <mergeCell ref="A3:H3"/>
    <mergeCell ref="A4:H4"/>
    <mergeCell ref="I3:R3"/>
    <mergeCell ref="S3:Z3"/>
    <mergeCell ref="A6:B10"/>
    <mergeCell ref="J9:J10"/>
    <mergeCell ref="P9:P10"/>
    <mergeCell ref="Z6:Z10"/>
    <mergeCell ref="X8:X10"/>
    <mergeCell ref="Y8:Y10"/>
    <mergeCell ref="C6:G6"/>
    <mergeCell ref="C7:G7"/>
    <mergeCell ref="C8:E8"/>
    <mergeCell ref="D9:D10"/>
    <mergeCell ref="E9:E10"/>
    <mergeCell ref="F8:F10"/>
    <mergeCell ref="N8:N10"/>
    <mergeCell ref="J6:N6"/>
    <mergeCell ref="I6:I10"/>
    <mergeCell ref="O7:O10"/>
    <mergeCell ref="P8:R8"/>
    <mergeCell ref="S8:S10"/>
    <mergeCell ref="T8:T10"/>
    <mergeCell ref="Q9:Q10"/>
    <mergeCell ref="R9:R10"/>
    <mergeCell ref="U6:Y6"/>
    <mergeCell ref="U7:Y7"/>
    <mergeCell ref="U8:W8"/>
    <mergeCell ref="U9:U10"/>
    <mergeCell ref="V9:V10"/>
    <mergeCell ref="W9:W10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4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8.125" style="43" customWidth="1"/>
    <col min="2" max="5" width="9.375" style="45" customWidth="1"/>
    <col min="6" max="6" width="9.125" style="7" customWidth="1"/>
    <col min="7" max="7" width="9.375" style="7" customWidth="1"/>
    <col min="8" max="9" width="9.125" style="7" customWidth="1"/>
    <col min="10" max="16384" width="9" style="7"/>
  </cols>
  <sheetData>
    <row r="1" spans="1:10" ht="14.1" customHeight="1">
      <c r="A1" s="55" t="s">
        <v>745</v>
      </c>
      <c r="I1" s="14" t="s">
        <v>53</v>
      </c>
    </row>
    <row r="2" spans="1:10" ht="14.1" customHeight="1">
      <c r="A2" s="55"/>
      <c r="I2" s="14"/>
    </row>
    <row r="3" spans="1:10" s="23" customFormat="1" ht="20.100000000000001" customHeight="1">
      <c r="A3" s="1331" t="s">
        <v>72</v>
      </c>
      <c r="B3" s="1331"/>
      <c r="C3" s="1331"/>
      <c r="D3" s="1331"/>
      <c r="E3" s="1331"/>
      <c r="F3" s="1331"/>
      <c r="G3" s="1331"/>
      <c r="H3" s="1331"/>
      <c r="I3" s="1331"/>
    </row>
    <row r="4" spans="1:10" s="25" customFormat="1" ht="24" customHeight="1">
      <c r="A4" s="1436" t="s">
        <v>73</v>
      </c>
      <c r="B4" s="1436"/>
      <c r="C4" s="1436"/>
      <c r="D4" s="1436"/>
      <c r="E4" s="1436"/>
      <c r="F4" s="1436"/>
      <c r="G4" s="1436"/>
      <c r="H4" s="1436"/>
      <c r="I4" s="1436"/>
    </row>
    <row r="5" spans="1:10" s="27" customFormat="1" ht="18" customHeight="1" thickBot="1">
      <c r="A5" s="27" t="s">
        <v>74</v>
      </c>
      <c r="H5" s="1675" t="s">
        <v>75</v>
      </c>
      <c r="I5" s="1675"/>
    </row>
    <row r="6" spans="1:10" s="1" customFormat="1" ht="53.25" customHeight="1">
      <c r="A6" s="1506" t="s">
        <v>76</v>
      </c>
      <c r="B6" s="1639" t="s">
        <v>66</v>
      </c>
      <c r="C6" s="1519"/>
      <c r="D6" s="1334" t="s">
        <v>77</v>
      </c>
      <c r="E6" s="1519"/>
      <c r="F6" s="1334" t="s">
        <v>78</v>
      </c>
      <c r="G6" s="1519"/>
      <c r="H6" s="1334" t="s">
        <v>79</v>
      </c>
      <c r="I6" s="1349"/>
    </row>
    <row r="7" spans="1:10" s="1" customFormat="1" ht="15.95" customHeight="1">
      <c r="A7" s="1507"/>
      <c r="B7" s="1510" t="s">
        <v>80</v>
      </c>
      <c r="C7" s="1503" t="s">
        <v>81</v>
      </c>
      <c r="D7" s="1503" t="s">
        <v>80</v>
      </c>
      <c r="E7" s="1503" t="s">
        <v>81</v>
      </c>
      <c r="F7" s="1503" t="s">
        <v>80</v>
      </c>
      <c r="G7" s="1503" t="s">
        <v>81</v>
      </c>
      <c r="H7" s="1503" t="s">
        <v>80</v>
      </c>
      <c r="I7" s="1515" t="s">
        <v>81</v>
      </c>
    </row>
    <row r="8" spans="1:10" s="1" customFormat="1" ht="15.95" customHeight="1">
      <c r="A8" s="1508"/>
      <c r="B8" s="1612"/>
      <c r="C8" s="1518"/>
      <c r="D8" s="1518"/>
      <c r="E8" s="1518"/>
      <c r="F8" s="1518"/>
      <c r="G8" s="1518"/>
      <c r="H8" s="1518"/>
      <c r="I8" s="1520"/>
    </row>
    <row r="9" spans="1:10" s="50" customFormat="1" ht="53.1" customHeight="1">
      <c r="A9" s="90" t="s">
        <v>344</v>
      </c>
      <c r="B9" s="1029">
        <v>66551205</v>
      </c>
      <c r="C9" s="1029">
        <v>1669623988.0999999</v>
      </c>
      <c r="D9" s="1029">
        <v>35795432</v>
      </c>
      <c r="E9" s="1029">
        <v>859210631.79999995</v>
      </c>
      <c r="F9" s="1029">
        <v>7522118</v>
      </c>
      <c r="G9" s="1029">
        <v>201025904.69999999</v>
      </c>
      <c r="H9" s="1029">
        <v>23233655</v>
      </c>
      <c r="I9" s="1029">
        <v>609387451.60000002</v>
      </c>
      <c r="J9" s="89"/>
    </row>
    <row r="10" spans="1:10" s="50" customFormat="1" ht="53.1" customHeight="1">
      <c r="A10" s="90" t="s">
        <v>297</v>
      </c>
      <c r="B10" s="1029">
        <v>72144745</v>
      </c>
      <c r="C10" s="1029">
        <v>2010135085.4000001</v>
      </c>
      <c r="D10" s="1029">
        <v>40300945</v>
      </c>
      <c r="E10" s="1029">
        <v>1075590420.0999999</v>
      </c>
      <c r="F10" s="1029">
        <v>8483756</v>
      </c>
      <c r="G10" s="1029">
        <v>253336418.39999998</v>
      </c>
      <c r="H10" s="1029">
        <v>23360044</v>
      </c>
      <c r="I10" s="1029">
        <v>681208246.89999998</v>
      </c>
      <c r="J10" s="89"/>
    </row>
    <row r="11" spans="1:10" s="50" customFormat="1" ht="53.1" customHeight="1">
      <c r="A11" s="86" t="s">
        <v>348</v>
      </c>
      <c r="B11" s="1029">
        <v>69355223</v>
      </c>
      <c r="C11" s="1029">
        <v>2030051862.723</v>
      </c>
      <c r="D11" s="1029">
        <v>39435255</v>
      </c>
      <c r="E11" s="1029">
        <v>1106981457.6919999</v>
      </c>
      <c r="F11" s="1029">
        <v>8191565</v>
      </c>
      <c r="G11" s="1029">
        <v>255169944.70199999</v>
      </c>
      <c r="H11" s="1029">
        <v>21728403</v>
      </c>
      <c r="I11" s="1029">
        <v>667900460.329</v>
      </c>
      <c r="J11" s="89"/>
    </row>
    <row r="12" spans="1:10" s="50" customFormat="1" ht="53.1" customHeight="1">
      <c r="A12" s="86" t="s">
        <v>904</v>
      </c>
      <c r="B12" s="1029">
        <v>74314705</v>
      </c>
      <c r="C12" s="1029">
        <v>2095305032.4000001</v>
      </c>
      <c r="D12" s="1029">
        <v>43018671</v>
      </c>
      <c r="E12" s="1029">
        <v>1160632070.6000001</v>
      </c>
      <c r="F12" s="1029">
        <v>8663057</v>
      </c>
      <c r="G12" s="1029">
        <v>259409767.5</v>
      </c>
      <c r="H12" s="1029">
        <v>22632977</v>
      </c>
      <c r="I12" s="1029">
        <v>675263194.19999993</v>
      </c>
      <c r="J12" s="89"/>
    </row>
    <row r="13" spans="1:10" s="50" customFormat="1" ht="53.1" customHeight="1">
      <c r="A13" s="91" t="s">
        <v>1101</v>
      </c>
      <c r="B13" s="1030">
        <v>74004950</v>
      </c>
      <c r="C13" s="1031">
        <v>2238358904</v>
      </c>
      <c r="D13" s="1030">
        <f t="shared" ref="D13:I13" si="0">SUM(D15:D17)</f>
        <v>43621574</v>
      </c>
      <c r="E13" s="1030">
        <f t="shared" si="0"/>
        <v>1259662768</v>
      </c>
      <c r="F13" s="1030">
        <f t="shared" si="0"/>
        <v>8486004</v>
      </c>
      <c r="G13" s="1030">
        <f t="shared" si="0"/>
        <v>274730894</v>
      </c>
      <c r="H13" s="1030">
        <f t="shared" si="0"/>
        <v>21897372</v>
      </c>
      <c r="I13" s="1030">
        <f t="shared" si="0"/>
        <v>703965241</v>
      </c>
      <c r="J13" s="89"/>
    </row>
    <row r="14" spans="1:10" s="1" customFormat="1" ht="48.2" customHeight="1">
      <c r="A14" s="94"/>
      <c r="B14" s="1032"/>
      <c r="C14" s="1033"/>
      <c r="D14" s="1032"/>
      <c r="E14" s="1032"/>
      <c r="F14" s="1032"/>
      <c r="G14" s="1032"/>
      <c r="H14" s="1032"/>
      <c r="I14" s="1032"/>
    </row>
    <row r="15" spans="1:10" s="1" customFormat="1" ht="54" customHeight="1">
      <c r="A15" s="412" t="s">
        <v>981</v>
      </c>
      <c r="B15" s="1032">
        <v>794739</v>
      </c>
      <c r="C15" s="1033">
        <v>910400396</v>
      </c>
      <c r="D15" s="1034">
        <v>436464</v>
      </c>
      <c r="E15" s="1034">
        <v>494487751</v>
      </c>
      <c r="F15" s="1034">
        <v>97628</v>
      </c>
      <c r="G15" s="1034">
        <v>115219881</v>
      </c>
      <c r="H15" s="1034">
        <v>260647</v>
      </c>
      <c r="I15" s="1034">
        <v>300692763</v>
      </c>
    </row>
    <row r="16" spans="1:10" s="1" customFormat="1" ht="54" customHeight="1">
      <c r="A16" s="412" t="s">
        <v>982</v>
      </c>
      <c r="B16" s="1032">
        <v>46678837</v>
      </c>
      <c r="C16" s="1033">
        <v>826179956</v>
      </c>
      <c r="D16" s="1034">
        <v>27438134</v>
      </c>
      <c r="E16" s="1034">
        <v>476639393</v>
      </c>
      <c r="F16" s="1034">
        <v>5426611</v>
      </c>
      <c r="G16" s="1034">
        <v>98534552</v>
      </c>
      <c r="H16" s="1034">
        <v>13814092</v>
      </c>
      <c r="I16" s="1034">
        <v>251006010</v>
      </c>
    </row>
    <row r="17" spans="1:9" s="1" customFormat="1" ht="54" customHeight="1" thickBot="1">
      <c r="A17" s="413" t="s">
        <v>983</v>
      </c>
      <c r="B17" s="1032">
        <v>26531374</v>
      </c>
      <c r="C17" s="1032">
        <v>501778553</v>
      </c>
      <c r="D17" s="1034">
        <v>15746976</v>
      </c>
      <c r="E17" s="1034">
        <v>288535624</v>
      </c>
      <c r="F17" s="1034">
        <v>2961765</v>
      </c>
      <c r="G17" s="1034">
        <v>60976461</v>
      </c>
      <c r="H17" s="1034">
        <v>7822633</v>
      </c>
      <c r="I17" s="1035">
        <v>152266468</v>
      </c>
    </row>
    <row r="18" spans="1:9" s="78" customFormat="1" ht="11.1" customHeight="1">
      <c r="A18" s="579" t="s">
        <v>979</v>
      </c>
      <c r="B18" s="388"/>
      <c r="C18" s="388"/>
      <c r="D18" s="388"/>
      <c r="E18" s="388"/>
      <c r="F18" s="388"/>
      <c r="G18" s="388"/>
      <c r="H18" s="388"/>
      <c r="I18" s="580" t="s">
        <v>1078</v>
      </c>
    </row>
    <row r="19" spans="1:9" s="65" customFormat="1" ht="11.1" customHeight="1">
      <c r="A19" s="1674" t="s">
        <v>1244</v>
      </c>
      <c r="B19" s="1674"/>
      <c r="C19" s="1674"/>
      <c r="D19" s="1674"/>
      <c r="E19" s="1674"/>
      <c r="F19" s="396"/>
      <c r="G19" s="396"/>
      <c r="H19" s="396"/>
      <c r="I19" s="396"/>
    </row>
    <row r="20" spans="1:9" s="1" customFormat="1" ht="11.25">
      <c r="A20" s="162" t="s">
        <v>1246</v>
      </c>
      <c r="B20" s="2"/>
      <c r="C20" s="2"/>
      <c r="D20" s="2"/>
      <c r="E20" s="2"/>
    </row>
    <row r="21" spans="1:9" s="1" customFormat="1" ht="13.5">
      <c r="A21" s="2"/>
      <c r="B21" s="2"/>
      <c r="C21" s="2"/>
      <c r="D21" s="846"/>
      <c r="E21" s="846"/>
      <c r="F21" s="846"/>
      <c r="G21" s="846"/>
      <c r="H21" s="846"/>
      <c r="I21" s="846"/>
    </row>
    <row r="22" spans="1:9" s="1" customFormat="1" ht="13.5">
      <c r="A22" s="2"/>
      <c r="B22" s="2"/>
      <c r="C22" s="2"/>
      <c r="D22" s="846"/>
      <c r="E22" s="846"/>
      <c r="F22" s="846"/>
      <c r="G22" s="846"/>
      <c r="H22" s="846"/>
      <c r="I22" s="846"/>
    </row>
    <row r="23" spans="1:9" s="1" customFormat="1" ht="13.5">
      <c r="A23" s="2"/>
      <c r="B23" s="2"/>
      <c r="C23" s="2"/>
      <c r="D23" s="846"/>
      <c r="E23" s="846"/>
      <c r="F23" s="846"/>
      <c r="G23" s="846"/>
      <c r="H23" s="846"/>
      <c r="I23" s="846"/>
    </row>
    <row r="24" spans="1:9" s="1" customFormat="1" ht="11.25">
      <c r="A24" s="2"/>
      <c r="B24" s="2"/>
      <c r="C24" s="2"/>
      <c r="D24" s="2"/>
      <c r="E24" s="2"/>
    </row>
    <row r="25" spans="1:9" s="1" customFormat="1" ht="11.25">
      <c r="A25" s="2"/>
      <c r="B25" s="2"/>
      <c r="C25" s="2"/>
      <c r="D25" s="2"/>
      <c r="E25" s="2"/>
    </row>
    <row r="26" spans="1:9" s="1" customFormat="1" ht="11.25">
      <c r="A26" s="2"/>
      <c r="B26" s="2"/>
      <c r="C26" s="2"/>
      <c r="D26" s="2"/>
      <c r="E26" s="2"/>
    </row>
    <row r="27" spans="1:9" s="1" customFormat="1" ht="11.25">
      <c r="A27" s="2"/>
      <c r="B27" s="2"/>
      <c r="C27" s="2"/>
      <c r="D27" s="2"/>
      <c r="E27" s="2"/>
    </row>
    <row r="28" spans="1:9" s="1" customFormat="1" ht="11.25">
      <c r="A28" s="2"/>
      <c r="B28" s="2"/>
      <c r="C28" s="2"/>
      <c r="D28" s="2"/>
      <c r="E28" s="2"/>
    </row>
    <row r="29" spans="1:9" s="1" customFormat="1" ht="11.25">
      <c r="A29" s="2"/>
      <c r="B29" s="2"/>
      <c r="C29" s="2"/>
      <c r="D29" s="2"/>
      <c r="E29" s="2"/>
    </row>
    <row r="30" spans="1:9" s="1" customFormat="1" ht="11.25">
      <c r="A30" s="2"/>
      <c r="B30" s="2"/>
      <c r="C30" s="2"/>
      <c r="D30" s="2"/>
      <c r="E30" s="2"/>
    </row>
    <row r="31" spans="1:9" s="1" customFormat="1" ht="11.25">
      <c r="A31" s="2"/>
      <c r="B31" s="2"/>
      <c r="C31" s="2"/>
      <c r="D31" s="2"/>
      <c r="E31" s="2"/>
    </row>
    <row r="32" spans="1:9" s="1" customFormat="1" ht="11.25">
      <c r="A32" s="2"/>
      <c r="B32" s="2"/>
      <c r="C32" s="2"/>
      <c r="D32" s="2"/>
      <c r="E32" s="2"/>
    </row>
    <row r="33" spans="1:15" s="1" customFormat="1" ht="11.25">
      <c r="A33" s="2"/>
      <c r="B33" s="2"/>
      <c r="C33" s="2"/>
      <c r="D33" s="2"/>
      <c r="E33" s="2"/>
    </row>
    <row r="34" spans="1:15" s="1" customFormat="1" ht="11.25">
      <c r="A34" s="2"/>
      <c r="B34" s="2"/>
      <c r="C34" s="2"/>
      <c r="D34" s="2"/>
      <c r="E34" s="2"/>
    </row>
    <row r="35" spans="1:15" s="1" customFormat="1" ht="11.25">
      <c r="A35" s="2"/>
      <c r="B35" s="2"/>
      <c r="C35" s="2"/>
      <c r="D35" s="2"/>
      <c r="E35" s="2"/>
    </row>
    <row r="36" spans="1:15" s="1" customFormat="1" ht="11.25">
      <c r="A36" s="2"/>
      <c r="B36" s="2"/>
      <c r="C36" s="2"/>
      <c r="D36" s="2"/>
      <c r="E36" s="2"/>
    </row>
    <row r="37" spans="1:15" s="1" customFormat="1" ht="11.25">
      <c r="A37" s="2"/>
      <c r="B37" s="2"/>
      <c r="C37" s="2"/>
      <c r="D37" s="2"/>
      <c r="E37" s="2"/>
      <c r="N37" s="984"/>
      <c r="O37" s="984"/>
    </row>
    <row r="38" spans="1:15" s="1" customFormat="1" ht="11.25">
      <c r="N38" s="984"/>
      <c r="O38" s="984"/>
    </row>
    <row r="39" spans="1:15" s="1" customFormat="1" ht="11.25">
      <c r="N39" s="984"/>
      <c r="O39" s="984"/>
    </row>
    <row r="40" spans="1:15" s="1" customFormat="1" ht="11.25"/>
    <row r="41" spans="1:15" s="1" customFormat="1" ht="11.25">
      <c r="A41" s="2"/>
      <c r="B41" s="2"/>
      <c r="C41" s="2"/>
      <c r="D41" s="2"/>
      <c r="E41" s="2"/>
    </row>
    <row r="42" spans="1:15" s="1" customFormat="1" ht="11.25">
      <c r="A42" s="2"/>
      <c r="B42" s="2"/>
      <c r="C42" s="2"/>
      <c r="D42" s="2"/>
      <c r="E42" s="2"/>
    </row>
    <row r="43" spans="1:15" s="1" customFormat="1" ht="11.25">
      <c r="A43" s="2"/>
      <c r="B43" s="2"/>
      <c r="C43" s="2"/>
      <c r="D43" s="2"/>
      <c r="E43" s="2"/>
    </row>
    <row r="44" spans="1:15" s="1" customFormat="1" ht="11.25">
      <c r="A44" s="2"/>
      <c r="B44" s="2"/>
      <c r="C44" s="2"/>
      <c r="D44" s="2"/>
      <c r="E44" s="2"/>
    </row>
    <row r="45" spans="1:15" s="1" customFormat="1" ht="11.25">
      <c r="A45" s="2"/>
      <c r="B45" s="2"/>
      <c r="C45" s="2"/>
      <c r="D45" s="2"/>
      <c r="E45" s="2"/>
    </row>
    <row r="46" spans="1:15" s="1" customFormat="1" ht="11.25">
      <c r="A46" s="2"/>
      <c r="B46" s="2"/>
      <c r="C46" s="2"/>
      <c r="D46" s="2"/>
      <c r="E46" s="2"/>
    </row>
    <row r="47" spans="1:15" s="1" customFormat="1" ht="11.25">
      <c r="A47" s="2"/>
      <c r="B47" s="2"/>
      <c r="C47" s="2"/>
      <c r="D47" s="2"/>
      <c r="E47" s="2"/>
    </row>
    <row r="48" spans="1:15" s="1" customFormat="1" ht="11.25">
      <c r="A48" s="2"/>
      <c r="B48" s="2"/>
      <c r="C48" s="2"/>
      <c r="D48" s="2"/>
      <c r="E48" s="2"/>
    </row>
    <row r="49" spans="1:5" s="1" customFormat="1" ht="11.25">
      <c r="A49" s="2"/>
      <c r="B49" s="2"/>
      <c r="C49" s="2"/>
      <c r="D49" s="2"/>
      <c r="E49" s="2"/>
    </row>
    <row r="50" spans="1:5" s="1" customFormat="1" ht="11.25">
      <c r="A50" s="2"/>
      <c r="B50" s="2"/>
      <c r="C50" s="2"/>
      <c r="D50" s="2"/>
      <c r="E50" s="2"/>
    </row>
    <row r="51" spans="1:5" s="1" customFormat="1" ht="11.25">
      <c r="A51" s="2"/>
      <c r="B51" s="2"/>
      <c r="C51" s="2"/>
      <c r="D51" s="2"/>
      <c r="E51" s="2"/>
    </row>
    <row r="52" spans="1:5" s="1" customFormat="1" ht="11.25">
      <c r="A52" s="2"/>
      <c r="B52" s="2"/>
      <c r="C52" s="2"/>
      <c r="D52" s="2"/>
      <c r="E52" s="2"/>
    </row>
    <row r="53" spans="1:5" s="1" customFormat="1" ht="11.25">
      <c r="A53" s="2"/>
      <c r="B53" s="2"/>
      <c r="C53" s="2"/>
      <c r="D53" s="2"/>
      <c r="E53" s="2"/>
    </row>
    <row r="54" spans="1:5" s="1" customFormat="1" ht="11.25">
      <c r="A54" s="2"/>
      <c r="B54" s="2"/>
      <c r="C54" s="2"/>
      <c r="D54" s="2"/>
      <c r="E54" s="2"/>
    </row>
    <row r="55" spans="1:5" s="1" customFormat="1" ht="11.25">
      <c r="A55" s="2"/>
      <c r="B55" s="2"/>
      <c r="C55" s="2"/>
      <c r="D55" s="2"/>
      <c r="E55" s="2"/>
    </row>
    <row r="56" spans="1:5" s="1" customFormat="1" ht="11.25">
      <c r="A56" s="2"/>
      <c r="B56" s="2"/>
      <c r="C56" s="2"/>
      <c r="D56" s="2"/>
      <c r="E56" s="2"/>
    </row>
    <row r="57" spans="1:5" s="1" customFormat="1" ht="11.25">
      <c r="A57" s="2"/>
      <c r="B57" s="2"/>
      <c r="C57" s="2"/>
      <c r="D57" s="2"/>
      <c r="E57" s="2"/>
    </row>
    <row r="58" spans="1:5" s="1" customFormat="1" ht="11.25">
      <c r="A58" s="2"/>
      <c r="B58" s="2"/>
      <c r="C58" s="2"/>
      <c r="D58" s="2"/>
      <c r="E58" s="2"/>
    </row>
    <row r="59" spans="1:5" s="1" customFormat="1" ht="11.25">
      <c r="A59" s="2"/>
      <c r="B59" s="2"/>
      <c r="C59" s="2"/>
      <c r="D59" s="2"/>
      <c r="E59" s="2"/>
    </row>
    <row r="60" spans="1:5" s="1" customFormat="1" ht="11.25">
      <c r="A60" s="2"/>
      <c r="B60" s="2"/>
      <c r="C60" s="2"/>
      <c r="D60" s="2"/>
      <c r="E60" s="2"/>
    </row>
    <row r="61" spans="1:5" s="1" customFormat="1" ht="11.25">
      <c r="A61" s="2"/>
      <c r="B61" s="2"/>
      <c r="C61" s="2"/>
      <c r="D61" s="2"/>
      <c r="E61" s="2"/>
    </row>
    <row r="62" spans="1:5" s="1" customFormat="1" ht="11.25">
      <c r="A62" s="2"/>
      <c r="B62" s="2"/>
      <c r="C62" s="2"/>
      <c r="D62" s="2"/>
      <c r="E62" s="2"/>
    </row>
    <row r="63" spans="1:5" s="1" customFormat="1" ht="11.25">
      <c r="A63" s="2"/>
      <c r="B63" s="2"/>
      <c r="C63" s="2"/>
      <c r="D63" s="2"/>
      <c r="E63" s="2"/>
    </row>
    <row r="64" spans="1:5" s="1" customFormat="1" ht="11.25">
      <c r="A64" s="2"/>
      <c r="B64" s="2"/>
      <c r="C64" s="2"/>
      <c r="D64" s="2"/>
      <c r="E64" s="2"/>
    </row>
    <row r="65" spans="1:5" s="1" customFormat="1" ht="11.25">
      <c r="A65" s="2"/>
      <c r="B65" s="2"/>
      <c r="C65" s="2"/>
      <c r="D65" s="2"/>
      <c r="E65" s="2"/>
    </row>
    <row r="66" spans="1:5" s="1" customFormat="1" ht="11.25">
      <c r="A66" s="2"/>
      <c r="B66" s="2"/>
      <c r="C66" s="2"/>
      <c r="D66" s="2"/>
      <c r="E66" s="2"/>
    </row>
    <row r="67" spans="1:5" s="1" customFormat="1" ht="11.25">
      <c r="A67" s="2"/>
      <c r="B67" s="2"/>
      <c r="C67" s="2"/>
      <c r="D67" s="2"/>
      <c r="E67" s="2"/>
    </row>
    <row r="68" spans="1:5" s="1" customFormat="1" ht="11.25">
      <c r="A68" s="2"/>
      <c r="B68" s="2"/>
      <c r="C68" s="2"/>
      <c r="D68" s="2"/>
      <c r="E68" s="2"/>
    </row>
    <row r="69" spans="1:5" s="1" customFormat="1" ht="11.25">
      <c r="A69" s="2"/>
      <c r="B69" s="2"/>
      <c r="C69" s="2"/>
      <c r="D69" s="2"/>
      <c r="E69" s="2"/>
    </row>
    <row r="70" spans="1:5" s="1" customFormat="1" ht="11.25">
      <c r="A70" s="2"/>
      <c r="B70" s="2"/>
      <c r="C70" s="2"/>
      <c r="D70" s="2"/>
      <c r="E70" s="2"/>
    </row>
    <row r="71" spans="1:5" s="1" customFormat="1" ht="11.25">
      <c r="A71" s="2"/>
      <c r="B71" s="2"/>
      <c r="C71" s="2"/>
      <c r="D71" s="2"/>
      <c r="E71" s="2"/>
    </row>
    <row r="72" spans="1:5" s="1" customFormat="1" ht="11.25">
      <c r="A72" s="2"/>
      <c r="B72" s="2"/>
      <c r="C72" s="2"/>
      <c r="D72" s="2"/>
      <c r="E72" s="2"/>
    </row>
    <row r="73" spans="1:5" s="1" customFormat="1" ht="11.25">
      <c r="A73" s="2"/>
      <c r="B73" s="2"/>
      <c r="C73" s="2"/>
      <c r="D73" s="2"/>
      <c r="E73" s="2"/>
    </row>
    <row r="74" spans="1:5" s="1" customFormat="1" ht="11.25">
      <c r="A74" s="2"/>
      <c r="B74" s="2"/>
      <c r="C74" s="2"/>
      <c r="D74" s="2"/>
      <c r="E74" s="2"/>
    </row>
    <row r="75" spans="1:5" s="1" customFormat="1" ht="11.25">
      <c r="A75" s="2"/>
      <c r="B75" s="2"/>
      <c r="C75" s="2"/>
      <c r="D75" s="2"/>
      <c r="E75" s="2"/>
    </row>
    <row r="76" spans="1:5" s="1" customFormat="1" ht="11.25">
      <c r="A76" s="2"/>
      <c r="B76" s="2"/>
      <c r="C76" s="2"/>
      <c r="D76" s="2"/>
      <c r="E76" s="2"/>
    </row>
    <row r="77" spans="1:5" s="1" customFormat="1" ht="11.25">
      <c r="A77" s="2"/>
      <c r="B77" s="2"/>
      <c r="C77" s="2"/>
      <c r="D77" s="2"/>
      <c r="E77" s="2"/>
    </row>
    <row r="78" spans="1:5" s="1" customFormat="1" ht="11.25">
      <c r="A78" s="2"/>
      <c r="B78" s="2"/>
      <c r="C78" s="2"/>
      <c r="D78" s="2"/>
      <c r="E78" s="2"/>
    </row>
    <row r="79" spans="1:5" s="1" customFormat="1" ht="11.25">
      <c r="A79" s="2"/>
      <c r="B79" s="2"/>
      <c r="C79" s="2"/>
      <c r="D79" s="2"/>
      <c r="E79" s="2"/>
    </row>
    <row r="80" spans="1:5" s="1" customFormat="1" ht="11.25">
      <c r="A80" s="2"/>
      <c r="B80" s="2"/>
      <c r="C80" s="2"/>
      <c r="D80" s="2"/>
      <c r="E80" s="2"/>
    </row>
    <row r="81" spans="1:5" s="1" customFormat="1" ht="11.25">
      <c r="A81" s="2"/>
      <c r="B81" s="2"/>
      <c r="C81" s="2"/>
      <c r="D81" s="2"/>
      <c r="E81" s="2"/>
    </row>
    <row r="82" spans="1:5" s="1" customFormat="1" ht="11.25">
      <c r="A82" s="2"/>
      <c r="B82" s="2"/>
      <c r="C82" s="2"/>
      <c r="D82" s="2"/>
      <c r="E82" s="2"/>
    </row>
    <row r="83" spans="1:5" s="1" customFormat="1" ht="11.25">
      <c r="A83" s="2"/>
      <c r="B83" s="2"/>
      <c r="C83" s="2"/>
      <c r="D83" s="2"/>
      <c r="E83" s="2"/>
    </row>
    <row r="84" spans="1:5" s="1" customFormat="1" ht="11.25">
      <c r="A84" s="2"/>
      <c r="B84" s="2"/>
      <c r="C84" s="2"/>
      <c r="D84" s="2"/>
      <c r="E84" s="2"/>
    </row>
  </sheetData>
  <sheetProtection selectLockedCells="1"/>
  <mergeCells count="17">
    <mergeCell ref="A3:I3"/>
    <mergeCell ref="A4:I4"/>
    <mergeCell ref="H5:I5"/>
    <mergeCell ref="A6:A8"/>
    <mergeCell ref="B6:C6"/>
    <mergeCell ref="A19:E19"/>
    <mergeCell ref="D6:E6"/>
    <mergeCell ref="F6:G6"/>
    <mergeCell ref="H6:I6"/>
    <mergeCell ref="B7:B8"/>
    <mergeCell ref="G7:G8"/>
    <mergeCell ref="H7:H8"/>
    <mergeCell ref="C7:C8"/>
    <mergeCell ref="D7:D8"/>
    <mergeCell ref="E7:E8"/>
    <mergeCell ref="F7:F8"/>
    <mergeCell ref="I7:I8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view="pageBreakPreview" zoomScaleNormal="100" zoomScaleSheetLayoutView="100" workbookViewId="0">
      <selection activeCell="F23" sqref="F23"/>
    </sheetView>
  </sheetViews>
  <sheetFormatPr defaultColWidth="8.75" defaultRowHeight="14.25"/>
  <cols>
    <col min="1" max="2" width="11.625" style="113" customWidth="1"/>
    <col min="3" max="3" width="11.625" style="100" customWidth="1"/>
    <col min="4" max="5" width="13.125" style="100" customWidth="1"/>
    <col min="6" max="6" width="12.375" style="100" customWidth="1"/>
    <col min="7" max="7" width="8.875" style="114" customWidth="1"/>
    <col min="8" max="11" width="20.375" style="100" customWidth="1"/>
    <col min="12" max="16384" width="8.75" style="100"/>
  </cols>
  <sheetData>
    <row r="1" spans="1:10" ht="14.1" customHeight="1">
      <c r="A1" s="100"/>
      <c r="B1" s="100"/>
      <c r="G1" s="28" t="s">
        <v>1337</v>
      </c>
    </row>
    <row r="2" spans="1:10" ht="14.1" customHeight="1">
      <c r="A2" s="100"/>
      <c r="B2" s="100"/>
      <c r="F2" s="28"/>
      <c r="G2" s="15"/>
    </row>
    <row r="3" spans="1:10" s="101" customFormat="1" ht="20.100000000000001" customHeight="1">
      <c r="A3" s="1680" t="s">
        <v>82</v>
      </c>
      <c r="B3" s="1680"/>
      <c r="C3" s="1680"/>
      <c r="D3" s="1680"/>
      <c r="E3" s="1680"/>
      <c r="F3" s="1680"/>
      <c r="G3" s="1680"/>
    </row>
    <row r="4" spans="1:10" s="102" customFormat="1" ht="24" customHeight="1">
      <c r="A4" s="1681" t="s">
        <v>83</v>
      </c>
      <c r="B4" s="1681"/>
      <c r="C4" s="1681"/>
      <c r="D4" s="1681"/>
      <c r="E4" s="1681"/>
      <c r="F4" s="1681"/>
      <c r="G4" s="1681"/>
    </row>
    <row r="5" spans="1:10" s="104" customFormat="1" ht="18" customHeight="1" thickBot="1">
      <c r="A5" s="103" t="s">
        <v>84</v>
      </c>
      <c r="G5" s="105" t="s">
        <v>85</v>
      </c>
    </row>
    <row r="6" spans="1:10" s="104" customFormat="1" ht="15.95" customHeight="1">
      <c r="A6" s="1682" t="s">
        <v>808</v>
      </c>
      <c r="B6" s="1685" t="s">
        <v>86</v>
      </c>
      <c r="C6" s="1682"/>
      <c r="D6" s="1685" t="s">
        <v>87</v>
      </c>
      <c r="E6" s="1688"/>
      <c r="F6" s="1688"/>
      <c r="G6" s="1512" t="s">
        <v>809</v>
      </c>
    </row>
    <row r="7" spans="1:10" s="104" customFormat="1" ht="15.95" customHeight="1">
      <c r="A7" s="1683"/>
      <c r="B7" s="1686"/>
      <c r="C7" s="1687"/>
      <c r="D7" s="1689"/>
      <c r="E7" s="1690"/>
      <c r="F7" s="1690"/>
      <c r="G7" s="1513"/>
    </row>
    <row r="8" spans="1:10" s="104" customFormat="1" ht="26.45" customHeight="1">
      <c r="A8" s="1683"/>
      <c r="B8" s="1676" t="s">
        <v>810</v>
      </c>
      <c r="C8" s="1676" t="s">
        <v>88</v>
      </c>
      <c r="D8" s="1691"/>
      <c r="E8" s="1676" t="s">
        <v>811</v>
      </c>
      <c r="F8" s="1678" t="s">
        <v>812</v>
      </c>
      <c r="G8" s="1513"/>
    </row>
    <row r="9" spans="1:10" s="104" customFormat="1" ht="20.100000000000001" customHeight="1">
      <c r="A9" s="1684"/>
      <c r="B9" s="1677"/>
      <c r="C9" s="1677"/>
      <c r="D9" s="1677"/>
      <c r="E9" s="1677"/>
      <c r="F9" s="1679"/>
      <c r="G9" s="1514"/>
    </row>
    <row r="10" spans="1:10" s="107" customFormat="1" ht="51.95" customHeight="1">
      <c r="A10" s="106">
        <v>60215584</v>
      </c>
      <c r="B10" s="106">
        <v>44550633</v>
      </c>
      <c r="C10" s="106">
        <v>287550930</v>
      </c>
      <c r="D10" s="106">
        <v>2011943465.4200001</v>
      </c>
      <c r="E10" s="106">
        <v>1482787434.99</v>
      </c>
      <c r="F10" s="106">
        <v>529156030.43000007</v>
      </c>
      <c r="G10" s="108" t="s">
        <v>344</v>
      </c>
    </row>
    <row r="11" spans="1:10" s="107" customFormat="1" ht="51.95" customHeight="1">
      <c r="A11" s="106">
        <v>61375426</v>
      </c>
      <c r="B11" s="106">
        <v>69191032</v>
      </c>
      <c r="C11" s="106">
        <v>305095186</v>
      </c>
      <c r="D11" s="106">
        <v>2222900562</v>
      </c>
      <c r="E11" s="106">
        <v>1662186528</v>
      </c>
      <c r="F11" s="106">
        <v>560714034</v>
      </c>
      <c r="G11" s="108" t="s">
        <v>297</v>
      </c>
    </row>
    <row r="12" spans="1:10" s="107" customFormat="1" ht="51.95" customHeight="1">
      <c r="A12" s="106">
        <v>62767603</v>
      </c>
      <c r="B12" s="106">
        <v>70954717</v>
      </c>
      <c r="C12" s="106">
        <v>322309687</v>
      </c>
      <c r="D12" s="106">
        <v>2367171386.0999999</v>
      </c>
      <c r="E12" s="106">
        <v>1775081624.902</v>
      </c>
      <c r="F12" s="106">
        <v>592089761.19799995</v>
      </c>
      <c r="G12" s="108" t="s">
        <v>348</v>
      </c>
    </row>
    <row r="13" spans="1:10" s="107" customFormat="1" ht="51.95" customHeight="1">
      <c r="A13" s="106">
        <v>74314705</v>
      </c>
      <c r="B13" s="106">
        <v>81192969</v>
      </c>
      <c r="C13" s="106">
        <v>397834760</v>
      </c>
      <c r="D13" s="106">
        <v>2794954909.9000001</v>
      </c>
      <c r="E13" s="106">
        <v>2095305032.4000001</v>
      </c>
      <c r="F13" s="106">
        <v>699649877.50000012</v>
      </c>
      <c r="G13" s="108">
        <v>2012</v>
      </c>
    </row>
    <row r="14" spans="1:10" s="107" customFormat="1" ht="51.95" customHeight="1">
      <c r="A14" s="109">
        <v>74004950</v>
      </c>
      <c r="B14" s="109">
        <v>81477362</v>
      </c>
      <c r="C14" s="109">
        <v>414266100</v>
      </c>
      <c r="D14" s="909">
        <v>2981746240</v>
      </c>
      <c r="E14" s="909">
        <v>2238358904</v>
      </c>
      <c r="F14" s="909">
        <v>743387336</v>
      </c>
      <c r="G14" s="584" t="s">
        <v>1101</v>
      </c>
      <c r="H14" s="908"/>
      <c r="I14" s="908"/>
      <c r="J14" s="908"/>
    </row>
    <row r="15" spans="1:10" s="107" customFormat="1" ht="43.7" customHeight="1">
      <c r="A15" s="106"/>
      <c r="B15" s="106"/>
      <c r="C15" s="106"/>
      <c r="D15" s="106"/>
      <c r="E15" s="106"/>
      <c r="F15" s="106"/>
      <c r="G15" s="77"/>
      <c r="H15" s="908"/>
      <c r="I15" s="908"/>
      <c r="J15" s="908"/>
    </row>
    <row r="16" spans="1:10" s="107" customFormat="1" ht="54.95" customHeight="1">
      <c r="A16" s="585">
        <v>794739</v>
      </c>
      <c r="B16" s="585">
        <v>8275266</v>
      </c>
      <c r="C16" s="585">
        <v>12052076</v>
      </c>
      <c r="D16" s="585">
        <v>1121304954</v>
      </c>
      <c r="E16" s="585">
        <v>910400396</v>
      </c>
      <c r="F16" s="586">
        <v>210904559</v>
      </c>
      <c r="G16" s="414" t="s">
        <v>981</v>
      </c>
      <c r="H16" s="908"/>
      <c r="I16" s="908"/>
      <c r="J16" s="908"/>
    </row>
    <row r="17" spans="1:10" s="107" customFormat="1" ht="54.95" customHeight="1">
      <c r="A17" s="585">
        <v>46678837</v>
      </c>
      <c r="B17" s="585">
        <v>46670722</v>
      </c>
      <c r="C17" s="585">
        <v>73773084</v>
      </c>
      <c r="D17" s="585">
        <v>1166975612</v>
      </c>
      <c r="E17" s="585">
        <v>826179956</v>
      </c>
      <c r="F17" s="586">
        <v>340795657</v>
      </c>
      <c r="G17" s="414" t="s">
        <v>982</v>
      </c>
      <c r="H17" s="908"/>
      <c r="I17" s="908"/>
      <c r="J17" s="908"/>
    </row>
    <row r="18" spans="1:10" s="107" customFormat="1" ht="54.75" customHeight="1" thickBot="1">
      <c r="A18" s="587">
        <v>26531374</v>
      </c>
      <c r="B18" s="587">
        <v>26531374</v>
      </c>
      <c r="C18" s="587">
        <v>328440940</v>
      </c>
      <c r="D18" s="587">
        <v>693465673</v>
      </c>
      <c r="E18" s="587">
        <v>501778553</v>
      </c>
      <c r="F18" s="588">
        <v>191687121</v>
      </c>
      <c r="G18" s="415" t="s">
        <v>983</v>
      </c>
    </row>
    <row r="19" spans="1:10" s="110" customFormat="1" ht="11.1" customHeight="1">
      <c r="A19" s="579" t="s">
        <v>979</v>
      </c>
      <c r="B19" s="589"/>
      <c r="C19" s="589"/>
      <c r="D19" s="590"/>
      <c r="E19" s="589"/>
      <c r="F19" s="591"/>
      <c r="G19" s="580" t="s">
        <v>1078</v>
      </c>
    </row>
    <row r="20" spans="1:10" s="111" customFormat="1" ht="11.1" customHeight="1">
      <c r="A20" s="591" t="s">
        <v>984</v>
      </c>
      <c r="B20" s="592"/>
      <c r="C20" s="592"/>
      <c r="D20" s="592"/>
      <c r="E20" s="592"/>
      <c r="F20" s="592"/>
      <c r="G20" s="591"/>
    </row>
    <row r="21" spans="1:10" s="344" customFormat="1" ht="11.1" customHeight="1">
      <c r="A21" s="591" t="s">
        <v>985</v>
      </c>
      <c r="B21" s="593"/>
      <c r="C21" s="594"/>
      <c r="D21" s="594"/>
      <c r="E21" s="594"/>
      <c r="F21" s="594"/>
      <c r="G21" s="593"/>
    </row>
    <row r="22" spans="1:10" s="104" customFormat="1" ht="11.25">
      <c r="A22" s="910" t="s">
        <v>1245</v>
      </c>
      <c r="B22" s="112"/>
      <c r="G22" s="112"/>
    </row>
    <row r="23" spans="1:10" s="104" customFormat="1" ht="11.25">
      <c r="A23" s="910"/>
      <c r="B23" s="112"/>
      <c r="G23" s="112"/>
    </row>
    <row r="24" spans="1:10" s="104" customFormat="1" ht="11.25">
      <c r="A24" s="112"/>
      <c r="B24" s="112"/>
      <c r="G24" s="112"/>
    </row>
    <row r="25" spans="1:10" s="104" customFormat="1" ht="11.25">
      <c r="A25" s="112"/>
      <c r="B25" s="112"/>
      <c r="G25" s="112"/>
    </row>
    <row r="26" spans="1:10" s="104" customFormat="1" ht="11.25">
      <c r="A26" s="112"/>
      <c r="B26" s="112"/>
      <c r="G26" s="112"/>
    </row>
    <row r="27" spans="1:10" s="104" customFormat="1" ht="11.25">
      <c r="A27" s="112"/>
      <c r="B27" s="112"/>
      <c r="G27" s="112"/>
    </row>
    <row r="28" spans="1:10" s="104" customFormat="1" ht="11.25">
      <c r="A28" s="112"/>
      <c r="B28" s="112"/>
      <c r="G28" s="112"/>
    </row>
    <row r="29" spans="1:10" s="104" customFormat="1" ht="11.25">
      <c r="A29" s="112"/>
      <c r="B29" s="112"/>
      <c r="G29" s="112"/>
    </row>
    <row r="30" spans="1:10" s="104" customFormat="1" ht="11.25">
      <c r="A30" s="112"/>
      <c r="B30" s="112"/>
      <c r="G30" s="112"/>
    </row>
    <row r="31" spans="1:10" s="104" customFormat="1" ht="11.25">
      <c r="A31" s="112"/>
      <c r="B31" s="112"/>
      <c r="G31" s="112"/>
    </row>
    <row r="32" spans="1:10" s="104" customFormat="1" ht="11.25">
      <c r="A32" s="112"/>
      <c r="B32" s="112"/>
      <c r="G32" s="112"/>
    </row>
    <row r="33" spans="1:7" s="104" customFormat="1" ht="11.25">
      <c r="A33" s="112"/>
      <c r="B33" s="112"/>
      <c r="G33" s="112"/>
    </row>
    <row r="34" spans="1:7" s="104" customFormat="1" ht="11.25">
      <c r="A34" s="112"/>
      <c r="B34" s="112"/>
      <c r="G34" s="112"/>
    </row>
    <row r="35" spans="1:7" s="104" customFormat="1" ht="11.25">
      <c r="A35" s="112"/>
      <c r="B35" s="112"/>
      <c r="G35" s="112"/>
    </row>
    <row r="36" spans="1:7" s="104" customFormat="1" ht="11.25">
      <c r="A36" s="112"/>
      <c r="B36" s="112"/>
      <c r="G36" s="112"/>
    </row>
    <row r="37" spans="1:7" s="104" customFormat="1" ht="11.25">
      <c r="A37" s="112"/>
      <c r="B37" s="112"/>
      <c r="G37" s="112"/>
    </row>
    <row r="38" spans="1:7" s="104" customFormat="1" ht="11.25"/>
    <row r="39" spans="1:7" s="104" customFormat="1" ht="11.25"/>
    <row r="40" spans="1:7" s="104" customFormat="1" ht="11.25">
      <c r="A40" s="112"/>
      <c r="B40" s="112"/>
      <c r="G40" s="112"/>
    </row>
    <row r="41" spans="1:7" s="104" customFormat="1" ht="11.25">
      <c r="A41" s="112"/>
      <c r="B41" s="112"/>
      <c r="G41" s="112"/>
    </row>
    <row r="42" spans="1:7" s="104" customFormat="1" ht="11.25">
      <c r="A42" s="112"/>
      <c r="B42" s="112"/>
      <c r="G42" s="112"/>
    </row>
    <row r="43" spans="1:7" s="104" customFormat="1" ht="11.25">
      <c r="A43" s="112"/>
      <c r="B43" s="112"/>
      <c r="G43" s="112"/>
    </row>
    <row r="44" spans="1:7" s="104" customFormat="1" ht="11.25">
      <c r="A44" s="112"/>
      <c r="B44" s="112"/>
      <c r="G44" s="112"/>
    </row>
    <row r="45" spans="1:7" s="104" customFormat="1" ht="11.25">
      <c r="A45" s="112"/>
      <c r="B45" s="112"/>
      <c r="G45" s="112"/>
    </row>
    <row r="46" spans="1:7" s="104" customFormat="1" ht="11.25">
      <c r="A46" s="112"/>
      <c r="B46" s="112"/>
      <c r="G46" s="112"/>
    </row>
    <row r="47" spans="1:7" s="104" customFormat="1" ht="11.25">
      <c r="A47" s="112"/>
      <c r="B47" s="112"/>
      <c r="G47" s="112"/>
    </row>
    <row r="48" spans="1:7" s="104" customFormat="1" ht="11.25">
      <c r="A48" s="112"/>
      <c r="B48" s="112"/>
      <c r="G48" s="112"/>
    </row>
    <row r="49" spans="1:7" s="104" customFormat="1" ht="11.25">
      <c r="A49" s="112"/>
      <c r="B49" s="112"/>
      <c r="G49" s="112"/>
    </row>
    <row r="50" spans="1:7" s="104" customFormat="1" ht="11.25">
      <c r="A50" s="112"/>
      <c r="B50" s="112"/>
      <c r="G50" s="112"/>
    </row>
    <row r="51" spans="1:7" s="104" customFormat="1" ht="11.25">
      <c r="A51" s="112"/>
      <c r="B51" s="112"/>
      <c r="G51" s="112"/>
    </row>
    <row r="52" spans="1:7" s="104" customFormat="1" ht="11.25">
      <c r="A52" s="112"/>
      <c r="B52" s="112"/>
      <c r="G52" s="112"/>
    </row>
    <row r="53" spans="1:7" s="104" customFormat="1" ht="11.25">
      <c r="A53" s="112"/>
      <c r="B53" s="112"/>
      <c r="G53" s="112"/>
    </row>
    <row r="54" spans="1:7" s="104" customFormat="1" ht="11.25">
      <c r="A54" s="112"/>
      <c r="B54" s="112"/>
      <c r="G54" s="112"/>
    </row>
    <row r="55" spans="1:7" s="104" customFormat="1" ht="11.25">
      <c r="A55" s="112"/>
      <c r="B55" s="112"/>
      <c r="G55" s="112"/>
    </row>
    <row r="56" spans="1:7" s="104" customFormat="1" ht="11.25">
      <c r="A56" s="112"/>
      <c r="B56" s="112"/>
      <c r="G56" s="112"/>
    </row>
    <row r="57" spans="1:7" s="104" customFormat="1" ht="11.25">
      <c r="A57" s="112"/>
      <c r="B57" s="112"/>
      <c r="G57" s="112"/>
    </row>
    <row r="58" spans="1:7" s="104" customFormat="1" ht="11.25">
      <c r="A58" s="112"/>
      <c r="B58" s="112"/>
      <c r="G58" s="112"/>
    </row>
    <row r="59" spans="1:7" s="104" customFormat="1" ht="11.25">
      <c r="A59" s="112"/>
      <c r="B59" s="112"/>
      <c r="G59" s="112"/>
    </row>
    <row r="60" spans="1:7" s="104" customFormat="1" ht="11.25">
      <c r="A60" s="112"/>
      <c r="B60" s="112"/>
      <c r="G60" s="112"/>
    </row>
    <row r="61" spans="1:7" s="104" customFormat="1" ht="11.25">
      <c r="A61" s="112"/>
      <c r="B61" s="112"/>
      <c r="G61" s="112"/>
    </row>
    <row r="62" spans="1:7" s="104" customFormat="1" ht="11.25">
      <c r="A62" s="112"/>
      <c r="B62" s="112"/>
      <c r="G62" s="112"/>
    </row>
    <row r="63" spans="1:7" s="104" customFormat="1" ht="11.25">
      <c r="A63" s="112"/>
      <c r="B63" s="112"/>
      <c r="G63" s="112"/>
    </row>
    <row r="64" spans="1:7" s="104" customFormat="1" ht="11.25">
      <c r="A64" s="112"/>
      <c r="B64" s="112"/>
      <c r="G64" s="112"/>
    </row>
    <row r="65" spans="1:7" s="104" customFormat="1" ht="11.25">
      <c r="A65" s="112"/>
      <c r="B65" s="112"/>
      <c r="G65" s="112"/>
    </row>
    <row r="66" spans="1:7" s="104" customFormat="1" ht="11.25">
      <c r="A66" s="112"/>
      <c r="B66" s="112"/>
      <c r="G66" s="112"/>
    </row>
    <row r="67" spans="1:7" s="104" customFormat="1" ht="11.25">
      <c r="A67" s="112"/>
      <c r="B67" s="112"/>
      <c r="G67" s="112"/>
    </row>
    <row r="68" spans="1:7" s="104" customFormat="1" ht="11.25">
      <c r="A68" s="112"/>
      <c r="B68" s="112"/>
      <c r="G68" s="112"/>
    </row>
    <row r="69" spans="1:7" s="104" customFormat="1" ht="11.25">
      <c r="A69" s="112"/>
      <c r="B69" s="112"/>
      <c r="G69" s="112"/>
    </row>
    <row r="70" spans="1:7" s="104" customFormat="1" ht="11.25">
      <c r="A70" s="112"/>
      <c r="B70" s="112"/>
      <c r="G70" s="112"/>
    </row>
    <row r="71" spans="1:7" s="104" customFormat="1" ht="11.25">
      <c r="A71" s="112"/>
      <c r="B71" s="112"/>
      <c r="G71" s="112"/>
    </row>
    <row r="72" spans="1:7" s="104" customFormat="1" ht="11.25">
      <c r="A72" s="112"/>
      <c r="B72" s="112"/>
      <c r="G72" s="112"/>
    </row>
  </sheetData>
  <sheetProtection selectLockedCells="1"/>
  <mergeCells count="11">
    <mergeCell ref="E8:E9"/>
    <mergeCell ref="F8:F9"/>
    <mergeCell ref="A3:G3"/>
    <mergeCell ref="A4:G4"/>
    <mergeCell ref="A6:A9"/>
    <mergeCell ref="B6:C7"/>
    <mergeCell ref="D6:F7"/>
    <mergeCell ref="G6:G9"/>
    <mergeCell ref="B8:B9"/>
    <mergeCell ref="C8:C9"/>
    <mergeCell ref="D8:D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view="pageBreakPreview" zoomScaleNormal="100" zoomScaleSheetLayoutView="100" workbookViewId="0">
      <selection activeCell="F23" sqref="F23"/>
    </sheetView>
  </sheetViews>
  <sheetFormatPr defaultColWidth="10" defaultRowHeight="14.25"/>
  <cols>
    <col min="1" max="1" width="6.625" style="617" customWidth="1"/>
    <col min="2" max="2" width="10.625" style="596" customWidth="1"/>
    <col min="3" max="3" width="8.625" style="597" customWidth="1"/>
    <col min="4" max="5" width="7.625" style="597" customWidth="1"/>
    <col min="6" max="6" width="8.125" style="597" customWidth="1"/>
    <col min="7" max="7" width="8.125" style="598" customWidth="1"/>
    <col min="8" max="10" width="8.375" style="598" customWidth="1"/>
    <col min="11" max="16384" width="10" style="598"/>
  </cols>
  <sheetData>
    <row r="1" spans="1:10" ht="13.5" customHeight="1">
      <c r="A1" s="595" t="s">
        <v>751</v>
      </c>
      <c r="J1" s="599" t="s">
        <v>441</v>
      </c>
    </row>
    <row r="2" spans="1:10" ht="13.5" customHeight="1">
      <c r="A2" s="600"/>
      <c r="J2" s="599"/>
    </row>
    <row r="3" spans="1:10" s="601" customFormat="1" ht="19.5" customHeight="1">
      <c r="A3" s="1692" t="s">
        <v>442</v>
      </c>
      <c r="B3" s="1692"/>
      <c r="C3" s="1692"/>
      <c r="D3" s="1692"/>
      <c r="E3" s="1692"/>
      <c r="F3" s="1692"/>
      <c r="G3" s="1692"/>
      <c r="H3" s="1692"/>
      <c r="I3" s="1692"/>
      <c r="J3" s="1692"/>
    </row>
    <row r="4" spans="1:10" s="602" customFormat="1" ht="24" customHeight="1">
      <c r="A4" s="1693" t="s">
        <v>443</v>
      </c>
      <c r="B4" s="1693"/>
      <c r="C4" s="1693"/>
      <c r="D4" s="1693"/>
      <c r="E4" s="1693"/>
      <c r="F4" s="1693"/>
      <c r="G4" s="1693"/>
      <c r="H4" s="1693"/>
      <c r="I4" s="1693"/>
      <c r="J4" s="1693"/>
    </row>
    <row r="5" spans="1:10" s="604" customFormat="1" ht="18" customHeight="1" thickBot="1">
      <c r="A5" s="603" t="s">
        <v>89</v>
      </c>
      <c r="B5" s="603"/>
      <c r="J5" s="605" t="s">
        <v>90</v>
      </c>
    </row>
    <row r="6" spans="1:10" s="604" customFormat="1" ht="15" customHeight="1">
      <c r="A6" s="1506" t="s">
        <v>444</v>
      </c>
      <c r="B6" s="1405"/>
      <c r="C6" s="1697" t="s">
        <v>1115</v>
      </c>
      <c r="D6" s="1698"/>
      <c r="E6" s="1699"/>
      <c r="F6" s="1694" t="s">
        <v>1343</v>
      </c>
      <c r="G6" s="1694"/>
      <c r="H6" s="1694" t="s">
        <v>1341</v>
      </c>
      <c r="I6" s="1694" t="s">
        <v>1342</v>
      </c>
      <c r="J6" s="1705" t="s">
        <v>1344</v>
      </c>
    </row>
    <row r="7" spans="1:10" s="604" customFormat="1" ht="15" customHeight="1">
      <c r="A7" s="1507"/>
      <c r="B7" s="1473"/>
      <c r="C7" s="1700"/>
      <c r="D7" s="1701"/>
      <c r="E7" s="1702"/>
      <c r="F7" s="1695"/>
      <c r="G7" s="1695"/>
      <c r="H7" s="1695"/>
      <c r="I7" s="1695"/>
      <c r="J7" s="1706"/>
    </row>
    <row r="8" spans="1:10" s="604" customFormat="1" ht="18" customHeight="1">
      <c r="A8" s="1507"/>
      <c r="B8" s="1473"/>
      <c r="C8" s="606"/>
      <c r="D8" s="1703" t="s">
        <v>973</v>
      </c>
      <c r="E8" s="1703" t="s">
        <v>974</v>
      </c>
      <c r="F8" s="1695" t="s">
        <v>1339</v>
      </c>
      <c r="G8" s="1695" t="s">
        <v>1340</v>
      </c>
      <c r="H8" s="1695"/>
      <c r="I8" s="1695"/>
      <c r="J8" s="1706"/>
    </row>
    <row r="9" spans="1:10" s="604" customFormat="1" ht="18" customHeight="1">
      <c r="A9" s="1508"/>
      <c r="B9" s="1474"/>
      <c r="C9" s="607"/>
      <c r="D9" s="1704"/>
      <c r="E9" s="1704"/>
      <c r="F9" s="1708"/>
      <c r="G9" s="1708"/>
      <c r="H9" s="1696"/>
      <c r="I9" s="1696"/>
      <c r="J9" s="1707"/>
    </row>
    <row r="10" spans="1:10" s="604" customFormat="1" ht="18" customHeight="1">
      <c r="A10" s="1709" t="s">
        <v>445</v>
      </c>
      <c r="B10" s="1710"/>
      <c r="C10" s="1037">
        <v>890685</v>
      </c>
      <c r="D10" s="1037" t="s">
        <v>955</v>
      </c>
      <c r="E10" s="1037" t="s">
        <v>955</v>
      </c>
      <c r="F10" s="1037">
        <v>44738</v>
      </c>
      <c r="G10" s="1037">
        <v>446214</v>
      </c>
      <c r="H10" s="1037">
        <v>440950</v>
      </c>
      <c r="I10" s="1037">
        <v>1335</v>
      </c>
      <c r="J10" s="1037">
        <v>2186</v>
      </c>
    </row>
    <row r="11" spans="1:10" s="604" customFormat="1" ht="18" customHeight="1">
      <c r="A11" s="1709" t="s">
        <v>297</v>
      </c>
      <c r="B11" s="1710"/>
      <c r="C11" s="1037">
        <v>929128</v>
      </c>
      <c r="D11" s="1037" t="s">
        <v>955</v>
      </c>
      <c r="E11" s="1037" t="s">
        <v>955</v>
      </c>
      <c r="F11" s="1037">
        <v>47298</v>
      </c>
      <c r="G11" s="1037">
        <v>483710</v>
      </c>
      <c r="H11" s="1037">
        <v>439822</v>
      </c>
      <c r="I11" s="1037">
        <v>3103</v>
      </c>
      <c r="J11" s="1037">
        <v>2493</v>
      </c>
    </row>
    <row r="12" spans="1:10" s="604" customFormat="1" ht="18" customHeight="1">
      <c r="A12" s="1709" t="s">
        <v>348</v>
      </c>
      <c r="B12" s="1710"/>
      <c r="C12" s="1037">
        <v>964787</v>
      </c>
      <c r="D12" s="1037" t="s">
        <v>955</v>
      </c>
      <c r="E12" s="1037" t="s">
        <v>955</v>
      </c>
      <c r="F12" s="1037">
        <v>50362</v>
      </c>
      <c r="G12" s="1037">
        <v>511336</v>
      </c>
      <c r="H12" s="1037">
        <v>443721</v>
      </c>
      <c r="I12" s="1037">
        <v>6374</v>
      </c>
      <c r="J12" s="1037">
        <v>3356</v>
      </c>
    </row>
    <row r="13" spans="1:10" s="604" customFormat="1" ht="18" customHeight="1">
      <c r="A13" s="1709" t="s">
        <v>904</v>
      </c>
      <c r="B13" s="1710"/>
      <c r="C13" s="1037">
        <v>985634</v>
      </c>
      <c r="D13" s="1037" t="s">
        <v>46</v>
      </c>
      <c r="E13" s="1037" t="s">
        <v>46</v>
      </c>
      <c r="F13" s="1037">
        <v>54709</v>
      </c>
      <c r="G13" s="1037">
        <v>534304</v>
      </c>
      <c r="H13" s="1037">
        <v>438260</v>
      </c>
      <c r="I13" s="1037">
        <v>8239</v>
      </c>
      <c r="J13" s="1037">
        <v>4831</v>
      </c>
    </row>
    <row r="14" spans="1:10" s="609" customFormat="1" ht="18" customHeight="1">
      <c r="A14" s="1711" t="s">
        <v>1101</v>
      </c>
      <c r="B14" s="1712"/>
      <c r="C14" s="1038">
        <f>SUM(C16:C38)</f>
        <v>1005589</v>
      </c>
      <c r="D14" s="1038">
        <f t="shared" ref="D14:J14" si="0">SUM(D16:D38)</f>
        <v>616499</v>
      </c>
      <c r="E14" s="1038">
        <f t="shared" si="0"/>
        <v>389090</v>
      </c>
      <c r="F14" s="1038">
        <f t="shared" si="0"/>
        <v>59804</v>
      </c>
      <c r="G14" s="1038">
        <f t="shared" si="0"/>
        <v>551481</v>
      </c>
      <c r="H14" s="1038">
        <f t="shared" si="0"/>
        <v>440614</v>
      </c>
      <c r="I14" s="1038">
        <f t="shared" si="0"/>
        <v>6657</v>
      </c>
      <c r="J14" s="1038">
        <f t="shared" si="0"/>
        <v>6837</v>
      </c>
    </row>
    <row r="15" spans="1:10" s="604" customFormat="1" ht="16.5" customHeight="1">
      <c r="A15" s="610"/>
      <c r="B15" s="611"/>
      <c r="C15" s="1037"/>
      <c r="D15" s="1037"/>
      <c r="E15" s="1037"/>
      <c r="F15" s="1037"/>
      <c r="G15" s="1037"/>
      <c r="H15" s="1037"/>
      <c r="I15" s="1037"/>
      <c r="J15" s="1037"/>
    </row>
    <row r="16" spans="1:10" s="604" customFormat="1" ht="17.45" customHeight="1">
      <c r="A16" s="610" t="s">
        <v>298</v>
      </c>
      <c r="B16" s="612" t="s">
        <v>299</v>
      </c>
      <c r="C16" s="1154">
        <f>SUM(D16:E16)</f>
        <v>202375</v>
      </c>
      <c r="D16" s="1155">
        <v>128657</v>
      </c>
      <c r="E16" s="1155">
        <v>73718</v>
      </c>
      <c r="F16" s="1156">
        <v>10337</v>
      </c>
      <c r="G16" s="1157">
        <v>117828</v>
      </c>
      <c r="H16" s="1155">
        <v>81907</v>
      </c>
      <c r="I16" s="1158">
        <v>1547</v>
      </c>
      <c r="J16" s="1159">
        <v>1093</v>
      </c>
    </row>
    <row r="17" spans="1:10" s="604" customFormat="1" ht="17.45" customHeight="1">
      <c r="A17" s="610" t="s">
        <v>300</v>
      </c>
      <c r="B17" s="612" t="s">
        <v>301</v>
      </c>
      <c r="C17" s="1154">
        <f t="shared" ref="C17:C38" si="1">SUM(D17:E17)</f>
        <v>116909</v>
      </c>
      <c r="D17" s="1155">
        <v>74630</v>
      </c>
      <c r="E17" s="1155">
        <v>42279</v>
      </c>
      <c r="F17" s="1156">
        <v>6674</v>
      </c>
      <c r="G17" s="1156">
        <v>72758</v>
      </c>
      <c r="H17" s="1155">
        <v>42771</v>
      </c>
      <c r="I17" s="1158">
        <v>712</v>
      </c>
      <c r="J17" s="1159">
        <v>668</v>
      </c>
    </row>
    <row r="18" spans="1:10" s="604" customFormat="1" ht="17.45" customHeight="1">
      <c r="A18" s="610" t="s">
        <v>302</v>
      </c>
      <c r="B18" s="612" t="s">
        <v>303</v>
      </c>
      <c r="C18" s="1154">
        <f t="shared" si="1"/>
        <v>43726</v>
      </c>
      <c r="D18" s="1155">
        <v>25661</v>
      </c>
      <c r="E18" s="1155">
        <v>18065</v>
      </c>
      <c r="F18" s="1156">
        <v>2489</v>
      </c>
      <c r="G18" s="1156">
        <v>20748</v>
      </c>
      <c r="H18" s="1155">
        <v>22303</v>
      </c>
      <c r="I18" s="1158">
        <v>303</v>
      </c>
      <c r="J18" s="1159">
        <v>372</v>
      </c>
    </row>
    <row r="19" spans="1:10" s="604" customFormat="1" ht="17.45" customHeight="1">
      <c r="A19" s="610" t="s">
        <v>304</v>
      </c>
      <c r="B19" s="612" t="s">
        <v>305</v>
      </c>
      <c r="C19" s="1154">
        <f t="shared" si="1"/>
        <v>51138</v>
      </c>
      <c r="D19" s="1155">
        <v>28192</v>
      </c>
      <c r="E19" s="1155">
        <v>22946</v>
      </c>
      <c r="F19" s="1156">
        <v>3400</v>
      </c>
      <c r="G19" s="1156">
        <v>22879</v>
      </c>
      <c r="H19" s="1155">
        <v>27362</v>
      </c>
      <c r="I19" s="1158">
        <v>394</v>
      </c>
      <c r="J19" s="1159">
        <v>503</v>
      </c>
    </row>
    <row r="20" spans="1:10" s="604" customFormat="1" ht="17.45" customHeight="1">
      <c r="A20" s="610" t="s">
        <v>306</v>
      </c>
      <c r="B20" s="612" t="s">
        <v>307</v>
      </c>
      <c r="C20" s="1154">
        <f t="shared" si="1"/>
        <v>178001</v>
      </c>
      <c r="D20" s="1155">
        <v>110583</v>
      </c>
      <c r="E20" s="1155">
        <v>67418</v>
      </c>
      <c r="F20" s="1156">
        <v>9517</v>
      </c>
      <c r="G20" s="1156">
        <v>113930</v>
      </c>
      <c r="H20" s="1155">
        <v>62364</v>
      </c>
      <c r="I20" s="1158">
        <v>1190</v>
      </c>
      <c r="J20" s="1159">
        <v>517</v>
      </c>
    </row>
    <row r="21" spans="1:10" s="604" customFormat="1" ht="17.45" customHeight="1">
      <c r="A21" s="610" t="s">
        <v>308</v>
      </c>
      <c r="B21" s="612" t="s">
        <v>309</v>
      </c>
      <c r="C21" s="1154">
        <f t="shared" si="1"/>
        <v>33047</v>
      </c>
      <c r="D21" s="1155">
        <v>18469</v>
      </c>
      <c r="E21" s="1155">
        <v>14578</v>
      </c>
      <c r="F21" s="1156">
        <v>2101</v>
      </c>
      <c r="G21" s="1156">
        <v>13152</v>
      </c>
      <c r="H21" s="1155">
        <v>19042</v>
      </c>
      <c r="I21" s="1158">
        <v>407</v>
      </c>
      <c r="J21" s="1159">
        <v>446</v>
      </c>
    </row>
    <row r="22" spans="1:10" s="604" customFormat="1" ht="17.45" customHeight="1">
      <c r="A22" s="610" t="s">
        <v>310</v>
      </c>
      <c r="B22" s="612" t="s">
        <v>311</v>
      </c>
      <c r="C22" s="1154">
        <f t="shared" si="1"/>
        <v>40320</v>
      </c>
      <c r="D22" s="1155">
        <v>25599</v>
      </c>
      <c r="E22" s="1155">
        <v>14721</v>
      </c>
      <c r="F22" s="1156">
        <v>2624</v>
      </c>
      <c r="G22" s="1156">
        <v>22507</v>
      </c>
      <c r="H22" s="1155">
        <v>17357</v>
      </c>
      <c r="I22" s="1158">
        <v>153</v>
      </c>
      <c r="J22" s="1159">
        <v>303</v>
      </c>
    </row>
    <row r="23" spans="1:10" s="604" customFormat="1" ht="17.45" customHeight="1">
      <c r="A23" s="610" t="s">
        <v>312</v>
      </c>
      <c r="B23" s="612" t="s">
        <v>313</v>
      </c>
      <c r="C23" s="1154">
        <f t="shared" si="1"/>
        <v>29493</v>
      </c>
      <c r="D23" s="1155">
        <v>17229</v>
      </c>
      <c r="E23" s="1155">
        <v>12264</v>
      </c>
      <c r="F23" s="1156">
        <v>1869</v>
      </c>
      <c r="G23" s="1156">
        <v>10876</v>
      </c>
      <c r="H23" s="1155">
        <v>18065</v>
      </c>
      <c r="I23" s="1158">
        <v>205</v>
      </c>
      <c r="J23" s="1159">
        <v>347</v>
      </c>
    </row>
    <row r="24" spans="1:10" s="604" customFormat="1" ht="17.45" customHeight="1">
      <c r="A24" s="610" t="s">
        <v>314</v>
      </c>
      <c r="B24" s="612" t="s">
        <v>315</v>
      </c>
      <c r="C24" s="1154">
        <f t="shared" si="1"/>
        <v>22261</v>
      </c>
      <c r="D24" s="1155">
        <v>12682</v>
      </c>
      <c r="E24" s="1155">
        <v>9579</v>
      </c>
      <c r="F24" s="1156">
        <v>1371</v>
      </c>
      <c r="G24" s="1156">
        <v>9446</v>
      </c>
      <c r="H24" s="1155">
        <v>12372</v>
      </c>
      <c r="I24" s="1158">
        <v>178</v>
      </c>
      <c r="J24" s="1159">
        <v>265</v>
      </c>
    </row>
    <row r="25" spans="1:10" s="604" customFormat="1" ht="17.45" customHeight="1">
      <c r="A25" s="610" t="s">
        <v>316</v>
      </c>
      <c r="B25" s="612" t="s">
        <v>317</v>
      </c>
      <c r="C25" s="1154">
        <f t="shared" si="1"/>
        <v>98470</v>
      </c>
      <c r="D25" s="1155">
        <v>57441</v>
      </c>
      <c r="E25" s="1155">
        <v>41029</v>
      </c>
      <c r="F25" s="1156">
        <v>5719</v>
      </c>
      <c r="G25" s="1156">
        <v>54189</v>
      </c>
      <c r="H25" s="1155">
        <v>42989</v>
      </c>
      <c r="I25" s="1158">
        <v>760</v>
      </c>
      <c r="J25" s="1159">
        <v>532</v>
      </c>
    </row>
    <row r="26" spans="1:10" s="604" customFormat="1" ht="17.45" customHeight="1">
      <c r="A26" s="610" t="s">
        <v>318</v>
      </c>
      <c r="B26" s="612" t="s">
        <v>319</v>
      </c>
      <c r="C26" s="1154">
        <f t="shared" si="1"/>
        <v>8179</v>
      </c>
      <c r="D26" s="1155">
        <v>5298</v>
      </c>
      <c r="E26" s="1155">
        <v>2881</v>
      </c>
      <c r="F26" s="1156">
        <v>597</v>
      </c>
      <c r="G26" s="1156">
        <v>3961</v>
      </c>
      <c r="H26" s="1155">
        <v>4071</v>
      </c>
      <c r="I26" s="1158">
        <v>37</v>
      </c>
      <c r="J26" s="1159">
        <v>110</v>
      </c>
    </row>
    <row r="27" spans="1:10" s="604" customFormat="1" ht="17.45" customHeight="1">
      <c r="A27" s="610" t="s">
        <v>320</v>
      </c>
      <c r="B27" s="612" t="s">
        <v>321</v>
      </c>
      <c r="C27" s="1154">
        <f t="shared" si="1"/>
        <v>15461</v>
      </c>
      <c r="D27" s="1155">
        <v>9630</v>
      </c>
      <c r="E27" s="1155">
        <v>5831</v>
      </c>
      <c r="F27" s="1156">
        <v>978</v>
      </c>
      <c r="G27" s="1156">
        <v>5771</v>
      </c>
      <c r="H27" s="1155">
        <v>9393</v>
      </c>
      <c r="I27" s="1158">
        <v>74</v>
      </c>
      <c r="J27" s="1159">
        <v>223</v>
      </c>
    </row>
    <row r="28" spans="1:10" s="604" customFormat="1" ht="17.45" customHeight="1">
      <c r="A28" s="610" t="s">
        <v>322</v>
      </c>
      <c r="B28" s="612" t="s">
        <v>323</v>
      </c>
      <c r="C28" s="1154">
        <f t="shared" si="1"/>
        <v>7321</v>
      </c>
      <c r="D28" s="1155">
        <v>4313</v>
      </c>
      <c r="E28" s="1155">
        <v>3008</v>
      </c>
      <c r="F28" s="1156">
        <v>550</v>
      </c>
      <c r="G28" s="1156">
        <v>2518</v>
      </c>
      <c r="H28" s="1155">
        <v>4674</v>
      </c>
      <c r="I28" s="1158">
        <v>30</v>
      </c>
      <c r="J28" s="1159">
        <v>99</v>
      </c>
    </row>
    <row r="29" spans="1:10" s="604" customFormat="1" ht="17.45" customHeight="1">
      <c r="A29" s="610" t="s">
        <v>324</v>
      </c>
      <c r="B29" s="612" t="s">
        <v>325</v>
      </c>
      <c r="C29" s="1154">
        <f t="shared" si="1"/>
        <v>4782</v>
      </c>
      <c r="D29" s="1155">
        <v>2962</v>
      </c>
      <c r="E29" s="1155">
        <v>1820</v>
      </c>
      <c r="F29" s="1156">
        <v>366</v>
      </c>
      <c r="G29" s="1156">
        <v>1675</v>
      </c>
      <c r="H29" s="1155">
        <v>3002</v>
      </c>
      <c r="I29" s="1158">
        <v>29</v>
      </c>
      <c r="J29" s="1159">
        <v>76</v>
      </c>
    </row>
    <row r="30" spans="1:10" s="604" customFormat="1" ht="17.45" customHeight="1">
      <c r="A30" s="610" t="s">
        <v>326</v>
      </c>
      <c r="B30" s="612" t="s">
        <v>327</v>
      </c>
      <c r="C30" s="1154">
        <f t="shared" si="1"/>
        <v>11580</v>
      </c>
      <c r="D30" s="1155">
        <v>6733</v>
      </c>
      <c r="E30" s="1155">
        <v>4847</v>
      </c>
      <c r="F30" s="1156">
        <v>713</v>
      </c>
      <c r="G30" s="1156">
        <v>4136</v>
      </c>
      <c r="H30" s="1155">
        <v>7277</v>
      </c>
      <c r="I30" s="1158">
        <v>44</v>
      </c>
      <c r="J30" s="1159">
        <v>123</v>
      </c>
    </row>
    <row r="31" spans="1:10" s="604" customFormat="1" ht="17.45" customHeight="1">
      <c r="A31" s="610" t="s">
        <v>328</v>
      </c>
      <c r="B31" s="612" t="s">
        <v>329</v>
      </c>
      <c r="C31" s="1154">
        <f t="shared" si="1"/>
        <v>14116</v>
      </c>
      <c r="D31" s="1155">
        <v>8280</v>
      </c>
      <c r="E31" s="1155">
        <v>5836</v>
      </c>
      <c r="F31" s="1156">
        <v>839</v>
      </c>
      <c r="G31" s="1156">
        <v>5933</v>
      </c>
      <c r="H31" s="1155">
        <v>7982</v>
      </c>
      <c r="I31" s="1158">
        <v>69</v>
      </c>
      <c r="J31" s="1159">
        <v>132</v>
      </c>
    </row>
    <row r="32" spans="1:10" s="604" customFormat="1" ht="17.45" customHeight="1">
      <c r="A32" s="610" t="s">
        <v>330</v>
      </c>
      <c r="B32" s="612" t="s">
        <v>331</v>
      </c>
      <c r="C32" s="1154">
        <f t="shared" si="1"/>
        <v>16490</v>
      </c>
      <c r="D32" s="1155">
        <v>10987</v>
      </c>
      <c r="E32" s="1155">
        <v>5503</v>
      </c>
      <c r="F32" s="1156">
        <v>1539</v>
      </c>
      <c r="G32" s="1156">
        <v>10096</v>
      </c>
      <c r="H32" s="1155">
        <v>6236</v>
      </c>
      <c r="I32" s="1158">
        <v>50</v>
      </c>
      <c r="J32" s="1159">
        <v>108</v>
      </c>
    </row>
    <row r="33" spans="1:11" s="604" customFormat="1" ht="17.45" customHeight="1">
      <c r="A33" s="610" t="s">
        <v>332</v>
      </c>
      <c r="B33" s="612" t="s">
        <v>333</v>
      </c>
      <c r="C33" s="1154">
        <f t="shared" si="1"/>
        <v>20108</v>
      </c>
      <c r="D33" s="1155">
        <v>13076</v>
      </c>
      <c r="E33" s="1155">
        <v>7032</v>
      </c>
      <c r="F33" s="1156">
        <v>1518</v>
      </c>
      <c r="G33" s="1156">
        <v>10501</v>
      </c>
      <c r="H33" s="1155">
        <v>9379</v>
      </c>
      <c r="I33" s="1158">
        <v>42</v>
      </c>
      <c r="J33" s="1159">
        <v>186</v>
      </c>
    </row>
    <row r="34" spans="1:11" s="604" customFormat="1" ht="17.45" customHeight="1">
      <c r="A34" s="610" t="s">
        <v>334</v>
      </c>
      <c r="B34" s="612" t="s">
        <v>335</v>
      </c>
      <c r="C34" s="1154">
        <f t="shared" si="1"/>
        <v>51093</v>
      </c>
      <c r="D34" s="1155">
        <v>31685</v>
      </c>
      <c r="E34" s="1155">
        <v>19408</v>
      </c>
      <c r="F34" s="1156">
        <v>3814</v>
      </c>
      <c r="G34" s="1156">
        <v>31918</v>
      </c>
      <c r="H34" s="1155">
        <v>18758</v>
      </c>
      <c r="I34" s="1158">
        <v>212</v>
      </c>
      <c r="J34" s="1159">
        <v>205</v>
      </c>
    </row>
    <row r="35" spans="1:11" s="604" customFormat="1" ht="17.45" customHeight="1">
      <c r="A35" s="610" t="s">
        <v>336</v>
      </c>
      <c r="B35" s="612" t="s">
        <v>337</v>
      </c>
      <c r="C35" s="1154">
        <f t="shared" si="1"/>
        <v>11953</v>
      </c>
      <c r="D35" s="1155">
        <v>7135</v>
      </c>
      <c r="E35" s="1155">
        <v>4818</v>
      </c>
      <c r="F35" s="1156">
        <v>747</v>
      </c>
      <c r="G35" s="1156">
        <v>4290</v>
      </c>
      <c r="H35" s="1155">
        <v>7393</v>
      </c>
      <c r="I35" s="1158">
        <v>67</v>
      </c>
      <c r="J35" s="1159">
        <v>203</v>
      </c>
    </row>
    <row r="36" spans="1:11" s="604" customFormat="1" ht="17.45" customHeight="1">
      <c r="A36" s="610" t="s">
        <v>338</v>
      </c>
      <c r="B36" s="612" t="s">
        <v>339</v>
      </c>
      <c r="C36" s="1154">
        <f t="shared" si="1"/>
        <v>9725</v>
      </c>
      <c r="D36" s="1155">
        <v>5938</v>
      </c>
      <c r="E36" s="1155">
        <v>3787</v>
      </c>
      <c r="F36" s="1156">
        <v>710</v>
      </c>
      <c r="G36" s="1156">
        <v>3602</v>
      </c>
      <c r="H36" s="1155">
        <v>5928</v>
      </c>
      <c r="I36" s="1158">
        <v>45</v>
      </c>
      <c r="J36" s="1159">
        <v>150</v>
      </c>
    </row>
    <row r="37" spans="1:11" s="604" customFormat="1" ht="17.45" customHeight="1">
      <c r="A37" s="610" t="s">
        <v>340</v>
      </c>
      <c r="B37" s="612" t="s">
        <v>341</v>
      </c>
      <c r="C37" s="1154">
        <f t="shared" si="1"/>
        <v>15888</v>
      </c>
      <c r="D37" s="1155">
        <v>9495</v>
      </c>
      <c r="E37" s="1155">
        <v>6393</v>
      </c>
      <c r="F37" s="1156">
        <v>1128</v>
      </c>
      <c r="G37" s="1156">
        <v>7778</v>
      </c>
      <c r="H37" s="1155">
        <v>7894</v>
      </c>
      <c r="I37" s="1158">
        <v>85</v>
      </c>
      <c r="J37" s="1159">
        <v>131</v>
      </c>
    </row>
    <row r="38" spans="1:11" s="604" customFormat="1" ht="17.45" customHeight="1" thickBot="1">
      <c r="A38" s="610" t="s">
        <v>1015</v>
      </c>
      <c r="B38" s="612" t="s">
        <v>343</v>
      </c>
      <c r="C38" s="1154">
        <f t="shared" si="1"/>
        <v>3153</v>
      </c>
      <c r="D38" s="1155">
        <v>1824</v>
      </c>
      <c r="E38" s="1155">
        <v>1329</v>
      </c>
      <c r="F38" s="1156">
        <v>204</v>
      </c>
      <c r="G38" s="1156">
        <v>989</v>
      </c>
      <c r="H38" s="1155">
        <v>2095</v>
      </c>
      <c r="I38" s="1160">
        <v>24</v>
      </c>
      <c r="J38" s="1161">
        <v>45</v>
      </c>
    </row>
    <row r="39" spans="1:11" s="614" customFormat="1" ht="12.95" customHeight="1">
      <c r="A39" s="621" t="s">
        <v>446</v>
      </c>
      <c r="B39" s="618"/>
      <c r="C39" s="619"/>
      <c r="D39" s="619"/>
      <c r="E39" s="619"/>
      <c r="F39" s="619"/>
      <c r="G39" s="619"/>
      <c r="H39" s="619"/>
      <c r="I39" s="619"/>
      <c r="J39" s="620" t="s">
        <v>447</v>
      </c>
      <c r="K39" s="613"/>
    </row>
    <row r="40" spans="1:11" s="604" customFormat="1" ht="11.25">
      <c r="A40" s="1036" t="s">
        <v>1338</v>
      </c>
      <c r="B40" s="603"/>
    </row>
    <row r="41" spans="1:11" s="604" customFormat="1" ht="11.25">
      <c r="A41" s="615"/>
      <c r="B41" s="616"/>
      <c r="C41" s="615"/>
      <c r="D41" s="615"/>
      <c r="E41" s="615"/>
      <c r="F41" s="615"/>
    </row>
    <row r="42" spans="1:11" s="604" customFormat="1" ht="11.25">
      <c r="A42" s="615"/>
      <c r="B42" s="616"/>
      <c r="C42" s="615"/>
      <c r="D42" s="615"/>
      <c r="E42" s="615"/>
      <c r="F42" s="615"/>
    </row>
    <row r="43" spans="1:11" s="604" customFormat="1" ht="11.25">
      <c r="A43" s="615"/>
      <c r="B43" s="616"/>
      <c r="C43" s="615"/>
      <c r="D43" s="615"/>
      <c r="E43" s="615"/>
      <c r="F43" s="615"/>
    </row>
    <row r="44" spans="1:11" s="604" customFormat="1" ht="11.25">
      <c r="A44" s="615"/>
      <c r="B44" s="616"/>
      <c r="C44" s="615"/>
      <c r="D44" s="615"/>
      <c r="E44" s="615"/>
      <c r="F44" s="615"/>
    </row>
    <row r="45" spans="1:11" s="604" customFormat="1" ht="11.25">
      <c r="A45" s="615"/>
      <c r="B45" s="616"/>
      <c r="C45" s="615"/>
      <c r="D45" s="615"/>
      <c r="E45" s="615"/>
      <c r="F45" s="615"/>
    </row>
    <row r="46" spans="1:11" s="604" customFormat="1" ht="11.25">
      <c r="A46" s="615"/>
      <c r="B46" s="616"/>
      <c r="C46" s="615"/>
      <c r="D46" s="615"/>
      <c r="E46" s="615"/>
      <c r="F46" s="615"/>
    </row>
    <row r="47" spans="1:11" s="604" customFormat="1" ht="11.25">
      <c r="A47" s="615"/>
      <c r="B47" s="616"/>
      <c r="C47" s="615"/>
      <c r="D47" s="615"/>
      <c r="E47" s="615"/>
      <c r="F47" s="615"/>
    </row>
    <row r="48" spans="1:11" s="604" customFormat="1" ht="11.25">
      <c r="A48" s="615"/>
      <c r="B48" s="616"/>
      <c r="C48" s="615"/>
      <c r="D48" s="615"/>
      <c r="E48" s="615"/>
      <c r="F48" s="615"/>
    </row>
    <row r="49" spans="1:6" s="604" customFormat="1" ht="11.25">
      <c r="A49" s="615"/>
      <c r="B49" s="616"/>
      <c r="C49" s="615"/>
      <c r="D49" s="615"/>
      <c r="E49" s="615"/>
      <c r="F49" s="615"/>
    </row>
    <row r="50" spans="1:6" s="604" customFormat="1" ht="11.25">
      <c r="A50" s="615"/>
      <c r="B50" s="616"/>
      <c r="C50" s="615"/>
      <c r="D50" s="615"/>
      <c r="E50" s="615"/>
      <c r="F50" s="615"/>
    </row>
    <row r="51" spans="1:6" s="604" customFormat="1" ht="11.25">
      <c r="A51" s="615"/>
      <c r="B51" s="616"/>
      <c r="C51" s="615"/>
      <c r="D51" s="615"/>
      <c r="E51" s="615"/>
      <c r="F51" s="615"/>
    </row>
    <row r="52" spans="1:6" s="604" customFormat="1" ht="11.25">
      <c r="A52" s="615"/>
      <c r="B52" s="616"/>
      <c r="C52" s="615"/>
      <c r="D52" s="615"/>
      <c r="E52" s="615"/>
      <c r="F52" s="615"/>
    </row>
    <row r="53" spans="1:6" s="604" customFormat="1" ht="11.25">
      <c r="A53" s="615"/>
      <c r="B53" s="616"/>
      <c r="C53" s="615"/>
      <c r="D53" s="615"/>
      <c r="E53" s="615"/>
      <c r="F53" s="615"/>
    </row>
    <row r="54" spans="1:6" s="604" customFormat="1" ht="11.25">
      <c r="A54" s="615"/>
      <c r="B54" s="616"/>
      <c r="C54" s="615"/>
      <c r="D54" s="615"/>
      <c r="E54" s="615"/>
      <c r="F54" s="615"/>
    </row>
    <row r="55" spans="1:6" s="604" customFormat="1" ht="11.25">
      <c r="A55" s="615"/>
      <c r="B55" s="616"/>
      <c r="C55" s="615"/>
      <c r="D55" s="615"/>
      <c r="E55" s="615"/>
      <c r="F55" s="615"/>
    </row>
    <row r="56" spans="1:6" s="604" customFormat="1" ht="11.25">
      <c r="A56" s="615"/>
      <c r="B56" s="616"/>
      <c r="C56" s="615"/>
      <c r="D56" s="615"/>
      <c r="E56" s="615"/>
      <c r="F56" s="615"/>
    </row>
    <row r="57" spans="1:6" s="604" customFormat="1" ht="11.25">
      <c r="A57" s="615"/>
      <c r="B57" s="616"/>
      <c r="C57" s="615"/>
      <c r="D57" s="615"/>
      <c r="E57" s="615"/>
      <c r="F57" s="615"/>
    </row>
    <row r="58" spans="1:6" s="604" customFormat="1" ht="11.25">
      <c r="A58" s="615"/>
      <c r="B58" s="616"/>
      <c r="C58" s="615"/>
      <c r="D58" s="615"/>
      <c r="E58" s="615"/>
      <c r="F58" s="615"/>
    </row>
    <row r="59" spans="1:6" s="604" customFormat="1" ht="11.25">
      <c r="A59" s="615"/>
      <c r="B59" s="616"/>
      <c r="C59" s="615"/>
      <c r="D59" s="615"/>
      <c r="E59" s="615"/>
      <c r="F59" s="615"/>
    </row>
    <row r="60" spans="1:6" s="604" customFormat="1" ht="11.25">
      <c r="A60" s="615"/>
      <c r="B60" s="616"/>
      <c r="C60" s="615"/>
      <c r="D60" s="615"/>
      <c r="E60" s="615"/>
      <c r="F60" s="615"/>
    </row>
    <row r="61" spans="1:6" s="604" customFormat="1" ht="11.25">
      <c r="A61" s="615"/>
      <c r="B61" s="616"/>
      <c r="C61" s="615"/>
      <c r="D61" s="615"/>
      <c r="E61" s="615"/>
      <c r="F61" s="615"/>
    </row>
    <row r="62" spans="1:6" s="604" customFormat="1" ht="11.25">
      <c r="A62" s="615"/>
      <c r="B62" s="616"/>
      <c r="C62" s="615"/>
      <c r="D62" s="615"/>
      <c r="E62" s="615"/>
      <c r="F62" s="615"/>
    </row>
    <row r="63" spans="1:6" s="604" customFormat="1" ht="11.25">
      <c r="A63" s="615"/>
      <c r="B63" s="616"/>
      <c r="C63" s="615"/>
      <c r="D63" s="615"/>
      <c r="E63" s="615"/>
      <c r="F63" s="615"/>
    </row>
    <row r="64" spans="1:6" s="604" customFormat="1" ht="11.25">
      <c r="A64" s="615"/>
      <c r="B64" s="616"/>
      <c r="C64" s="615"/>
      <c r="D64" s="615"/>
      <c r="E64" s="615"/>
      <c r="F64" s="615"/>
    </row>
    <row r="65" spans="1:6" s="604" customFormat="1" ht="11.25">
      <c r="A65" s="615"/>
      <c r="B65" s="616"/>
      <c r="C65" s="615"/>
      <c r="D65" s="615"/>
      <c r="E65" s="615"/>
      <c r="F65" s="615"/>
    </row>
    <row r="66" spans="1:6" s="604" customFormat="1" ht="11.25">
      <c r="A66" s="615"/>
      <c r="B66" s="616"/>
      <c r="C66" s="615"/>
      <c r="D66" s="615"/>
      <c r="E66" s="615"/>
      <c r="F66" s="615"/>
    </row>
    <row r="67" spans="1:6" s="604" customFormat="1" ht="11.25">
      <c r="A67" s="615"/>
      <c r="B67" s="616"/>
      <c r="C67" s="615"/>
      <c r="D67" s="615"/>
      <c r="E67" s="615"/>
      <c r="F67" s="615"/>
    </row>
    <row r="68" spans="1:6" s="604" customFormat="1" ht="11.25">
      <c r="A68" s="615"/>
      <c r="B68" s="616"/>
      <c r="C68" s="615"/>
      <c r="D68" s="615"/>
      <c r="E68" s="615"/>
      <c r="F68" s="615"/>
    </row>
    <row r="69" spans="1:6" s="604" customFormat="1" ht="11.25">
      <c r="A69" s="615"/>
      <c r="B69" s="616"/>
      <c r="C69" s="615"/>
      <c r="D69" s="615"/>
      <c r="E69" s="615"/>
      <c r="F69" s="615"/>
    </row>
    <row r="70" spans="1:6" s="604" customFormat="1" ht="11.25">
      <c r="A70" s="615"/>
      <c r="B70" s="616"/>
      <c r="C70" s="615"/>
      <c r="D70" s="615"/>
      <c r="E70" s="615"/>
      <c r="F70" s="615"/>
    </row>
    <row r="71" spans="1:6" s="604" customFormat="1" ht="11.25">
      <c r="A71" s="615"/>
      <c r="B71" s="616"/>
      <c r="C71" s="615"/>
      <c r="D71" s="615"/>
      <c r="E71" s="615"/>
      <c r="F71" s="615"/>
    </row>
    <row r="72" spans="1:6" s="604" customFormat="1" ht="11.25">
      <c r="A72" s="615"/>
      <c r="B72" s="616"/>
      <c r="C72" s="615"/>
      <c r="D72" s="615"/>
      <c r="E72" s="615"/>
      <c r="F72" s="615"/>
    </row>
    <row r="73" spans="1:6" s="604" customFormat="1" ht="11.25">
      <c r="A73" s="615"/>
      <c r="B73" s="616"/>
      <c r="C73" s="615"/>
      <c r="D73" s="615"/>
      <c r="E73" s="615"/>
      <c r="F73" s="615"/>
    </row>
    <row r="74" spans="1:6" s="604" customFormat="1" ht="11.25">
      <c r="A74" s="615"/>
      <c r="B74" s="616"/>
      <c r="C74" s="615"/>
      <c r="D74" s="615"/>
      <c r="E74" s="615"/>
      <c r="F74" s="615"/>
    </row>
    <row r="75" spans="1:6" s="604" customFormat="1" ht="11.25">
      <c r="A75" s="615"/>
      <c r="B75" s="616"/>
      <c r="C75" s="615"/>
      <c r="D75" s="615"/>
      <c r="E75" s="615"/>
      <c r="F75" s="615"/>
    </row>
    <row r="76" spans="1:6" s="604" customFormat="1" ht="11.25">
      <c r="A76" s="615"/>
      <c r="B76" s="616"/>
      <c r="C76" s="615"/>
      <c r="D76" s="615"/>
      <c r="E76" s="615"/>
      <c r="F76" s="615"/>
    </row>
    <row r="77" spans="1:6" s="604" customFormat="1" ht="11.25">
      <c r="A77" s="615"/>
      <c r="B77" s="616"/>
      <c r="C77" s="615"/>
      <c r="D77" s="615"/>
      <c r="E77" s="615"/>
      <c r="F77" s="615"/>
    </row>
    <row r="78" spans="1:6" s="604" customFormat="1" ht="11.25">
      <c r="A78" s="615"/>
      <c r="B78" s="616"/>
      <c r="C78" s="615"/>
      <c r="D78" s="615"/>
      <c r="E78" s="615"/>
      <c r="F78" s="615"/>
    </row>
    <row r="79" spans="1:6" s="604" customFormat="1" ht="11.25">
      <c r="A79" s="615"/>
      <c r="B79" s="616"/>
      <c r="C79" s="615"/>
      <c r="D79" s="615"/>
      <c r="E79" s="615"/>
      <c r="F79" s="615"/>
    </row>
    <row r="80" spans="1:6" s="604" customFormat="1" ht="11.25">
      <c r="A80" s="615"/>
      <c r="B80" s="616"/>
      <c r="C80" s="615"/>
      <c r="D80" s="615"/>
      <c r="E80" s="615"/>
      <c r="F80" s="615"/>
    </row>
    <row r="81" spans="1:10" s="604" customFormat="1" ht="11.25">
      <c r="A81" s="615"/>
      <c r="B81" s="616"/>
      <c r="C81" s="615"/>
      <c r="D81" s="615"/>
      <c r="E81" s="615"/>
      <c r="F81" s="615"/>
    </row>
    <row r="82" spans="1:10" s="604" customFormat="1" ht="11.25">
      <c r="A82" s="615"/>
      <c r="B82" s="616"/>
      <c r="C82" s="615"/>
      <c r="D82" s="615"/>
      <c r="E82" s="615"/>
      <c r="F82" s="615"/>
    </row>
    <row r="83" spans="1:10" s="604" customFormat="1" ht="11.25">
      <c r="A83" s="615"/>
      <c r="B83" s="616"/>
      <c r="C83" s="615"/>
      <c r="D83" s="615"/>
      <c r="E83" s="615"/>
      <c r="F83" s="615"/>
    </row>
    <row r="84" spans="1:10" s="604" customFormat="1" ht="11.25">
      <c r="A84" s="615"/>
      <c r="B84" s="616"/>
      <c r="C84" s="615"/>
      <c r="D84" s="615"/>
      <c r="E84" s="615"/>
      <c r="F84" s="615"/>
    </row>
    <row r="85" spans="1:10" s="604" customFormat="1" ht="11.25">
      <c r="A85" s="615"/>
      <c r="B85" s="616"/>
      <c r="C85" s="615"/>
      <c r="D85" s="615"/>
      <c r="E85" s="615"/>
      <c r="F85" s="615"/>
    </row>
    <row r="86" spans="1:10" s="604" customFormat="1" ht="11.25">
      <c r="A86" s="615"/>
      <c r="B86" s="616"/>
      <c r="C86" s="615"/>
      <c r="D86" s="615"/>
      <c r="E86" s="615"/>
      <c r="F86" s="615"/>
    </row>
    <row r="87" spans="1:10" s="604" customFormat="1" ht="11.25">
      <c r="A87" s="615"/>
      <c r="B87" s="616"/>
      <c r="C87" s="615"/>
      <c r="D87" s="615"/>
      <c r="E87" s="615"/>
      <c r="F87" s="615"/>
    </row>
    <row r="88" spans="1:10" s="604" customFormat="1" ht="11.25">
      <c r="A88" s="615"/>
      <c r="B88" s="616"/>
      <c r="C88" s="615"/>
      <c r="D88" s="615"/>
      <c r="E88" s="615"/>
      <c r="F88" s="615"/>
    </row>
    <row r="89" spans="1:10" s="604" customFormat="1" ht="11.25">
      <c r="A89" s="615"/>
      <c r="B89" s="616"/>
      <c r="C89" s="615"/>
      <c r="D89" s="615"/>
      <c r="E89" s="615"/>
      <c r="F89" s="615"/>
    </row>
    <row r="90" spans="1:10" s="604" customFormat="1" ht="11.25">
      <c r="A90" s="615"/>
      <c r="B90" s="616"/>
      <c r="C90" s="615"/>
      <c r="D90" s="615"/>
      <c r="E90" s="615"/>
      <c r="F90" s="615"/>
    </row>
    <row r="91" spans="1:10" s="604" customFormat="1" ht="11.25">
      <c r="A91" s="615"/>
      <c r="B91" s="616"/>
      <c r="C91" s="615"/>
      <c r="D91" s="615"/>
      <c r="E91" s="615"/>
      <c r="F91" s="615"/>
    </row>
    <row r="92" spans="1:10" s="604" customFormat="1">
      <c r="A92" s="615"/>
      <c r="B92" s="596"/>
      <c r="C92" s="597"/>
      <c r="D92" s="597"/>
      <c r="E92" s="597"/>
      <c r="F92" s="597"/>
      <c r="G92" s="598"/>
      <c r="H92" s="598"/>
      <c r="I92" s="598"/>
      <c r="J92" s="598"/>
    </row>
  </sheetData>
  <sheetProtection selectLockedCells="1"/>
  <mergeCells count="17">
    <mergeCell ref="A12:B12"/>
    <mergeCell ref="A14:B14"/>
    <mergeCell ref="A10:B10"/>
    <mergeCell ref="A11:B11"/>
    <mergeCell ref="A13:B13"/>
    <mergeCell ref="A3:J3"/>
    <mergeCell ref="A4:J4"/>
    <mergeCell ref="A6:B9"/>
    <mergeCell ref="F6:G7"/>
    <mergeCell ref="H6:H9"/>
    <mergeCell ref="C6:E7"/>
    <mergeCell ref="D8:D9"/>
    <mergeCell ref="E8:E9"/>
    <mergeCell ref="I6:I9"/>
    <mergeCell ref="J6:J9"/>
    <mergeCell ref="F8:F9"/>
    <mergeCell ref="G8:G9"/>
  </mergeCells>
  <phoneticPr fontId="5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5.625" style="117" customWidth="1"/>
    <col min="2" max="2" width="11.125" style="117" customWidth="1"/>
    <col min="3" max="3" width="9.625" style="117" customWidth="1"/>
    <col min="4" max="4" width="11.75" style="117" customWidth="1"/>
    <col min="5" max="5" width="11" style="117" customWidth="1"/>
    <col min="6" max="6" width="12.625" style="117" customWidth="1"/>
    <col min="7" max="7" width="9.125" style="117" customWidth="1"/>
    <col min="8" max="8" width="11.625" style="117" customWidth="1"/>
    <col min="9" max="10" width="8.625" style="117" customWidth="1"/>
    <col min="11" max="11" width="11" style="117" customWidth="1"/>
    <col min="12" max="12" width="7.625" style="117" customWidth="1"/>
    <col min="13" max="13" width="11" style="117" customWidth="1"/>
    <col min="14" max="14" width="8.125" style="117" customWidth="1"/>
    <col min="15" max="15" width="9.125" style="117" customWidth="1"/>
    <col min="16" max="16" width="7.625" style="117" customWidth="1"/>
    <col min="17" max="17" width="10.625" style="117" customWidth="1"/>
    <col min="18" max="18" width="7.625" style="117" customWidth="1"/>
    <col min="19" max="19" width="11.625" style="117" customWidth="1"/>
    <col min="20" max="20" width="6.875" style="117" customWidth="1"/>
    <col min="21" max="21" width="10.125" style="117" customWidth="1"/>
    <col min="22" max="22" width="7.625" style="117" customWidth="1"/>
    <col min="23" max="23" width="10.125" style="117" customWidth="1"/>
    <col min="24" max="24" width="7.625" style="117" customWidth="1"/>
    <col min="25" max="25" width="10.125" style="117" customWidth="1"/>
    <col min="26" max="26" width="10.625" style="117" customWidth="1"/>
    <col min="27" max="16384" width="9" style="117"/>
  </cols>
  <sheetData>
    <row r="1" spans="1:26" s="115" customFormat="1" ht="14.1" customHeight="1">
      <c r="A1" s="595" t="s">
        <v>53</v>
      </c>
      <c r="B1" s="622"/>
      <c r="E1" s="623"/>
      <c r="H1" s="28" t="s">
        <v>221</v>
      </c>
      <c r="I1" s="595" t="s">
        <v>1350</v>
      </c>
      <c r="Q1" s="622"/>
      <c r="R1" s="622"/>
      <c r="S1" s="622"/>
      <c r="Z1" s="983" t="s">
        <v>1351</v>
      </c>
    </row>
    <row r="2" spans="1:26" s="115" customFormat="1" ht="14.1" customHeight="1">
      <c r="A2" s="595"/>
      <c r="B2" s="622"/>
      <c r="E2" s="623"/>
      <c r="I2" s="595"/>
      <c r="M2" s="599"/>
      <c r="Q2" s="622"/>
      <c r="R2" s="622"/>
      <c r="S2" s="622"/>
      <c r="Y2" s="1721"/>
      <c r="Z2" s="1721"/>
    </row>
    <row r="3" spans="1:26" s="23" customFormat="1" ht="20.100000000000001" customHeight="1">
      <c r="A3" s="1745" t="s">
        <v>91</v>
      </c>
      <c r="B3" s="1745"/>
      <c r="C3" s="1745"/>
      <c r="D3" s="1745"/>
      <c r="E3" s="1745"/>
      <c r="F3" s="1745"/>
      <c r="G3" s="1745"/>
      <c r="H3" s="1745"/>
      <c r="I3" s="1745" t="s">
        <v>92</v>
      </c>
      <c r="J3" s="1745"/>
      <c r="K3" s="1745"/>
      <c r="L3" s="1745"/>
      <c r="M3" s="1745"/>
      <c r="N3" s="1745"/>
      <c r="O3" s="1745"/>
      <c r="P3" s="1745"/>
      <c r="Q3" s="1745"/>
      <c r="R3" s="1745" t="s">
        <v>93</v>
      </c>
      <c r="S3" s="1745"/>
      <c r="T3" s="1745"/>
      <c r="U3" s="1745"/>
      <c r="V3" s="1745"/>
      <c r="W3" s="1745"/>
      <c r="X3" s="1745"/>
      <c r="Y3" s="1745"/>
      <c r="Z3" s="1745"/>
    </row>
    <row r="4" spans="1:26" s="25" customFormat="1" ht="24" customHeight="1">
      <c r="A4" s="1746" t="s">
        <v>94</v>
      </c>
      <c r="B4" s="1746"/>
      <c r="C4" s="1746"/>
      <c r="D4" s="1746"/>
      <c r="E4" s="1746"/>
      <c r="F4" s="1746"/>
      <c r="G4" s="1746"/>
      <c r="H4" s="1746"/>
      <c r="I4" s="624"/>
      <c r="J4" s="982"/>
      <c r="K4" s="982"/>
      <c r="L4" s="982"/>
      <c r="M4" s="982"/>
      <c r="N4" s="624"/>
      <c r="O4" s="624"/>
      <c r="P4" s="624"/>
      <c r="Q4" s="624"/>
      <c r="R4" s="624"/>
      <c r="S4" s="624"/>
      <c r="T4" s="982"/>
      <c r="U4" s="982"/>
      <c r="V4" s="982"/>
      <c r="W4" s="982"/>
      <c r="X4" s="982"/>
      <c r="Y4" s="982"/>
      <c r="Z4" s="982"/>
    </row>
    <row r="5" spans="1:26" s="27" customFormat="1" ht="18" customHeight="1" thickBot="1">
      <c r="A5" s="625" t="s">
        <v>95</v>
      </c>
      <c r="B5" s="625"/>
      <c r="C5" s="625"/>
      <c r="D5" s="625"/>
      <c r="E5" s="625"/>
      <c r="F5" s="625"/>
      <c r="G5" s="625"/>
      <c r="H5" s="626" t="s">
        <v>96</v>
      </c>
      <c r="I5" s="625" t="s">
        <v>95</v>
      </c>
      <c r="J5" s="625"/>
      <c r="K5" s="625"/>
      <c r="L5" s="625"/>
      <c r="M5" s="625"/>
      <c r="N5" s="625"/>
      <c r="O5" s="625"/>
      <c r="P5" s="625"/>
      <c r="Q5" s="625"/>
      <c r="R5" s="625"/>
      <c r="S5" s="625"/>
      <c r="T5" s="625"/>
      <c r="U5" s="625"/>
      <c r="V5" s="625"/>
      <c r="W5" s="625"/>
      <c r="X5" s="625"/>
      <c r="Y5" s="625"/>
      <c r="Z5" s="626" t="s">
        <v>96</v>
      </c>
    </row>
    <row r="6" spans="1:26" ht="14.25" customHeight="1">
      <c r="A6" s="1506" t="s">
        <v>57</v>
      </c>
      <c r="B6" s="1405"/>
      <c r="C6" s="1732" t="s">
        <v>97</v>
      </c>
      <c r="D6" s="1727"/>
      <c r="E6" s="1747" t="s">
        <v>98</v>
      </c>
      <c r="F6" s="1742"/>
      <c r="G6" s="1742"/>
      <c r="H6" s="1742"/>
      <c r="I6" s="1735" t="s">
        <v>1354</v>
      </c>
      <c r="J6" s="1744" t="s">
        <v>1349</v>
      </c>
      <c r="K6" s="1742"/>
      <c r="L6" s="1742"/>
      <c r="M6" s="1742"/>
      <c r="N6" s="1742"/>
      <c r="O6" s="1742"/>
      <c r="P6" s="1742"/>
      <c r="Q6" s="1742"/>
      <c r="R6" s="1742" t="s">
        <v>1346</v>
      </c>
      <c r="S6" s="1743"/>
      <c r="T6" s="1727" t="s">
        <v>99</v>
      </c>
      <c r="U6" s="1727"/>
      <c r="V6" s="1727"/>
      <c r="W6" s="1727"/>
      <c r="X6" s="1727"/>
      <c r="Y6" s="1728"/>
      <c r="Z6" s="1512" t="s">
        <v>1356</v>
      </c>
    </row>
    <row r="7" spans="1:26" ht="14.25" customHeight="1">
      <c r="A7" s="1507"/>
      <c r="B7" s="1473"/>
      <c r="C7" s="1729"/>
      <c r="D7" s="1724"/>
      <c r="E7" s="1738" t="s">
        <v>1243</v>
      </c>
      <c r="F7" s="1739"/>
      <c r="G7" s="1739"/>
      <c r="H7" s="1739"/>
      <c r="I7" s="1736"/>
      <c r="J7" s="1740" t="s">
        <v>1347</v>
      </c>
      <c r="K7" s="1739"/>
      <c r="L7" s="1739"/>
      <c r="M7" s="1739"/>
      <c r="N7" s="1739"/>
      <c r="O7" s="1741"/>
      <c r="P7" s="1723" t="s">
        <v>101</v>
      </c>
      <c r="Q7" s="1714"/>
      <c r="R7" s="1716" t="s">
        <v>102</v>
      </c>
      <c r="S7" s="1724"/>
      <c r="T7" s="1716" t="s">
        <v>103</v>
      </c>
      <c r="U7" s="1724"/>
      <c r="V7" s="1723" t="s">
        <v>104</v>
      </c>
      <c r="W7" s="1724"/>
      <c r="X7" s="1723" t="s">
        <v>105</v>
      </c>
      <c r="Y7" s="1714"/>
      <c r="Z7" s="1513"/>
    </row>
    <row r="8" spans="1:26" ht="31.5" customHeight="1">
      <c r="A8" s="1507"/>
      <c r="B8" s="1473"/>
      <c r="C8" s="1729"/>
      <c r="D8" s="1724"/>
      <c r="E8" s="1724" t="s">
        <v>106</v>
      </c>
      <c r="F8" s="1724"/>
      <c r="G8" s="1713" t="s">
        <v>1116</v>
      </c>
      <c r="H8" s="1719"/>
      <c r="I8" s="1736"/>
      <c r="J8" s="1713" t="s">
        <v>1345</v>
      </c>
      <c r="K8" s="1729"/>
      <c r="L8" s="1724" t="s">
        <v>107</v>
      </c>
      <c r="M8" s="1724"/>
      <c r="N8" s="1714" t="s">
        <v>108</v>
      </c>
      <c r="O8" s="1729"/>
      <c r="P8" s="1724"/>
      <c r="Q8" s="1714"/>
      <c r="R8" s="1729"/>
      <c r="S8" s="1724"/>
      <c r="T8" s="1729"/>
      <c r="U8" s="1724"/>
      <c r="V8" s="1724"/>
      <c r="W8" s="1724"/>
      <c r="X8" s="1724"/>
      <c r="Y8" s="1714"/>
      <c r="Z8" s="1513"/>
    </row>
    <row r="9" spans="1:26" ht="14.25" customHeight="1">
      <c r="A9" s="1507"/>
      <c r="B9" s="1473"/>
      <c r="C9" s="1716" t="s">
        <v>813</v>
      </c>
      <c r="D9" s="1723" t="s">
        <v>109</v>
      </c>
      <c r="E9" s="1723" t="s">
        <v>813</v>
      </c>
      <c r="F9" s="1723" t="s">
        <v>109</v>
      </c>
      <c r="G9" s="1716" t="s">
        <v>813</v>
      </c>
      <c r="H9" s="1713" t="s">
        <v>109</v>
      </c>
      <c r="I9" s="1736"/>
      <c r="J9" s="1716" t="s">
        <v>813</v>
      </c>
      <c r="K9" s="1723" t="s">
        <v>109</v>
      </c>
      <c r="L9" s="1716" t="s">
        <v>1348</v>
      </c>
      <c r="M9" s="1723" t="s">
        <v>109</v>
      </c>
      <c r="N9" s="1716" t="s">
        <v>1348</v>
      </c>
      <c r="O9" s="1723" t="s">
        <v>109</v>
      </c>
      <c r="P9" s="1716" t="s">
        <v>1348</v>
      </c>
      <c r="Q9" s="1718" t="s">
        <v>109</v>
      </c>
      <c r="R9" s="1716" t="s">
        <v>1348</v>
      </c>
      <c r="S9" s="1723" t="s">
        <v>109</v>
      </c>
      <c r="T9" s="1716" t="s">
        <v>1348</v>
      </c>
      <c r="U9" s="1723" t="s">
        <v>109</v>
      </c>
      <c r="V9" s="1723" t="s">
        <v>1348</v>
      </c>
      <c r="W9" s="1723" t="s">
        <v>109</v>
      </c>
      <c r="X9" s="1723" t="s">
        <v>1348</v>
      </c>
      <c r="Y9" s="1713" t="s">
        <v>109</v>
      </c>
      <c r="Z9" s="1513"/>
    </row>
    <row r="10" spans="1:26">
      <c r="A10" s="1507"/>
      <c r="B10" s="1473"/>
      <c r="C10" s="1716"/>
      <c r="D10" s="1724"/>
      <c r="E10" s="1723"/>
      <c r="F10" s="1724"/>
      <c r="G10" s="1716"/>
      <c r="H10" s="1714"/>
      <c r="I10" s="1736"/>
      <c r="J10" s="1716"/>
      <c r="K10" s="1724"/>
      <c r="L10" s="1716"/>
      <c r="M10" s="1724"/>
      <c r="N10" s="1716"/>
      <c r="O10" s="1724"/>
      <c r="P10" s="1716"/>
      <c r="Q10" s="1719"/>
      <c r="R10" s="1716"/>
      <c r="S10" s="1724"/>
      <c r="T10" s="1716"/>
      <c r="U10" s="1724"/>
      <c r="V10" s="1723"/>
      <c r="W10" s="1724"/>
      <c r="X10" s="1723"/>
      <c r="Y10" s="1714"/>
      <c r="Z10" s="1513"/>
    </row>
    <row r="11" spans="1:26">
      <c r="A11" s="1508"/>
      <c r="B11" s="1474"/>
      <c r="C11" s="1717"/>
      <c r="D11" s="1725"/>
      <c r="E11" s="1726"/>
      <c r="F11" s="1725"/>
      <c r="G11" s="1717"/>
      <c r="H11" s="1715"/>
      <c r="I11" s="1737"/>
      <c r="J11" s="1717"/>
      <c r="K11" s="1725"/>
      <c r="L11" s="1717"/>
      <c r="M11" s="1725"/>
      <c r="N11" s="1717"/>
      <c r="O11" s="1725"/>
      <c r="P11" s="1717"/>
      <c r="Q11" s="1720"/>
      <c r="R11" s="1717"/>
      <c r="S11" s="1725"/>
      <c r="T11" s="1717"/>
      <c r="U11" s="1725"/>
      <c r="V11" s="1726"/>
      <c r="W11" s="1725"/>
      <c r="X11" s="1726"/>
      <c r="Y11" s="1715"/>
      <c r="Z11" s="1514"/>
    </row>
    <row r="12" spans="1:26" ht="15.95" customHeight="1">
      <c r="A12" s="1733" t="s">
        <v>344</v>
      </c>
      <c r="B12" s="1734"/>
      <c r="C12" s="1039">
        <v>217155</v>
      </c>
      <c r="D12" s="1039">
        <v>516010864</v>
      </c>
      <c r="E12" s="1039">
        <v>140460</v>
      </c>
      <c r="F12" s="1039">
        <v>274366061</v>
      </c>
      <c r="G12" s="608">
        <v>1443</v>
      </c>
      <c r="H12" s="608">
        <v>8511092</v>
      </c>
      <c r="I12" s="82" t="s">
        <v>344</v>
      </c>
      <c r="J12" s="1061">
        <v>12476</v>
      </c>
      <c r="K12" s="1061">
        <v>56859660</v>
      </c>
      <c r="L12" s="1062">
        <v>16799</v>
      </c>
      <c r="M12" s="1062">
        <v>71349778</v>
      </c>
      <c r="N12" s="1052">
        <v>138</v>
      </c>
      <c r="O12" s="1052">
        <v>189677</v>
      </c>
      <c r="P12" s="1053">
        <v>4974</v>
      </c>
      <c r="Q12" s="1053">
        <v>19037186</v>
      </c>
      <c r="R12" s="1053">
        <v>32865</v>
      </c>
      <c r="S12" s="1053">
        <v>65730142</v>
      </c>
      <c r="T12" s="1054">
        <v>240</v>
      </c>
      <c r="U12" s="1054">
        <v>2396163</v>
      </c>
      <c r="V12" s="1055">
        <v>6796</v>
      </c>
      <c r="W12" s="1055">
        <v>16046859</v>
      </c>
      <c r="X12" s="1055">
        <v>964</v>
      </c>
      <c r="Y12" s="1055">
        <v>1524246</v>
      </c>
      <c r="Z12" s="119" t="s">
        <v>344</v>
      </c>
    </row>
    <row r="13" spans="1:26" ht="15.95" customHeight="1">
      <c r="A13" s="1733" t="s">
        <v>297</v>
      </c>
      <c r="B13" s="1734"/>
      <c r="C13" s="1039">
        <v>230839</v>
      </c>
      <c r="D13" s="1039">
        <v>592908820</v>
      </c>
      <c r="E13" s="1039">
        <v>141798</v>
      </c>
      <c r="F13" s="1039">
        <v>294938518</v>
      </c>
      <c r="G13" s="608">
        <v>2532</v>
      </c>
      <c r="H13" s="608">
        <v>17847136</v>
      </c>
      <c r="I13" s="82" t="s">
        <v>297</v>
      </c>
      <c r="J13" s="1061">
        <v>18146</v>
      </c>
      <c r="K13" s="1061">
        <v>76812762</v>
      </c>
      <c r="L13" s="1062">
        <v>19688</v>
      </c>
      <c r="M13" s="1062">
        <v>89461182</v>
      </c>
      <c r="N13" s="1052">
        <v>178</v>
      </c>
      <c r="O13" s="1052">
        <v>241436</v>
      </c>
      <c r="P13" s="1053">
        <v>5064</v>
      </c>
      <c r="Q13" s="1053">
        <v>19598451</v>
      </c>
      <c r="R13" s="1053">
        <v>35770</v>
      </c>
      <c r="S13" s="1053">
        <v>73576674</v>
      </c>
      <c r="T13" s="1054">
        <v>209</v>
      </c>
      <c r="U13" s="1054">
        <v>2206231</v>
      </c>
      <c r="V13" s="1055">
        <v>6365</v>
      </c>
      <c r="W13" s="1055">
        <v>16451003</v>
      </c>
      <c r="X13" s="1055">
        <v>1089</v>
      </c>
      <c r="Y13" s="1055">
        <v>1775427</v>
      </c>
      <c r="Z13" s="119" t="s">
        <v>297</v>
      </c>
    </row>
    <row r="14" spans="1:26" ht="15.95" customHeight="1">
      <c r="A14" s="1733" t="s">
        <v>348</v>
      </c>
      <c r="B14" s="1734"/>
      <c r="C14" s="1039">
        <v>243905</v>
      </c>
      <c r="D14" s="1039">
        <v>669933433</v>
      </c>
      <c r="E14" s="1039">
        <v>140227</v>
      </c>
      <c r="F14" s="1039">
        <v>301981639</v>
      </c>
      <c r="G14" s="608">
        <v>3669</v>
      </c>
      <c r="H14" s="608">
        <v>27896631</v>
      </c>
      <c r="I14" s="82" t="s">
        <v>348</v>
      </c>
      <c r="J14" s="1061">
        <v>26002</v>
      </c>
      <c r="K14" s="1061">
        <v>107539893</v>
      </c>
      <c r="L14" s="1062">
        <v>22449</v>
      </c>
      <c r="M14" s="1062">
        <v>107807737</v>
      </c>
      <c r="N14" s="1052">
        <v>241</v>
      </c>
      <c r="O14" s="1052">
        <v>329943</v>
      </c>
      <c r="P14" s="1053">
        <v>4976</v>
      </c>
      <c r="Q14" s="1053">
        <v>19713061</v>
      </c>
      <c r="R14" s="1053">
        <v>38603</v>
      </c>
      <c r="S14" s="1053">
        <v>81895797</v>
      </c>
      <c r="T14" s="1054">
        <v>219</v>
      </c>
      <c r="U14" s="1054">
        <v>2477309</v>
      </c>
      <c r="V14" s="1055">
        <v>6440</v>
      </c>
      <c r="W14" s="1055">
        <v>18383305</v>
      </c>
      <c r="X14" s="1055">
        <v>1079</v>
      </c>
      <c r="Y14" s="1055">
        <v>1908118</v>
      </c>
      <c r="Z14" s="119" t="s">
        <v>348</v>
      </c>
    </row>
    <row r="15" spans="1:26" ht="15.95" customHeight="1">
      <c r="A15" s="1733" t="s">
        <v>904</v>
      </c>
      <c r="B15" s="1734"/>
      <c r="C15" s="1039">
        <v>263494</v>
      </c>
      <c r="D15" s="1039">
        <v>776864801</v>
      </c>
      <c r="E15" s="1039">
        <v>138015</v>
      </c>
      <c r="F15" s="1039">
        <v>308058196</v>
      </c>
      <c r="G15" s="608">
        <v>5434</v>
      </c>
      <c r="H15" s="608">
        <v>42978415</v>
      </c>
      <c r="I15" s="82" t="s">
        <v>904</v>
      </c>
      <c r="J15" s="1061">
        <v>35902</v>
      </c>
      <c r="K15" s="1061">
        <v>149044722</v>
      </c>
      <c r="L15" s="1062">
        <v>27835</v>
      </c>
      <c r="M15" s="1062">
        <v>133880324</v>
      </c>
      <c r="N15" s="1052">
        <v>348</v>
      </c>
      <c r="O15" s="1052">
        <v>512444</v>
      </c>
      <c r="P15" s="1053">
        <v>4993</v>
      </c>
      <c r="Q15" s="1053">
        <v>20300379</v>
      </c>
      <c r="R15" s="1053">
        <v>41633</v>
      </c>
      <c r="S15" s="1053">
        <v>91877905</v>
      </c>
      <c r="T15" s="1054">
        <v>160</v>
      </c>
      <c r="U15" s="1054">
        <v>1957705</v>
      </c>
      <c r="V15" s="1055">
        <v>8132</v>
      </c>
      <c r="W15" s="1055">
        <v>26321904</v>
      </c>
      <c r="X15" s="1055">
        <v>1042</v>
      </c>
      <c r="Y15" s="1055">
        <v>1932808</v>
      </c>
      <c r="Z15" s="119" t="s">
        <v>904</v>
      </c>
    </row>
    <row r="16" spans="1:26" ht="15.95" customHeight="1">
      <c r="A16" s="1730" t="s">
        <v>1088</v>
      </c>
      <c r="B16" s="1731"/>
      <c r="C16" s="1040">
        <f t="shared" ref="C16:M16" si="0">SUM(C18:C40)</f>
        <v>274025</v>
      </c>
      <c r="D16" s="1040">
        <f>SUM(D18:D40)</f>
        <v>878777661</v>
      </c>
      <c r="E16" s="1040">
        <f t="shared" si="0"/>
        <v>135399</v>
      </c>
      <c r="F16" s="1040">
        <f t="shared" si="0"/>
        <v>310483643</v>
      </c>
      <c r="G16" s="1040">
        <f t="shared" si="0"/>
        <v>5716</v>
      </c>
      <c r="H16" s="1040">
        <f t="shared" si="0"/>
        <v>53969977</v>
      </c>
      <c r="I16" s="83" t="s">
        <v>1088</v>
      </c>
      <c r="J16" s="1056">
        <f t="shared" si="0"/>
        <v>38074</v>
      </c>
      <c r="K16" s="1056">
        <f t="shared" si="0"/>
        <v>176648815</v>
      </c>
      <c r="L16" s="1056">
        <f t="shared" si="0"/>
        <v>34496</v>
      </c>
      <c r="M16" s="1056">
        <f t="shared" si="0"/>
        <v>181930649</v>
      </c>
      <c r="N16" s="1056">
        <f t="shared" ref="N16:Y16" si="1">SUM(N18:N40)</f>
        <v>419</v>
      </c>
      <c r="O16" s="1056">
        <f t="shared" si="1"/>
        <v>673353</v>
      </c>
      <c r="P16" s="1056">
        <f t="shared" si="1"/>
        <v>4898</v>
      </c>
      <c r="Q16" s="1056">
        <f t="shared" si="1"/>
        <v>21114810</v>
      </c>
      <c r="R16" s="1056">
        <f t="shared" si="1"/>
        <v>44826</v>
      </c>
      <c r="S16" s="1056">
        <f t="shared" si="1"/>
        <v>101719125</v>
      </c>
      <c r="T16" s="1056">
        <f t="shared" si="1"/>
        <v>213</v>
      </c>
      <c r="U16" s="1056">
        <f t="shared" si="1"/>
        <v>2612980</v>
      </c>
      <c r="V16" s="1056">
        <f t="shared" si="1"/>
        <v>8852</v>
      </c>
      <c r="W16" s="1056">
        <f t="shared" si="1"/>
        <v>27562208</v>
      </c>
      <c r="X16" s="1056">
        <f t="shared" si="1"/>
        <v>1132</v>
      </c>
      <c r="Y16" s="1056">
        <f t="shared" si="1"/>
        <v>2062101</v>
      </c>
      <c r="Z16" s="1045" t="s">
        <v>1088</v>
      </c>
    </row>
    <row r="17" spans="1:26">
      <c r="A17" s="627"/>
      <c r="B17" s="628"/>
      <c r="C17" s="1041"/>
      <c r="D17" s="1041"/>
      <c r="E17" s="1041"/>
      <c r="F17" s="1041"/>
      <c r="G17" s="1041"/>
      <c r="H17" s="1041"/>
      <c r="I17" s="1046"/>
      <c r="J17" s="1055"/>
      <c r="K17" s="1055"/>
      <c r="L17" s="1055"/>
      <c r="M17" s="1055"/>
      <c r="N17" s="1057" t="s">
        <v>110</v>
      </c>
      <c r="O17" s="1057"/>
      <c r="P17" s="1057"/>
      <c r="Q17" s="1057"/>
      <c r="R17" s="1057"/>
      <c r="S17" s="1057"/>
      <c r="T17" s="1055"/>
      <c r="U17" s="1055"/>
      <c r="V17" s="1055"/>
      <c r="W17" s="1055"/>
      <c r="X17" s="1055"/>
      <c r="Y17" s="1055"/>
      <c r="Z17" s="1047"/>
    </row>
    <row r="18" spans="1:26" ht="15.95" customHeight="1">
      <c r="A18" s="629" t="s">
        <v>298</v>
      </c>
      <c r="B18" s="630" t="s">
        <v>299</v>
      </c>
      <c r="C18" s="1039">
        <f t="shared" ref="C18:C40" si="2">E18+L18+G18+J18+N18+P18+R18+T18+V18+X18</f>
        <v>42322</v>
      </c>
      <c r="D18" s="1039">
        <f t="shared" ref="D18:D40" si="3">F18+M18+H18+K18+O18+Q18+S18+U18+W18+Y18</f>
        <v>172991165</v>
      </c>
      <c r="E18" s="1042">
        <v>15485</v>
      </c>
      <c r="F18" s="1042">
        <v>36727615</v>
      </c>
      <c r="G18" s="1042">
        <v>1855</v>
      </c>
      <c r="H18" s="1042">
        <v>18591918</v>
      </c>
      <c r="I18" s="1048" t="s">
        <v>298</v>
      </c>
      <c r="J18" s="1059">
        <v>7274</v>
      </c>
      <c r="K18" s="1059">
        <v>37942224</v>
      </c>
      <c r="L18" s="1059">
        <v>7984</v>
      </c>
      <c r="M18" s="1059">
        <v>51605846</v>
      </c>
      <c r="N18" s="1058">
        <v>94</v>
      </c>
      <c r="O18" s="1058">
        <v>146457</v>
      </c>
      <c r="P18" s="1058">
        <v>973</v>
      </c>
      <c r="Q18" s="1058">
        <v>4321299</v>
      </c>
      <c r="R18" s="1058">
        <v>6771</v>
      </c>
      <c r="S18" s="1058">
        <v>17621569</v>
      </c>
      <c r="T18" s="1059">
        <v>44</v>
      </c>
      <c r="U18" s="1059">
        <v>601424</v>
      </c>
      <c r="V18" s="1059">
        <v>1653</v>
      </c>
      <c r="W18" s="1059">
        <v>5118338</v>
      </c>
      <c r="X18" s="1059">
        <v>189</v>
      </c>
      <c r="Y18" s="1059">
        <v>314475</v>
      </c>
      <c r="Z18" s="1049" t="s">
        <v>882</v>
      </c>
    </row>
    <row r="19" spans="1:26" ht="15.95" customHeight="1">
      <c r="A19" s="629" t="s">
        <v>300</v>
      </c>
      <c r="B19" s="630" t="s">
        <v>301</v>
      </c>
      <c r="C19" s="1039">
        <f t="shared" si="2"/>
        <v>27578</v>
      </c>
      <c r="D19" s="1039">
        <f t="shared" si="3"/>
        <v>89699183</v>
      </c>
      <c r="E19" s="1042">
        <v>12887</v>
      </c>
      <c r="F19" s="1042">
        <v>28936505</v>
      </c>
      <c r="G19" s="1042">
        <v>607</v>
      </c>
      <c r="H19" s="1042">
        <v>5734100</v>
      </c>
      <c r="I19" s="1048" t="s">
        <v>300</v>
      </c>
      <c r="J19" s="1059">
        <v>3827</v>
      </c>
      <c r="K19" s="1059">
        <v>17334754</v>
      </c>
      <c r="L19" s="1059">
        <v>3941</v>
      </c>
      <c r="M19" s="1059">
        <v>20129791</v>
      </c>
      <c r="N19" s="1058">
        <v>46</v>
      </c>
      <c r="O19" s="1058">
        <v>80228</v>
      </c>
      <c r="P19" s="1058">
        <v>579</v>
      </c>
      <c r="Q19" s="1058">
        <v>2478005</v>
      </c>
      <c r="R19" s="1058">
        <v>4110</v>
      </c>
      <c r="S19" s="1058">
        <v>9358471</v>
      </c>
      <c r="T19" s="1059">
        <v>22</v>
      </c>
      <c r="U19" s="1059">
        <v>226925</v>
      </c>
      <c r="V19" s="1059">
        <v>1439</v>
      </c>
      <c r="W19" s="1059">
        <v>5158162</v>
      </c>
      <c r="X19" s="1059">
        <v>120</v>
      </c>
      <c r="Y19" s="1059">
        <v>262242</v>
      </c>
      <c r="Z19" s="1049" t="s">
        <v>883</v>
      </c>
    </row>
    <row r="20" spans="1:26" ht="15.95" customHeight="1">
      <c r="A20" s="629" t="s">
        <v>302</v>
      </c>
      <c r="B20" s="630" t="s">
        <v>303</v>
      </c>
      <c r="C20" s="1039">
        <f t="shared" si="2"/>
        <v>13887</v>
      </c>
      <c r="D20" s="1039">
        <f t="shared" si="3"/>
        <v>42435554</v>
      </c>
      <c r="E20" s="1042">
        <v>6926</v>
      </c>
      <c r="F20" s="1042">
        <v>15759448</v>
      </c>
      <c r="G20" s="1042">
        <v>235</v>
      </c>
      <c r="H20" s="1042">
        <v>2054945</v>
      </c>
      <c r="I20" s="1048" t="s">
        <v>302</v>
      </c>
      <c r="J20" s="1059">
        <v>2147</v>
      </c>
      <c r="K20" s="1059">
        <v>9439022</v>
      </c>
      <c r="L20" s="1059">
        <v>1753</v>
      </c>
      <c r="M20" s="1059">
        <v>8253704</v>
      </c>
      <c r="N20" s="1058">
        <v>22</v>
      </c>
      <c r="O20" s="1058">
        <v>37838</v>
      </c>
      <c r="P20" s="1058">
        <v>213</v>
      </c>
      <c r="Q20" s="1058">
        <v>918197</v>
      </c>
      <c r="R20" s="1058">
        <v>2141</v>
      </c>
      <c r="S20" s="1058">
        <v>4683026</v>
      </c>
      <c r="T20" s="1059">
        <v>12</v>
      </c>
      <c r="U20" s="1059">
        <v>150915</v>
      </c>
      <c r="V20" s="1059">
        <v>395</v>
      </c>
      <c r="W20" s="1059">
        <v>1078223</v>
      </c>
      <c r="X20" s="1059">
        <v>43</v>
      </c>
      <c r="Y20" s="1059">
        <v>60236</v>
      </c>
      <c r="Z20" s="1049" t="s">
        <v>884</v>
      </c>
    </row>
    <row r="21" spans="1:26" ht="15.95" customHeight="1">
      <c r="A21" s="629" t="s">
        <v>304</v>
      </c>
      <c r="B21" s="630" t="s">
        <v>305</v>
      </c>
      <c r="C21" s="1039">
        <f t="shared" si="2"/>
        <v>17163</v>
      </c>
      <c r="D21" s="1039">
        <f t="shared" si="3"/>
        <v>50214146</v>
      </c>
      <c r="E21" s="1042">
        <v>9167</v>
      </c>
      <c r="F21" s="1042">
        <v>20409229</v>
      </c>
      <c r="G21" s="1042">
        <v>236</v>
      </c>
      <c r="H21" s="1042">
        <v>2279845</v>
      </c>
      <c r="I21" s="1048" t="s">
        <v>304</v>
      </c>
      <c r="J21" s="1059">
        <v>2374</v>
      </c>
      <c r="K21" s="1059">
        <v>10029628</v>
      </c>
      <c r="L21" s="1059">
        <v>1614</v>
      </c>
      <c r="M21" s="1059">
        <v>8274653</v>
      </c>
      <c r="N21" s="1058">
        <v>31</v>
      </c>
      <c r="O21" s="1058">
        <v>50380</v>
      </c>
      <c r="P21" s="1058">
        <v>301</v>
      </c>
      <c r="Q21" s="1058">
        <v>1260889</v>
      </c>
      <c r="R21" s="1058">
        <v>2871</v>
      </c>
      <c r="S21" s="1058">
        <v>6276538</v>
      </c>
      <c r="T21" s="1059">
        <v>7</v>
      </c>
      <c r="U21" s="1059">
        <v>83954</v>
      </c>
      <c r="V21" s="1059">
        <v>500</v>
      </c>
      <c r="W21" s="1059">
        <v>1453002</v>
      </c>
      <c r="X21" s="1059">
        <v>62</v>
      </c>
      <c r="Y21" s="1059">
        <v>96028</v>
      </c>
      <c r="Z21" s="1049" t="s">
        <v>885</v>
      </c>
    </row>
    <row r="22" spans="1:26" ht="15.95" customHeight="1">
      <c r="A22" s="629" t="s">
        <v>306</v>
      </c>
      <c r="B22" s="630" t="s">
        <v>307</v>
      </c>
      <c r="C22" s="1039">
        <f t="shared" si="2"/>
        <v>22735</v>
      </c>
      <c r="D22" s="1039">
        <f t="shared" si="3"/>
        <v>85361187</v>
      </c>
      <c r="E22" s="1042">
        <v>7292</v>
      </c>
      <c r="F22" s="1042">
        <v>17064335</v>
      </c>
      <c r="G22" s="1042">
        <v>691</v>
      </c>
      <c r="H22" s="1042">
        <v>6221347</v>
      </c>
      <c r="I22" s="1048" t="s">
        <v>306</v>
      </c>
      <c r="J22" s="1059">
        <v>3559</v>
      </c>
      <c r="K22" s="1059">
        <v>16857330</v>
      </c>
      <c r="L22" s="1059">
        <v>5551</v>
      </c>
      <c r="M22" s="1059">
        <v>28049465</v>
      </c>
      <c r="N22" s="1058">
        <v>37</v>
      </c>
      <c r="O22" s="1058">
        <v>71956</v>
      </c>
      <c r="P22" s="1058">
        <v>592</v>
      </c>
      <c r="Q22" s="1058">
        <v>2731842</v>
      </c>
      <c r="R22" s="1058">
        <v>3584</v>
      </c>
      <c r="S22" s="1058">
        <v>8943660</v>
      </c>
      <c r="T22" s="1059">
        <v>34</v>
      </c>
      <c r="U22" s="1059">
        <v>450257</v>
      </c>
      <c r="V22" s="1059">
        <v>1228</v>
      </c>
      <c r="W22" s="1059">
        <v>4646699</v>
      </c>
      <c r="X22" s="1059">
        <v>167</v>
      </c>
      <c r="Y22" s="1059">
        <v>324296</v>
      </c>
      <c r="Z22" s="1049" t="s">
        <v>886</v>
      </c>
    </row>
    <row r="23" spans="1:26" ht="15.95" customHeight="1">
      <c r="A23" s="629" t="s">
        <v>308</v>
      </c>
      <c r="B23" s="630" t="s">
        <v>309</v>
      </c>
      <c r="C23" s="1039">
        <f t="shared" si="2"/>
        <v>12049</v>
      </c>
      <c r="D23" s="1039">
        <f t="shared" si="3"/>
        <v>34851680</v>
      </c>
      <c r="E23" s="1042">
        <v>6598</v>
      </c>
      <c r="F23" s="1042">
        <v>14811624</v>
      </c>
      <c r="G23" s="1042">
        <v>143</v>
      </c>
      <c r="H23" s="1042">
        <v>1310254</v>
      </c>
      <c r="I23" s="1048" t="s">
        <v>308</v>
      </c>
      <c r="J23" s="1059">
        <v>1683</v>
      </c>
      <c r="K23" s="1059">
        <v>6984803</v>
      </c>
      <c r="L23" s="1059">
        <v>1120</v>
      </c>
      <c r="M23" s="1059">
        <v>5729768</v>
      </c>
      <c r="N23" s="1058">
        <v>11</v>
      </c>
      <c r="O23" s="1058">
        <v>16479</v>
      </c>
      <c r="P23" s="1058">
        <v>191</v>
      </c>
      <c r="Q23" s="1058">
        <v>781219</v>
      </c>
      <c r="R23" s="1058">
        <v>1888</v>
      </c>
      <c r="S23" s="1058">
        <v>4135293</v>
      </c>
      <c r="T23" s="1059">
        <v>6</v>
      </c>
      <c r="U23" s="1059">
        <v>92174</v>
      </c>
      <c r="V23" s="1059">
        <v>378</v>
      </c>
      <c r="W23" s="1059">
        <v>941374</v>
      </c>
      <c r="X23" s="1059">
        <v>31</v>
      </c>
      <c r="Y23" s="1059">
        <v>48692</v>
      </c>
      <c r="Z23" s="1049" t="s">
        <v>887</v>
      </c>
    </row>
    <row r="24" spans="1:26" ht="15.95" customHeight="1">
      <c r="A24" s="629" t="s">
        <v>310</v>
      </c>
      <c r="B24" s="630" t="s">
        <v>311</v>
      </c>
      <c r="C24" s="1039">
        <f t="shared" si="2"/>
        <v>13458</v>
      </c>
      <c r="D24" s="1039">
        <f t="shared" si="3"/>
        <v>38355966</v>
      </c>
      <c r="E24" s="1042">
        <v>7298</v>
      </c>
      <c r="F24" s="1042">
        <v>15987318</v>
      </c>
      <c r="G24" s="1042">
        <v>176</v>
      </c>
      <c r="H24" s="1042">
        <v>1555015</v>
      </c>
      <c r="I24" s="1048" t="s">
        <v>310</v>
      </c>
      <c r="J24" s="1059">
        <v>1775</v>
      </c>
      <c r="K24" s="1059">
        <v>7745540</v>
      </c>
      <c r="L24" s="1059">
        <v>1399</v>
      </c>
      <c r="M24" s="1059">
        <v>6553392</v>
      </c>
      <c r="N24" s="1058">
        <v>20</v>
      </c>
      <c r="O24" s="1058">
        <v>29755</v>
      </c>
      <c r="P24" s="1058">
        <v>206</v>
      </c>
      <c r="Q24" s="1058">
        <v>868075</v>
      </c>
      <c r="R24" s="1058">
        <v>2155</v>
      </c>
      <c r="S24" s="1058">
        <v>4413298</v>
      </c>
      <c r="T24" s="1059">
        <v>10</v>
      </c>
      <c r="U24" s="1059">
        <v>116076</v>
      </c>
      <c r="V24" s="1059">
        <v>360</v>
      </c>
      <c r="W24" s="1059">
        <v>987195</v>
      </c>
      <c r="X24" s="1059">
        <v>59</v>
      </c>
      <c r="Y24" s="1059">
        <v>100302</v>
      </c>
      <c r="Z24" s="1049" t="s">
        <v>888</v>
      </c>
    </row>
    <row r="25" spans="1:26" ht="15.95" customHeight="1">
      <c r="A25" s="629" t="s">
        <v>312</v>
      </c>
      <c r="B25" s="630" t="s">
        <v>313</v>
      </c>
      <c r="C25" s="1039">
        <f t="shared" si="2"/>
        <v>15445</v>
      </c>
      <c r="D25" s="1039">
        <f t="shared" si="3"/>
        <v>41682987</v>
      </c>
      <c r="E25" s="1042">
        <v>9073</v>
      </c>
      <c r="F25" s="1042">
        <v>19834814</v>
      </c>
      <c r="G25" s="1042">
        <v>152</v>
      </c>
      <c r="H25" s="1042">
        <v>1451032</v>
      </c>
      <c r="I25" s="1048" t="s">
        <v>312</v>
      </c>
      <c r="J25" s="1059">
        <v>1755</v>
      </c>
      <c r="K25" s="1059">
        <v>7730728</v>
      </c>
      <c r="L25" s="1059">
        <v>1044</v>
      </c>
      <c r="M25" s="1059">
        <v>5061493</v>
      </c>
      <c r="N25" s="1058">
        <v>17</v>
      </c>
      <c r="O25" s="1058">
        <v>25212</v>
      </c>
      <c r="P25" s="1058">
        <v>218</v>
      </c>
      <c r="Q25" s="1058">
        <v>907696</v>
      </c>
      <c r="R25" s="1058">
        <v>2854</v>
      </c>
      <c r="S25" s="1058">
        <v>5839255</v>
      </c>
      <c r="T25" s="1059">
        <v>6</v>
      </c>
      <c r="U25" s="1059">
        <v>83924</v>
      </c>
      <c r="V25" s="1059">
        <v>279</v>
      </c>
      <c r="W25" s="1059">
        <v>660860</v>
      </c>
      <c r="X25" s="1059">
        <v>47</v>
      </c>
      <c r="Y25" s="1059">
        <v>87973</v>
      </c>
      <c r="Z25" s="1049" t="s">
        <v>889</v>
      </c>
    </row>
    <row r="26" spans="1:26" ht="15.95" customHeight="1">
      <c r="A26" s="629" t="s">
        <v>314</v>
      </c>
      <c r="B26" s="630" t="s">
        <v>315</v>
      </c>
      <c r="C26" s="1039">
        <f t="shared" si="2"/>
        <v>10483</v>
      </c>
      <c r="D26" s="1039">
        <f t="shared" si="3"/>
        <v>30411109</v>
      </c>
      <c r="E26" s="1042">
        <v>5651</v>
      </c>
      <c r="F26" s="1042">
        <v>12826033</v>
      </c>
      <c r="G26" s="1042">
        <v>156</v>
      </c>
      <c r="H26" s="1042">
        <v>1366746</v>
      </c>
      <c r="I26" s="1048" t="s">
        <v>314</v>
      </c>
      <c r="J26" s="1059">
        <v>1431</v>
      </c>
      <c r="K26" s="1059">
        <v>6527797</v>
      </c>
      <c r="L26" s="1059">
        <v>872</v>
      </c>
      <c r="M26" s="1059">
        <v>4208309</v>
      </c>
      <c r="N26" s="1058">
        <v>7</v>
      </c>
      <c r="O26" s="1058">
        <v>7064</v>
      </c>
      <c r="P26" s="1058">
        <v>153</v>
      </c>
      <c r="Q26" s="1058">
        <v>612420</v>
      </c>
      <c r="R26" s="1058">
        <v>1877</v>
      </c>
      <c r="S26" s="1058">
        <v>3898143</v>
      </c>
      <c r="T26" s="1059">
        <v>5</v>
      </c>
      <c r="U26" s="1059">
        <v>75164</v>
      </c>
      <c r="V26" s="1059">
        <v>292</v>
      </c>
      <c r="W26" s="1059">
        <v>862834</v>
      </c>
      <c r="X26" s="1059">
        <v>39</v>
      </c>
      <c r="Y26" s="1059">
        <v>26599</v>
      </c>
      <c r="Z26" s="1049" t="s">
        <v>890</v>
      </c>
    </row>
    <row r="27" spans="1:26" ht="15.95" customHeight="1">
      <c r="A27" s="629" t="s">
        <v>316</v>
      </c>
      <c r="B27" s="630" t="s">
        <v>317</v>
      </c>
      <c r="C27" s="1039">
        <f t="shared" si="2"/>
        <v>19494</v>
      </c>
      <c r="D27" s="1039">
        <f t="shared" si="3"/>
        <v>65090513</v>
      </c>
      <c r="E27" s="1042">
        <v>8660</v>
      </c>
      <c r="F27" s="1042">
        <v>20440997</v>
      </c>
      <c r="G27" s="1042">
        <v>482</v>
      </c>
      <c r="H27" s="1042">
        <v>4395084</v>
      </c>
      <c r="I27" s="1048" t="s">
        <v>316</v>
      </c>
      <c r="J27" s="1059">
        <v>3427</v>
      </c>
      <c r="K27" s="1059">
        <v>15723796</v>
      </c>
      <c r="L27" s="1059">
        <v>2807</v>
      </c>
      <c r="M27" s="1059">
        <v>13501264</v>
      </c>
      <c r="N27" s="1058">
        <v>46</v>
      </c>
      <c r="O27" s="1058">
        <v>70574</v>
      </c>
      <c r="P27" s="1058">
        <v>434</v>
      </c>
      <c r="Q27" s="1058">
        <v>1800086</v>
      </c>
      <c r="R27" s="1058">
        <v>2952</v>
      </c>
      <c r="S27" s="1058">
        <v>6967680</v>
      </c>
      <c r="T27" s="1059">
        <v>27</v>
      </c>
      <c r="U27" s="1059">
        <v>320070</v>
      </c>
      <c r="V27" s="1059">
        <v>587</v>
      </c>
      <c r="W27" s="1059">
        <v>1747096</v>
      </c>
      <c r="X27" s="1059">
        <v>72</v>
      </c>
      <c r="Y27" s="1059">
        <v>123866</v>
      </c>
      <c r="Z27" s="1049" t="s">
        <v>891</v>
      </c>
    </row>
    <row r="28" spans="1:26" ht="15.95" customHeight="1">
      <c r="A28" s="629" t="s">
        <v>318</v>
      </c>
      <c r="B28" s="630" t="s">
        <v>319</v>
      </c>
      <c r="C28" s="1039">
        <f t="shared" si="2"/>
        <v>4250</v>
      </c>
      <c r="D28" s="1039">
        <f t="shared" si="3"/>
        <v>11602960</v>
      </c>
      <c r="E28" s="1042">
        <v>2589</v>
      </c>
      <c r="F28" s="1042">
        <v>5860389</v>
      </c>
      <c r="G28" s="1042">
        <v>44</v>
      </c>
      <c r="H28" s="1042">
        <v>421155</v>
      </c>
      <c r="I28" s="1048" t="s">
        <v>318</v>
      </c>
      <c r="J28" s="1059">
        <v>447</v>
      </c>
      <c r="K28" s="1059">
        <v>1944900</v>
      </c>
      <c r="L28" s="1059">
        <v>307</v>
      </c>
      <c r="M28" s="1059">
        <v>1436934</v>
      </c>
      <c r="N28" s="1058">
        <v>2</v>
      </c>
      <c r="O28" s="1058">
        <v>2489</v>
      </c>
      <c r="P28" s="1058">
        <v>39</v>
      </c>
      <c r="Q28" s="1058">
        <v>151717</v>
      </c>
      <c r="R28" s="1058">
        <v>708</v>
      </c>
      <c r="S28" s="1058">
        <v>1453604</v>
      </c>
      <c r="T28" s="1059">
        <v>2</v>
      </c>
      <c r="U28" s="1059">
        <v>18074</v>
      </c>
      <c r="V28" s="1059">
        <v>95</v>
      </c>
      <c r="W28" s="1059">
        <v>292710</v>
      </c>
      <c r="X28" s="1059">
        <v>17</v>
      </c>
      <c r="Y28" s="1059">
        <v>20988</v>
      </c>
      <c r="Z28" s="1049" t="s">
        <v>892</v>
      </c>
    </row>
    <row r="29" spans="1:26" ht="15.95" customHeight="1">
      <c r="A29" s="629" t="s">
        <v>320</v>
      </c>
      <c r="B29" s="630" t="s">
        <v>321</v>
      </c>
      <c r="C29" s="1039">
        <f t="shared" si="2"/>
        <v>10921</v>
      </c>
      <c r="D29" s="1039">
        <f t="shared" si="3"/>
        <v>29966705</v>
      </c>
      <c r="E29" s="1042">
        <v>6808</v>
      </c>
      <c r="F29" s="1042">
        <v>15847906</v>
      </c>
      <c r="G29" s="1042">
        <v>72</v>
      </c>
      <c r="H29" s="1042">
        <v>650324</v>
      </c>
      <c r="I29" s="1048" t="s">
        <v>320</v>
      </c>
      <c r="J29" s="1059">
        <v>1072</v>
      </c>
      <c r="K29" s="1059">
        <v>4818480</v>
      </c>
      <c r="L29" s="1059">
        <v>669</v>
      </c>
      <c r="M29" s="1059">
        <v>3269920</v>
      </c>
      <c r="N29" s="1058">
        <v>8</v>
      </c>
      <c r="O29" s="1058">
        <v>9124</v>
      </c>
      <c r="P29" s="1058">
        <v>128</v>
      </c>
      <c r="Q29" s="1058">
        <v>549496</v>
      </c>
      <c r="R29" s="1058">
        <v>1933</v>
      </c>
      <c r="S29" s="1058">
        <v>4134208</v>
      </c>
      <c r="T29" s="1059">
        <v>4</v>
      </c>
      <c r="U29" s="1059">
        <v>43436</v>
      </c>
      <c r="V29" s="1059">
        <v>190</v>
      </c>
      <c r="W29" s="1059">
        <v>553251</v>
      </c>
      <c r="X29" s="1059">
        <v>37</v>
      </c>
      <c r="Y29" s="1059">
        <v>90560</v>
      </c>
      <c r="Z29" s="1049" t="s">
        <v>893</v>
      </c>
    </row>
    <row r="30" spans="1:26" ht="15.95" customHeight="1">
      <c r="A30" s="629" t="s">
        <v>322</v>
      </c>
      <c r="B30" s="630" t="s">
        <v>323</v>
      </c>
      <c r="C30" s="1039">
        <f t="shared" si="2"/>
        <v>4456</v>
      </c>
      <c r="D30" s="1039">
        <f t="shared" si="3"/>
        <v>12653804</v>
      </c>
      <c r="E30" s="1042">
        <v>2749</v>
      </c>
      <c r="F30" s="1042">
        <v>6422943</v>
      </c>
      <c r="G30" s="1042">
        <v>37</v>
      </c>
      <c r="H30" s="1042">
        <v>368696</v>
      </c>
      <c r="I30" s="1048" t="s">
        <v>322</v>
      </c>
      <c r="J30" s="1059">
        <v>464</v>
      </c>
      <c r="K30" s="1059">
        <v>2155628</v>
      </c>
      <c r="L30" s="1059">
        <v>290</v>
      </c>
      <c r="M30" s="1059">
        <v>1612323</v>
      </c>
      <c r="N30" s="1058">
        <v>6</v>
      </c>
      <c r="O30" s="1058">
        <v>7725</v>
      </c>
      <c r="P30" s="1058">
        <v>60</v>
      </c>
      <c r="Q30" s="1058">
        <v>225127</v>
      </c>
      <c r="R30" s="1058">
        <v>730</v>
      </c>
      <c r="S30" s="1058">
        <v>1540613</v>
      </c>
      <c r="T30" s="1059">
        <v>2</v>
      </c>
      <c r="U30" s="1059">
        <v>26397</v>
      </c>
      <c r="V30" s="1059">
        <v>92</v>
      </c>
      <c r="W30" s="1059">
        <v>229305</v>
      </c>
      <c r="X30" s="1059">
        <v>26</v>
      </c>
      <c r="Y30" s="1059">
        <v>65047</v>
      </c>
      <c r="Z30" s="1049" t="s">
        <v>894</v>
      </c>
    </row>
    <row r="31" spans="1:26" ht="15.95" customHeight="1">
      <c r="A31" s="629" t="s">
        <v>324</v>
      </c>
      <c r="B31" s="630" t="s">
        <v>325</v>
      </c>
      <c r="C31" s="1039">
        <f t="shared" si="2"/>
        <v>2965</v>
      </c>
      <c r="D31" s="1039">
        <f t="shared" si="3"/>
        <v>8415620</v>
      </c>
      <c r="E31" s="1042">
        <v>1836</v>
      </c>
      <c r="F31" s="1042">
        <v>4303827</v>
      </c>
      <c r="G31" s="1042">
        <v>31</v>
      </c>
      <c r="H31" s="1042">
        <v>298456</v>
      </c>
      <c r="I31" s="1048" t="s">
        <v>324</v>
      </c>
      <c r="J31" s="1059">
        <v>300</v>
      </c>
      <c r="K31" s="1059">
        <v>1429563</v>
      </c>
      <c r="L31" s="1059">
        <v>194</v>
      </c>
      <c r="M31" s="1059">
        <v>939989</v>
      </c>
      <c r="N31" s="1058">
        <v>4</v>
      </c>
      <c r="O31" s="1058">
        <v>6588</v>
      </c>
      <c r="P31" s="1058">
        <v>35</v>
      </c>
      <c r="Q31" s="1058">
        <v>168913</v>
      </c>
      <c r="R31" s="1058">
        <v>489</v>
      </c>
      <c r="S31" s="1058">
        <v>1086373</v>
      </c>
      <c r="T31" s="1059">
        <v>1</v>
      </c>
      <c r="U31" s="1059">
        <v>4227</v>
      </c>
      <c r="V31" s="1059">
        <v>65</v>
      </c>
      <c r="W31" s="1059">
        <v>153270</v>
      </c>
      <c r="X31" s="1059">
        <v>10</v>
      </c>
      <c r="Y31" s="1059">
        <v>24414</v>
      </c>
      <c r="Z31" s="1049" t="s">
        <v>895</v>
      </c>
    </row>
    <row r="32" spans="1:26" ht="15.95" customHeight="1">
      <c r="A32" s="629" t="s">
        <v>326</v>
      </c>
      <c r="B32" s="630" t="s">
        <v>327</v>
      </c>
      <c r="C32" s="1039">
        <f t="shared" si="2"/>
        <v>7238</v>
      </c>
      <c r="D32" s="1039">
        <f t="shared" si="3"/>
        <v>19689152</v>
      </c>
      <c r="E32" s="1042">
        <v>4356</v>
      </c>
      <c r="F32" s="1042">
        <v>9767940</v>
      </c>
      <c r="G32" s="1042">
        <v>73</v>
      </c>
      <c r="H32" s="1042">
        <v>598702</v>
      </c>
      <c r="I32" s="1048" t="s">
        <v>326</v>
      </c>
      <c r="J32" s="1059">
        <v>704</v>
      </c>
      <c r="K32" s="1059">
        <v>3232221</v>
      </c>
      <c r="L32" s="1059">
        <v>580</v>
      </c>
      <c r="M32" s="1059">
        <v>2626486</v>
      </c>
      <c r="N32" s="1058">
        <v>9</v>
      </c>
      <c r="O32" s="1058">
        <v>14582</v>
      </c>
      <c r="P32" s="1058">
        <v>76</v>
      </c>
      <c r="Q32" s="1058">
        <v>330190</v>
      </c>
      <c r="R32" s="1058">
        <v>1265</v>
      </c>
      <c r="S32" s="1058">
        <v>2604627</v>
      </c>
      <c r="T32" s="1059">
        <v>1</v>
      </c>
      <c r="U32" s="1059">
        <v>13011</v>
      </c>
      <c r="V32" s="1059">
        <v>155</v>
      </c>
      <c r="W32" s="1059">
        <v>441553</v>
      </c>
      <c r="X32" s="1059">
        <v>19</v>
      </c>
      <c r="Y32" s="1059">
        <v>59840</v>
      </c>
      <c r="Z32" s="1049" t="s">
        <v>896</v>
      </c>
    </row>
    <row r="33" spans="1:26" ht="15.95" customHeight="1">
      <c r="A33" s="629" t="s">
        <v>328</v>
      </c>
      <c r="B33" s="630" t="s">
        <v>329</v>
      </c>
      <c r="C33" s="1039">
        <f t="shared" si="2"/>
        <v>8217</v>
      </c>
      <c r="D33" s="1039">
        <f t="shared" si="3"/>
        <v>23235679</v>
      </c>
      <c r="E33" s="1042">
        <v>4926</v>
      </c>
      <c r="F33" s="1042">
        <v>11220615</v>
      </c>
      <c r="G33" s="1042">
        <v>97</v>
      </c>
      <c r="H33" s="1042">
        <v>951098</v>
      </c>
      <c r="I33" s="1048" t="s">
        <v>328</v>
      </c>
      <c r="J33" s="1059">
        <v>910</v>
      </c>
      <c r="K33" s="1059">
        <v>4071612</v>
      </c>
      <c r="L33" s="1059">
        <v>593</v>
      </c>
      <c r="M33" s="1059">
        <v>3031533</v>
      </c>
      <c r="N33" s="1058">
        <v>8</v>
      </c>
      <c r="O33" s="1058">
        <v>13431</v>
      </c>
      <c r="P33" s="1058">
        <v>85</v>
      </c>
      <c r="Q33" s="1058">
        <v>379122</v>
      </c>
      <c r="R33" s="1058">
        <v>1432</v>
      </c>
      <c r="S33" s="1058">
        <v>3086151</v>
      </c>
      <c r="T33" s="1059">
        <v>2</v>
      </c>
      <c r="U33" s="1059">
        <v>14912</v>
      </c>
      <c r="V33" s="1059">
        <v>149</v>
      </c>
      <c r="W33" s="1059">
        <v>444546</v>
      </c>
      <c r="X33" s="1059">
        <v>15</v>
      </c>
      <c r="Y33" s="1059">
        <v>22659</v>
      </c>
      <c r="Z33" s="1049" t="s">
        <v>897</v>
      </c>
    </row>
    <row r="34" spans="1:26" ht="15.95" customHeight="1">
      <c r="A34" s="629" t="s">
        <v>330</v>
      </c>
      <c r="B34" s="630" t="s">
        <v>331</v>
      </c>
      <c r="C34" s="1039">
        <f t="shared" si="2"/>
        <v>4925</v>
      </c>
      <c r="D34" s="1039">
        <f t="shared" si="3"/>
        <v>13954715</v>
      </c>
      <c r="E34" s="1042">
        <v>2868</v>
      </c>
      <c r="F34" s="1042">
        <v>6672645</v>
      </c>
      <c r="G34" s="1042">
        <v>51</v>
      </c>
      <c r="H34" s="1042">
        <v>453217</v>
      </c>
      <c r="I34" s="1048" t="s">
        <v>330</v>
      </c>
      <c r="J34" s="1059">
        <v>613</v>
      </c>
      <c r="K34" s="1059">
        <v>2677163</v>
      </c>
      <c r="L34" s="1059">
        <v>389</v>
      </c>
      <c r="M34" s="1059">
        <v>1698681</v>
      </c>
      <c r="N34" s="1058">
        <v>7</v>
      </c>
      <c r="O34" s="1058">
        <v>12892</v>
      </c>
      <c r="P34" s="1058">
        <v>65</v>
      </c>
      <c r="Q34" s="1058">
        <v>301768</v>
      </c>
      <c r="R34" s="1058">
        <v>788</v>
      </c>
      <c r="S34" s="1058">
        <v>1753588</v>
      </c>
      <c r="T34" s="1059">
        <v>6</v>
      </c>
      <c r="U34" s="1059">
        <v>45493</v>
      </c>
      <c r="V34" s="1059">
        <v>126</v>
      </c>
      <c r="W34" s="1059">
        <v>315148</v>
      </c>
      <c r="X34" s="1059">
        <v>12</v>
      </c>
      <c r="Y34" s="1059">
        <v>24120</v>
      </c>
      <c r="Z34" s="1049" t="s">
        <v>898</v>
      </c>
    </row>
    <row r="35" spans="1:26" ht="15.95" customHeight="1">
      <c r="A35" s="629" t="s">
        <v>332</v>
      </c>
      <c r="B35" s="630" t="s">
        <v>333</v>
      </c>
      <c r="C35" s="1039">
        <f t="shared" si="2"/>
        <v>6332</v>
      </c>
      <c r="D35" s="1039">
        <f t="shared" si="3"/>
        <v>18921600</v>
      </c>
      <c r="E35" s="1042">
        <v>3666</v>
      </c>
      <c r="F35" s="1042">
        <v>9038010</v>
      </c>
      <c r="G35" s="1042">
        <v>76</v>
      </c>
      <c r="H35" s="1042">
        <v>709333</v>
      </c>
      <c r="I35" s="1048" t="s">
        <v>332</v>
      </c>
      <c r="J35" s="1059">
        <v>825</v>
      </c>
      <c r="K35" s="1059">
        <v>3675193</v>
      </c>
      <c r="L35" s="1059">
        <v>487</v>
      </c>
      <c r="M35" s="1059">
        <v>2358045</v>
      </c>
      <c r="N35" s="1058">
        <v>3</v>
      </c>
      <c r="O35" s="1058">
        <v>2055</v>
      </c>
      <c r="P35" s="1058">
        <v>87</v>
      </c>
      <c r="Q35" s="1058">
        <v>421761</v>
      </c>
      <c r="R35" s="1058">
        <v>1014</v>
      </c>
      <c r="S35" s="1058">
        <v>2264362</v>
      </c>
      <c r="T35" s="1059">
        <v>3</v>
      </c>
      <c r="U35" s="1059">
        <v>36267</v>
      </c>
      <c r="V35" s="1059">
        <v>160</v>
      </c>
      <c r="W35" s="1059">
        <v>392192</v>
      </c>
      <c r="X35" s="1059">
        <v>11</v>
      </c>
      <c r="Y35" s="1059">
        <v>24382</v>
      </c>
      <c r="Z35" s="1049" t="s">
        <v>899</v>
      </c>
    </row>
    <row r="36" spans="1:26" ht="15.95" customHeight="1">
      <c r="A36" s="629" t="s">
        <v>334</v>
      </c>
      <c r="B36" s="630" t="s">
        <v>335</v>
      </c>
      <c r="C36" s="1039">
        <f t="shared" si="2"/>
        <v>8871</v>
      </c>
      <c r="D36" s="1039">
        <f t="shared" si="3"/>
        <v>30088626</v>
      </c>
      <c r="E36" s="1042">
        <v>3989</v>
      </c>
      <c r="F36" s="1042">
        <v>10029472</v>
      </c>
      <c r="G36" s="1042">
        <v>265</v>
      </c>
      <c r="H36" s="1042">
        <v>2295534</v>
      </c>
      <c r="I36" s="1048" t="s">
        <v>334</v>
      </c>
      <c r="J36" s="1059">
        <v>1280</v>
      </c>
      <c r="K36" s="1059">
        <v>6142816</v>
      </c>
      <c r="L36" s="1059">
        <v>1316</v>
      </c>
      <c r="M36" s="1059">
        <v>6194937</v>
      </c>
      <c r="N36" s="1058">
        <v>19</v>
      </c>
      <c r="O36" s="1058">
        <v>31722</v>
      </c>
      <c r="P36" s="1058">
        <v>197</v>
      </c>
      <c r="Q36" s="1058">
        <v>810570</v>
      </c>
      <c r="R36" s="1058">
        <v>1470</v>
      </c>
      <c r="S36" s="1058">
        <v>3540638</v>
      </c>
      <c r="T36" s="1059">
        <v>7</v>
      </c>
      <c r="U36" s="1059">
        <v>83731</v>
      </c>
      <c r="V36" s="1059">
        <v>249</v>
      </c>
      <c r="W36" s="1059">
        <v>843271</v>
      </c>
      <c r="X36" s="1059">
        <v>79</v>
      </c>
      <c r="Y36" s="1059">
        <v>115935</v>
      </c>
      <c r="Z36" s="1049" t="s">
        <v>900</v>
      </c>
    </row>
    <row r="37" spans="1:26" ht="15.95" customHeight="1">
      <c r="A37" s="629" t="s">
        <v>336</v>
      </c>
      <c r="B37" s="630" t="s">
        <v>337</v>
      </c>
      <c r="C37" s="1039">
        <f t="shared" si="2"/>
        <v>8022</v>
      </c>
      <c r="D37" s="1039">
        <f t="shared" si="3"/>
        <v>21391570</v>
      </c>
      <c r="E37" s="1042">
        <v>5028</v>
      </c>
      <c r="F37" s="1042">
        <v>11155262</v>
      </c>
      <c r="G37" s="1042">
        <v>67</v>
      </c>
      <c r="H37" s="1042">
        <v>660601</v>
      </c>
      <c r="I37" s="1048" t="s">
        <v>336</v>
      </c>
      <c r="J37" s="1059">
        <v>768</v>
      </c>
      <c r="K37" s="1059">
        <v>3456372</v>
      </c>
      <c r="L37" s="1059">
        <v>432</v>
      </c>
      <c r="M37" s="1059">
        <v>2133319</v>
      </c>
      <c r="N37" s="1058">
        <v>4</v>
      </c>
      <c r="O37" s="1058">
        <v>6588</v>
      </c>
      <c r="P37" s="1058">
        <v>103</v>
      </c>
      <c r="Q37" s="1058">
        <v>425765</v>
      </c>
      <c r="R37" s="1058">
        <v>1472</v>
      </c>
      <c r="S37" s="1058">
        <v>3078608</v>
      </c>
      <c r="T37" s="1059">
        <v>3</v>
      </c>
      <c r="U37" s="1059">
        <v>51292</v>
      </c>
      <c r="V37" s="1059">
        <v>115</v>
      </c>
      <c r="W37" s="1059">
        <v>369823</v>
      </c>
      <c r="X37" s="1059">
        <v>30</v>
      </c>
      <c r="Y37" s="1059">
        <v>53940</v>
      </c>
      <c r="Z37" s="1049" t="s">
        <v>901</v>
      </c>
    </row>
    <row r="38" spans="1:26" ht="15.95" customHeight="1">
      <c r="A38" s="629" t="s">
        <v>1016</v>
      </c>
      <c r="B38" s="630" t="s">
        <v>339</v>
      </c>
      <c r="C38" s="1039">
        <f t="shared" si="2"/>
        <v>5324</v>
      </c>
      <c r="D38" s="1039">
        <f t="shared" si="3"/>
        <v>15043123</v>
      </c>
      <c r="E38" s="1043">
        <v>3192</v>
      </c>
      <c r="F38" s="1043">
        <v>7251753</v>
      </c>
      <c r="G38" s="1043">
        <v>68</v>
      </c>
      <c r="H38" s="1043">
        <v>651953</v>
      </c>
      <c r="I38" s="1048" t="s">
        <v>338</v>
      </c>
      <c r="J38" s="1058">
        <v>623</v>
      </c>
      <c r="K38" s="1058">
        <v>2946282</v>
      </c>
      <c r="L38" s="1058">
        <v>347</v>
      </c>
      <c r="M38" s="1058">
        <v>1721505</v>
      </c>
      <c r="N38" s="1058">
        <v>3</v>
      </c>
      <c r="O38" s="1058">
        <v>6362</v>
      </c>
      <c r="P38" s="1058">
        <v>68</v>
      </c>
      <c r="Q38" s="1058">
        <v>272542</v>
      </c>
      <c r="R38" s="1058">
        <v>891</v>
      </c>
      <c r="S38" s="1058">
        <v>1883545</v>
      </c>
      <c r="T38" s="1059">
        <v>5</v>
      </c>
      <c r="U38" s="1059">
        <v>42712</v>
      </c>
      <c r="V38" s="1059">
        <v>104</v>
      </c>
      <c r="W38" s="1059">
        <v>246886</v>
      </c>
      <c r="X38" s="1059">
        <v>23</v>
      </c>
      <c r="Y38" s="1059">
        <v>19583</v>
      </c>
      <c r="Z38" s="1049" t="s">
        <v>902</v>
      </c>
    </row>
    <row r="39" spans="1:26" ht="15.95" customHeight="1">
      <c r="A39" s="629" t="s">
        <v>340</v>
      </c>
      <c r="B39" s="630" t="s">
        <v>341</v>
      </c>
      <c r="C39" s="1039">
        <f t="shared" si="2"/>
        <v>6752</v>
      </c>
      <c r="D39" s="1039">
        <f t="shared" si="3"/>
        <v>19125979</v>
      </c>
      <c r="E39" s="1043">
        <v>3738</v>
      </c>
      <c r="F39" s="1043">
        <v>8600073</v>
      </c>
      <c r="G39" s="1043">
        <v>85</v>
      </c>
      <c r="H39" s="1043">
        <v>777205</v>
      </c>
      <c r="I39" s="1048" t="s">
        <v>340</v>
      </c>
      <c r="J39" s="1058">
        <v>657</v>
      </c>
      <c r="K39" s="1058">
        <v>3031982</v>
      </c>
      <c r="L39" s="1058">
        <v>712</v>
      </c>
      <c r="M39" s="1058">
        <v>3052909</v>
      </c>
      <c r="N39" s="1058">
        <v>11</v>
      </c>
      <c r="O39" s="1058">
        <v>15012</v>
      </c>
      <c r="P39" s="1058">
        <v>80</v>
      </c>
      <c r="Q39" s="1058">
        <v>344703</v>
      </c>
      <c r="R39" s="1058">
        <v>1251</v>
      </c>
      <c r="S39" s="1058">
        <v>2705962</v>
      </c>
      <c r="T39" s="1058">
        <v>4</v>
      </c>
      <c r="U39" s="1058">
        <v>32545</v>
      </c>
      <c r="V39" s="1058">
        <v>194</v>
      </c>
      <c r="W39" s="1058">
        <v>489341</v>
      </c>
      <c r="X39" s="1058">
        <v>20</v>
      </c>
      <c r="Y39" s="1058">
        <v>76247</v>
      </c>
      <c r="Z39" s="1049" t="s">
        <v>903</v>
      </c>
    </row>
    <row r="40" spans="1:26" ht="15.95" customHeight="1" thickBot="1">
      <c r="A40" s="631" t="s">
        <v>342</v>
      </c>
      <c r="B40" s="632" t="s">
        <v>343</v>
      </c>
      <c r="C40" s="1044">
        <f t="shared" si="2"/>
        <v>1138</v>
      </c>
      <c r="D40" s="1044">
        <f t="shared" si="3"/>
        <v>3594638</v>
      </c>
      <c r="E40" s="1044">
        <v>617</v>
      </c>
      <c r="F40" s="1044">
        <v>1514890</v>
      </c>
      <c r="G40" s="1044">
        <v>17</v>
      </c>
      <c r="H40" s="1044">
        <v>173417</v>
      </c>
      <c r="I40" s="1050" t="s">
        <v>342</v>
      </c>
      <c r="J40" s="1060">
        <v>159</v>
      </c>
      <c r="K40" s="1060">
        <v>750981</v>
      </c>
      <c r="L40" s="1060">
        <v>95</v>
      </c>
      <c r="M40" s="1060">
        <v>486383</v>
      </c>
      <c r="N40" s="1060">
        <v>4</v>
      </c>
      <c r="O40" s="1060">
        <v>8840</v>
      </c>
      <c r="P40" s="1060">
        <v>15</v>
      </c>
      <c r="Q40" s="1060">
        <v>53408</v>
      </c>
      <c r="R40" s="1060">
        <v>180</v>
      </c>
      <c r="S40" s="1060">
        <v>449913</v>
      </c>
      <c r="T40" s="1060">
        <v>0</v>
      </c>
      <c r="U40" s="1060">
        <v>0</v>
      </c>
      <c r="V40" s="1060">
        <v>47</v>
      </c>
      <c r="W40" s="1060">
        <v>137129</v>
      </c>
      <c r="X40" s="1060">
        <v>4</v>
      </c>
      <c r="Y40" s="1060">
        <v>19677</v>
      </c>
      <c r="Z40" s="1051" t="s">
        <v>881</v>
      </c>
    </row>
    <row r="41" spans="1:26" s="633" customFormat="1" ht="11.1" customHeight="1">
      <c r="A41" s="634" t="s">
        <v>111</v>
      </c>
      <c r="B41" s="635"/>
      <c r="C41" s="635"/>
      <c r="D41" s="635"/>
      <c r="E41" s="635"/>
      <c r="F41" s="635"/>
      <c r="G41" s="635"/>
      <c r="H41" s="1063" t="s">
        <v>1353</v>
      </c>
      <c r="I41" s="636" t="s">
        <v>111</v>
      </c>
      <c r="J41" s="635"/>
      <c r="K41" s="635"/>
      <c r="L41" s="635"/>
      <c r="M41" s="635"/>
      <c r="N41" s="637"/>
      <c r="O41" s="637"/>
      <c r="P41" s="637"/>
      <c r="Q41" s="637"/>
      <c r="R41" s="637"/>
      <c r="S41" s="637"/>
      <c r="T41" s="635"/>
      <c r="U41" s="635"/>
      <c r="V41" s="1722" t="s">
        <v>1352</v>
      </c>
      <c r="W41" s="1722"/>
      <c r="X41" s="1722"/>
      <c r="Y41" s="1722"/>
      <c r="Z41" s="1722"/>
    </row>
    <row r="42" spans="1:26" s="633" customFormat="1" ht="10.5" customHeight="1">
      <c r="A42" s="405" t="s">
        <v>112</v>
      </c>
      <c r="B42" s="638"/>
      <c r="C42" s="638"/>
      <c r="D42" s="638"/>
      <c r="E42" s="638"/>
      <c r="F42" s="638"/>
      <c r="G42" s="638"/>
      <c r="H42" s="638"/>
      <c r="I42" s="394" t="s">
        <v>113</v>
      </c>
      <c r="J42" s="638"/>
      <c r="K42" s="638"/>
      <c r="L42" s="638"/>
      <c r="M42" s="638"/>
      <c r="N42" s="639"/>
      <c r="O42" s="639"/>
      <c r="P42" s="639"/>
      <c r="Q42" s="639"/>
      <c r="R42" s="639"/>
      <c r="S42" s="639"/>
      <c r="T42" s="638"/>
      <c r="U42" s="638"/>
      <c r="V42" s="638"/>
      <c r="W42" s="638"/>
      <c r="X42" s="638"/>
      <c r="Y42" s="638"/>
      <c r="Z42" s="638"/>
    </row>
    <row r="43" spans="1:26" ht="10.5" customHeight="1">
      <c r="A43" s="898" t="s">
        <v>1355</v>
      </c>
      <c r="B43" s="640"/>
      <c r="C43" s="640"/>
      <c r="D43" s="640"/>
      <c r="E43" s="640"/>
      <c r="F43" s="640"/>
      <c r="G43" s="640"/>
      <c r="H43" s="640"/>
      <c r="I43" s="898" t="s">
        <v>1355</v>
      </c>
      <c r="J43" s="640"/>
      <c r="K43" s="640"/>
      <c r="L43" s="640"/>
      <c r="M43" s="640"/>
      <c r="N43" s="640"/>
      <c r="O43" s="640"/>
      <c r="P43" s="640"/>
      <c r="Q43" s="640"/>
      <c r="R43" s="640"/>
      <c r="S43" s="640"/>
      <c r="T43" s="640"/>
      <c r="U43" s="640"/>
      <c r="V43" s="640"/>
      <c r="W43" s="640"/>
      <c r="X43" s="640"/>
      <c r="Y43" s="640"/>
      <c r="Z43" s="640"/>
    </row>
  </sheetData>
  <sheetProtection selectLockedCells="1"/>
  <mergeCells count="53">
    <mergeCell ref="A3:H3"/>
    <mergeCell ref="A4:H4"/>
    <mergeCell ref="I3:Q3"/>
    <mergeCell ref="R3:Z3"/>
    <mergeCell ref="E6:H6"/>
    <mergeCell ref="E7:H7"/>
    <mergeCell ref="J7:O7"/>
    <mergeCell ref="R6:S6"/>
    <mergeCell ref="J6:Q6"/>
    <mergeCell ref="A14:B14"/>
    <mergeCell ref="P7:Q8"/>
    <mergeCell ref="S9:S11"/>
    <mergeCell ref="O9:O11"/>
    <mergeCell ref="R9:R11"/>
    <mergeCell ref="A13:B13"/>
    <mergeCell ref="A12:B12"/>
    <mergeCell ref="E9:E11"/>
    <mergeCell ref="A6:B11"/>
    <mergeCell ref="E8:F8"/>
    <mergeCell ref="R7:S8"/>
    <mergeCell ref="G8:H8"/>
    <mergeCell ref="A16:B16"/>
    <mergeCell ref="N8:O8"/>
    <mergeCell ref="N9:N11"/>
    <mergeCell ref="C9:C11"/>
    <mergeCell ref="D9:D11"/>
    <mergeCell ref="C6:D8"/>
    <mergeCell ref="A15:B15"/>
    <mergeCell ref="I6:I11"/>
    <mergeCell ref="F9:F11"/>
    <mergeCell ref="L9:L11"/>
    <mergeCell ref="M9:M11"/>
    <mergeCell ref="L8:M8"/>
    <mergeCell ref="J8:K8"/>
    <mergeCell ref="G9:G11"/>
    <mergeCell ref="J9:J11"/>
    <mergeCell ref="K9:K11"/>
    <mergeCell ref="H9:H11"/>
    <mergeCell ref="P9:P11"/>
    <mergeCell ref="Q9:Q11"/>
    <mergeCell ref="Y2:Z2"/>
    <mergeCell ref="V41:Z41"/>
    <mergeCell ref="W9:W11"/>
    <mergeCell ref="X9:X11"/>
    <mergeCell ref="Y9:Y11"/>
    <mergeCell ref="Z6:Z11"/>
    <mergeCell ref="V9:V11"/>
    <mergeCell ref="T6:Y6"/>
    <mergeCell ref="X7:Y8"/>
    <mergeCell ref="T7:U8"/>
    <mergeCell ref="V7:W8"/>
    <mergeCell ref="T9:T11"/>
    <mergeCell ref="U9:U11"/>
  </mergeCells>
  <phoneticPr fontId="5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7"/>
  <sheetViews>
    <sheetView view="pageBreakPreview" topLeftCell="J1" zoomScaleNormal="100" zoomScaleSheetLayoutView="100" workbookViewId="0">
      <selection activeCell="R20" sqref="R20"/>
    </sheetView>
  </sheetViews>
  <sheetFormatPr defaultRowHeight="14.25"/>
  <cols>
    <col min="1" max="1" width="13.625" style="43" customWidth="1"/>
    <col min="2" max="2" width="11" style="45" customWidth="1"/>
    <col min="3" max="4" width="11.125" style="45" customWidth="1"/>
    <col min="5" max="6" width="11.625" style="45" customWidth="1"/>
    <col min="7" max="7" width="12.375" style="45" customWidth="1"/>
    <col min="8" max="10" width="13.125" style="7" customWidth="1"/>
    <col min="11" max="12" width="13.125" style="45" customWidth="1"/>
    <col min="13" max="13" width="16.875" style="43" customWidth="1"/>
    <col min="14" max="14" width="13.625" style="45" customWidth="1"/>
    <col min="15" max="17" width="11.125" style="7" customWidth="1"/>
    <col min="18" max="18" width="11.625" style="43" customWidth="1"/>
    <col min="19" max="19" width="11.75" style="45" customWidth="1"/>
    <col min="20" max="20" width="12.125" style="45" customWidth="1"/>
    <col min="21" max="21" width="10.875" style="45" customWidth="1"/>
    <col min="22" max="22" width="11.125" style="45" customWidth="1"/>
    <col min="23" max="23" width="10.875" style="7" customWidth="1"/>
    <col min="24" max="24" width="9.875" style="43" customWidth="1"/>
    <col min="25" max="25" width="10.875" style="7" customWidth="1"/>
    <col min="26" max="26" width="12.25" style="7" customWidth="1"/>
    <col min="27" max="27" width="16.375" style="7" customWidth="1"/>
    <col min="28" max="16384" width="9" style="7"/>
  </cols>
  <sheetData>
    <row r="1" spans="1:27" s="19" customFormat="1" ht="14.1" customHeight="1">
      <c r="A1" s="55" t="s">
        <v>752</v>
      </c>
      <c r="B1" s="22"/>
      <c r="C1" s="22"/>
      <c r="D1" s="22"/>
      <c r="E1" s="22"/>
      <c r="F1" s="22"/>
      <c r="G1" s="22"/>
      <c r="K1" s="22"/>
      <c r="L1" s="22"/>
      <c r="M1" s="14" t="s">
        <v>1357</v>
      </c>
      <c r="N1" s="55" t="s">
        <v>1358</v>
      </c>
      <c r="O1" s="55"/>
      <c r="R1" s="14" t="s">
        <v>640</v>
      </c>
      <c r="S1" s="55"/>
      <c r="T1" s="22"/>
      <c r="U1" s="22"/>
      <c r="V1" s="22"/>
      <c r="X1" s="18"/>
      <c r="AA1" s="14" t="s">
        <v>1359</v>
      </c>
    </row>
    <row r="2" spans="1:27" s="19" customFormat="1" ht="14.1" customHeight="1">
      <c r="A2" s="55"/>
      <c r="B2" s="22"/>
      <c r="C2" s="22"/>
      <c r="D2" s="22"/>
      <c r="E2" s="22"/>
      <c r="F2" s="22"/>
      <c r="G2" s="22"/>
      <c r="K2" s="22"/>
      <c r="L2" s="22"/>
      <c r="M2" s="14"/>
      <c r="N2" s="55"/>
      <c r="O2" s="55"/>
      <c r="R2" s="14"/>
      <c r="S2" s="55"/>
      <c r="T2" s="22"/>
      <c r="U2" s="22"/>
      <c r="V2" s="22"/>
      <c r="X2" s="18"/>
      <c r="AA2" s="14"/>
    </row>
    <row r="3" spans="1:27" s="23" customFormat="1" ht="20.100000000000001" customHeight="1">
      <c r="A3" s="1331" t="s">
        <v>641</v>
      </c>
      <c r="B3" s="1331"/>
      <c r="C3" s="1331"/>
      <c r="D3" s="1331"/>
      <c r="E3" s="1331"/>
      <c r="F3" s="1331"/>
      <c r="G3" s="1331"/>
      <c r="H3" s="1331" t="s">
        <v>642</v>
      </c>
      <c r="I3" s="1331"/>
      <c r="J3" s="1331"/>
      <c r="K3" s="1331"/>
      <c r="L3" s="1331"/>
      <c r="M3" s="1331"/>
      <c r="N3" s="1331" t="s">
        <v>643</v>
      </c>
      <c r="O3" s="1331"/>
      <c r="P3" s="1331"/>
      <c r="Q3" s="1331"/>
      <c r="R3" s="1331"/>
      <c r="S3" s="1331"/>
      <c r="T3" s="1331"/>
      <c r="U3" s="1331" t="s">
        <v>750</v>
      </c>
      <c r="V3" s="1331"/>
      <c r="W3" s="1331"/>
      <c r="X3" s="1331"/>
      <c r="Y3" s="1331"/>
      <c r="Z3" s="1331"/>
      <c r="AA3" s="1331"/>
    </row>
    <row r="4" spans="1:27" s="25" customFormat="1" ht="24" customHeight="1">
      <c r="A4" s="26"/>
      <c r="B4" s="26"/>
      <c r="C4" s="26"/>
      <c r="D4" s="26"/>
      <c r="E4" s="26"/>
      <c r="F4" s="26"/>
      <c r="G4" s="26"/>
      <c r="M4" s="26"/>
      <c r="N4" s="26"/>
      <c r="S4" s="26"/>
      <c r="T4" s="26"/>
      <c r="V4" s="1748"/>
      <c r="W4" s="1748"/>
      <c r="X4" s="1748"/>
      <c r="Y4" s="1748"/>
    </row>
    <row r="5" spans="1:27" s="27" customFormat="1" ht="18" customHeight="1" thickBot="1">
      <c r="A5" s="27" t="s">
        <v>345</v>
      </c>
      <c r="M5" s="49" t="s">
        <v>644</v>
      </c>
      <c r="N5" s="27" t="s">
        <v>345</v>
      </c>
      <c r="R5" s="49"/>
      <c r="AA5" s="49" t="s">
        <v>644</v>
      </c>
    </row>
    <row r="6" spans="1:27" s="1" customFormat="1" ht="25.5" customHeight="1">
      <c r="A6" s="1312" t="s">
        <v>645</v>
      </c>
      <c r="B6" s="1519" t="s">
        <v>646</v>
      </c>
      <c r="C6" s="1300" t="s">
        <v>647</v>
      </c>
      <c r="D6" s="1300"/>
      <c r="E6" s="1300"/>
      <c r="F6" s="1300"/>
      <c r="G6" s="1595"/>
      <c r="H6" s="1380" t="s">
        <v>648</v>
      </c>
      <c r="I6" s="1300"/>
      <c r="J6" s="1300"/>
      <c r="K6" s="1595" t="s">
        <v>649</v>
      </c>
      <c r="L6" s="1349"/>
      <c r="M6" s="1342" t="s">
        <v>0</v>
      </c>
      <c r="N6" s="1312" t="s">
        <v>358</v>
      </c>
      <c r="O6" s="1348" t="s">
        <v>650</v>
      </c>
      <c r="P6" s="1349"/>
      <c r="Q6" s="1349"/>
      <c r="R6" s="1349"/>
      <c r="S6" s="1349"/>
      <c r="T6" s="1349"/>
      <c r="U6" s="1349" t="s">
        <v>650</v>
      </c>
      <c r="V6" s="1380"/>
      <c r="W6" s="1349" t="s">
        <v>651</v>
      </c>
      <c r="X6" s="1349"/>
      <c r="Y6" s="1349"/>
      <c r="Z6" s="1362"/>
      <c r="AA6" s="1342" t="s">
        <v>0</v>
      </c>
    </row>
    <row r="7" spans="1:27" s="61" customFormat="1" ht="18" customHeight="1">
      <c r="A7" s="1313"/>
      <c r="B7" s="1375"/>
      <c r="C7" s="1759" t="s">
        <v>652</v>
      </c>
      <c r="D7" s="1759" t="s">
        <v>653</v>
      </c>
      <c r="E7" s="1759" t="s">
        <v>654</v>
      </c>
      <c r="F7" s="1759" t="s">
        <v>655</v>
      </c>
      <c r="G7" s="1749" t="s">
        <v>656</v>
      </c>
      <c r="H7" s="1777" t="s">
        <v>657</v>
      </c>
      <c r="I7" s="1759" t="s">
        <v>658</v>
      </c>
      <c r="J7" s="1759" t="s">
        <v>659</v>
      </c>
      <c r="K7" s="1759" t="s">
        <v>652</v>
      </c>
      <c r="L7" s="1749" t="s">
        <v>660</v>
      </c>
      <c r="M7" s="1343"/>
      <c r="N7" s="1313"/>
      <c r="O7" s="1767" t="s">
        <v>661</v>
      </c>
      <c r="P7" s="1768"/>
      <c r="Q7" s="1768"/>
      <c r="R7" s="1759" t="s">
        <v>662</v>
      </c>
      <c r="S7" s="1777" t="s">
        <v>663</v>
      </c>
      <c r="T7" s="1749" t="s">
        <v>664</v>
      </c>
      <c r="U7" s="1751" t="s">
        <v>665</v>
      </c>
      <c r="V7" s="1751" t="s">
        <v>666</v>
      </c>
      <c r="W7" s="1756" t="s">
        <v>667</v>
      </c>
      <c r="X7" s="1756" t="s">
        <v>668</v>
      </c>
      <c r="Y7" s="1756" t="s">
        <v>669</v>
      </c>
      <c r="Z7" s="1761" t="s">
        <v>670</v>
      </c>
      <c r="AA7" s="1343"/>
    </row>
    <row r="8" spans="1:27" s="61" customFormat="1" ht="18" customHeight="1">
      <c r="A8" s="1313"/>
      <c r="B8" s="1375"/>
      <c r="C8" s="1764"/>
      <c r="D8" s="1764"/>
      <c r="E8" s="1759"/>
      <c r="F8" s="1759"/>
      <c r="G8" s="1773"/>
      <c r="H8" s="1778"/>
      <c r="I8" s="1764"/>
      <c r="J8" s="1764"/>
      <c r="K8" s="1764"/>
      <c r="L8" s="1749"/>
      <c r="M8" s="1343"/>
      <c r="N8" s="1313"/>
      <c r="O8" s="1769"/>
      <c r="P8" s="1770"/>
      <c r="Q8" s="1770"/>
      <c r="R8" s="1764"/>
      <c r="S8" s="1778"/>
      <c r="T8" s="1773"/>
      <c r="U8" s="1752"/>
      <c r="V8" s="1754"/>
      <c r="W8" s="1757"/>
      <c r="X8" s="1757"/>
      <c r="Y8" s="1757"/>
      <c r="Z8" s="1762"/>
      <c r="AA8" s="1343"/>
    </row>
    <row r="9" spans="1:27" s="61" customFormat="1" ht="18" customHeight="1">
      <c r="A9" s="1313"/>
      <c r="B9" s="1375"/>
      <c r="C9" s="1764"/>
      <c r="D9" s="1764"/>
      <c r="E9" s="1759"/>
      <c r="F9" s="1759"/>
      <c r="G9" s="1773"/>
      <c r="H9" s="1778"/>
      <c r="I9" s="1764"/>
      <c r="J9" s="1764"/>
      <c r="K9" s="1764"/>
      <c r="L9" s="1749"/>
      <c r="M9" s="1343"/>
      <c r="N9" s="1313"/>
      <c r="O9" s="1771"/>
      <c r="P9" s="1772"/>
      <c r="Q9" s="1772"/>
      <c r="R9" s="1764"/>
      <c r="S9" s="1778"/>
      <c r="T9" s="1773"/>
      <c r="U9" s="1752"/>
      <c r="V9" s="1754"/>
      <c r="W9" s="1757"/>
      <c r="X9" s="1757"/>
      <c r="Y9" s="1757"/>
      <c r="Z9" s="1762"/>
      <c r="AA9" s="1343"/>
    </row>
    <row r="10" spans="1:27" s="61" customFormat="1" ht="18" customHeight="1">
      <c r="A10" s="1313"/>
      <c r="B10" s="1375"/>
      <c r="C10" s="1764"/>
      <c r="D10" s="1764"/>
      <c r="E10" s="1759"/>
      <c r="F10" s="1759"/>
      <c r="G10" s="1773"/>
      <c r="H10" s="1778"/>
      <c r="I10" s="1764"/>
      <c r="J10" s="1764"/>
      <c r="K10" s="1764"/>
      <c r="L10" s="1749"/>
      <c r="M10" s="1343"/>
      <c r="N10" s="1313"/>
      <c r="O10" s="1775" t="s">
        <v>671</v>
      </c>
      <c r="P10" s="1756" t="s">
        <v>672</v>
      </c>
      <c r="Q10" s="1756" t="s">
        <v>673</v>
      </c>
      <c r="R10" s="1764"/>
      <c r="S10" s="1778"/>
      <c r="T10" s="1773"/>
      <c r="U10" s="1752"/>
      <c r="V10" s="1754"/>
      <c r="W10" s="1757"/>
      <c r="X10" s="1757"/>
      <c r="Y10" s="1757"/>
      <c r="Z10" s="1762"/>
      <c r="AA10" s="1343"/>
    </row>
    <row r="11" spans="1:27" s="61" customFormat="1" ht="18" customHeight="1">
      <c r="A11" s="1314"/>
      <c r="B11" s="1376"/>
      <c r="C11" s="1765"/>
      <c r="D11" s="1765"/>
      <c r="E11" s="1760"/>
      <c r="F11" s="1760"/>
      <c r="G11" s="1774"/>
      <c r="H11" s="1779"/>
      <c r="I11" s="1765"/>
      <c r="J11" s="1765"/>
      <c r="K11" s="1765"/>
      <c r="L11" s="1750"/>
      <c r="M11" s="1344"/>
      <c r="N11" s="1314"/>
      <c r="O11" s="1776"/>
      <c r="P11" s="1766"/>
      <c r="Q11" s="1780"/>
      <c r="R11" s="1765"/>
      <c r="S11" s="1779"/>
      <c r="T11" s="1774"/>
      <c r="U11" s="1753"/>
      <c r="V11" s="1755"/>
      <c r="W11" s="1758"/>
      <c r="X11" s="1758"/>
      <c r="Y11" s="1758"/>
      <c r="Z11" s="1763"/>
      <c r="AA11" s="1344"/>
    </row>
    <row r="12" spans="1:27" s="50" customFormat="1" ht="13.7" customHeight="1">
      <c r="A12" s="72" t="s">
        <v>344</v>
      </c>
      <c r="B12" s="30">
        <v>23376</v>
      </c>
      <c r="C12" s="30">
        <v>11196</v>
      </c>
      <c r="D12" s="30">
        <v>8</v>
      </c>
      <c r="E12" s="30">
        <v>7975</v>
      </c>
      <c r="F12" s="30">
        <v>2829</v>
      </c>
      <c r="G12" s="30">
        <v>0</v>
      </c>
      <c r="H12" s="30">
        <v>6</v>
      </c>
      <c r="I12" s="30">
        <v>378</v>
      </c>
      <c r="J12" s="30">
        <v>0</v>
      </c>
      <c r="K12" s="30">
        <v>11975</v>
      </c>
      <c r="L12" s="30">
        <v>451</v>
      </c>
      <c r="M12" s="119" t="s">
        <v>344</v>
      </c>
      <c r="N12" s="72">
        <v>2009</v>
      </c>
      <c r="O12" s="30">
        <v>5369</v>
      </c>
      <c r="P12" s="30">
        <v>2508</v>
      </c>
      <c r="Q12" s="30">
        <v>1021</v>
      </c>
      <c r="R12" s="30">
        <v>1985</v>
      </c>
      <c r="S12" s="30">
        <v>4</v>
      </c>
      <c r="T12" s="30">
        <v>2</v>
      </c>
      <c r="U12" s="30">
        <v>635</v>
      </c>
      <c r="V12" s="30">
        <v>0</v>
      </c>
      <c r="W12" s="30">
        <v>7</v>
      </c>
      <c r="X12" s="30">
        <v>88</v>
      </c>
      <c r="Y12" s="30">
        <v>27</v>
      </c>
      <c r="Z12" s="30">
        <v>83</v>
      </c>
      <c r="AA12" s="118" t="s">
        <v>344</v>
      </c>
    </row>
    <row r="13" spans="1:27" s="50" customFormat="1" ht="13.7" customHeight="1">
      <c r="A13" s="72" t="s">
        <v>297</v>
      </c>
      <c r="B13" s="30">
        <v>23438</v>
      </c>
      <c r="C13" s="30">
        <v>10797</v>
      </c>
      <c r="D13" s="30">
        <v>8</v>
      </c>
      <c r="E13" s="30">
        <v>7638</v>
      </c>
      <c r="F13" s="30">
        <v>2813</v>
      </c>
      <c r="G13" s="30">
        <v>1</v>
      </c>
      <c r="H13" s="30">
        <v>2</v>
      </c>
      <c r="I13" s="30">
        <v>335</v>
      </c>
      <c r="J13" s="30">
        <v>0</v>
      </c>
      <c r="K13" s="30">
        <v>12392</v>
      </c>
      <c r="L13" s="30">
        <v>435</v>
      </c>
      <c r="M13" s="119" t="s">
        <v>297</v>
      </c>
      <c r="N13" s="72">
        <v>2010</v>
      </c>
      <c r="O13" s="30">
        <v>5563</v>
      </c>
      <c r="P13" s="30">
        <v>2721</v>
      </c>
      <c r="Q13" s="30">
        <v>930</v>
      </c>
      <c r="R13" s="30">
        <v>2084</v>
      </c>
      <c r="S13" s="30">
        <v>4</v>
      </c>
      <c r="T13" s="30">
        <v>4</v>
      </c>
      <c r="U13" s="30">
        <v>651</v>
      </c>
      <c r="V13" s="30">
        <v>0</v>
      </c>
      <c r="W13" s="30">
        <v>7</v>
      </c>
      <c r="X13" s="30">
        <v>134</v>
      </c>
      <c r="Y13" s="30">
        <v>26</v>
      </c>
      <c r="Z13" s="30">
        <v>82</v>
      </c>
      <c r="AA13" s="118" t="s">
        <v>297</v>
      </c>
    </row>
    <row r="14" spans="1:27" s="50" customFormat="1" ht="13.7" customHeight="1">
      <c r="A14" s="72" t="s">
        <v>348</v>
      </c>
      <c r="B14" s="30">
        <v>23700</v>
      </c>
      <c r="C14" s="30">
        <v>10710</v>
      </c>
      <c r="D14" s="30">
        <v>7</v>
      </c>
      <c r="E14" s="30">
        <v>7614</v>
      </c>
      <c r="F14" s="30">
        <v>2727</v>
      </c>
      <c r="G14" s="30">
        <v>0</v>
      </c>
      <c r="H14" s="30">
        <v>5</v>
      </c>
      <c r="I14" s="30">
        <v>329</v>
      </c>
      <c r="J14" s="30">
        <v>28</v>
      </c>
      <c r="K14" s="30">
        <v>12759</v>
      </c>
      <c r="L14" s="30">
        <v>446</v>
      </c>
      <c r="M14" s="119" t="s">
        <v>348</v>
      </c>
      <c r="N14" s="72">
        <v>2011</v>
      </c>
      <c r="O14" s="30">
        <v>5602</v>
      </c>
      <c r="P14" s="30">
        <v>2889</v>
      </c>
      <c r="Q14" s="30">
        <v>925</v>
      </c>
      <c r="R14" s="30">
        <v>2218</v>
      </c>
      <c r="S14" s="30">
        <v>4</v>
      </c>
      <c r="T14" s="30">
        <v>5</v>
      </c>
      <c r="U14" s="30">
        <v>662</v>
      </c>
      <c r="V14" s="30">
        <v>8</v>
      </c>
      <c r="W14" s="30">
        <v>3</v>
      </c>
      <c r="X14" s="30">
        <v>131</v>
      </c>
      <c r="Y14" s="30">
        <v>26</v>
      </c>
      <c r="Z14" s="30">
        <v>71</v>
      </c>
      <c r="AA14" s="118" t="s">
        <v>348</v>
      </c>
    </row>
    <row r="15" spans="1:27" s="50" customFormat="1" ht="13.7" customHeight="1">
      <c r="A15" s="72" t="s">
        <v>904</v>
      </c>
      <c r="B15" s="30">
        <v>24677</v>
      </c>
      <c r="C15" s="30">
        <v>11140</v>
      </c>
      <c r="D15" s="30">
        <v>6</v>
      </c>
      <c r="E15" s="30">
        <v>8125</v>
      </c>
      <c r="F15" s="30">
        <v>2690</v>
      </c>
      <c r="G15" s="30">
        <v>0</v>
      </c>
      <c r="H15" s="30">
        <v>2</v>
      </c>
      <c r="I15" s="30">
        <v>317</v>
      </c>
      <c r="J15" s="30">
        <v>0</v>
      </c>
      <c r="K15" s="30">
        <v>13243</v>
      </c>
      <c r="L15" s="30">
        <v>396</v>
      </c>
      <c r="M15" s="119" t="s">
        <v>904</v>
      </c>
      <c r="N15" s="72" t="s">
        <v>904</v>
      </c>
      <c r="O15" s="30">
        <v>5724</v>
      </c>
      <c r="P15" s="30">
        <v>3123</v>
      </c>
      <c r="Q15" s="30">
        <v>990</v>
      </c>
      <c r="R15" s="30">
        <v>2399</v>
      </c>
      <c r="S15" s="30">
        <v>4</v>
      </c>
      <c r="T15" s="30">
        <v>3</v>
      </c>
      <c r="U15" s="30">
        <v>604</v>
      </c>
      <c r="V15" s="30">
        <v>0</v>
      </c>
      <c r="W15" s="30">
        <v>7</v>
      </c>
      <c r="X15" s="30">
        <v>163</v>
      </c>
      <c r="Y15" s="30">
        <v>57</v>
      </c>
      <c r="Z15" s="30">
        <v>67</v>
      </c>
      <c r="AA15" s="118" t="s">
        <v>904</v>
      </c>
    </row>
    <row r="16" spans="1:27" s="50" customFormat="1" ht="13.7" customHeight="1">
      <c r="A16" s="74" t="s">
        <v>1088</v>
      </c>
      <c r="B16" s="34">
        <f t="shared" ref="B16:L16" si="0">B18+B28+B37</f>
        <v>23501</v>
      </c>
      <c r="C16" s="34">
        <f>C18+C28+C37</f>
        <v>11351</v>
      </c>
      <c r="D16" s="34">
        <f t="shared" si="0"/>
        <v>8</v>
      </c>
      <c r="E16" s="34">
        <f t="shared" si="0"/>
        <v>8264</v>
      </c>
      <c r="F16" s="34">
        <f t="shared" si="0"/>
        <v>2748</v>
      </c>
      <c r="G16" s="34">
        <f t="shared" si="0"/>
        <v>0</v>
      </c>
      <c r="H16" s="34">
        <f t="shared" si="0"/>
        <v>6</v>
      </c>
      <c r="I16" s="34">
        <f t="shared" si="0"/>
        <v>325</v>
      </c>
      <c r="J16" s="34">
        <f t="shared" si="0"/>
        <v>0</v>
      </c>
      <c r="K16" s="34">
        <f t="shared" si="0"/>
        <v>11861</v>
      </c>
      <c r="L16" s="34">
        <f t="shared" si="0"/>
        <v>476</v>
      </c>
      <c r="M16" s="75" t="s">
        <v>1088</v>
      </c>
      <c r="N16" s="1167" t="s">
        <v>1088</v>
      </c>
      <c r="O16" s="34">
        <f t="shared" ref="O16:Z16" si="1">O18+O28+O37</f>
        <v>4717</v>
      </c>
      <c r="P16" s="34">
        <f t="shared" si="1"/>
        <v>2612</v>
      </c>
      <c r="Q16" s="34">
        <f t="shared" si="1"/>
        <v>867</v>
      </c>
      <c r="R16" s="34">
        <f t="shared" si="1"/>
        <v>2547</v>
      </c>
      <c r="S16" s="34">
        <f t="shared" si="1"/>
        <v>4</v>
      </c>
      <c r="T16" s="34">
        <f t="shared" si="1"/>
        <v>5</v>
      </c>
      <c r="U16" s="34">
        <f t="shared" si="1"/>
        <v>633</v>
      </c>
      <c r="V16" s="34">
        <f t="shared" si="1"/>
        <v>0</v>
      </c>
      <c r="W16" s="34">
        <f t="shared" si="1"/>
        <v>3</v>
      </c>
      <c r="X16" s="34">
        <f t="shared" si="1"/>
        <v>141</v>
      </c>
      <c r="Y16" s="34">
        <f t="shared" si="1"/>
        <v>36</v>
      </c>
      <c r="Z16" s="34">
        <f t="shared" si="1"/>
        <v>109</v>
      </c>
      <c r="AA16" s="75" t="s">
        <v>1088</v>
      </c>
    </row>
    <row r="17" spans="1:27" s="1" customFormat="1" ht="18.75" customHeight="1">
      <c r="A17" s="76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95"/>
      <c r="N17" s="76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95"/>
    </row>
    <row r="18" spans="1:27" s="50" customFormat="1" ht="13.5" customHeight="1">
      <c r="A18" s="419" t="s">
        <v>986</v>
      </c>
      <c r="B18" s="1151">
        <f>SUM(B19:B27)</f>
        <v>9578</v>
      </c>
      <c r="C18" s="1151">
        <f t="shared" ref="C18:L18" si="2">SUM(C19:C27)</f>
        <v>4451</v>
      </c>
      <c r="D18" s="1151">
        <f t="shared" si="2"/>
        <v>1</v>
      </c>
      <c r="E18" s="641">
        <f t="shared" si="2"/>
        <v>3325</v>
      </c>
      <c r="F18" s="641">
        <f t="shared" si="2"/>
        <v>1010</v>
      </c>
      <c r="G18" s="641">
        <f t="shared" si="2"/>
        <v>0</v>
      </c>
      <c r="H18" s="641">
        <f t="shared" si="2"/>
        <v>2</v>
      </c>
      <c r="I18" s="641">
        <f t="shared" si="2"/>
        <v>113</v>
      </c>
      <c r="J18" s="641">
        <f t="shared" si="2"/>
        <v>0</v>
      </c>
      <c r="K18" s="641">
        <f t="shared" si="2"/>
        <v>4997</v>
      </c>
      <c r="L18" s="641">
        <f t="shared" si="2"/>
        <v>130</v>
      </c>
      <c r="M18" s="122" t="s">
        <v>1518</v>
      </c>
      <c r="N18" s="419" t="s">
        <v>986</v>
      </c>
      <c r="O18" s="641">
        <f t="shared" ref="O18" si="3">SUM(O19:O27)</f>
        <v>2204</v>
      </c>
      <c r="P18" s="641">
        <f t="shared" ref="P18" si="4">SUM(P19:P27)</f>
        <v>1199</v>
      </c>
      <c r="Q18" s="641">
        <f t="shared" ref="Q18" si="5">SUM(Q19:Q27)</f>
        <v>359</v>
      </c>
      <c r="R18" s="641">
        <f t="shared" ref="R18" si="6">SUM(R19:R27)</f>
        <v>910</v>
      </c>
      <c r="S18" s="641">
        <f t="shared" ref="S18" si="7">SUM(S19:S27)</f>
        <v>4</v>
      </c>
      <c r="T18" s="641">
        <f t="shared" ref="T18" si="8">SUM(T19:T27)</f>
        <v>3</v>
      </c>
      <c r="U18" s="641">
        <f t="shared" ref="U18" si="9">SUM(U19:U27)</f>
        <v>188</v>
      </c>
      <c r="V18" s="641">
        <f t="shared" ref="V18" si="10">SUM(V19:V27)</f>
        <v>0</v>
      </c>
      <c r="W18" s="641">
        <f t="shared" ref="W18" si="11">SUM(W19:W27)</f>
        <v>3</v>
      </c>
      <c r="X18" s="641">
        <f t="shared" ref="X18" si="12">SUM(X19:X27)</f>
        <v>60</v>
      </c>
      <c r="Y18" s="641">
        <f t="shared" ref="Y18" si="13">SUM(Y19:Y27)</f>
        <v>12</v>
      </c>
      <c r="Z18" s="641">
        <f t="shared" ref="Z18" si="14">SUM(Z19:Z27)</f>
        <v>55</v>
      </c>
      <c r="AA18" s="122" t="s">
        <v>1518</v>
      </c>
    </row>
    <row r="19" spans="1:27" s="1" customFormat="1" ht="13.5" customHeight="1">
      <c r="A19" s="76" t="s">
        <v>316</v>
      </c>
      <c r="B19" s="899">
        <f>C19+K19+W19+X19+Y19+Z19</f>
        <v>2211</v>
      </c>
      <c r="C19" s="899">
        <f t="shared" ref="C19:C43" si="15">SUM(D19:J19)</f>
        <v>1084</v>
      </c>
      <c r="D19" s="1203">
        <v>0</v>
      </c>
      <c r="E19" s="937">
        <v>708</v>
      </c>
      <c r="F19" s="937">
        <v>354</v>
      </c>
      <c r="G19" s="937">
        <v>0</v>
      </c>
      <c r="H19" s="937">
        <v>1</v>
      </c>
      <c r="I19" s="937">
        <v>21</v>
      </c>
      <c r="J19" s="937">
        <v>0</v>
      </c>
      <c r="K19" s="377">
        <f>L19+O19+P19+Q19+R19+S19+T19+U19+V19</f>
        <v>1094</v>
      </c>
      <c r="L19" s="937">
        <v>35</v>
      </c>
      <c r="M19" s="97" t="s">
        <v>14</v>
      </c>
      <c r="N19" s="76" t="s">
        <v>316</v>
      </c>
      <c r="O19" s="937">
        <v>455</v>
      </c>
      <c r="P19" s="937">
        <v>299</v>
      </c>
      <c r="Q19" s="937">
        <v>65</v>
      </c>
      <c r="R19" s="937">
        <v>183</v>
      </c>
      <c r="S19" s="937">
        <v>0</v>
      </c>
      <c r="T19" s="937">
        <v>0</v>
      </c>
      <c r="U19" s="937">
        <v>57</v>
      </c>
      <c r="V19" s="937">
        <v>0</v>
      </c>
      <c r="W19" s="937">
        <v>0</v>
      </c>
      <c r="X19" s="937">
        <v>17</v>
      </c>
      <c r="Y19" s="937">
        <v>4</v>
      </c>
      <c r="Z19" s="937">
        <v>12</v>
      </c>
      <c r="AA19" s="97" t="s">
        <v>14</v>
      </c>
    </row>
    <row r="20" spans="1:27" s="1" customFormat="1" ht="13.5" customHeight="1">
      <c r="A20" s="76" t="s">
        <v>302</v>
      </c>
      <c r="B20" s="899">
        <f t="shared" ref="B20:B43" si="16">C20+K20+W20+X20+Y20+Z20</f>
        <v>1360</v>
      </c>
      <c r="C20" s="899">
        <f t="shared" si="15"/>
        <v>595</v>
      </c>
      <c r="D20" s="1203">
        <v>0</v>
      </c>
      <c r="E20" s="937">
        <v>450</v>
      </c>
      <c r="F20" s="937">
        <v>114</v>
      </c>
      <c r="G20" s="937">
        <v>0</v>
      </c>
      <c r="H20" s="937">
        <v>0</v>
      </c>
      <c r="I20" s="937">
        <v>31</v>
      </c>
      <c r="J20" s="937">
        <v>0</v>
      </c>
      <c r="K20" s="377">
        <f t="shared" ref="K20:K36" si="17">L20+O20+P20+Q20+R20+S20+T20+U20+V20</f>
        <v>750</v>
      </c>
      <c r="L20" s="937">
        <v>7</v>
      </c>
      <c r="M20" s="97" t="s">
        <v>7</v>
      </c>
      <c r="N20" s="76" t="s">
        <v>302</v>
      </c>
      <c r="O20" s="937">
        <v>355</v>
      </c>
      <c r="P20" s="937">
        <v>145</v>
      </c>
      <c r="Q20" s="937">
        <v>54</v>
      </c>
      <c r="R20" s="937">
        <v>145</v>
      </c>
      <c r="S20" s="937">
        <v>2</v>
      </c>
      <c r="T20" s="937">
        <v>1</v>
      </c>
      <c r="U20" s="937">
        <v>41</v>
      </c>
      <c r="V20" s="937">
        <v>0</v>
      </c>
      <c r="W20" s="937">
        <v>0</v>
      </c>
      <c r="X20" s="937">
        <v>8</v>
      </c>
      <c r="Y20" s="937">
        <v>1</v>
      </c>
      <c r="Z20" s="937">
        <v>6</v>
      </c>
      <c r="AA20" s="97" t="s">
        <v>7</v>
      </c>
    </row>
    <row r="21" spans="1:27" s="1" customFormat="1" ht="13.5" customHeight="1">
      <c r="A21" s="76" t="s">
        <v>306</v>
      </c>
      <c r="B21" s="899">
        <f t="shared" si="16"/>
        <v>1852</v>
      </c>
      <c r="C21" s="899">
        <f t="shared" si="15"/>
        <v>860</v>
      </c>
      <c r="D21" s="1203">
        <v>0</v>
      </c>
      <c r="E21" s="937">
        <v>703</v>
      </c>
      <c r="F21" s="937">
        <v>135</v>
      </c>
      <c r="G21" s="937">
        <v>0</v>
      </c>
      <c r="H21" s="937">
        <v>0</v>
      </c>
      <c r="I21" s="937">
        <v>22</v>
      </c>
      <c r="J21" s="937">
        <v>0</v>
      </c>
      <c r="K21" s="377">
        <f t="shared" si="17"/>
        <v>951</v>
      </c>
      <c r="L21" s="937">
        <v>25</v>
      </c>
      <c r="M21" s="97" t="s">
        <v>9</v>
      </c>
      <c r="N21" s="76" t="s">
        <v>306</v>
      </c>
      <c r="O21" s="937">
        <v>340</v>
      </c>
      <c r="P21" s="937">
        <v>305</v>
      </c>
      <c r="Q21" s="937">
        <v>65</v>
      </c>
      <c r="R21" s="937">
        <v>180</v>
      </c>
      <c r="S21" s="937">
        <v>0</v>
      </c>
      <c r="T21" s="937">
        <v>0</v>
      </c>
      <c r="U21" s="937">
        <v>36</v>
      </c>
      <c r="V21" s="937">
        <v>0</v>
      </c>
      <c r="W21" s="937">
        <v>2</v>
      </c>
      <c r="X21" s="937">
        <v>15</v>
      </c>
      <c r="Y21" s="937">
        <v>3</v>
      </c>
      <c r="Z21" s="937">
        <v>21</v>
      </c>
      <c r="AA21" s="97" t="s">
        <v>9</v>
      </c>
    </row>
    <row r="22" spans="1:27" s="1" customFormat="1" ht="13.5" customHeight="1">
      <c r="A22" s="76" t="s">
        <v>312</v>
      </c>
      <c r="B22" s="899">
        <f t="shared" si="16"/>
        <v>1055</v>
      </c>
      <c r="C22" s="899">
        <f t="shared" si="15"/>
        <v>482</v>
      </c>
      <c r="D22" s="1203">
        <v>0</v>
      </c>
      <c r="E22" s="937">
        <v>351</v>
      </c>
      <c r="F22" s="937">
        <v>115</v>
      </c>
      <c r="G22" s="937">
        <v>0</v>
      </c>
      <c r="H22" s="937">
        <v>1</v>
      </c>
      <c r="I22" s="937">
        <v>15</v>
      </c>
      <c r="J22" s="937">
        <v>0</v>
      </c>
      <c r="K22" s="377">
        <f t="shared" si="17"/>
        <v>565</v>
      </c>
      <c r="L22" s="937">
        <v>3</v>
      </c>
      <c r="M22" s="97" t="s">
        <v>12</v>
      </c>
      <c r="N22" s="76" t="s">
        <v>312</v>
      </c>
      <c r="O22" s="937">
        <v>253</v>
      </c>
      <c r="P22" s="937">
        <v>108</v>
      </c>
      <c r="Q22" s="937">
        <v>67</v>
      </c>
      <c r="R22" s="937">
        <v>112</v>
      </c>
      <c r="S22" s="937">
        <v>0</v>
      </c>
      <c r="T22" s="937">
        <v>0</v>
      </c>
      <c r="U22" s="937">
        <v>22</v>
      </c>
      <c r="V22" s="937">
        <v>0</v>
      </c>
      <c r="W22" s="937">
        <v>0</v>
      </c>
      <c r="X22" s="937">
        <v>6</v>
      </c>
      <c r="Y22" s="937">
        <v>0</v>
      </c>
      <c r="Z22" s="937">
        <v>2</v>
      </c>
      <c r="AA22" s="97" t="s">
        <v>12</v>
      </c>
    </row>
    <row r="23" spans="1:27" s="1" customFormat="1" ht="13.5" customHeight="1">
      <c r="A23" s="76" t="s">
        <v>330</v>
      </c>
      <c r="B23" s="899">
        <f t="shared" si="16"/>
        <v>461</v>
      </c>
      <c r="C23" s="899">
        <f t="shared" si="15"/>
        <v>197</v>
      </c>
      <c r="D23" s="1203">
        <v>1</v>
      </c>
      <c r="E23" s="937">
        <v>155</v>
      </c>
      <c r="F23" s="937">
        <v>40</v>
      </c>
      <c r="G23" s="937">
        <v>0</v>
      </c>
      <c r="H23" s="937">
        <v>0</v>
      </c>
      <c r="I23" s="937">
        <v>1</v>
      </c>
      <c r="J23" s="937">
        <v>0</v>
      </c>
      <c r="K23" s="377">
        <f t="shared" si="17"/>
        <v>257</v>
      </c>
      <c r="L23" s="937">
        <v>17</v>
      </c>
      <c r="M23" s="97" t="s">
        <v>21</v>
      </c>
      <c r="N23" s="76" t="s">
        <v>330</v>
      </c>
      <c r="O23" s="937">
        <v>130</v>
      </c>
      <c r="P23" s="937">
        <v>45</v>
      </c>
      <c r="Q23" s="937">
        <v>17</v>
      </c>
      <c r="R23" s="937">
        <v>45</v>
      </c>
      <c r="S23" s="937">
        <v>0</v>
      </c>
      <c r="T23" s="937">
        <v>0</v>
      </c>
      <c r="U23" s="937">
        <v>3</v>
      </c>
      <c r="V23" s="937">
        <v>0</v>
      </c>
      <c r="W23" s="937">
        <v>0</v>
      </c>
      <c r="X23" s="937">
        <v>4</v>
      </c>
      <c r="Y23" s="937">
        <v>1</v>
      </c>
      <c r="Z23" s="937">
        <v>2</v>
      </c>
      <c r="AA23" s="97" t="s">
        <v>21</v>
      </c>
    </row>
    <row r="24" spans="1:27" s="1" customFormat="1" ht="13.5" customHeight="1">
      <c r="A24" s="76" t="s">
        <v>334</v>
      </c>
      <c r="B24" s="899">
        <f t="shared" si="16"/>
        <v>880</v>
      </c>
      <c r="C24" s="899">
        <f t="shared" si="15"/>
        <v>462</v>
      </c>
      <c r="D24" s="1203">
        <v>0</v>
      </c>
      <c r="E24" s="937">
        <v>387</v>
      </c>
      <c r="F24" s="937">
        <v>70</v>
      </c>
      <c r="G24" s="937">
        <v>0</v>
      </c>
      <c r="H24" s="937">
        <v>0</v>
      </c>
      <c r="I24" s="937">
        <v>5</v>
      </c>
      <c r="J24" s="937">
        <v>0</v>
      </c>
      <c r="K24" s="377">
        <f t="shared" si="17"/>
        <v>405</v>
      </c>
      <c r="L24" s="937">
        <v>13</v>
      </c>
      <c r="M24" s="97" t="s">
        <v>23</v>
      </c>
      <c r="N24" s="76" t="s">
        <v>334</v>
      </c>
      <c r="O24" s="937">
        <v>167</v>
      </c>
      <c r="P24" s="937">
        <v>98</v>
      </c>
      <c r="Q24" s="937">
        <v>31</v>
      </c>
      <c r="R24" s="937">
        <v>89</v>
      </c>
      <c r="S24" s="937">
        <v>2</v>
      </c>
      <c r="T24" s="937">
        <v>1</v>
      </c>
      <c r="U24" s="937">
        <v>4</v>
      </c>
      <c r="V24" s="937">
        <v>0</v>
      </c>
      <c r="W24" s="937">
        <v>1</v>
      </c>
      <c r="X24" s="937">
        <v>2</v>
      </c>
      <c r="Y24" s="937">
        <v>1</v>
      </c>
      <c r="Z24" s="937">
        <v>9</v>
      </c>
      <c r="AA24" s="97" t="s">
        <v>23</v>
      </c>
    </row>
    <row r="25" spans="1:27" s="1" customFormat="1" ht="13.5" customHeight="1">
      <c r="A25" s="76" t="s">
        <v>318</v>
      </c>
      <c r="B25" s="899">
        <f t="shared" si="16"/>
        <v>451</v>
      </c>
      <c r="C25" s="899">
        <f t="shared" si="15"/>
        <v>215</v>
      </c>
      <c r="D25" s="1203">
        <v>0</v>
      </c>
      <c r="E25" s="937">
        <v>160</v>
      </c>
      <c r="F25" s="937">
        <v>49</v>
      </c>
      <c r="G25" s="937">
        <v>0</v>
      </c>
      <c r="H25" s="937">
        <v>0</v>
      </c>
      <c r="I25" s="937">
        <v>6</v>
      </c>
      <c r="J25" s="937">
        <v>0</v>
      </c>
      <c r="K25" s="377">
        <f t="shared" si="17"/>
        <v>234</v>
      </c>
      <c r="L25" s="937">
        <v>7</v>
      </c>
      <c r="M25" s="97" t="s">
        <v>15</v>
      </c>
      <c r="N25" s="76" t="s">
        <v>318</v>
      </c>
      <c r="O25" s="937">
        <v>119</v>
      </c>
      <c r="P25" s="937">
        <v>50</v>
      </c>
      <c r="Q25" s="937">
        <v>9</v>
      </c>
      <c r="R25" s="937">
        <v>45</v>
      </c>
      <c r="S25" s="937">
        <v>0</v>
      </c>
      <c r="T25" s="937">
        <v>0</v>
      </c>
      <c r="U25" s="937">
        <v>4</v>
      </c>
      <c r="V25" s="937">
        <v>0</v>
      </c>
      <c r="W25" s="937">
        <v>0</v>
      </c>
      <c r="X25" s="937">
        <v>1</v>
      </c>
      <c r="Y25" s="937">
        <v>0</v>
      </c>
      <c r="Z25" s="937">
        <v>1</v>
      </c>
      <c r="AA25" s="97" t="s">
        <v>15</v>
      </c>
    </row>
    <row r="26" spans="1:27" s="1" customFormat="1" ht="13.5" customHeight="1">
      <c r="A26" s="76" t="s">
        <v>328</v>
      </c>
      <c r="B26" s="899">
        <f t="shared" si="16"/>
        <v>799</v>
      </c>
      <c r="C26" s="899">
        <f t="shared" si="15"/>
        <v>309</v>
      </c>
      <c r="D26" s="1203">
        <v>0</v>
      </c>
      <c r="E26" s="937">
        <v>222</v>
      </c>
      <c r="F26" s="937">
        <v>78</v>
      </c>
      <c r="G26" s="937">
        <v>0</v>
      </c>
      <c r="H26" s="937">
        <v>0</v>
      </c>
      <c r="I26" s="937">
        <v>9</v>
      </c>
      <c r="J26" s="937">
        <v>0</v>
      </c>
      <c r="K26" s="377">
        <f t="shared" si="17"/>
        <v>483</v>
      </c>
      <c r="L26" s="937">
        <v>8</v>
      </c>
      <c r="M26" s="97" t="s">
        <v>20</v>
      </c>
      <c r="N26" s="76" t="s">
        <v>328</v>
      </c>
      <c r="O26" s="937">
        <v>257</v>
      </c>
      <c r="P26" s="937">
        <v>92</v>
      </c>
      <c r="Q26" s="937">
        <v>27</v>
      </c>
      <c r="R26" s="937">
        <v>82</v>
      </c>
      <c r="S26" s="937">
        <v>0</v>
      </c>
      <c r="T26" s="937">
        <v>1</v>
      </c>
      <c r="U26" s="937">
        <v>16</v>
      </c>
      <c r="V26" s="937">
        <v>0</v>
      </c>
      <c r="W26" s="937">
        <v>0</v>
      </c>
      <c r="X26" s="937">
        <v>4</v>
      </c>
      <c r="Y26" s="937">
        <v>1</v>
      </c>
      <c r="Z26" s="937">
        <v>2</v>
      </c>
      <c r="AA26" s="97" t="s">
        <v>20</v>
      </c>
    </row>
    <row r="27" spans="1:27" s="1" customFormat="1" ht="13.5" customHeight="1">
      <c r="A27" s="76" t="s">
        <v>332</v>
      </c>
      <c r="B27" s="899">
        <f t="shared" si="16"/>
        <v>509</v>
      </c>
      <c r="C27" s="899">
        <f t="shared" si="15"/>
        <v>247</v>
      </c>
      <c r="D27" s="1203">
        <v>0</v>
      </c>
      <c r="E27" s="937">
        <v>189</v>
      </c>
      <c r="F27" s="937">
        <v>55</v>
      </c>
      <c r="G27" s="937">
        <v>0</v>
      </c>
      <c r="H27" s="937">
        <v>0</v>
      </c>
      <c r="I27" s="937">
        <v>3</v>
      </c>
      <c r="J27" s="937">
        <v>0</v>
      </c>
      <c r="K27" s="377">
        <f t="shared" si="17"/>
        <v>258</v>
      </c>
      <c r="L27" s="937">
        <v>15</v>
      </c>
      <c r="M27" s="97" t="s">
        <v>22</v>
      </c>
      <c r="N27" s="76" t="s">
        <v>332</v>
      </c>
      <c r="O27" s="937">
        <v>128</v>
      </c>
      <c r="P27" s="937">
        <v>57</v>
      </c>
      <c r="Q27" s="937">
        <v>24</v>
      </c>
      <c r="R27" s="937">
        <v>29</v>
      </c>
      <c r="S27" s="937">
        <v>0</v>
      </c>
      <c r="T27" s="937">
        <v>0</v>
      </c>
      <c r="U27" s="937">
        <v>5</v>
      </c>
      <c r="V27" s="937">
        <v>0</v>
      </c>
      <c r="W27" s="937">
        <v>0</v>
      </c>
      <c r="X27" s="937">
        <v>3</v>
      </c>
      <c r="Y27" s="937">
        <v>1</v>
      </c>
      <c r="Z27" s="937">
        <v>0</v>
      </c>
      <c r="AA27" s="97" t="s">
        <v>22</v>
      </c>
    </row>
    <row r="28" spans="1:27" s="50" customFormat="1" ht="13.5" customHeight="1">
      <c r="A28" s="419" t="s">
        <v>987</v>
      </c>
      <c r="B28" s="1151">
        <f>SUM(B29:B36)</f>
        <v>6182</v>
      </c>
      <c r="C28" s="1151">
        <f t="shared" ref="C28:L28" si="18">SUM(C29:C36)</f>
        <v>2547</v>
      </c>
      <c r="D28" s="1151">
        <f t="shared" si="18"/>
        <v>6</v>
      </c>
      <c r="E28" s="641">
        <f t="shared" si="18"/>
        <v>1868</v>
      </c>
      <c r="F28" s="641">
        <f t="shared" si="18"/>
        <v>539</v>
      </c>
      <c r="G28" s="641">
        <f t="shared" si="18"/>
        <v>0</v>
      </c>
      <c r="H28" s="641">
        <f t="shared" si="18"/>
        <v>1</v>
      </c>
      <c r="I28" s="641">
        <f t="shared" si="18"/>
        <v>133</v>
      </c>
      <c r="J28" s="641">
        <f t="shared" si="18"/>
        <v>0</v>
      </c>
      <c r="K28" s="641">
        <f t="shared" si="18"/>
        <v>3569</v>
      </c>
      <c r="L28" s="641">
        <f t="shared" si="18"/>
        <v>205</v>
      </c>
      <c r="M28" s="420" t="s">
        <v>1519</v>
      </c>
      <c r="N28" s="419" t="s">
        <v>987</v>
      </c>
      <c r="O28" s="641">
        <f t="shared" ref="O28" si="19">SUM(O29:O36)</f>
        <v>1471</v>
      </c>
      <c r="P28" s="641">
        <f t="shared" ref="P28" si="20">SUM(P29:P36)</f>
        <v>782</v>
      </c>
      <c r="Q28" s="641">
        <f t="shared" ref="Q28" si="21">SUM(Q29:Q36)</f>
        <v>262</v>
      </c>
      <c r="R28" s="641">
        <f t="shared" ref="R28" si="22">SUM(R29:R36)</f>
        <v>608</v>
      </c>
      <c r="S28" s="641">
        <f t="shared" ref="S28" si="23">SUM(S29:S36)</f>
        <v>0</v>
      </c>
      <c r="T28" s="641">
        <f t="shared" ref="T28" si="24">SUM(T29:T36)</f>
        <v>0</v>
      </c>
      <c r="U28" s="641">
        <f t="shared" ref="U28" si="25">SUM(U29:U36)</f>
        <v>241</v>
      </c>
      <c r="V28" s="641">
        <f t="shared" ref="V28" si="26">SUM(V29:V36)</f>
        <v>0</v>
      </c>
      <c r="W28" s="641">
        <f t="shared" ref="W28" si="27">SUM(W29:W36)</f>
        <v>0</v>
      </c>
      <c r="X28" s="641">
        <f t="shared" ref="X28" si="28">SUM(X29:X36)</f>
        <v>39</v>
      </c>
      <c r="Y28" s="641">
        <f t="shared" ref="Y28" si="29">SUM(Y29:Y36)</f>
        <v>9</v>
      </c>
      <c r="Z28" s="641">
        <f t="shared" ref="Z28" si="30">SUM(Z29:Z36)</f>
        <v>18</v>
      </c>
      <c r="AA28" s="420" t="s">
        <v>1519</v>
      </c>
    </row>
    <row r="29" spans="1:27" s="1" customFormat="1" ht="13.5" customHeight="1">
      <c r="A29" s="76" t="s">
        <v>304</v>
      </c>
      <c r="B29" s="899">
        <f>C29+K29+W29+X29+Y29+Z29</f>
        <v>1787</v>
      </c>
      <c r="C29" s="899">
        <f t="shared" si="15"/>
        <v>724</v>
      </c>
      <c r="D29" s="899">
        <v>3</v>
      </c>
      <c r="E29" s="377">
        <v>534</v>
      </c>
      <c r="F29" s="377">
        <v>134</v>
      </c>
      <c r="G29" s="641">
        <v>0</v>
      </c>
      <c r="H29" s="377">
        <v>0</v>
      </c>
      <c r="I29" s="377">
        <v>53</v>
      </c>
      <c r="J29" s="377">
        <v>0</v>
      </c>
      <c r="K29" s="377">
        <f t="shared" si="17"/>
        <v>1042</v>
      </c>
      <c r="L29" s="377">
        <v>68</v>
      </c>
      <c r="M29" s="97" t="s">
        <v>8</v>
      </c>
      <c r="N29" s="76" t="s">
        <v>304</v>
      </c>
      <c r="O29" s="377">
        <v>404</v>
      </c>
      <c r="P29" s="377">
        <v>226</v>
      </c>
      <c r="Q29" s="377">
        <v>81</v>
      </c>
      <c r="R29" s="377">
        <v>157</v>
      </c>
      <c r="S29" s="377">
        <v>0</v>
      </c>
      <c r="T29" s="377">
        <v>0</v>
      </c>
      <c r="U29" s="377">
        <v>106</v>
      </c>
      <c r="V29" s="377">
        <v>0</v>
      </c>
      <c r="W29" s="377">
        <v>0</v>
      </c>
      <c r="X29" s="377">
        <v>16</v>
      </c>
      <c r="Y29" s="377">
        <v>2</v>
      </c>
      <c r="Z29" s="377">
        <v>3</v>
      </c>
      <c r="AA29" s="97" t="s">
        <v>8</v>
      </c>
    </row>
    <row r="30" spans="1:27" s="1" customFormat="1" ht="13.5" customHeight="1">
      <c r="A30" s="76" t="s">
        <v>308</v>
      </c>
      <c r="B30" s="899">
        <f t="shared" si="16"/>
        <v>1113</v>
      </c>
      <c r="C30" s="899">
        <f t="shared" si="15"/>
        <v>460</v>
      </c>
      <c r="D30" s="899">
        <v>2</v>
      </c>
      <c r="E30" s="377">
        <v>331</v>
      </c>
      <c r="F30" s="377">
        <v>78</v>
      </c>
      <c r="G30" s="641">
        <v>0</v>
      </c>
      <c r="H30" s="377">
        <v>0</v>
      </c>
      <c r="I30" s="377">
        <v>49</v>
      </c>
      <c r="J30" s="377">
        <v>0</v>
      </c>
      <c r="K30" s="377">
        <f t="shared" si="17"/>
        <v>639</v>
      </c>
      <c r="L30" s="377">
        <v>23</v>
      </c>
      <c r="M30" s="97" t="s">
        <v>10</v>
      </c>
      <c r="N30" s="76" t="s">
        <v>308</v>
      </c>
      <c r="O30" s="377">
        <v>246</v>
      </c>
      <c r="P30" s="377">
        <v>152</v>
      </c>
      <c r="Q30" s="377">
        <v>43</v>
      </c>
      <c r="R30" s="377">
        <v>98</v>
      </c>
      <c r="S30" s="377">
        <v>0</v>
      </c>
      <c r="T30" s="641">
        <v>0</v>
      </c>
      <c r="U30" s="377">
        <v>77</v>
      </c>
      <c r="V30" s="377">
        <v>0</v>
      </c>
      <c r="W30" s="377">
        <v>0</v>
      </c>
      <c r="X30" s="377">
        <v>13</v>
      </c>
      <c r="Y30" s="377">
        <v>0</v>
      </c>
      <c r="Z30" s="377">
        <v>1</v>
      </c>
      <c r="AA30" s="97" t="s">
        <v>10</v>
      </c>
    </row>
    <row r="31" spans="1:27" s="1" customFormat="1" ht="13.5" customHeight="1">
      <c r="A31" s="76" t="s">
        <v>314</v>
      </c>
      <c r="B31" s="899">
        <f t="shared" si="16"/>
        <v>819</v>
      </c>
      <c r="C31" s="899">
        <f t="shared" si="15"/>
        <v>378</v>
      </c>
      <c r="D31" s="899">
        <v>0</v>
      </c>
      <c r="E31" s="377">
        <v>274</v>
      </c>
      <c r="F31" s="377">
        <v>94</v>
      </c>
      <c r="G31" s="641">
        <v>0</v>
      </c>
      <c r="H31" s="377">
        <v>0</v>
      </c>
      <c r="I31" s="377">
        <v>10</v>
      </c>
      <c r="J31" s="377">
        <v>0</v>
      </c>
      <c r="K31" s="377">
        <f t="shared" si="17"/>
        <v>436</v>
      </c>
      <c r="L31" s="377">
        <v>20</v>
      </c>
      <c r="M31" s="97" t="s">
        <v>13</v>
      </c>
      <c r="N31" s="76" t="s">
        <v>314</v>
      </c>
      <c r="O31" s="377">
        <v>173</v>
      </c>
      <c r="P31" s="377">
        <v>109</v>
      </c>
      <c r="Q31" s="377">
        <v>26</v>
      </c>
      <c r="R31" s="377">
        <v>89</v>
      </c>
      <c r="S31" s="377">
        <v>0</v>
      </c>
      <c r="T31" s="377">
        <v>0</v>
      </c>
      <c r="U31" s="377">
        <v>19</v>
      </c>
      <c r="V31" s="377">
        <v>0</v>
      </c>
      <c r="W31" s="377">
        <v>0</v>
      </c>
      <c r="X31" s="377">
        <v>0</v>
      </c>
      <c r="Y31" s="377">
        <v>2</v>
      </c>
      <c r="Z31" s="377">
        <v>3</v>
      </c>
      <c r="AA31" s="97" t="s">
        <v>13</v>
      </c>
    </row>
    <row r="32" spans="1:27" s="1" customFormat="1" ht="13.5" customHeight="1">
      <c r="A32" s="76" t="s">
        <v>320</v>
      </c>
      <c r="B32" s="899">
        <f t="shared" si="16"/>
        <v>932</v>
      </c>
      <c r="C32" s="899">
        <f t="shared" si="15"/>
        <v>350</v>
      </c>
      <c r="D32" s="899">
        <v>1</v>
      </c>
      <c r="E32" s="377">
        <v>276</v>
      </c>
      <c r="F32" s="377">
        <v>68</v>
      </c>
      <c r="G32" s="641">
        <v>0</v>
      </c>
      <c r="H32" s="377">
        <v>1</v>
      </c>
      <c r="I32" s="377">
        <v>4</v>
      </c>
      <c r="J32" s="377">
        <v>0</v>
      </c>
      <c r="K32" s="377">
        <f t="shared" si="17"/>
        <v>573</v>
      </c>
      <c r="L32" s="377">
        <v>32</v>
      </c>
      <c r="M32" s="97" t="s">
        <v>16</v>
      </c>
      <c r="N32" s="76" t="s">
        <v>320</v>
      </c>
      <c r="O32" s="377">
        <v>281</v>
      </c>
      <c r="P32" s="377">
        <v>104</v>
      </c>
      <c r="Q32" s="377">
        <v>34</v>
      </c>
      <c r="R32" s="377">
        <v>111</v>
      </c>
      <c r="S32" s="377">
        <v>0</v>
      </c>
      <c r="T32" s="641">
        <v>0</v>
      </c>
      <c r="U32" s="377">
        <v>11</v>
      </c>
      <c r="V32" s="377">
        <v>0</v>
      </c>
      <c r="W32" s="377">
        <v>0</v>
      </c>
      <c r="X32" s="377">
        <v>3</v>
      </c>
      <c r="Y32" s="377">
        <v>2</v>
      </c>
      <c r="Z32" s="377">
        <v>4</v>
      </c>
      <c r="AA32" s="97" t="s">
        <v>16</v>
      </c>
    </row>
    <row r="33" spans="1:27" s="1" customFormat="1" ht="13.5" customHeight="1">
      <c r="A33" s="76" t="s">
        <v>324</v>
      </c>
      <c r="B33" s="899">
        <f t="shared" si="16"/>
        <v>239</v>
      </c>
      <c r="C33" s="899">
        <f t="shared" si="15"/>
        <v>87</v>
      </c>
      <c r="D33" s="899">
        <v>0</v>
      </c>
      <c r="E33" s="377">
        <v>63</v>
      </c>
      <c r="F33" s="377">
        <v>22</v>
      </c>
      <c r="G33" s="641">
        <v>0</v>
      </c>
      <c r="H33" s="377">
        <v>0</v>
      </c>
      <c r="I33" s="377">
        <v>2</v>
      </c>
      <c r="J33" s="377">
        <v>0</v>
      </c>
      <c r="K33" s="377">
        <f t="shared" si="17"/>
        <v>150</v>
      </c>
      <c r="L33" s="377">
        <v>17</v>
      </c>
      <c r="M33" s="97" t="s">
        <v>18</v>
      </c>
      <c r="N33" s="76" t="s">
        <v>324</v>
      </c>
      <c r="O33" s="377">
        <v>57</v>
      </c>
      <c r="P33" s="377">
        <v>35</v>
      </c>
      <c r="Q33" s="377">
        <v>9</v>
      </c>
      <c r="R33" s="377">
        <v>31</v>
      </c>
      <c r="S33" s="377">
        <v>0</v>
      </c>
      <c r="T33" s="377">
        <v>0</v>
      </c>
      <c r="U33" s="377">
        <v>1</v>
      </c>
      <c r="V33" s="377">
        <v>0</v>
      </c>
      <c r="W33" s="377">
        <v>0</v>
      </c>
      <c r="X33" s="377">
        <v>0</v>
      </c>
      <c r="Y33" s="377">
        <v>1</v>
      </c>
      <c r="Z33" s="377">
        <v>1</v>
      </c>
      <c r="AA33" s="97" t="s">
        <v>18</v>
      </c>
    </row>
    <row r="34" spans="1:27" s="1" customFormat="1" ht="13.5" customHeight="1">
      <c r="A34" s="76" t="s">
        <v>338</v>
      </c>
      <c r="B34" s="899">
        <f t="shared" si="16"/>
        <v>422</v>
      </c>
      <c r="C34" s="899">
        <f t="shared" si="15"/>
        <v>187</v>
      </c>
      <c r="D34" s="899">
        <v>0</v>
      </c>
      <c r="E34" s="377">
        <v>138</v>
      </c>
      <c r="F34" s="377">
        <v>42</v>
      </c>
      <c r="G34" s="641">
        <v>0</v>
      </c>
      <c r="H34" s="377">
        <v>0</v>
      </c>
      <c r="I34" s="377">
        <v>7</v>
      </c>
      <c r="J34" s="377">
        <v>0</v>
      </c>
      <c r="K34" s="377">
        <f t="shared" si="17"/>
        <v>230</v>
      </c>
      <c r="L34" s="377">
        <v>8</v>
      </c>
      <c r="M34" s="97" t="s">
        <v>25</v>
      </c>
      <c r="N34" s="76" t="s">
        <v>338</v>
      </c>
      <c r="O34" s="377">
        <v>93</v>
      </c>
      <c r="P34" s="377">
        <v>58</v>
      </c>
      <c r="Q34" s="377">
        <v>22</v>
      </c>
      <c r="R34" s="377">
        <v>41</v>
      </c>
      <c r="S34" s="377">
        <v>0</v>
      </c>
      <c r="T34" s="641">
        <v>0</v>
      </c>
      <c r="U34" s="377">
        <v>8</v>
      </c>
      <c r="V34" s="377">
        <v>0</v>
      </c>
      <c r="W34" s="377">
        <v>0</v>
      </c>
      <c r="X34" s="377">
        <v>3</v>
      </c>
      <c r="Y34" s="377">
        <v>0</v>
      </c>
      <c r="Z34" s="377">
        <v>2</v>
      </c>
      <c r="AA34" s="97" t="s">
        <v>25</v>
      </c>
    </row>
    <row r="35" spans="1:27" s="1" customFormat="1" ht="13.5" customHeight="1">
      <c r="A35" s="76" t="s">
        <v>322</v>
      </c>
      <c r="B35" s="899">
        <f t="shared" si="16"/>
        <v>379</v>
      </c>
      <c r="C35" s="899">
        <f t="shared" si="15"/>
        <v>162</v>
      </c>
      <c r="D35" s="899">
        <v>0</v>
      </c>
      <c r="E35" s="377">
        <v>117</v>
      </c>
      <c r="F35" s="377">
        <v>42</v>
      </c>
      <c r="G35" s="641">
        <v>0</v>
      </c>
      <c r="H35" s="377">
        <v>0</v>
      </c>
      <c r="I35" s="377">
        <v>3</v>
      </c>
      <c r="J35" s="377">
        <v>0</v>
      </c>
      <c r="K35" s="377">
        <f t="shared" si="17"/>
        <v>212</v>
      </c>
      <c r="L35" s="377">
        <v>18</v>
      </c>
      <c r="M35" s="97" t="s">
        <v>17</v>
      </c>
      <c r="N35" s="76" t="s">
        <v>322</v>
      </c>
      <c r="O35" s="377">
        <v>96</v>
      </c>
      <c r="P35" s="377">
        <v>36</v>
      </c>
      <c r="Q35" s="377">
        <v>20</v>
      </c>
      <c r="R35" s="377">
        <v>39</v>
      </c>
      <c r="S35" s="377">
        <v>0</v>
      </c>
      <c r="T35" s="377">
        <v>0</v>
      </c>
      <c r="U35" s="377">
        <v>3</v>
      </c>
      <c r="V35" s="377">
        <v>0</v>
      </c>
      <c r="W35" s="377">
        <v>0</v>
      </c>
      <c r="X35" s="377">
        <v>2</v>
      </c>
      <c r="Y35" s="377">
        <v>2</v>
      </c>
      <c r="Z35" s="377">
        <v>1</v>
      </c>
      <c r="AA35" s="97" t="s">
        <v>17</v>
      </c>
    </row>
    <row r="36" spans="1:27" s="1" customFormat="1" ht="13.5" customHeight="1">
      <c r="A36" s="76" t="s">
        <v>336</v>
      </c>
      <c r="B36" s="899">
        <f t="shared" si="16"/>
        <v>491</v>
      </c>
      <c r="C36" s="899">
        <f t="shared" si="15"/>
        <v>199</v>
      </c>
      <c r="D36" s="899">
        <v>0</v>
      </c>
      <c r="E36" s="377">
        <v>135</v>
      </c>
      <c r="F36" s="377">
        <v>59</v>
      </c>
      <c r="G36" s="641">
        <v>0</v>
      </c>
      <c r="H36" s="377">
        <v>0</v>
      </c>
      <c r="I36" s="377">
        <v>5</v>
      </c>
      <c r="J36" s="377">
        <v>0</v>
      </c>
      <c r="K36" s="377">
        <f t="shared" si="17"/>
        <v>287</v>
      </c>
      <c r="L36" s="377">
        <v>19</v>
      </c>
      <c r="M36" s="97" t="s">
        <v>24</v>
      </c>
      <c r="N36" s="76" t="s">
        <v>336</v>
      </c>
      <c r="O36" s="377">
        <v>121</v>
      </c>
      <c r="P36" s="377">
        <v>62</v>
      </c>
      <c r="Q36" s="377">
        <v>27</v>
      </c>
      <c r="R36" s="377">
        <v>42</v>
      </c>
      <c r="S36" s="377">
        <v>0</v>
      </c>
      <c r="T36" s="641">
        <v>0</v>
      </c>
      <c r="U36" s="377">
        <v>16</v>
      </c>
      <c r="V36" s="377">
        <v>0</v>
      </c>
      <c r="W36" s="377">
        <v>0</v>
      </c>
      <c r="X36" s="377">
        <v>2</v>
      </c>
      <c r="Y36" s="377">
        <v>0</v>
      </c>
      <c r="Z36" s="377">
        <v>3</v>
      </c>
      <c r="AA36" s="97" t="s">
        <v>24</v>
      </c>
    </row>
    <row r="37" spans="1:27" s="50" customFormat="1" ht="13.5" customHeight="1">
      <c r="A37" s="419" t="s">
        <v>988</v>
      </c>
      <c r="B37" s="1151">
        <f>SUM(B38:B43)</f>
        <v>7741</v>
      </c>
      <c r="C37" s="1151">
        <f t="shared" ref="C37:L37" si="31">SUM(C38:C43)</f>
        <v>4353</v>
      </c>
      <c r="D37" s="1151">
        <f t="shared" si="31"/>
        <v>1</v>
      </c>
      <c r="E37" s="641">
        <f t="shared" si="31"/>
        <v>3071</v>
      </c>
      <c r="F37" s="641">
        <f t="shared" si="31"/>
        <v>1199</v>
      </c>
      <c r="G37" s="641">
        <f t="shared" si="31"/>
        <v>0</v>
      </c>
      <c r="H37" s="641">
        <f t="shared" si="31"/>
        <v>3</v>
      </c>
      <c r="I37" s="641">
        <f t="shared" si="31"/>
        <v>79</v>
      </c>
      <c r="J37" s="641">
        <f t="shared" si="31"/>
        <v>0</v>
      </c>
      <c r="K37" s="641">
        <f t="shared" si="31"/>
        <v>3295</v>
      </c>
      <c r="L37" s="641">
        <f t="shared" si="31"/>
        <v>141</v>
      </c>
      <c r="M37" s="420" t="s">
        <v>1520</v>
      </c>
      <c r="N37" s="419" t="s">
        <v>988</v>
      </c>
      <c r="O37" s="641">
        <f t="shared" ref="O37" si="32">SUM(O38:O43)</f>
        <v>1042</v>
      </c>
      <c r="P37" s="641">
        <f t="shared" ref="P37" si="33">SUM(P38:P43)</f>
        <v>631</v>
      </c>
      <c r="Q37" s="641">
        <f t="shared" ref="Q37" si="34">SUM(Q38:Q43)</f>
        <v>246</v>
      </c>
      <c r="R37" s="641">
        <f t="shared" ref="R37" si="35">SUM(R38:R43)</f>
        <v>1029</v>
      </c>
      <c r="S37" s="641">
        <f t="shared" ref="S37" si="36">SUM(S38:S43)</f>
        <v>0</v>
      </c>
      <c r="T37" s="641">
        <f t="shared" ref="T37" si="37">SUM(T38:T43)</f>
        <v>2</v>
      </c>
      <c r="U37" s="641">
        <f t="shared" ref="U37" si="38">SUM(U38:U43)</f>
        <v>204</v>
      </c>
      <c r="V37" s="641">
        <f t="shared" ref="V37" si="39">SUM(V38:V43)</f>
        <v>0</v>
      </c>
      <c r="W37" s="641">
        <f t="shared" ref="W37" si="40">SUM(W38:W43)</f>
        <v>0</v>
      </c>
      <c r="X37" s="641">
        <f t="shared" ref="X37" si="41">SUM(X38:X43)</f>
        <v>42</v>
      </c>
      <c r="Y37" s="641">
        <f t="shared" ref="Y37" si="42">SUM(Y38:Y43)</f>
        <v>15</v>
      </c>
      <c r="Z37" s="641">
        <f t="shared" ref="Z37" si="43">SUM(Z38:Z43)</f>
        <v>36</v>
      </c>
      <c r="AA37" s="420" t="s">
        <v>1520</v>
      </c>
    </row>
    <row r="38" spans="1:27" s="1" customFormat="1" ht="13.5" customHeight="1">
      <c r="A38" s="76" t="s">
        <v>300</v>
      </c>
      <c r="B38" s="899">
        <f t="shared" si="16"/>
        <v>2220</v>
      </c>
      <c r="C38" s="899">
        <f t="shared" si="15"/>
        <v>1127</v>
      </c>
      <c r="D38" s="899">
        <v>0</v>
      </c>
      <c r="E38" s="377">
        <v>880</v>
      </c>
      <c r="F38" s="377">
        <v>214</v>
      </c>
      <c r="G38" s="641">
        <v>0</v>
      </c>
      <c r="H38" s="641">
        <v>2</v>
      </c>
      <c r="I38" s="377">
        <v>31</v>
      </c>
      <c r="J38" s="377">
        <v>0</v>
      </c>
      <c r="K38" s="377">
        <f t="shared" ref="K38:K43" si="44">L38+O38+P38+Q38+R38+S38+T38+U38+V38</f>
        <v>1067</v>
      </c>
      <c r="L38" s="377">
        <v>23</v>
      </c>
      <c r="M38" s="97" t="s">
        <v>6</v>
      </c>
      <c r="N38" s="76" t="s">
        <v>300</v>
      </c>
      <c r="O38" s="377">
        <v>399</v>
      </c>
      <c r="P38" s="377">
        <v>188</v>
      </c>
      <c r="Q38" s="377">
        <v>73</v>
      </c>
      <c r="R38" s="377">
        <v>298</v>
      </c>
      <c r="S38" s="377">
        <v>0</v>
      </c>
      <c r="T38" s="377">
        <v>2</v>
      </c>
      <c r="U38" s="377">
        <v>84</v>
      </c>
      <c r="V38" s="377">
        <v>0</v>
      </c>
      <c r="W38" s="377">
        <v>0</v>
      </c>
      <c r="X38" s="377">
        <v>14</v>
      </c>
      <c r="Y38" s="377">
        <v>5</v>
      </c>
      <c r="Z38" s="377">
        <v>7</v>
      </c>
      <c r="AA38" s="97" t="s">
        <v>6</v>
      </c>
    </row>
    <row r="39" spans="1:27" s="1" customFormat="1" ht="13.5" customHeight="1">
      <c r="A39" s="76" t="s">
        <v>298</v>
      </c>
      <c r="B39" s="899">
        <f t="shared" si="16"/>
        <v>3714</v>
      </c>
      <c r="C39" s="899">
        <f t="shared" si="15"/>
        <v>2236</v>
      </c>
      <c r="D39" s="899">
        <v>1</v>
      </c>
      <c r="E39" s="377">
        <v>1458</v>
      </c>
      <c r="F39" s="377">
        <v>739</v>
      </c>
      <c r="G39" s="641">
        <v>0</v>
      </c>
      <c r="H39" s="641">
        <v>1</v>
      </c>
      <c r="I39" s="377">
        <v>37</v>
      </c>
      <c r="J39" s="377">
        <v>0</v>
      </c>
      <c r="K39" s="377">
        <f t="shared" si="44"/>
        <v>1427</v>
      </c>
      <c r="L39" s="377">
        <v>49</v>
      </c>
      <c r="M39" s="97" t="s">
        <v>5</v>
      </c>
      <c r="N39" s="76" t="s">
        <v>298</v>
      </c>
      <c r="O39" s="377">
        <v>418</v>
      </c>
      <c r="P39" s="377">
        <v>332</v>
      </c>
      <c r="Q39" s="377">
        <v>87</v>
      </c>
      <c r="R39" s="377">
        <v>470</v>
      </c>
      <c r="S39" s="377">
        <v>0</v>
      </c>
      <c r="T39" s="377">
        <v>0</v>
      </c>
      <c r="U39" s="377">
        <v>71</v>
      </c>
      <c r="V39" s="377">
        <v>0</v>
      </c>
      <c r="W39" s="377">
        <v>0</v>
      </c>
      <c r="X39" s="377">
        <v>24</v>
      </c>
      <c r="Y39" s="377">
        <v>7</v>
      </c>
      <c r="Z39" s="377">
        <v>20</v>
      </c>
      <c r="AA39" s="97" t="s">
        <v>5</v>
      </c>
    </row>
    <row r="40" spans="1:27" s="1" customFormat="1" ht="13.5" customHeight="1">
      <c r="A40" s="76" t="s">
        <v>310</v>
      </c>
      <c r="B40" s="899">
        <f t="shared" si="16"/>
        <v>875</v>
      </c>
      <c r="C40" s="899">
        <f t="shared" si="15"/>
        <v>514</v>
      </c>
      <c r="D40" s="899">
        <v>0</v>
      </c>
      <c r="E40" s="377">
        <v>384</v>
      </c>
      <c r="F40" s="377">
        <v>124</v>
      </c>
      <c r="G40" s="641">
        <v>0</v>
      </c>
      <c r="H40" s="641">
        <v>0</v>
      </c>
      <c r="I40" s="377">
        <v>6</v>
      </c>
      <c r="J40" s="377">
        <v>0</v>
      </c>
      <c r="K40" s="377">
        <f t="shared" si="44"/>
        <v>352</v>
      </c>
      <c r="L40" s="377">
        <v>12</v>
      </c>
      <c r="M40" s="97" t="s">
        <v>11</v>
      </c>
      <c r="N40" s="76" t="s">
        <v>310</v>
      </c>
      <c r="O40" s="377">
        <v>110</v>
      </c>
      <c r="P40" s="377">
        <v>59</v>
      </c>
      <c r="Q40" s="377">
        <v>35</v>
      </c>
      <c r="R40" s="377">
        <v>109</v>
      </c>
      <c r="S40" s="377">
        <v>0</v>
      </c>
      <c r="T40" s="641">
        <v>0</v>
      </c>
      <c r="U40" s="377">
        <v>27</v>
      </c>
      <c r="V40" s="377">
        <v>0</v>
      </c>
      <c r="W40" s="377">
        <v>0</v>
      </c>
      <c r="X40" s="377">
        <v>2</v>
      </c>
      <c r="Y40" s="377">
        <v>2</v>
      </c>
      <c r="Z40" s="377">
        <v>5</v>
      </c>
      <c r="AA40" s="97" t="s">
        <v>11</v>
      </c>
    </row>
    <row r="41" spans="1:27" s="1" customFormat="1" ht="13.5" customHeight="1">
      <c r="A41" s="76" t="s">
        <v>340</v>
      </c>
      <c r="B41" s="899">
        <f t="shared" si="16"/>
        <v>454</v>
      </c>
      <c r="C41" s="899">
        <f t="shared" si="15"/>
        <v>216</v>
      </c>
      <c r="D41" s="899">
        <v>0</v>
      </c>
      <c r="E41" s="377">
        <v>166</v>
      </c>
      <c r="F41" s="377">
        <v>48</v>
      </c>
      <c r="G41" s="641">
        <v>0</v>
      </c>
      <c r="H41" s="641">
        <v>0</v>
      </c>
      <c r="I41" s="377">
        <v>2</v>
      </c>
      <c r="J41" s="377">
        <v>0</v>
      </c>
      <c r="K41" s="377">
        <f t="shared" si="44"/>
        <v>232</v>
      </c>
      <c r="L41" s="377">
        <v>24</v>
      </c>
      <c r="M41" s="97" t="s">
        <v>26</v>
      </c>
      <c r="N41" s="76" t="s">
        <v>340</v>
      </c>
      <c r="O41" s="377">
        <v>60</v>
      </c>
      <c r="P41" s="377">
        <v>33</v>
      </c>
      <c r="Q41" s="377">
        <v>24</v>
      </c>
      <c r="R41" s="377">
        <v>77</v>
      </c>
      <c r="S41" s="377">
        <v>0</v>
      </c>
      <c r="T41" s="377">
        <v>0</v>
      </c>
      <c r="U41" s="377">
        <v>14</v>
      </c>
      <c r="V41" s="377">
        <v>0</v>
      </c>
      <c r="W41" s="377">
        <v>0</v>
      </c>
      <c r="X41" s="377">
        <v>1</v>
      </c>
      <c r="Y41" s="377">
        <v>1</v>
      </c>
      <c r="Z41" s="377">
        <v>4</v>
      </c>
      <c r="AA41" s="97" t="s">
        <v>26</v>
      </c>
    </row>
    <row r="42" spans="1:27" s="1" customFormat="1" ht="13.5" customHeight="1">
      <c r="A42" s="76" t="s">
        <v>326</v>
      </c>
      <c r="B42" s="899">
        <f t="shared" si="16"/>
        <v>414</v>
      </c>
      <c r="C42" s="899">
        <f t="shared" si="15"/>
        <v>219</v>
      </c>
      <c r="D42" s="899">
        <v>0</v>
      </c>
      <c r="E42" s="377">
        <v>158</v>
      </c>
      <c r="F42" s="377">
        <v>60</v>
      </c>
      <c r="G42" s="641">
        <v>0</v>
      </c>
      <c r="H42" s="641">
        <v>0</v>
      </c>
      <c r="I42" s="377">
        <v>1</v>
      </c>
      <c r="J42" s="377">
        <v>0</v>
      </c>
      <c r="K42" s="377">
        <f t="shared" si="44"/>
        <v>195</v>
      </c>
      <c r="L42" s="377">
        <v>33</v>
      </c>
      <c r="M42" s="97" t="s">
        <v>19</v>
      </c>
      <c r="N42" s="76" t="s">
        <v>326</v>
      </c>
      <c r="O42" s="377">
        <v>51</v>
      </c>
      <c r="P42" s="377">
        <v>18</v>
      </c>
      <c r="Q42" s="377">
        <v>24</v>
      </c>
      <c r="R42" s="377">
        <v>62</v>
      </c>
      <c r="S42" s="377">
        <v>0</v>
      </c>
      <c r="T42" s="641">
        <v>0</v>
      </c>
      <c r="U42" s="377">
        <v>7</v>
      </c>
      <c r="V42" s="377">
        <v>0</v>
      </c>
      <c r="W42" s="377">
        <v>0</v>
      </c>
      <c r="X42" s="377">
        <v>0</v>
      </c>
      <c r="Y42" s="377">
        <v>0</v>
      </c>
      <c r="Z42" s="377">
        <v>0</v>
      </c>
      <c r="AA42" s="97" t="s">
        <v>19</v>
      </c>
    </row>
    <row r="43" spans="1:27" s="1" customFormat="1" ht="13.5" customHeight="1" thickBot="1">
      <c r="A43" s="98" t="s">
        <v>342</v>
      </c>
      <c r="B43" s="900">
        <f t="shared" si="16"/>
        <v>64</v>
      </c>
      <c r="C43" s="1204">
        <f t="shared" si="15"/>
        <v>41</v>
      </c>
      <c r="D43" s="1204">
        <v>0</v>
      </c>
      <c r="E43" s="938">
        <v>25</v>
      </c>
      <c r="F43" s="938">
        <v>14</v>
      </c>
      <c r="G43" s="938">
        <v>0</v>
      </c>
      <c r="H43" s="938">
        <v>0</v>
      </c>
      <c r="I43" s="938">
        <v>2</v>
      </c>
      <c r="J43" s="938">
        <v>0</v>
      </c>
      <c r="K43" s="938">
        <f t="shared" si="44"/>
        <v>22</v>
      </c>
      <c r="L43" s="938">
        <v>0</v>
      </c>
      <c r="M43" s="99" t="s">
        <v>27</v>
      </c>
      <c r="N43" s="98" t="s">
        <v>342</v>
      </c>
      <c r="O43" s="938">
        <v>4</v>
      </c>
      <c r="P43" s="938">
        <v>1</v>
      </c>
      <c r="Q43" s="938">
        <v>3</v>
      </c>
      <c r="R43" s="938">
        <v>13</v>
      </c>
      <c r="S43" s="938">
        <v>0</v>
      </c>
      <c r="T43" s="938">
        <v>0</v>
      </c>
      <c r="U43" s="938">
        <v>1</v>
      </c>
      <c r="V43" s="938">
        <v>0</v>
      </c>
      <c r="W43" s="938">
        <v>0</v>
      </c>
      <c r="X43" s="938">
        <v>1</v>
      </c>
      <c r="Y43" s="938">
        <v>0</v>
      </c>
      <c r="Z43" s="938">
        <v>0</v>
      </c>
      <c r="AA43" s="99" t="s">
        <v>27</v>
      </c>
    </row>
    <row r="44" spans="1:27" s="78" customFormat="1" ht="11.1" customHeight="1">
      <c r="A44" s="394" t="s">
        <v>118</v>
      </c>
      <c r="B44" s="643"/>
      <c r="C44" s="398"/>
      <c r="D44" s="398"/>
      <c r="E44" s="644"/>
      <c r="F44" s="644"/>
      <c r="G44" s="398"/>
      <c r="H44" s="394"/>
      <c r="I44" s="394"/>
      <c r="J44" s="394"/>
      <c r="K44" s="643"/>
      <c r="L44" s="394"/>
      <c r="M44" s="645" t="s">
        <v>119</v>
      </c>
      <c r="N44" s="394" t="s">
        <v>674</v>
      </c>
      <c r="O44" s="394"/>
      <c r="P44" s="394"/>
      <c r="Q44" s="394"/>
      <c r="R44" s="645" t="s">
        <v>53</v>
      </c>
      <c r="S44" s="394"/>
      <c r="T44" s="394"/>
      <c r="U44" s="381"/>
      <c r="V44" s="381"/>
      <c r="W44" s="394"/>
      <c r="X44" s="645"/>
      <c r="Y44" s="381"/>
      <c r="Z44" s="381"/>
      <c r="AA44" s="645" t="s">
        <v>119</v>
      </c>
    </row>
    <row r="45" spans="1:27" s="78" customFormat="1" ht="11.1" customHeight="1">
      <c r="A45" s="398" t="s">
        <v>815</v>
      </c>
      <c r="B45" s="398"/>
      <c r="C45" s="398"/>
      <c r="D45" s="398"/>
      <c r="E45" s="398"/>
      <c r="F45" s="398"/>
      <c r="G45" s="398"/>
      <c r="H45" s="394"/>
      <c r="I45" s="394"/>
      <c r="J45" s="394"/>
      <c r="K45" s="394"/>
      <c r="L45" s="394"/>
      <c r="M45" s="398"/>
      <c r="N45" s="398" t="s">
        <v>815</v>
      </c>
      <c r="O45" s="398"/>
      <c r="P45" s="394"/>
      <c r="Q45" s="394"/>
      <c r="R45" s="394"/>
      <c r="S45" s="381"/>
      <c r="T45" s="381"/>
      <c r="U45" s="394"/>
      <c r="V45" s="381"/>
      <c r="W45" s="394"/>
      <c r="X45" s="394"/>
      <c r="Y45" s="381"/>
      <c r="Z45" s="381"/>
      <c r="AA45" s="394"/>
    </row>
    <row r="46" spans="1:27" s="78" customFormat="1" ht="11.1" customHeight="1">
      <c r="A46" s="398" t="s">
        <v>814</v>
      </c>
      <c r="B46" s="646"/>
      <c r="C46" s="646"/>
      <c r="D46" s="646"/>
      <c r="E46" s="394"/>
      <c r="F46" s="398"/>
      <c r="G46" s="398"/>
      <c r="H46" s="394"/>
      <c r="I46" s="394"/>
      <c r="J46" s="394"/>
      <c r="K46" s="394"/>
      <c r="L46" s="394"/>
      <c r="M46" s="398"/>
      <c r="N46" s="398" t="s">
        <v>814</v>
      </c>
      <c r="O46" s="398"/>
      <c r="P46" s="394"/>
      <c r="Q46" s="394"/>
      <c r="R46" s="398"/>
      <c r="S46" s="381"/>
      <c r="T46" s="381"/>
      <c r="U46" s="394"/>
      <c r="V46" s="381"/>
      <c r="W46" s="394"/>
      <c r="X46" s="398"/>
      <c r="Y46" s="381"/>
      <c r="Z46" s="381"/>
      <c r="AA46" s="394"/>
    </row>
    <row r="47" spans="1:27" s="78" customFormat="1" ht="11.1" customHeight="1">
      <c r="A47" s="398" t="s">
        <v>675</v>
      </c>
      <c r="B47" s="398"/>
      <c r="C47" s="398"/>
      <c r="D47" s="398"/>
      <c r="E47" s="398"/>
      <c r="F47" s="398"/>
      <c r="G47" s="398"/>
      <c r="H47" s="394"/>
      <c r="I47" s="394"/>
      <c r="J47" s="394"/>
      <c r="K47" s="394"/>
      <c r="L47" s="394"/>
      <c r="M47" s="398"/>
      <c r="N47" s="398" t="s">
        <v>675</v>
      </c>
      <c r="O47" s="381"/>
      <c r="P47" s="394"/>
      <c r="Q47" s="394"/>
      <c r="R47" s="398"/>
      <c r="S47" s="381"/>
      <c r="T47" s="381"/>
      <c r="U47" s="394"/>
      <c r="V47" s="381"/>
      <c r="W47" s="394"/>
      <c r="X47" s="398"/>
      <c r="Y47" s="381"/>
      <c r="Z47" s="381"/>
      <c r="AA47" s="394"/>
    </row>
    <row r="48" spans="1:27" s="1" customFormat="1" ht="15" customHeight="1">
      <c r="B48" s="123"/>
      <c r="C48" s="2"/>
      <c r="D48" s="2"/>
      <c r="E48" s="123"/>
      <c r="F48" s="123"/>
      <c r="G48" s="2"/>
      <c r="K48" s="52"/>
      <c r="N48" s="53"/>
      <c r="O48" s="53"/>
      <c r="S48" s="53"/>
      <c r="T48" s="53"/>
      <c r="V48" s="53"/>
      <c r="Y48" s="53"/>
      <c r="Z48" s="53"/>
    </row>
    <row r="49" spans="1:26" s="1" customFormat="1" ht="14.25" customHeight="1">
      <c r="A49" s="2"/>
      <c r="B49" s="2"/>
      <c r="C49" s="2"/>
      <c r="D49" s="2"/>
      <c r="E49" s="2"/>
      <c r="F49" s="2"/>
      <c r="G49" s="2"/>
      <c r="M49" s="2"/>
      <c r="N49" s="53"/>
      <c r="S49" s="53"/>
      <c r="T49" s="53"/>
      <c r="V49" s="53"/>
      <c r="Y49" s="53"/>
      <c r="Z49" s="53"/>
    </row>
    <row r="50" spans="1:26" s="1" customFormat="1" ht="14.25" customHeight="1">
      <c r="A50" s="2"/>
      <c r="B50" s="2"/>
      <c r="C50" s="2"/>
      <c r="D50" s="2"/>
      <c r="E50" s="2"/>
      <c r="F50" s="2"/>
      <c r="G50" s="2"/>
      <c r="M50" s="2"/>
      <c r="N50" s="53"/>
      <c r="R50" s="2"/>
      <c r="S50" s="53"/>
      <c r="T50" s="53"/>
      <c r="V50" s="53"/>
      <c r="X50" s="2"/>
      <c r="Y50" s="53"/>
      <c r="Z50" s="53"/>
    </row>
    <row r="51" spans="1:26" s="1" customFormat="1" ht="14.25" customHeight="1">
      <c r="A51" s="2"/>
      <c r="B51" s="2"/>
      <c r="C51" s="2"/>
      <c r="D51" s="2"/>
      <c r="E51" s="2"/>
      <c r="F51" s="2"/>
      <c r="G51" s="2"/>
      <c r="M51" s="2"/>
      <c r="N51" s="53"/>
      <c r="R51" s="2"/>
      <c r="S51" s="53"/>
      <c r="T51" s="53"/>
      <c r="V51" s="53"/>
      <c r="X51" s="2"/>
      <c r="Y51" s="53"/>
      <c r="Z51" s="53"/>
    </row>
    <row r="52" spans="1:26" s="1" customFormat="1" ht="11.25">
      <c r="A52" s="2"/>
      <c r="B52" s="2"/>
      <c r="C52" s="2"/>
      <c r="D52" s="2"/>
      <c r="E52" s="2"/>
      <c r="F52" s="2"/>
      <c r="G52" s="2"/>
      <c r="N52" s="53"/>
      <c r="R52" s="2"/>
      <c r="S52" s="53"/>
      <c r="T52" s="53"/>
      <c r="V52" s="53"/>
      <c r="X52" s="2"/>
      <c r="Y52" s="53"/>
      <c r="Z52" s="53"/>
    </row>
    <row r="53" spans="1:26" s="1" customFormat="1" ht="11.25">
      <c r="A53" s="2"/>
      <c r="B53" s="2"/>
      <c r="C53" s="2"/>
      <c r="D53" s="2"/>
      <c r="E53" s="2"/>
      <c r="F53" s="2"/>
      <c r="G53" s="2"/>
      <c r="N53" s="53"/>
      <c r="R53" s="2"/>
      <c r="S53" s="53"/>
      <c r="T53" s="53"/>
      <c r="V53" s="53"/>
      <c r="X53" s="2"/>
      <c r="Y53" s="53"/>
      <c r="Z53" s="53"/>
    </row>
    <row r="54" spans="1:26" s="1" customFormat="1" ht="11.25">
      <c r="A54" s="2"/>
      <c r="B54" s="2"/>
      <c r="C54" s="2"/>
      <c r="D54" s="2"/>
      <c r="E54" s="2"/>
      <c r="F54" s="2"/>
      <c r="G54" s="2"/>
      <c r="N54" s="53"/>
      <c r="R54" s="2"/>
      <c r="S54" s="53"/>
      <c r="T54" s="53"/>
      <c r="V54" s="53"/>
      <c r="X54" s="2"/>
      <c r="Y54" s="53"/>
      <c r="Z54" s="53"/>
    </row>
    <row r="55" spans="1:26" s="1" customFormat="1" ht="11.25">
      <c r="A55" s="2"/>
      <c r="B55" s="2"/>
      <c r="C55" s="2"/>
      <c r="D55" s="2"/>
      <c r="E55" s="2"/>
      <c r="F55" s="2"/>
      <c r="G55" s="2"/>
      <c r="R55" s="2"/>
      <c r="V55" s="53"/>
      <c r="X55" s="2"/>
      <c r="Y55" s="53"/>
      <c r="Z55" s="53"/>
    </row>
    <row r="56" spans="1:26" s="1" customFormat="1" ht="11.25">
      <c r="A56" s="2"/>
      <c r="B56" s="2"/>
      <c r="C56" s="2"/>
      <c r="D56" s="2"/>
      <c r="E56" s="2"/>
      <c r="F56" s="2"/>
      <c r="G56" s="2"/>
      <c r="R56" s="2"/>
      <c r="V56" s="53"/>
      <c r="X56" s="2"/>
      <c r="Y56" s="53"/>
      <c r="Z56" s="53"/>
    </row>
    <row r="57" spans="1:26" s="1" customFormat="1" ht="11.25">
      <c r="A57" s="2"/>
      <c r="B57" s="2"/>
      <c r="C57" s="2"/>
      <c r="D57" s="2"/>
      <c r="E57" s="2"/>
      <c r="F57" s="2"/>
      <c r="G57" s="2"/>
      <c r="R57" s="2"/>
      <c r="V57" s="53"/>
      <c r="X57" s="2"/>
      <c r="Y57" s="53"/>
      <c r="Z57" s="53"/>
    </row>
    <row r="58" spans="1:26" s="1" customFormat="1" ht="11.25">
      <c r="A58" s="2"/>
      <c r="B58" s="2"/>
      <c r="C58" s="2"/>
      <c r="D58" s="2"/>
      <c r="E58" s="2"/>
      <c r="F58" s="2"/>
      <c r="G58" s="2"/>
      <c r="R58" s="2"/>
      <c r="V58" s="53"/>
      <c r="X58" s="2"/>
      <c r="Y58" s="53"/>
      <c r="Z58" s="53"/>
    </row>
    <row r="59" spans="1:26" s="1" customFormat="1" ht="11.25">
      <c r="A59" s="2"/>
      <c r="B59" s="2"/>
      <c r="C59" s="2"/>
      <c r="D59" s="2"/>
      <c r="E59" s="2"/>
      <c r="F59" s="2"/>
      <c r="G59" s="2"/>
      <c r="R59" s="2"/>
      <c r="V59" s="53"/>
      <c r="X59" s="2"/>
      <c r="Y59" s="53"/>
      <c r="Z59" s="53"/>
    </row>
    <row r="60" spans="1:26" s="1" customFormat="1" ht="11.25">
      <c r="A60" s="2"/>
      <c r="B60" s="2"/>
      <c r="C60" s="2"/>
      <c r="D60" s="2"/>
      <c r="E60" s="2"/>
      <c r="F60" s="2"/>
      <c r="G60" s="2"/>
      <c r="R60" s="2"/>
      <c r="V60" s="53"/>
      <c r="X60" s="2"/>
      <c r="Y60" s="53"/>
      <c r="Z60" s="53"/>
    </row>
    <row r="61" spans="1:26" s="1" customFormat="1" ht="11.25">
      <c r="A61" s="2"/>
      <c r="B61" s="2"/>
      <c r="C61" s="2"/>
      <c r="D61" s="2"/>
      <c r="E61" s="2"/>
      <c r="F61" s="2"/>
      <c r="G61" s="2"/>
      <c r="R61" s="2"/>
      <c r="V61" s="53"/>
      <c r="X61" s="2"/>
      <c r="Y61" s="53"/>
      <c r="Z61" s="53"/>
    </row>
    <row r="62" spans="1:26" s="1" customFormat="1" ht="11.25">
      <c r="A62" s="2"/>
      <c r="B62" s="2"/>
      <c r="C62" s="2"/>
      <c r="D62" s="2"/>
      <c r="E62" s="2"/>
      <c r="F62" s="2"/>
      <c r="G62" s="2"/>
      <c r="R62" s="2"/>
      <c r="V62" s="53"/>
      <c r="X62" s="2"/>
      <c r="Y62" s="53"/>
      <c r="Z62" s="53"/>
    </row>
    <row r="63" spans="1:26" s="1" customFormat="1" ht="11.25">
      <c r="A63" s="2"/>
      <c r="B63" s="2"/>
      <c r="C63" s="2"/>
      <c r="D63" s="2"/>
      <c r="E63" s="2"/>
      <c r="F63" s="2"/>
      <c r="G63" s="2"/>
      <c r="R63" s="2"/>
      <c r="V63" s="53"/>
      <c r="X63" s="2"/>
      <c r="Y63" s="53"/>
      <c r="Z63" s="53"/>
    </row>
    <row r="64" spans="1:26" s="1" customFormat="1" ht="11.25">
      <c r="A64" s="2"/>
      <c r="B64" s="2"/>
      <c r="C64" s="2"/>
      <c r="D64" s="2"/>
      <c r="E64" s="2"/>
      <c r="F64" s="2"/>
      <c r="G64" s="2"/>
      <c r="R64" s="2"/>
      <c r="V64" s="53"/>
      <c r="X64" s="2"/>
      <c r="Y64" s="53"/>
      <c r="Z64" s="53"/>
    </row>
    <row r="65" spans="1:26" s="1" customFormat="1" ht="11.25">
      <c r="A65" s="2"/>
      <c r="B65" s="2"/>
      <c r="C65" s="2"/>
      <c r="D65" s="2"/>
      <c r="E65" s="2"/>
      <c r="F65" s="2"/>
      <c r="G65" s="2"/>
      <c r="R65" s="2"/>
      <c r="V65" s="53"/>
      <c r="X65" s="2"/>
      <c r="Y65" s="53"/>
      <c r="Z65" s="53"/>
    </row>
    <row r="66" spans="1:26" s="1" customFormat="1" ht="11.25">
      <c r="A66" s="2"/>
      <c r="B66" s="2"/>
      <c r="C66" s="2"/>
      <c r="D66" s="2"/>
      <c r="E66" s="2"/>
      <c r="F66" s="2"/>
      <c r="G66" s="2"/>
      <c r="R66" s="2"/>
      <c r="V66" s="53"/>
      <c r="X66" s="2"/>
      <c r="Y66" s="53"/>
      <c r="Z66" s="53"/>
    </row>
    <row r="67" spans="1:26" s="1" customFormat="1" ht="11.25">
      <c r="A67" s="2"/>
      <c r="B67" s="2"/>
      <c r="C67" s="2"/>
      <c r="D67" s="2"/>
      <c r="E67" s="2"/>
      <c r="F67" s="2"/>
      <c r="G67" s="2"/>
      <c r="R67" s="2"/>
      <c r="V67" s="53"/>
      <c r="X67" s="2"/>
      <c r="Y67" s="53"/>
      <c r="Z67" s="53"/>
    </row>
    <row r="68" spans="1:26" s="1" customFormat="1" ht="11.25">
      <c r="A68" s="2"/>
      <c r="B68" s="2"/>
      <c r="C68" s="2"/>
      <c r="D68" s="2"/>
      <c r="E68" s="2"/>
      <c r="F68" s="2"/>
      <c r="G68" s="2"/>
      <c r="R68" s="2"/>
      <c r="X68" s="2"/>
      <c r="Y68" s="53"/>
      <c r="Z68" s="53"/>
    </row>
    <row r="69" spans="1:26" s="1" customFormat="1" ht="11.25">
      <c r="A69" s="2"/>
      <c r="B69" s="2"/>
      <c r="C69" s="2"/>
      <c r="D69" s="2"/>
      <c r="E69" s="2"/>
      <c r="F69" s="2"/>
      <c r="G69" s="2"/>
      <c r="R69" s="2"/>
      <c r="X69" s="2"/>
    </row>
    <row r="70" spans="1:26" s="1" customFormat="1" ht="11.25">
      <c r="A70" s="2"/>
      <c r="B70" s="2"/>
      <c r="C70" s="2"/>
      <c r="D70" s="2"/>
      <c r="E70" s="2"/>
      <c r="F70" s="2"/>
      <c r="G70" s="2"/>
      <c r="R70" s="2"/>
      <c r="X70" s="2"/>
    </row>
    <row r="71" spans="1:26" s="1" customFormat="1" ht="11.25">
      <c r="A71" s="2"/>
      <c r="B71" s="2"/>
      <c r="C71" s="2"/>
      <c r="D71" s="2"/>
      <c r="E71" s="2"/>
      <c r="F71" s="2"/>
      <c r="G71" s="2"/>
      <c r="R71" s="2"/>
      <c r="X71" s="2"/>
    </row>
    <row r="72" spans="1:26" s="1" customFormat="1" ht="11.25">
      <c r="A72" s="2"/>
      <c r="B72" s="2"/>
      <c r="C72" s="2"/>
      <c r="D72" s="2"/>
      <c r="E72" s="2"/>
      <c r="F72" s="2"/>
      <c r="G72" s="2"/>
      <c r="R72" s="2"/>
      <c r="X72" s="2"/>
    </row>
    <row r="73" spans="1:26" s="1" customFormat="1" ht="11.25">
      <c r="A73" s="2"/>
      <c r="B73" s="2"/>
      <c r="C73" s="2"/>
      <c r="D73" s="2"/>
      <c r="E73" s="2"/>
      <c r="F73" s="2"/>
      <c r="G73" s="2"/>
      <c r="R73" s="2"/>
      <c r="X73" s="2"/>
    </row>
    <row r="74" spans="1:26" s="1" customFormat="1" ht="11.25">
      <c r="A74" s="2"/>
      <c r="B74" s="2"/>
      <c r="C74" s="2"/>
      <c r="D74" s="2"/>
      <c r="E74" s="2"/>
      <c r="F74" s="2"/>
      <c r="G74" s="2"/>
      <c r="R74" s="2"/>
      <c r="X74" s="2"/>
    </row>
    <row r="75" spans="1:26" s="1" customFormat="1" ht="11.25">
      <c r="A75" s="2"/>
      <c r="B75" s="2"/>
      <c r="C75" s="2"/>
      <c r="D75" s="2"/>
      <c r="E75" s="2"/>
      <c r="F75" s="2"/>
      <c r="G75" s="2"/>
      <c r="R75" s="2"/>
      <c r="X75" s="2"/>
    </row>
    <row r="76" spans="1:26" s="1" customFormat="1" ht="11.25">
      <c r="A76" s="2"/>
      <c r="B76" s="2"/>
      <c r="C76" s="2"/>
      <c r="D76" s="2"/>
      <c r="E76" s="2"/>
      <c r="F76" s="2"/>
      <c r="G76" s="2"/>
      <c r="R76" s="2"/>
      <c r="X76" s="2"/>
    </row>
    <row r="77" spans="1:26" s="1" customFormat="1" ht="11.25">
      <c r="A77" s="2"/>
      <c r="B77" s="2"/>
      <c r="C77" s="2"/>
      <c r="D77" s="2"/>
      <c r="E77" s="2"/>
      <c r="F77" s="2"/>
      <c r="G77" s="2"/>
      <c r="R77" s="2"/>
      <c r="X77" s="2"/>
    </row>
    <row r="78" spans="1:26" s="1" customFormat="1" ht="11.25">
      <c r="A78" s="2"/>
      <c r="B78" s="2"/>
      <c r="C78" s="2"/>
      <c r="D78" s="2"/>
      <c r="E78" s="2"/>
      <c r="F78" s="2"/>
      <c r="G78" s="2"/>
      <c r="R78" s="2"/>
      <c r="X78" s="2"/>
    </row>
    <row r="79" spans="1:26" s="1" customFormat="1" ht="11.25">
      <c r="A79" s="2"/>
      <c r="B79" s="2"/>
      <c r="C79" s="2"/>
      <c r="D79" s="2"/>
      <c r="E79" s="2"/>
      <c r="F79" s="2"/>
      <c r="G79" s="2"/>
      <c r="R79" s="2"/>
      <c r="X79" s="2"/>
    </row>
    <row r="80" spans="1:26" s="1" customFormat="1" ht="11.25">
      <c r="A80" s="2"/>
      <c r="B80" s="2"/>
      <c r="C80" s="2"/>
      <c r="D80" s="2"/>
      <c r="E80" s="2"/>
      <c r="F80" s="2"/>
      <c r="G80" s="2"/>
      <c r="R80" s="2"/>
      <c r="X80" s="2"/>
    </row>
    <row r="81" spans="1:24" s="1" customFormat="1" ht="11.25">
      <c r="A81" s="2"/>
      <c r="B81" s="2"/>
      <c r="C81" s="2"/>
      <c r="D81" s="2"/>
      <c r="E81" s="2"/>
      <c r="F81" s="2"/>
      <c r="G81" s="2"/>
      <c r="R81" s="2"/>
      <c r="X81" s="2"/>
    </row>
    <row r="82" spans="1:24" s="1" customFormat="1" ht="11.25">
      <c r="A82" s="2"/>
      <c r="B82" s="2"/>
      <c r="C82" s="2"/>
      <c r="D82" s="2"/>
      <c r="E82" s="2"/>
      <c r="F82" s="2"/>
      <c r="G82" s="2"/>
      <c r="R82" s="2"/>
      <c r="X82" s="2"/>
    </row>
    <row r="83" spans="1:24" s="1" customFormat="1" ht="11.25">
      <c r="A83" s="2"/>
      <c r="B83" s="2"/>
      <c r="C83" s="2"/>
      <c r="D83" s="2"/>
      <c r="E83" s="2"/>
      <c r="F83" s="2"/>
      <c r="G83" s="2"/>
      <c r="R83" s="2"/>
      <c r="X83" s="2"/>
    </row>
    <row r="84" spans="1:24" s="1" customFormat="1" ht="11.25">
      <c r="A84" s="2"/>
      <c r="B84" s="2"/>
      <c r="C84" s="2"/>
      <c r="D84" s="2"/>
      <c r="E84" s="2"/>
      <c r="F84" s="2"/>
      <c r="G84" s="2"/>
      <c r="R84" s="2"/>
      <c r="X84" s="2"/>
    </row>
    <row r="85" spans="1:24" s="1" customFormat="1" ht="11.25">
      <c r="A85" s="2"/>
      <c r="B85" s="2"/>
      <c r="C85" s="2"/>
      <c r="D85" s="2"/>
      <c r="E85" s="2"/>
      <c r="F85" s="2"/>
      <c r="G85" s="2"/>
      <c r="R85" s="2"/>
      <c r="X85" s="2"/>
    </row>
    <row r="86" spans="1:24" s="1" customFormat="1" ht="11.25">
      <c r="A86" s="2"/>
      <c r="B86" s="2"/>
      <c r="C86" s="2"/>
      <c r="D86" s="2"/>
      <c r="E86" s="2"/>
      <c r="F86" s="2"/>
      <c r="G86" s="2"/>
      <c r="R86" s="2"/>
      <c r="X86" s="2"/>
    </row>
    <row r="87" spans="1:24" s="1" customFormat="1" ht="11.25">
      <c r="A87" s="2"/>
      <c r="B87" s="2"/>
      <c r="C87" s="2"/>
      <c r="D87" s="2"/>
      <c r="E87" s="2"/>
      <c r="F87" s="2"/>
      <c r="G87" s="2"/>
      <c r="R87" s="2"/>
      <c r="X87" s="2"/>
    </row>
    <row r="88" spans="1:24" s="1" customFormat="1" ht="11.25">
      <c r="A88" s="2"/>
      <c r="B88" s="2"/>
      <c r="C88" s="2"/>
      <c r="D88" s="2"/>
      <c r="E88" s="2"/>
      <c r="F88" s="2"/>
      <c r="G88" s="2"/>
      <c r="R88" s="2"/>
      <c r="X88" s="2"/>
    </row>
    <row r="89" spans="1:24" s="1" customFormat="1" ht="11.25">
      <c r="A89" s="2"/>
      <c r="B89" s="2"/>
      <c r="C89" s="2"/>
      <c r="D89" s="2"/>
      <c r="E89" s="2"/>
      <c r="F89" s="2"/>
      <c r="G89" s="2"/>
      <c r="R89" s="2"/>
      <c r="X89" s="2"/>
    </row>
    <row r="90" spans="1:24" s="1" customFormat="1" ht="11.25">
      <c r="A90" s="2"/>
      <c r="B90" s="2"/>
      <c r="C90" s="2"/>
      <c r="D90" s="2"/>
      <c r="E90" s="2"/>
      <c r="F90" s="2"/>
      <c r="G90" s="2"/>
      <c r="R90" s="2"/>
      <c r="X90" s="2"/>
    </row>
    <row r="91" spans="1:24" s="1" customFormat="1" ht="11.25">
      <c r="A91" s="2"/>
      <c r="B91" s="2"/>
      <c r="C91" s="2"/>
      <c r="D91" s="2"/>
      <c r="E91" s="2"/>
      <c r="F91" s="2"/>
      <c r="G91" s="2"/>
      <c r="R91" s="2"/>
      <c r="X91" s="2"/>
    </row>
    <row r="92" spans="1:24" s="1" customFormat="1" ht="11.25">
      <c r="A92" s="2"/>
      <c r="B92" s="2"/>
      <c r="C92" s="2"/>
      <c r="D92" s="2"/>
      <c r="E92" s="2"/>
      <c r="F92" s="2"/>
      <c r="G92" s="2"/>
      <c r="R92" s="2"/>
      <c r="X92" s="2"/>
    </row>
    <row r="93" spans="1:24" s="1" customFormat="1" ht="11.25">
      <c r="A93" s="2"/>
      <c r="B93" s="2"/>
      <c r="C93" s="2"/>
      <c r="D93" s="2"/>
      <c r="E93" s="2"/>
      <c r="F93" s="2"/>
      <c r="G93" s="2"/>
      <c r="R93" s="2"/>
      <c r="X93" s="2"/>
    </row>
    <row r="94" spans="1:24" s="1" customFormat="1" ht="11.25">
      <c r="A94" s="2"/>
      <c r="B94" s="2"/>
      <c r="C94" s="2"/>
      <c r="D94" s="2"/>
      <c r="E94" s="2"/>
      <c r="F94" s="2"/>
      <c r="G94" s="2"/>
      <c r="R94" s="2"/>
      <c r="X94" s="2"/>
    </row>
    <row r="95" spans="1:24" s="1" customFormat="1" ht="11.25">
      <c r="A95" s="2"/>
      <c r="B95" s="2"/>
      <c r="C95" s="2"/>
      <c r="D95" s="2"/>
      <c r="E95" s="2"/>
      <c r="F95" s="2"/>
      <c r="G95" s="2"/>
      <c r="R95" s="2"/>
      <c r="X95" s="2"/>
    </row>
    <row r="96" spans="1:24" s="1" customFormat="1" ht="11.25">
      <c r="A96" s="2"/>
      <c r="B96" s="2"/>
      <c r="C96" s="2"/>
      <c r="D96" s="2"/>
      <c r="E96" s="2"/>
      <c r="F96" s="2"/>
      <c r="G96" s="2"/>
      <c r="R96" s="2"/>
      <c r="X96" s="2"/>
    </row>
    <row r="97" spans="1:24" s="1" customFormat="1" ht="11.25">
      <c r="A97" s="2"/>
      <c r="B97" s="2"/>
      <c r="C97" s="2"/>
      <c r="D97" s="2"/>
      <c r="E97" s="2"/>
      <c r="F97" s="2"/>
      <c r="G97" s="2"/>
      <c r="R97" s="2"/>
      <c r="X97" s="2"/>
    </row>
    <row r="98" spans="1:24" s="1" customFormat="1" ht="11.25">
      <c r="A98" s="2"/>
      <c r="B98" s="2"/>
      <c r="C98" s="2"/>
      <c r="D98" s="2"/>
      <c r="E98" s="2"/>
      <c r="F98" s="2"/>
      <c r="G98" s="2"/>
      <c r="R98" s="2"/>
      <c r="X98" s="2"/>
    </row>
    <row r="99" spans="1:24" s="1" customFormat="1" ht="11.25">
      <c r="A99" s="2"/>
      <c r="B99" s="2"/>
      <c r="C99" s="2"/>
      <c r="D99" s="2"/>
      <c r="E99" s="2"/>
      <c r="F99" s="2"/>
      <c r="G99" s="2"/>
      <c r="R99" s="2"/>
      <c r="X99" s="2"/>
    </row>
    <row r="100" spans="1:24" s="1" customFormat="1" ht="11.25">
      <c r="A100" s="2"/>
      <c r="B100" s="2"/>
      <c r="C100" s="2"/>
      <c r="D100" s="2"/>
      <c r="E100" s="2"/>
      <c r="F100" s="2"/>
      <c r="G100" s="2"/>
      <c r="R100" s="2"/>
      <c r="X100" s="2"/>
    </row>
    <row r="101" spans="1:24" s="1" customFormat="1" ht="11.25">
      <c r="A101" s="2"/>
      <c r="B101" s="2"/>
      <c r="C101" s="2"/>
      <c r="D101" s="2"/>
      <c r="E101" s="2"/>
      <c r="F101" s="2"/>
      <c r="G101" s="2"/>
      <c r="R101" s="2"/>
      <c r="X101" s="2"/>
    </row>
    <row r="102" spans="1:24" s="1" customFormat="1" ht="11.25">
      <c r="A102" s="2"/>
      <c r="B102" s="2"/>
      <c r="C102" s="2"/>
      <c r="D102" s="2"/>
      <c r="E102" s="2"/>
      <c r="F102" s="2"/>
      <c r="G102" s="2"/>
      <c r="R102" s="2"/>
      <c r="X102" s="2"/>
    </row>
    <row r="103" spans="1:24" s="1" customFormat="1" ht="11.25">
      <c r="A103" s="2"/>
      <c r="B103" s="2"/>
      <c r="C103" s="2"/>
      <c r="D103" s="2"/>
      <c r="E103" s="2"/>
      <c r="F103" s="2"/>
      <c r="G103" s="2"/>
      <c r="R103" s="2"/>
      <c r="X103" s="2"/>
    </row>
    <row r="104" spans="1:24">
      <c r="K104" s="7"/>
      <c r="L104" s="7"/>
      <c r="M104" s="47"/>
      <c r="N104" s="7"/>
      <c r="S104" s="7"/>
      <c r="T104" s="7"/>
      <c r="U104" s="7"/>
      <c r="V104" s="7"/>
    </row>
    <row r="105" spans="1:24">
      <c r="K105" s="7"/>
      <c r="L105" s="7"/>
      <c r="M105" s="47"/>
      <c r="N105" s="7"/>
      <c r="S105" s="7"/>
      <c r="T105" s="7"/>
      <c r="U105" s="7"/>
      <c r="V105" s="7"/>
    </row>
    <row r="106" spans="1:24">
      <c r="K106" s="7"/>
      <c r="L106" s="7"/>
      <c r="M106" s="47"/>
      <c r="N106" s="7"/>
      <c r="S106" s="7"/>
      <c r="T106" s="7"/>
      <c r="U106" s="7"/>
      <c r="V106" s="7"/>
    </row>
    <row r="107" spans="1:24">
      <c r="K107" s="7"/>
      <c r="L107" s="7"/>
      <c r="M107" s="47"/>
      <c r="N107" s="7"/>
      <c r="S107" s="7"/>
      <c r="T107" s="7"/>
      <c r="U107" s="7"/>
      <c r="V107" s="7"/>
    </row>
    <row r="108" spans="1:24">
      <c r="K108" s="7"/>
      <c r="L108" s="7"/>
      <c r="M108" s="47"/>
      <c r="N108" s="7"/>
      <c r="S108" s="7"/>
      <c r="T108" s="7"/>
      <c r="U108" s="7"/>
      <c r="V108" s="7"/>
    </row>
    <row r="109" spans="1:24">
      <c r="K109" s="7"/>
      <c r="L109" s="7"/>
      <c r="M109" s="47"/>
      <c r="N109" s="7"/>
      <c r="S109" s="7"/>
      <c r="T109" s="7"/>
      <c r="U109" s="7"/>
      <c r="V109" s="7"/>
    </row>
    <row r="110" spans="1:24">
      <c r="K110" s="7"/>
      <c r="L110" s="7"/>
      <c r="M110" s="47"/>
      <c r="N110" s="7"/>
      <c r="S110" s="7"/>
      <c r="T110" s="7"/>
      <c r="U110" s="7"/>
      <c r="V110" s="7"/>
    </row>
    <row r="111" spans="1:24">
      <c r="K111" s="7"/>
      <c r="L111" s="7"/>
      <c r="M111" s="47"/>
      <c r="N111" s="7"/>
      <c r="S111" s="7"/>
      <c r="T111" s="7"/>
      <c r="U111" s="7"/>
      <c r="V111" s="7"/>
    </row>
    <row r="112" spans="1:24">
      <c r="K112" s="7"/>
      <c r="L112" s="7"/>
      <c r="M112" s="47"/>
      <c r="N112" s="7"/>
      <c r="S112" s="7"/>
      <c r="T112" s="7"/>
      <c r="U112" s="7"/>
      <c r="V112" s="7"/>
    </row>
    <row r="113" spans="11:22">
      <c r="K113" s="7"/>
      <c r="L113" s="7"/>
      <c r="M113" s="47"/>
      <c r="N113" s="7"/>
      <c r="S113" s="7"/>
      <c r="T113" s="7"/>
      <c r="U113" s="7"/>
      <c r="V113" s="7"/>
    </row>
    <row r="114" spans="11:22">
      <c r="K114" s="7"/>
      <c r="L114" s="7"/>
      <c r="M114" s="47"/>
      <c r="N114" s="7"/>
      <c r="S114" s="7"/>
      <c r="T114" s="7"/>
      <c r="U114" s="7"/>
      <c r="V114" s="7"/>
    </row>
    <row r="115" spans="11:22">
      <c r="K115" s="7"/>
      <c r="L115" s="7"/>
      <c r="M115" s="47"/>
      <c r="N115" s="7"/>
      <c r="S115" s="7"/>
      <c r="T115" s="7"/>
      <c r="U115" s="7"/>
      <c r="V115" s="7"/>
    </row>
    <row r="116" spans="11:22">
      <c r="K116" s="7"/>
      <c r="L116" s="7"/>
      <c r="M116" s="47"/>
      <c r="N116" s="7"/>
      <c r="S116" s="7"/>
      <c r="T116" s="7"/>
      <c r="U116" s="7"/>
      <c r="V116" s="7"/>
    </row>
    <row r="117" spans="11:22">
      <c r="K117" s="7"/>
      <c r="L117" s="7"/>
      <c r="M117" s="47"/>
      <c r="N117" s="7"/>
      <c r="S117" s="7"/>
      <c r="T117" s="7"/>
      <c r="U117" s="7"/>
      <c r="V117" s="7"/>
    </row>
    <row r="118" spans="11:22">
      <c r="K118" s="7"/>
      <c r="L118" s="7"/>
      <c r="M118" s="47"/>
      <c r="N118" s="7"/>
      <c r="S118" s="7"/>
      <c r="T118" s="7"/>
      <c r="U118" s="7"/>
      <c r="V118" s="7"/>
    </row>
    <row r="119" spans="11:22">
      <c r="K119" s="7"/>
      <c r="L119" s="7"/>
      <c r="M119" s="47"/>
      <c r="N119" s="7"/>
      <c r="S119" s="7"/>
      <c r="T119" s="7"/>
      <c r="U119" s="7"/>
      <c r="V119" s="7"/>
    </row>
    <row r="120" spans="11:22">
      <c r="K120" s="7"/>
      <c r="L120" s="7"/>
      <c r="M120" s="47"/>
      <c r="N120" s="7"/>
      <c r="S120" s="7"/>
      <c r="T120" s="7"/>
      <c r="U120" s="7"/>
      <c r="V120" s="7"/>
    </row>
    <row r="121" spans="11:22">
      <c r="K121" s="7"/>
      <c r="L121" s="7"/>
      <c r="M121" s="47"/>
      <c r="N121" s="7"/>
      <c r="S121" s="7"/>
      <c r="T121" s="7"/>
      <c r="U121" s="7"/>
      <c r="V121" s="7"/>
    </row>
    <row r="122" spans="11:22">
      <c r="K122" s="7"/>
      <c r="L122" s="7"/>
      <c r="M122" s="47"/>
      <c r="N122" s="7"/>
      <c r="S122" s="7"/>
      <c r="T122" s="7"/>
      <c r="U122" s="7"/>
      <c r="V122" s="7"/>
    </row>
    <row r="123" spans="11:22">
      <c r="K123" s="7"/>
      <c r="L123" s="7"/>
      <c r="M123" s="47"/>
      <c r="N123" s="7"/>
      <c r="S123" s="7"/>
      <c r="T123" s="7"/>
      <c r="U123" s="7"/>
      <c r="V123" s="7"/>
    </row>
    <row r="124" spans="11:22">
      <c r="K124" s="7"/>
      <c r="L124" s="7"/>
      <c r="M124" s="47"/>
      <c r="N124" s="7"/>
      <c r="S124" s="7"/>
      <c r="T124" s="7"/>
      <c r="U124" s="7"/>
      <c r="V124" s="7"/>
    </row>
    <row r="125" spans="11:22">
      <c r="K125" s="7"/>
      <c r="L125" s="7"/>
      <c r="M125" s="47"/>
      <c r="N125" s="7"/>
      <c r="S125" s="7"/>
      <c r="T125" s="7"/>
      <c r="U125" s="7"/>
      <c r="V125" s="7"/>
    </row>
    <row r="126" spans="11:22">
      <c r="K126" s="7"/>
      <c r="L126" s="7"/>
      <c r="M126" s="47"/>
      <c r="N126" s="7"/>
      <c r="S126" s="7"/>
      <c r="T126" s="7"/>
      <c r="U126" s="7"/>
      <c r="V126" s="7"/>
    </row>
    <row r="127" spans="11:22">
      <c r="K127" s="7"/>
      <c r="L127" s="7"/>
      <c r="M127" s="47"/>
      <c r="N127" s="7"/>
      <c r="S127" s="7"/>
      <c r="T127" s="7"/>
      <c r="U127" s="7"/>
      <c r="V127" s="7"/>
    </row>
    <row r="128" spans="11:22">
      <c r="K128" s="7"/>
      <c r="L128" s="7"/>
      <c r="M128" s="47"/>
      <c r="N128" s="7"/>
      <c r="S128" s="7"/>
      <c r="T128" s="7"/>
      <c r="U128" s="7"/>
      <c r="V128" s="7"/>
    </row>
    <row r="129" spans="11:22">
      <c r="K129" s="7"/>
      <c r="L129" s="7"/>
      <c r="M129" s="47"/>
      <c r="N129" s="7"/>
      <c r="S129" s="7"/>
      <c r="T129" s="7"/>
      <c r="U129" s="7"/>
      <c r="V129" s="7"/>
    </row>
    <row r="130" spans="11:22">
      <c r="K130" s="7"/>
      <c r="L130" s="7"/>
      <c r="M130" s="47"/>
      <c r="N130" s="7"/>
      <c r="S130" s="7"/>
      <c r="T130" s="7"/>
      <c r="U130" s="7"/>
      <c r="V130" s="7"/>
    </row>
    <row r="131" spans="11:22">
      <c r="K131" s="7"/>
      <c r="L131" s="7"/>
      <c r="M131" s="47"/>
      <c r="N131" s="7"/>
      <c r="S131" s="7"/>
      <c r="T131" s="7"/>
      <c r="U131" s="7"/>
      <c r="V131" s="7"/>
    </row>
    <row r="132" spans="11:22">
      <c r="K132" s="7"/>
      <c r="L132" s="7"/>
      <c r="M132" s="47"/>
      <c r="N132" s="7"/>
      <c r="S132" s="7"/>
      <c r="T132" s="7"/>
      <c r="U132" s="7"/>
      <c r="V132" s="7"/>
    </row>
    <row r="133" spans="11:22">
      <c r="K133" s="7"/>
      <c r="L133" s="7"/>
      <c r="M133" s="47"/>
      <c r="N133" s="7"/>
      <c r="S133" s="7"/>
      <c r="T133" s="7"/>
      <c r="U133" s="7"/>
      <c r="V133" s="7"/>
    </row>
    <row r="134" spans="11:22">
      <c r="K134" s="7"/>
      <c r="L134" s="7"/>
      <c r="M134" s="47"/>
      <c r="N134" s="7"/>
      <c r="S134" s="7"/>
      <c r="T134" s="7"/>
      <c r="U134" s="7"/>
      <c r="V134" s="7"/>
    </row>
    <row r="135" spans="11:22">
      <c r="K135" s="7"/>
      <c r="L135" s="7"/>
      <c r="M135" s="47"/>
      <c r="N135" s="7"/>
      <c r="S135" s="7"/>
      <c r="T135" s="7"/>
      <c r="U135" s="7"/>
      <c r="V135" s="7"/>
    </row>
    <row r="136" spans="11:22">
      <c r="K136" s="7"/>
      <c r="L136" s="7"/>
      <c r="M136" s="47"/>
      <c r="N136" s="7"/>
      <c r="S136" s="7"/>
      <c r="T136" s="7"/>
      <c r="U136" s="7"/>
      <c r="V136" s="7"/>
    </row>
    <row r="137" spans="11:22">
      <c r="K137" s="7"/>
      <c r="L137" s="7"/>
      <c r="M137" s="47"/>
      <c r="N137" s="7"/>
      <c r="S137" s="7"/>
      <c r="T137" s="7"/>
      <c r="U137" s="7"/>
      <c r="V137" s="7"/>
    </row>
    <row r="138" spans="11:22">
      <c r="K138" s="7"/>
      <c r="L138" s="7"/>
      <c r="M138" s="47"/>
      <c r="N138" s="7"/>
      <c r="S138" s="7"/>
      <c r="T138" s="7"/>
      <c r="U138" s="7"/>
      <c r="V138" s="7"/>
    </row>
    <row r="139" spans="11:22">
      <c r="K139" s="7"/>
      <c r="L139" s="7"/>
      <c r="M139" s="47"/>
      <c r="N139" s="7"/>
      <c r="S139" s="7"/>
      <c r="T139" s="7"/>
      <c r="U139" s="7"/>
      <c r="V139" s="7"/>
    </row>
    <row r="140" spans="11:22">
      <c r="K140" s="7"/>
      <c r="L140" s="7"/>
      <c r="M140" s="47"/>
      <c r="N140" s="7"/>
      <c r="S140" s="7"/>
      <c r="T140" s="7"/>
      <c r="U140" s="7"/>
      <c r="V140" s="7"/>
    </row>
    <row r="141" spans="11:22">
      <c r="K141" s="7"/>
      <c r="L141" s="7"/>
      <c r="M141" s="47"/>
      <c r="N141" s="7"/>
      <c r="S141" s="7"/>
      <c r="T141" s="7"/>
      <c r="U141" s="7"/>
      <c r="V141" s="7"/>
    </row>
    <row r="142" spans="11:22">
      <c r="K142" s="7"/>
      <c r="L142" s="7"/>
      <c r="M142" s="47"/>
      <c r="N142" s="7"/>
      <c r="S142" s="7"/>
      <c r="T142" s="7"/>
      <c r="U142" s="7"/>
      <c r="V142" s="7"/>
    </row>
    <row r="143" spans="11:22">
      <c r="K143" s="7"/>
      <c r="L143" s="7"/>
      <c r="M143" s="47"/>
      <c r="N143" s="7"/>
      <c r="S143" s="7"/>
      <c r="T143" s="7"/>
      <c r="U143" s="7"/>
      <c r="V143" s="7"/>
    </row>
    <row r="144" spans="11:22">
      <c r="K144" s="7"/>
      <c r="L144" s="7"/>
      <c r="M144" s="47"/>
      <c r="N144" s="7"/>
      <c r="S144" s="7"/>
      <c r="T144" s="7"/>
      <c r="U144" s="7"/>
      <c r="V144" s="7"/>
    </row>
    <row r="145" spans="11:22">
      <c r="K145" s="7"/>
      <c r="L145" s="7"/>
      <c r="M145" s="47"/>
      <c r="N145" s="7"/>
      <c r="S145" s="7"/>
      <c r="T145" s="7"/>
      <c r="U145" s="7"/>
      <c r="V145" s="7"/>
    </row>
    <row r="146" spans="11:22">
      <c r="K146" s="7"/>
      <c r="L146" s="7"/>
      <c r="M146" s="47"/>
      <c r="N146" s="7"/>
      <c r="S146" s="7"/>
      <c r="T146" s="7"/>
      <c r="U146" s="7"/>
      <c r="V146" s="7"/>
    </row>
    <row r="147" spans="11:22">
      <c r="K147" s="7"/>
      <c r="L147" s="7"/>
      <c r="M147" s="47"/>
      <c r="N147" s="7"/>
      <c r="S147" s="7"/>
      <c r="T147" s="7"/>
      <c r="U147" s="7"/>
      <c r="V147" s="7"/>
    </row>
  </sheetData>
  <sheetProtection selectLockedCells="1"/>
  <mergeCells count="39">
    <mergeCell ref="W7:W11"/>
    <mergeCell ref="X7:X11"/>
    <mergeCell ref="G7:G11"/>
    <mergeCell ref="K6:L6"/>
    <mergeCell ref="N6:N11"/>
    <mergeCell ref="O6:T6"/>
    <mergeCell ref="O10:O11"/>
    <mergeCell ref="M6:M11"/>
    <mergeCell ref="K7:K11"/>
    <mergeCell ref="S7:S11"/>
    <mergeCell ref="T7:T11"/>
    <mergeCell ref="H7:H11"/>
    <mergeCell ref="W6:Z6"/>
    <mergeCell ref="Q10:Q11"/>
    <mergeCell ref="J7:J11"/>
    <mergeCell ref="A3:G3"/>
    <mergeCell ref="H3:M3"/>
    <mergeCell ref="N3:T3"/>
    <mergeCell ref="I7:I11"/>
    <mergeCell ref="P10:P11"/>
    <mergeCell ref="D7:D11"/>
    <mergeCell ref="O7:Q9"/>
    <mergeCell ref="H6:J6"/>
    <mergeCell ref="U3:AA3"/>
    <mergeCell ref="V4:Y4"/>
    <mergeCell ref="A6:A11"/>
    <mergeCell ref="L7:L11"/>
    <mergeCell ref="AA6:AA11"/>
    <mergeCell ref="U7:U11"/>
    <mergeCell ref="V7:V11"/>
    <mergeCell ref="Y7:Y11"/>
    <mergeCell ref="E7:E11"/>
    <mergeCell ref="F7:F11"/>
    <mergeCell ref="B6:B11"/>
    <mergeCell ref="C6:G6"/>
    <mergeCell ref="Z7:Z11"/>
    <mergeCell ref="U6:V6"/>
    <mergeCell ref="R7:R11"/>
    <mergeCell ref="C7:C11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7" max="46" man="1"/>
    <brk id="13" max="46" man="1"/>
    <brk id="20" max="46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view="pageBreakPreview" topLeftCell="A13" zoomScaleNormal="100" zoomScaleSheetLayoutView="100" workbookViewId="0">
      <selection activeCell="G37" sqref="G37"/>
    </sheetView>
  </sheetViews>
  <sheetFormatPr defaultRowHeight="14.25"/>
  <cols>
    <col min="1" max="1" width="13.75" style="154" customWidth="1"/>
    <col min="2" max="6" width="11.375" style="155" customWidth="1"/>
    <col min="7" max="7" width="11.625" style="155" customWidth="1"/>
    <col min="8" max="13" width="10.875" style="156" customWidth="1"/>
    <col min="14" max="14" width="17.125" style="157" customWidth="1"/>
    <col min="15" max="16384" width="9" style="156"/>
  </cols>
  <sheetData>
    <row r="1" spans="1:14" s="126" customFormat="1" ht="14.1" customHeight="1">
      <c r="A1" s="124" t="s">
        <v>1360</v>
      </c>
      <c r="B1" s="125"/>
      <c r="C1" s="125"/>
      <c r="D1" s="125"/>
      <c r="E1" s="125"/>
      <c r="F1" s="125"/>
      <c r="G1" s="125"/>
      <c r="N1" s="127" t="s">
        <v>753</v>
      </c>
    </row>
    <row r="2" spans="1:14" s="126" customFormat="1" ht="14.1" customHeight="1">
      <c r="A2" s="124"/>
      <c r="B2" s="125"/>
      <c r="C2" s="125"/>
      <c r="D2" s="125"/>
      <c r="E2" s="125"/>
      <c r="F2" s="125"/>
      <c r="G2" s="125"/>
      <c r="N2" s="127"/>
    </row>
    <row r="3" spans="1:14" s="128" customFormat="1" ht="20.100000000000001" customHeight="1">
      <c r="A3" s="1788" t="s">
        <v>120</v>
      </c>
      <c r="B3" s="1788"/>
      <c r="C3" s="1788"/>
      <c r="D3" s="1788"/>
      <c r="E3" s="1788"/>
      <c r="F3" s="1788"/>
      <c r="G3" s="1788"/>
      <c r="H3" s="1789" t="s">
        <v>121</v>
      </c>
      <c r="I3" s="1789"/>
      <c r="J3" s="1789"/>
      <c r="K3" s="1789"/>
      <c r="L3" s="1789"/>
      <c r="M3" s="1789"/>
      <c r="N3" s="1789"/>
    </row>
    <row r="4" spans="1:14" s="130" customFormat="1" ht="24" customHeight="1">
      <c r="A4" s="129"/>
      <c r="B4" s="129"/>
      <c r="C4" s="129"/>
      <c r="D4" s="129"/>
      <c r="E4" s="129"/>
      <c r="F4" s="129"/>
      <c r="G4" s="129"/>
    </row>
    <row r="5" spans="1:14" s="131" customFormat="1" ht="18" customHeight="1" thickBot="1">
      <c r="A5" s="131" t="s">
        <v>345</v>
      </c>
      <c r="N5" s="132" t="s">
        <v>346</v>
      </c>
    </row>
    <row r="6" spans="1:14" s="133" customFormat="1" ht="16.7" customHeight="1">
      <c r="A6" s="1312" t="s">
        <v>122</v>
      </c>
      <c r="B6" s="1790" t="s">
        <v>123</v>
      </c>
      <c r="C6" s="1791"/>
      <c r="D6" s="1791"/>
      <c r="E6" s="1794" t="s">
        <v>124</v>
      </c>
      <c r="F6" s="1791"/>
      <c r="G6" s="1795"/>
      <c r="H6" s="1790" t="s">
        <v>125</v>
      </c>
      <c r="I6" s="1791"/>
      <c r="J6" s="1791"/>
      <c r="K6" s="1794" t="s">
        <v>816</v>
      </c>
      <c r="L6" s="1791"/>
      <c r="M6" s="1798"/>
      <c r="N6" s="1800" t="s">
        <v>126</v>
      </c>
    </row>
    <row r="7" spans="1:14" s="133" customFormat="1" ht="16.7" customHeight="1">
      <c r="A7" s="1313"/>
      <c r="B7" s="1792"/>
      <c r="C7" s="1793"/>
      <c r="D7" s="1793"/>
      <c r="E7" s="1796"/>
      <c r="F7" s="1793"/>
      <c r="G7" s="1797"/>
      <c r="H7" s="1792"/>
      <c r="I7" s="1793"/>
      <c r="J7" s="1793"/>
      <c r="K7" s="1796"/>
      <c r="L7" s="1793"/>
      <c r="M7" s="1799"/>
      <c r="N7" s="1801"/>
    </row>
    <row r="8" spans="1:14" s="133" customFormat="1" ht="16.7" customHeight="1">
      <c r="A8" s="1313"/>
      <c r="B8" s="1803"/>
      <c r="C8" s="1781" t="s">
        <v>55</v>
      </c>
      <c r="D8" s="1781" t="s">
        <v>56</v>
      </c>
      <c r="E8" s="1785"/>
      <c r="F8" s="1781" t="s">
        <v>55</v>
      </c>
      <c r="G8" s="1783" t="s">
        <v>56</v>
      </c>
      <c r="H8" s="1803"/>
      <c r="I8" s="1781" t="s">
        <v>55</v>
      </c>
      <c r="J8" s="1781" t="s">
        <v>56</v>
      </c>
      <c r="K8" s="1785"/>
      <c r="L8" s="1781" t="s">
        <v>55</v>
      </c>
      <c r="M8" s="1786" t="s">
        <v>56</v>
      </c>
      <c r="N8" s="1801"/>
    </row>
    <row r="9" spans="1:14" s="133" customFormat="1" ht="16.7" customHeight="1">
      <c r="A9" s="1314"/>
      <c r="B9" s="1804"/>
      <c r="C9" s="1782"/>
      <c r="D9" s="1782"/>
      <c r="E9" s="1782"/>
      <c r="F9" s="1782"/>
      <c r="G9" s="1784"/>
      <c r="H9" s="1804"/>
      <c r="I9" s="1782"/>
      <c r="J9" s="1782"/>
      <c r="K9" s="1782"/>
      <c r="L9" s="1782"/>
      <c r="M9" s="1787"/>
      <c r="N9" s="1802"/>
    </row>
    <row r="10" spans="1:14" s="136" customFormat="1" ht="16.5" customHeight="1">
      <c r="A10" s="139" t="s">
        <v>344</v>
      </c>
      <c r="B10" s="134">
        <v>8645</v>
      </c>
      <c r="C10" s="135">
        <v>6970</v>
      </c>
      <c r="D10" s="135">
        <v>1675</v>
      </c>
      <c r="E10" s="135">
        <v>333</v>
      </c>
      <c r="F10" s="135">
        <v>333</v>
      </c>
      <c r="G10" s="135">
        <v>0</v>
      </c>
      <c r="H10" s="135">
        <v>6961</v>
      </c>
      <c r="I10" s="135">
        <v>5697</v>
      </c>
      <c r="J10" s="135">
        <v>1264</v>
      </c>
      <c r="K10" s="135">
        <v>1351</v>
      </c>
      <c r="L10" s="135">
        <v>940</v>
      </c>
      <c r="M10" s="137">
        <v>411</v>
      </c>
      <c r="N10" s="138" t="s">
        <v>344</v>
      </c>
    </row>
    <row r="11" spans="1:14" s="136" customFormat="1" ht="16.5" customHeight="1">
      <c r="A11" s="139" t="s">
        <v>297</v>
      </c>
      <c r="B11" s="134">
        <v>10225</v>
      </c>
      <c r="C11" s="135">
        <v>8218</v>
      </c>
      <c r="D11" s="135">
        <v>2007</v>
      </c>
      <c r="E11" s="135">
        <v>1904</v>
      </c>
      <c r="F11" s="135">
        <v>1573</v>
      </c>
      <c r="G11" s="135">
        <v>331</v>
      </c>
      <c r="H11" s="135">
        <v>6903</v>
      </c>
      <c r="I11" s="135">
        <v>5635</v>
      </c>
      <c r="J11" s="135">
        <v>1268</v>
      </c>
      <c r="K11" s="135">
        <v>1418</v>
      </c>
      <c r="L11" s="135">
        <v>1010</v>
      </c>
      <c r="M11" s="137">
        <v>408</v>
      </c>
      <c r="N11" s="138" t="s">
        <v>297</v>
      </c>
    </row>
    <row r="12" spans="1:14" s="136" customFormat="1" ht="16.5" customHeight="1">
      <c r="A12" s="139" t="s">
        <v>348</v>
      </c>
      <c r="B12" s="134">
        <v>8812</v>
      </c>
      <c r="C12" s="135">
        <v>7098</v>
      </c>
      <c r="D12" s="135">
        <v>1714</v>
      </c>
      <c r="E12" s="135">
        <v>427</v>
      </c>
      <c r="F12" s="135">
        <v>427</v>
      </c>
      <c r="G12" s="135">
        <v>0</v>
      </c>
      <c r="H12" s="135">
        <v>6907</v>
      </c>
      <c r="I12" s="135">
        <v>5608</v>
      </c>
      <c r="J12" s="135">
        <v>1299</v>
      </c>
      <c r="K12" s="135">
        <v>1478</v>
      </c>
      <c r="L12" s="135">
        <v>1063</v>
      </c>
      <c r="M12" s="137">
        <v>415</v>
      </c>
      <c r="N12" s="138" t="s">
        <v>348</v>
      </c>
    </row>
    <row r="13" spans="1:14" s="136" customFormat="1" ht="16.5" customHeight="1">
      <c r="A13" s="139" t="s">
        <v>904</v>
      </c>
      <c r="B13" s="134">
        <v>10532</v>
      </c>
      <c r="C13" s="135">
        <v>8424</v>
      </c>
      <c r="D13" s="135">
        <v>2108</v>
      </c>
      <c r="E13" s="135">
        <v>2030</v>
      </c>
      <c r="F13" s="135">
        <v>1683</v>
      </c>
      <c r="G13" s="135">
        <v>347</v>
      </c>
      <c r="H13" s="135">
        <v>6996</v>
      </c>
      <c r="I13" s="135">
        <v>5648</v>
      </c>
      <c r="J13" s="135">
        <v>1348</v>
      </c>
      <c r="K13" s="135">
        <v>1506</v>
      </c>
      <c r="L13" s="135">
        <v>1093</v>
      </c>
      <c r="M13" s="137">
        <v>413</v>
      </c>
      <c r="N13" s="138" t="s">
        <v>904</v>
      </c>
    </row>
    <row r="14" spans="1:14" s="136" customFormat="1" ht="16.5" customHeight="1">
      <c r="A14" s="140" t="s">
        <v>1088</v>
      </c>
      <c r="B14" s="141">
        <f t="shared" ref="B14:M14" si="0">B16+B26+B35</f>
        <v>9058</v>
      </c>
      <c r="C14" s="142">
        <f t="shared" si="0"/>
        <v>7255</v>
      </c>
      <c r="D14" s="142">
        <f t="shared" si="0"/>
        <v>1803</v>
      </c>
      <c r="E14" s="142">
        <f t="shared" si="0"/>
        <v>484</v>
      </c>
      <c r="F14" s="142">
        <f t="shared" si="0"/>
        <v>484</v>
      </c>
      <c r="G14" s="142">
        <f t="shared" si="0"/>
        <v>0</v>
      </c>
      <c r="H14" s="142">
        <f t="shared" si="0"/>
        <v>7012</v>
      </c>
      <c r="I14" s="142">
        <f t="shared" si="0"/>
        <v>5629</v>
      </c>
      <c r="J14" s="142">
        <f t="shared" si="0"/>
        <v>1383</v>
      </c>
      <c r="K14" s="142">
        <f t="shared" si="0"/>
        <v>1562</v>
      </c>
      <c r="L14" s="142">
        <f t="shared" si="0"/>
        <v>1142</v>
      </c>
      <c r="M14" s="143">
        <f t="shared" si="0"/>
        <v>420</v>
      </c>
      <c r="N14" s="144" t="s">
        <v>1088</v>
      </c>
    </row>
    <row r="15" spans="1:14" s="133" customFormat="1" ht="7.7" customHeight="1">
      <c r="A15" s="145"/>
      <c r="B15" s="141"/>
      <c r="C15" s="142"/>
      <c r="D15" s="142"/>
      <c r="E15" s="142"/>
      <c r="F15" s="135"/>
      <c r="G15" s="135"/>
      <c r="H15" s="142"/>
      <c r="I15" s="135"/>
      <c r="J15" s="135"/>
      <c r="K15" s="142"/>
      <c r="L15" s="135"/>
      <c r="M15" s="137"/>
      <c r="N15" s="67"/>
    </row>
    <row r="16" spans="1:14" s="136" customFormat="1" ht="16.5" customHeight="1">
      <c r="A16" s="422" t="s">
        <v>986</v>
      </c>
      <c r="B16" s="647">
        <f>SUM(B17:B25)</f>
        <v>2809</v>
      </c>
      <c r="C16" s="648">
        <f>SUM(C17:C25)</f>
        <v>2242</v>
      </c>
      <c r="D16" s="648">
        <f>SUM(D17:D25)</f>
        <v>567</v>
      </c>
      <c r="E16" s="648">
        <f>SUM(E17:E25)</f>
        <v>181</v>
      </c>
      <c r="F16" s="648">
        <f t="shared" ref="F16:G16" si="1">SUM(F17:F25)</f>
        <v>181</v>
      </c>
      <c r="G16" s="648">
        <f t="shared" si="1"/>
        <v>0</v>
      </c>
      <c r="H16" s="648">
        <v>2170</v>
      </c>
      <c r="I16" s="648">
        <v>1726</v>
      </c>
      <c r="J16" s="648">
        <v>444</v>
      </c>
      <c r="K16" s="648">
        <v>458</v>
      </c>
      <c r="L16" s="648">
        <v>335</v>
      </c>
      <c r="M16" s="648">
        <v>123</v>
      </c>
      <c r="N16" s="122" t="s">
        <v>114</v>
      </c>
    </row>
    <row r="17" spans="1:14" s="133" customFormat="1" ht="16.5" customHeight="1">
      <c r="A17" s="145" t="s">
        <v>316</v>
      </c>
      <c r="B17" s="649">
        <f>SUM(C17:D17)</f>
        <v>612</v>
      </c>
      <c r="C17" s="650">
        <f>SUM(F17,I17,L17)</f>
        <v>473</v>
      </c>
      <c r="D17" s="650">
        <f>SUM(G17,J17,M17)</f>
        <v>139</v>
      </c>
      <c r="E17" s="650">
        <f>SUM(F17:G17)</f>
        <v>40</v>
      </c>
      <c r="F17" s="650">
        <v>40</v>
      </c>
      <c r="G17" s="650">
        <v>0</v>
      </c>
      <c r="H17" s="650">
        <f>SUM(I17:J17)</f>
        <v>477</v>
      </c>
      <c r="I17" s="650">
        <v>357</v>
      </c>
      <c r="J17" s="650">
        <v>120</v>
      </c>
      <c r="K17" s="650">
        <f>SUM(L17:M17)</f>
        <v>95</v>
      </c>
      <c r="L17" s="650">
        <v>76</v>
      </c>
      <c r="M17" s="650">
        <v>19</v>
      </c>
      <c r="N17" s="146" t="s">
        <v>127</v>
      </c>
    </row>
    <row r="18" spans="1:14" s="133" customFormat="1" ht="16.5" customHeight="1">
      <c r="A18" s="145" t="s">
        <v>302</v>
      </c>
      <c r="B18" s="649">
        <f t="shared" ref="B18:B25" si="2">SUM(C18:D18)</f>
        <v>429</v>
      </c>
      <c r="C18" s="650">
        <f t="shared" ref="C18:D25" si="3">SUM(F18,I18,L18)</f>
        <v>355</v>
      </c>
      <c r="D18" s="650">
        <f t="shared" si="3"/>
        <v>74</v>
      </c>
      <c r="E18" s="650">
        <f t="shared" ref="E18:E25" si="4">SUM(F18:G18)</f>
        <v>12</v>
      </c>
      <c r="F18" s="650">
        <v>12</v>
      </c>
      <c r="G18" s="650">
        <v>0</v>
      </c>
      <c r="H18" s="650">
        <f t="shared" ref="H18:H25" si="5">SUM(I18:J18)</f>
        <v>353</v>
      </c>
      <c r="I18" s="650">
        <v>295</v>
      </c>
      <c r="J18" s="650">
        <v>58</v>
      </c>
      <c r="K18" s="650">
        <f t="shared" ref="K18:K25" si="6">SUM(L18:M18)</f>
        <v>64</v>
      </c>
      <c r="L18" s="650">
        <v>48</v>
      </c>
      <c r="M18" s="650">
        <v>16</v>
      </c>
      <c r="N18" s="146" t="s">
        <v>7</v>
      </c>
    </row>
    <row r="19" spans="1:14" s="133" customFormat="1" ht="16.5" customHeight="1">
      <c r="A19" s="145" t="s">
        <v>306</v>
      </c>
      <c r="B19" s="649">
        <f t="shared" si="2"/>
        <v>552</v>
      </c>
      <c r="C19" s="650">
        <f t="shared" si="3"/>
        <v>443</v>
      </c>
      <c r="D19" s="650">
        <f t="shared" si="3"/>
        <v>109</v>
      </c>
      <c r="E19" s="650">
        <f t="shared" si="4"/>
        <v>87</v>
      </c>
      <c r="F19" s="650">
        <v>87</v>
      </c>
      <c r="G19" s="650">
        <v>0</v>
      </c>
      <c r="H19" s="650">
        <f t="shared" si="5"/>
        <v>377</v>
      </c>
      <c r="I19" s="650">
        <v>296</v>
      </c>
      <c r="J19" s="650">
        <v>81</v>
      </c>
      <c r="K19" s="650">
        <f t="shared" si="6"/>
        <v>88</v>
      </c>
      <c r="L19" s="650">
        <v>60</v>
      </c>
      <c r="M19" s="650">
        <v>28</v>
      </c>
      <c r="N19" s="146" t="s">
        <v>9</v>
      </c>
    </row>
    <row r="20" spans="1:14" s="133" customFormat="1" ht="16.5" customHeight="1">
      <c r="A20" s="145" t="s">
        <v>312</v>
      </c>
      <c r="B20" s="649">
        <f t="shared" si="2"/>
        <v>396</v>
      </c>
      <c r="C20" s="650">
        <f t="shared" si="3"/>
        <v>319</v>
      </c>
      <c r="D20" s="650">
        <f t="shared" si="3"/>
        <v>77</v>
      </c>
      <c r="E20" s="650">
        <f t="shared" si="4"/>
        <v>13</v>
      </c>
      <c r="F20" s="650">
        <v>13</v>
      </c>
      <c r="G20" s="650">
        <v>0</v>
      </c>
      <c r="H20" s="650">
        <f t="shared" si="5"/>
        <v>308</v>
      </c>
      <c r="I20" s="650">
        <v>254</v>
      </c>
      <c r="J20" s="650">
        <v>54</v>
      </c>
      <c r="K20" s="650">
        <f t="shared" si="6"/>
        <v>75</v>
      </c>
      <c r="L20" s="650">
        <v>52</v>
      </c>
      <c r="M20" s="650">
        <v>23</v>
      </c>
      <c r="N20" s="146" t="s">
        <v>12</v>
      </c>
    </row>
    <row r="21" spans="1:14" s="133" customFormat="1" ht="16.5" customHeight="1">
      <c r="A21" s="145" t="s">
        <v>330</v>
      </c>
      <c r="B21" s="649">
        <f t="shared" si="2"/>
        <v>106</v>
      </c>
      <c r="C21" s="650">
        <f t="shared" si="3"/>
        <v>84</v>
      </c>
      <c r="D21" s="650">
        <f t="shared" si="3"/>
        <v>22</v>
      </c>
      <c r="E21" s="650">
        <f t="shared" si="4"/>
        <v>3</v>
      </c>
      <c r="F21" s="650">
        <v>3</v>
      </c>
      <c r="G21" s="650">
        <v>0</v>
      </c>
      <c r="H21" s="650">
        <f t="shared" si="5"/>
        <v>77</v>
      </c>
      <c r="I21" s="650">
        <v>65</v>
      </c>
      <c r="J21" s="650">
        <v>12</v>
      </c>
      <c r="K21" s="650">
        <f t="shared" si="6"/>
        <v>26</v>
      </c>
      <c r="L21" s="650">
        <v>16</v>
      </c>
      <c r="M21" s="650">
        <v>10</v>
      </c>
      <c r="N21" s="146" t="s">
        <v>21</v>
      </c>
    </row>
    <row r="22" spans="1:14" s="133" customFormat="1" ht="16.5" customHeight="1">
      <c r="A22" s="145" t="s">
        <v>334</v>
      </c>
      <c r="B22" s="649">
        <f t="shared" si="2"/>
        <v>212</v>
      </c>
      <c r="C22" s="650">
        <f t="shared" si="3"/>
        <v>164</v>
      </c>
      <c r="D22" s="650">
        <f t="shared" si="3"/>
        <v>48</v>
      </c>
      <c r="E22" s="650">
        <f t="shared" si="4"/>
        <v>17</v>
      </c>
      <c r="F22" s="650">
        <v>17</v>
      </c>
      <c r="G22" s="650">
        <v>0</v>
      </c>
      <c r="H22" s="650">
        <f t="shared" si="5"/>
        <v>156</v>
      </c>
      <c r="I22" s="650">
        <v>119</v>
      </c>
      <c r="J22" s="650">
        <v>37</v>
      </c>
      <c r="K22" s="650">
        <f t="shared" si="6"/>
        <v>39</v>
      </c>
      <c r="L22" s="650">
        <v>28</v>
      </c>
      <c r="M22" s="650">
        <v>11</v>
      </c>
      <c r="N22" s="146" t="s">
        <v>23</v>
      </c>
    </row>
    <row r="23" spans="1:14" s="133" customFormat="1" ht="16.5" customHeight="1">
      <c r="A23" s="145" t="s">
        <v>318</v>
      </c>
      <c r="B23" s="649">
        <f t="shared" si="2"/>
        <v>125</v>
      </c>
      <c r="C23" s="650">
        <f t="shared" si="3"/>
        <v>102</v>
      </c>
      <c r="D23" s="650">
        <f t="shared" si="3"/>
        <v>23</v>
      </c>
      <c r="E23" s="650">
        <f t="shared" si="4"/>
        <v>3</v>
      </c>
      <c r="F23" s="650">
        <v>3</v>
      </c>
      <c r="G23" s="650">
        <v>0</v>
      </c>
      <c r="H23" s="650">
        <f t="shared" si="5"/>
        <v>102</v>
      </c>
      <c r="I23" s="650">
        <v>85</v>
      </c>
      <c r="J23" s="650">
        <v>17</v>
      </c>
      <c r="K23" s="650">
        <f t="shared" si="6"/>
        <v>20</v>
      </c>
      <c r="L23" s="650">
        <v>14</v>
      </c>
      <c r="M23" s="650">
        <v>6</v>
      </c>
      <c r="N23" s="146" t="s">
        <v>15</v>
      </c>
    </row>
    <row r="24" spans="1:14" s="133" customFormat="1" ht="16.5" customHeight="1">
      <c r="A24" s="145" t="s">
        <v>328</v>
      </c>
      <c r="B24" s="649">
        <f t="shared" si="2"/>
        <v>240</v>
      </c>
      <c r="C24" s="650">
        <f t="shared" si="3"/>
        <v>194</v>
      </c>
      <c r="D24" s="650">
        <f t="shared" si="3"/>
        <v>46</v>
      </c>
      <c r="E24" s="650">
        <f t="shared" si="4"/>
        <v>4</v>
      </c>
      <c r="F24" s="650">
        <v>4</v>
      </c>
      <c r="G24" s="650">
        <v>0</v>
      </c>
      <c r="H24" s="650">
        <f t="shared" si="5"/>
        <v>219</v>
      </c>
      <c r="I24" s="650">
        <v>178</v>
      </c>
      <c r="J24" s="650">
        <v>41</v>
      </c>
      <c r="K24" s="650">
        <f t="shared" si="6"/>
        <v>17</v>
      </c>
      <c r="L24" s="650">
        <v>12</v>
      </c>
      <c r="M24" s="650">
        <v>5</v>
      </c>
      <c r="N24" s="146" t="s">
        <v>20</v>
      </c>
    </row>
    <row r="25" spans="1:14" s="133" customFormat="1" ht="16.5" customHeight="1">
      <c r="A25" s="145" t="s">
        <v>332</v>
      </c>
      <c r="B25" s="649">
        <f t="shared" si="2"/>
        <v>137</v>
      </c>
      <c r="C25" s="650">
        <f t="shared" si="3"/>
        <v>108</v>
      </c>
      <c r="D25" s="650">
        <f t="shared" si="3"/>
        <v>29</v>
      </c>
      <c r="E25" s="650">
        <f t="shared" si="4"/>
        <v>2</v>
      </c>
      <c r="F25" s="650">
        <v>2</v>
      </c>
      <c r="G25" s="650">
        <v>0</v>
      </c>
      <c r="H25" s="650">
        <f t="shared" si="5"/>
        <v>101</v>
      </c>
      <c r="I25" s="650">
        <v>77</v>
      </c>
      <c r="J25" s="650">
        <v>24</v>
      </c>
      <c r="K25" s="650">
        <f t="shared" si="6"/>
        <v>34</v>
      </c>
      <c r="L25" s="650">
        <v>29</v>
      </c>
      <c r="M25" s="650">
        <v>5</v>
      </c>
      <c r="N25" s="146" t="s">
        <v>22</v>
      </c>
    </row>
    <row r="26" spans="1:14" s="136" customFormat="1" ht="16.5" customHeight="1">
      <c r="A26" s="422" t="s">
        <v>987</v>
      </c>
      <c r="B26" s="647">
        <f>SUM(B27:B34)</f>
        <v>2497</v>
      </c>
      <c r="C26" s="648">
        <f t="shared" ref="C26:D26" si="7">SUM(C27:C34)</f>
        <v>1968</v>
      </c>
      <c r="D26" s="648">
        <f t="shared" si="7"/>
        <v>529</v>
      </c>
      <c r="E26" s="648">
        <f t="shared" ref="E26" si="8">SUM(E27:E34)</f>
        <v>97</v>
      </c>
      <c r="F26" s="648">
        <f t="shared" ref="F26" si="9">SUM(F27:F34)</f>
        <v>97</v>
      </c>
      <c r="G26" s="648">
        <f t="shared" ref="G26" si="10">SUM(G27:G34)</f>
        <v>0</v>
      </c>
      <c r="H26" s="648">
        <f t="shared" ref="H26" si="11">SUM(H27:H34)</f>
        <v>2054</v>
      </c>
      <c r="I26" s="648">
        <f t="shared" ref="I26" si="12">SUM(I27:I34)</f>
        <v>1630</v>
      </c>
      <c r="J26" s="648">
        <f t="shared" ref="J26" si="13">SUM(J27:J34)</f>
        <v>424</v>
      </c>
      <c r="K26" s="648">
        <f t="shared" ref="K26" si="14">SUM(K27:K34)</f>
        <v>346</v>
      </c>
      <c r="L26" s="648">
        <f t="shared" ref="L26" si="15">SUM(L27:L34)</f>
        <v>241</v>
      </c>
      <c r="M26" s="648">
        <f t="shared" ref="M26" si="16">SUM(M27:M34)</f>
        <v>105</v>
      </c>
      <c r="N26" s="147" t="s">
        <v>116</v>
      </c>
    </row>
    <row r="27" spans="1:14" s="133" customFormat="1" ht="16.5" customHeight="1">
      <c r="A27" s="145" t="s">
        <v>304</v>
      </c>
      <c r="B27" s="649">
        <f>SUM(C27:D27)</f>
        <v>810</v>
      </c>
      <c r="C27" s="650">
        <f>SUM(F27,I27,L27)</f>
        <v>614</v>
      </c>
      <c r="D27" s="650">
        <f>SUM(G27,J27,M27)</f>
        <v>196</v>
      </c>
      <c r="E27" s="650">
        <f>SUM(F27:G27)</f>
        <v>43</v>
      </c>
      <c r="F27" s="650">
        <v>43</v>
      </c>
      <c r="G27" s="650">
        <v>0</v>
      </c>
      <c r="H27" s="650">
        <f>SUM(I27:J27)</f>
        <v>668</v>
      </c>
      <c r="I27" s="650">
        <v>506</v>
      </c>
      <c r="J27" s="650">
        <v>162</v>
      </c>
      <c r="K27" s="650">
        <f>SUM(L27:M27)</f>
        <v>99</v>
      </c>
      <c r="L27" s="650">
        <v>65</v>
      </c>
      <c r="M27" s="650">
        <v>34</v>
      </c>
      <c r="N27" s="146" t="s">
        <v>8</v>
      </c>
    </row>
    <row r="28" spans="1:14" s="133" customFormat="1" ht="16.5" customHeight="1">
      <c r="A28" s="145" t="s">
        <v>308</v>
      </c>
      <c r="B28" s="649">
        <f t="shared" ref="B28:B34" si="17">SUM(C28:D28)</f>
        <v>505</v>
      </c>
      <c r="C28" s="650">
        <f t="shared" ref="C28:D34" si="18">SUM(F28,I28,L28)</f>
        <v>386</v>
      </c>
      <c r="D28" s="650">
        <f t="shared" si="18"/>
        <v>119</v>
      </c>
      <c r="E28" s="650">
        <f t="shared" ref="E28:E41" si="19">SUM(F28:G28)</f>
        <v>22</v>
      </c>
      <c r="F28" s="650">
        <v>22</v>
      </c>
      <c r="G28" s="650">
        <v>0</v>
      </c>
      <c r="H28" s="650">
        <f t="shared" ref="H28:H34" si="20">SUM(I28:J28)</f>
        <v>399</v>
      </c>
      <c r="I28" s="650">
        <v>309</v>
      </c>
      <c r="J28" s="650">
        <v>90</v>
      </c>
      <c r="K28" s="650">
        <f t="shared" ref="K28:K34" si="21">SUM(L28:M28)</f>
        <v>84</v>
      </c>
      <c r="L28" s="650">
        <v>55</v>
      </c>
      <c r="M28" s="650">
        <v>29</v>
      </c>
      <c r="N28" s="146" t="s">
        <v>10</v>
      </c>
    </row>
    <row r="29" spans="1:14" s="133" customFormat="1" ht="16.5" customHeight="1">
      <c r="A29" s="145" t="s">
        <v>314</v>
      </c>
      <c r="B29" s="649">
        <f t="shared" si="17"/>
        <v>294</v>
      </c>
      <c r="C29" s="650">
        <f t="shared" si="18"/>
        <v>226</v>
      </c>
      <c r="D29" s="650">
        <f t="shared" si="18"/>
        <v>68</v>
      </c>
      <c r="E29" s="650">
        <f t="shared" si="19"/>
        <v>3</v>
      </c>
      <c r="F29" s="650">
        <v>3</v>
      </c>
      <c r="G29" s="650">
        <v>0</v>
      </c>
      <c r="H29" s="650">
        <f t="shared" si="20"/>
        <v>234</v>
      </c>
      <c r="I29" s="650">
        <v>184</v>
      </c>
      <c r="J29" s="650">
        <v>50</v>
      </c>
      <c r="K29" s="650">
        <f t="shared" si="21"/>
        <v>57</v>
      </c>
      <c r="L29" s="650">
        <v>39</v>
      </c>
      <c r="M29" s="650">
        <v>18</v>
      </c>
      <c r="N29" s="146" t="s">
        <v>13</v>
      </c>
    </row>
    <row r="30" spans="1:14" s="133" customFormat="1" ht="16.5" customHeight="1">
      <c r="A30" s="145" t="s">
        <v>320</v>
      </c>
      <c r="B30" s="649">
        <f t="shared" si="17"/>
        <v>343</v>
      </c>
      <c r="C30" s="650">
        <f t="shared" si="18"/>
        <v>282</v>
      </c>
      <c r="D30" s="650">
        <f t="shared" si="18"/>
        <v>61</v>
      </c>
      <c r="E30" s="650">
        <f t="shared" si="19"/>
        <v>13</v>
      </c>
      <c r="F30" s="650">
        <v>13</v>
      </c>
      <c r="G30" s="650">
        <v>0</v>
      </c>
      <c r="H30" s="650">
        <f t="shared" si="20"/>
        <v>273</v>
      </c>
      <c r="I30" s="650">
        <v>226</v>
      </c>
      <c r="J30" s="650">
        <v>47</v>
      </c>
      <c r="K30" s="650">
        <f t="shared" si="21"/>
        <v>57</v>
      </c>
      <c r="L30" s="650">
        <v>43</v>
      </c>
      <c r="M30" s="650">
        <v>14</v>
      </c>
      <c r="N30" s="146" t="s">
        <v>16</v>
      </c>
    </row>
    <row r="31" spans="1:14" s="133" customFormat="1" ht="16.5" customHeight="1">
      <c r="A31" s="145" t="s">
        <v>324</v>
      </c>
      <c r="B31" s="649">
        <f t="shared" si="17"/>
        <v>92</v>
      </c>
      <c r="C31" s="650">
        <f t="shared" si="18"/>
        <v>77</v>
      </c>
      <c r="D31" s="650">
        <f t="shared" si="18"/>
        <v>15</v>
      </c>
      <c r="E31" s="650">
        <f t="shared" si="19"/>
        <v>4</v>
      </c>
      <c r="F31" s="650">
        <v>4</v>
      </c>
      <c r="G31" s="650">
        <v>0</v>
      </c>
      <c r="H31" s="650">
        <f t="shared" si="20"/>
        <v>83</v>
      </c>
      <c r="I31" s="650">
        <v>70</v>
      </c>
      <c r="J31" s="650">
        <v>13</v>
      </c>
      <c r="K31" s="650">
        <f t="shared" si="21"/>
        <v>5</v>
      </c>
      <c r="L31" s="650">
        <v>3</v>
      </c>
      <c r="M31" s="650">
        <v>2</v>
      </c>
      <c r="N31" s="146" t="s">
        <v>18</v>
      </c>
    </row>
    <row r="32" spans="1:14" s="133" customFormat="1" ht="16.5" customHeight="1">
      <c r="A32" s="145" t="s">
        <v>338</v>
      </c>
      <c r="B32" s="649">
        <f t="shared" si="17"/>
        <v>160</v>
      </c>
      <c r="C32" s="650">
        <f t="shared" si="18"/>
        <v>138</v>
      </c>
      <c r="D32" s="650">
        <f t="shared" si="18"/>
        <v>22</v>
      </c>
      <c r="E32" s="650">
        <f t="shared" si="19"/>
        <v>4</v>
      </c>
      <c r="F32" s="650">
        <v>4</v>
      </c>
      <c r="G32" s="650">
        <v>0</v>
      </c>
      <c r="H32" s="650">
        <f t="shared" si="20"/>
        <v>146</v>
      </c>
      <c r="I32" s="650">
        <v>126</v>
      </c>
      <c r="J32" s="650">
        <v>20</v>
      </c>
      <c r="K32" s="650">
        <f t="shared" si="21"/>
        <v>10</v>
      </c>
      <c r="L32" s="650">
        <v>8</v>
      </c>
      <c r="M32" s="650">
        <v>2</v>
      </c>
      <c r="N32" s="146" t="s">
        <v>25</v>
      </c>
    </row>
    <row r="33" spans="1:15" s="133" customFormat="1" ht="16.5" customHeight="1">
      <c r="A33" s="145" t="s">
        <v>322</v>
      </c>
      <c r="B33" s="649">
        <f t="shared" si="17"/>
        <v>124</v>
      </c>
      <c r="C33" s="650">
        <f t="shared" si="18"/>
        <v>107</v>
      </c>
      <c r="D33" s="650">
        <f t="shared" si="18"/>
        <v>17</v>
      </c>
      <c r="E33" s="650">
        <f t="shared" si="19"/>
        <v>4</v>
      </c>
      <c r="F33" s="650">
        <v>4</v>
      </c>
      <c r="G33" s="650">
        <v>0</v>
      </c>
      <c r="H33" s="650">
        <f t="shared" si="20"/>
        <v>106</v>
      </c>
      <c r="I33" s="650">
        <v>92</v>
      </c>
      <c r="J33" s="650">
        <v>14</v>
      </c>
      <c r="K33" s="650">
        <f t="shared" si="21"/>
        <v>14</v>
      </c>
      <c r="L33" s="650">
        <v>11</v>
      </c>
      <c r="M33" s="650">
        <v>3</v>
      </c>
      <c r="N33" s="146" t="s">
        <v>17</v>
      </c>
    </row>
    <row r="34" spans="1:15" s="133" customFormat="1" ht="16.5" customHeight="1">
      <c r="A34" s="145" t="s">
        <v>336</v>
      </c>
      <c r="B34" s="649">
        <f t="shared" si="17"/>
        <v>169</v>
      </c>
      <c r="C34" s="650">
        <f t="shared" si="18"/>
        <v>138</v>
      </c>
      <c r="D34" s="650">
        <f t="shared" si="18"/>
        <v>31</v>
      </c>
      <c r="E34" s="650">
        <f t="shared" si="19"/>
        <v>4</v>
      </c>
      <c r="F34" s="650">
        <v>4</v>
      </c>
      <c r="G34" s="650">
        <v>0</v>
      </c>
      <c r="H34" s="650">
        <f t="shared" si="20"/>
        <v>145</v>
      </c>
      <c r="I34" s="650">
        <v>117</v>
      </c>
      <c r="J34" s="650">
        <v>28</v>
      </c>
      <c r="K34" s="650">
        <f t="shared" si="21"/>
        <v>20</v>
      </c>
      <c r="L34" s="650">
        <v>17</v>
      </c>
      <c r="M34" s="650">
        <v>3</v>
      </c>
      <c r="N34" s="146" t="s">
        <v>24</v>
      </c>
    </row>
    <row r="35" spans="1:15" s="136" customFormat="1" ht="16.5" customHeight="1">
      <c r="A35" s="422" t="s">
        <v>988</v>
      </c>
      <c r="B35" s="647">
        <f>SUM(B36:B41)</f>
        <v>3752</v>
      </c>
      <c r="C35" s="648">
        <f t="shared" ref="C35:J35" si="22">SUM(C36:C41)</f>
        <v>3045</v>
      </c>
      <c r="D35" s="648">
        <f t="shared" si="22"/>
        <v>707</v>
      </c>
      <c r="E35" s="648">
        <f t="shared" si="22"/>
        <v>206</v>
      </c>
      <c r="F35" s="648">
        <f t="shared" si="22"/>
        <v>206</v>
      </c>
      <c r="G35" s="648">
        <f t="shared" si="22"/>
        <v>0</v>
      </c>
      <c r="H35" s="648">
        <f>SUM(H36:H41)</f>
        <v>2788</v>
      </c>
      <c r="I35" s="648">
        <f t="shared" si="22"/>
        <v>2273</v>
      </c>
      <c r="J35" s="648">
        <f t="shared" si="22"/>
        <v>515</v>
      </c>
      <c r="K35" s="648">
        <f>SUM(K36:K41)</f>
        <v>758</v>
      </c>
      <c r="L35" s="648">
        <f>SUM(L36:L41)</f>
        <v>566</v>
      </c>
      <c r="M35" s="939">
        <f>SUM(M36:M41)</f>
        <v>192</v>
      </c>
      <c r="N35" s="147" t="s">
        <v>117</v>
      </c>
    </row>
    <row r="36" spans="1:15" s="133" customFormat="1" ht="16.5" customHeight="1">
      <c r="A36" s="145" t="s">
        <v>300</v>
      </c>
      <c r="B36" s="649">
        <f>SUM(C36:D36)</f>
        <v>1184</v>
      </c>
      <c r="C36" s="650">
        <f>SUM(F36,I36,L36)</f>
        <v>966</v>
      </c>
      <c r="D36" s="650">
        <f>SUM(G36,J36,M36)</f>
        <v>218</v>
      </c>
      <c r="E36" s="650">
        <f t="shared" si="19"/>
        <v>54</v>
      </c>
      <c r="F36" s="650">
        <v>54</v>
      </c>
      <c r="G36" s="650">
        <v>0</v>
      </c>
      <c r="H36" s="650">
        <f t="shared" ref="H36:H41" si="23">SUM(I36:J36)</f>
        <v>918</v>
      </c>
      <c r="I36" s="650">
        <v>752</v>
      </c>
      <c r="J36" s="650">
        <v>166</v>
      </c>
      <c r="K36" s="650">
        <f t="shared" ref="K36:K41" si="24">SUM(L36:M36)</f>
        <v>212</v>
      </c>
      <c r="L36" s="650">
        <v>160</v>
      </c>
      <c r="M36" s="650">
        <v>52</v>
      </c>
      <c r="N36" s="146" t="s">
        <v>6</v>
      </c>
    </row>
    <row r="37" spans="1:15" s="133" customFormat="1" ht="16.5" customHeight="1">
      <c r="A37" s="145" t="s">
        <v>298</v>
      </c>
      <c r="B37" s="649">
        <f t="shared" ref="B37:B41" si="25">SUM(C37:D37)</f>
        <v>1746</v>
      </c>
      <c r="C37" s="650">
        <f t="shared" ref="C37:D41" si="26">SUM(F37,I37,L37)</f>
        <v>1400</v>
      </c>
      <c r="D37" s="650">
        <f t="shared" si="26"/>
        <v>346</v>
      </c>
      <c r="E37" s="650">
        <f t="shared" si="19"/>
        <v>121</v>
      </c>
      <c r="F37" s="650">
        <v>121</v>
      </c>
      <c r="G37" s="650">
        <v>0</v>
      </c>
      <c r="H37" s="650">
        <f t="shared" si="23"/>
        <v>1195</v>
      </c>
      <c r="I37" s="650">
        <v>962</v>
      </c>
      <c r="J37" s="650">
        <v>233</v>
      </c>
      <c r="K37" s="650">
        <f t="shared" si="24"/>
        <v>430</v>
      </c>
      <c r="L37" s="650">
        <v>317</v>
      </c>
      <c r="M37" s="650">
        <v>113</v>
      </c>
      <c r="N37" s="146" t="s">
        <v>5</v>
      </c>
    </row>
    <row r="38" spans="1:15" s="133" customFormat="1" ht="16.5" customHeight="1" thickBot="1">
      <c r="A38" s="145" t="s">
        <v>310</v>
      </c>
      <c r="B38" s="649">
        <f t="shared" si="25"/>
        <v>345</v>
      </c>
      <c r="C38" s="650">
        <f t="shared" si="26"/>
        <v>283</v>
      </c>
      <c r="D38" s="650">
        <f t="shared" si="26"/>
        <v>62</v>
      </c>
      <c r="E38" s="650">
        <f t="shared" si="19"/>
        <v>7</v>
      </c>
      <c r="F38" s="650">
        <v>7</v>
      </c>
      <c r="G38" s="650">
        <v>0</v>
      </c>
      <c r="H38" s="650">
        <f t="shared" si="23"/>
        <v>290</v>
      </c>
      <c r="I38" s="650">
        <v>242</v>
      </c>
      <c r="J38" s="650">
        <v>48</v>
      </c>
      <c r="K38" s="650">
        <f t="shared" si="24"/>
        <v>48</v>
      </c>
      <c r="L38" s="650">
        <v>34</v>
      </c>
      <c r="M38" s="650">
        <v>14</v>
      </c>
      <c r="N38" s="146" t="s">
        <v>11</v>
      </c>
    </row>
    <row r="39" spans="1:15" s="133" customFormat="1" ht="16.5" customHeight="1">
      <c r="A39" s="145" t="s">
        <v>340</v>
      </c>
      <c r="B39" s="649">
        <f t="shared" si="25"/>
        <v>244</v>
      </c>
      <c r="C39" s="650">
        <f t="shared" si="26"/>
        <v>206</v>
      </c>
      <c r="D39" s="650">
        <f t="shared" si="26"/>
        <v>38</v>
      </c>
      <c r="E39" s="650">
        <f t="shared" si="19"/>
        <v>17</v>
      </c>
      <c r="F39" s="650">
        <v>17</v>
      </c>
      <c r="G39" s="650">
        <v>0</v>
      </c>
      <c r="H39" s="650">
        <f t="shared" si="23"/>
        <v>203</v>
      </c>
      <c r="I39" s="650">
        <v>167</v>
      </c>
      <c r="J39" s="650">
        <v>36</v>
      </c>
      <c r="K39" s="650">
        <f t="shared" si="24"/>
        <v>24</v>
      </c>
      <c r="L39" s="650">
        <v>22</v>
      </c>
      <c r="M39" s="650">
        <v>2</v>
      </c>
      <c r="N39" s="146" t="s">
        <v>26</v>
      </c>
      <c r="O39" s="356"/>
    </row>
    <row r="40" spans="1:15" s="133" customFormat="1" ht="16.5" customHeight="1">
      <c r="A40" s="145" t="s">
        <v>326</v>
      </c>
      <c r="B40" s="649">
        <f t="shared" si="25"/>
        <v>196</v>
      </c>
      <c r="C40" s="650">
        <f t="shared" si="26"/>
        <v>160</v>
      </c>
      <c r="D40" s="650">
        <f t="shared" si="26"/>
        <v>36</v>
      </c>
      <c r="E40" s="650">
        <f t="shared" si="19"/>
        <v>6</v>
      </c>
      <c r="F40" s="650">
        <v>6</v>
      </c>
      <c r="G40" s="650">
        <v>0</v>
      </c>
      <c r="H40" s="650">
        <f t="shared" si="23"/>
        <v>158</v>
      </c>
      <c r="I40" s="650">
        <v>130</v>
      </c>
      <c r="J40" s="650">
        <v>28</v>
      </c>
      <c r="K40" s="650">
        <f t="shared" si="24"/>
        <v>32</v>
      </c>
      <c r="L40" s="650">
        <v>24</v>
      </c>
      <c r="M40" s="650">
        <v>8</v>
      </c>
      <c r="N40" s="146" t="s">
        <v>19</v>
      </c>
    </row>
    <row r="41" spans="1:15" s="133" customFormat="1" ht="16.5" customHeight="1" thickBot="1">
      <c r="A41" s="423" t="s">
        <v>342</v>
      </c>
      <c r="B41" s="651">
        <f t="shared" si="25"/>
        <v>37</v>
      </c>
      <c r="C41" s="940">
        <f t="shared" si="26"/>
        <v>30</v>
      </c>
      <c r="D41" s="940">
        <f t="shared" si="26"/>
        <v>7</v>
      </c>
      <c r="E41" s="940">
        <f t="shared" si="19"/>
        <v>1</v>
      </c>
      <c r="F41" s="652">
        <v>1</v>
      </c>
      <c r="G41" s="652">
        <v>0</v>
      </c>
      <c r="H41" s="940">
        <f t="shared" si="23"/>
        <v>24</v>
      </c>
      <c r="I41" s="652">
        <v>20</v>
      </c>
      <c r="J41" s="652">
        <v>4</v>
      </c>
      <c r="K41" s="940">
        <f t="shared" si="24"/>
        <v>12</v>
      </c>
      <c r="L41" s="652">
        <v>9</v>
      </c>
      <c r="M41" s="652">
        <v>3</v>
      </c>
      <c r="N41" s="148" t="s">
        <v>27</v>
      </c>
    </row>
    <row r="42" spans="1:15" s="149" customFormat="1" ht="11.1" customHeight="1">
      <c r="A42" s="653" t="s">
        <v>118</v>
      </c>
      <c r="B42" s="653"/>
      <c r="C42" s="653"/>
      <c r="D42" s="653"/>
      <c r="E42" s="653"/>
      <c r="F42" s="653"/>
      <c r="G42" s="653"/>
      <c r="H42" s="653"/>
      <c r="I42" s="653"/>
      <c r="J42" s="653"/>
      <c r="K42" s="653"/>
      <c r="L42" s="653"/>
      <c r="M42" s="653"/>
      <c r="N42" s="654" t="s">
        <v>119</v>
      </c>
      <c r="O42" s="150"/>
    </row>
    <row r="43" spans="1:15" s="151" customFormat="1" ht="10.5">
      <c r="N43" s="152"/>
    </row>
    <row r="44" spans="1:15" s="133" customFormat="1" ht="11.25"/>
    <row r="45" spans="1:15" s="133" customFormat="1" ht="11.25"/>
    <row r="46" spans="1:15" s="133" customFormat="1" ht="11.25"/>
    <row r="47" spans="1:15" s="133" customFormat="1" ht="11.25"/>
    <row r="48" spans="1:15" s="133" customFormat="1" ht="11.25"/>
    <row r="49" spans="1:7" s="133" customFormat="1" ht="11.25"/>
    <row r="50" spans="1:7" s="133" customFormat="1" ht="11.25"/>
    <row r="51" spans="1:7" s="133" customFormat="1" ht="11.25"/>
    <row r="52" spans="1:7" s="133" customFormat="1" ht="11.25"/>
    <row r="53" spans="1:7" s="133" customFormat="1" ht="11.25"/>
    <row r="54" spans="1:7" s="133" customFormat="1" ht="11.25"/>
    <row r="55" spans="1:7" s="133" customFormat="1" ht="11.25"/>
    <row r="56" spans="1:7" s="133" customFormat="1" ht="11.25"/>
    <row r="57" spans="1:7" s="133" customFormat="1" ht="11.25"/>
    <row r="58" spans="1:7" s="133" customFormat="1" ht="11.25"/>
    <row r="59" spans="1:7" s="133" customFormat="1" ht="11.25">
      <c r="A59" s="153"/>
      <c r="B59" s="153"/>
      <c r="C59" s="153"/>
      <c r="D59" s="153"/>
      <c r="E59" s="153"/>
      <c r="F59" s="153"/>
      <c r="G59" s="153"/>
    </row>
    <row r="60" spans="1:7" s="133" customFormat="1" ht="11.25">
      <c r="A60" s="153"/>
      <c r="B60" s="153"/>
      <c r="C60" s="153"/>
      <c r="D60" s="153"/>
      <c r="E60" s="153"/>
      <c r="F60" s="153"/>
      <c r="G60" s="153"/>
    </row>
    <row r="61" spans="1:7" s="133" customFormat="1" ht="11.25">
      <c r="A61" s="153"/>
      <c r="B61" s="153"/>
      <c r="C61" s="153"/>
      <c r="D61" s="153"/>
      <c r="E61" s="153"/>
      <c r="F61" s="153"/>
      <c r="G61" s="153"/>
    </row>
    <row r="62" spans="1:7" s="133" customFormat="1" ht="11.25">
      <c r="A62" s="153"/>
      <c r="B62" s="153"/>
      <c r="C62" s="153"/>
      <c r="D62" s="153"/>
      <c r="E62" s="153"/>
      <c r="F62" s="153"/>
      <c r="G62" s="153"/>
    </row>
    <row r="63" spans="1:7" s="133" customFormat="1" ht="11.25">
      <c r="A63" s="153"/>
      <c r="B63" s="153"/>
      <c r="C63" s="153"/>
      <c r="D63" s="153"/>
      <c r="E63" s="153"/>
      <c r="F63" s="153"/>
      <c r="G63" s="153"/>
    </row>
    <row r="64" spans="1:7" s="133" customFormat="1" ht="11.25">
      <c r="A64" s="153"/>
      <c r="B64" s="153"/>
      <c r="C64" s="153"/>
      <c r="D64" s="153"/>
      <c r="E64" s="153"/>
      <c r="F64" s="153"/>
      <c r="G64" s="153"/>
    </row>
    <row r="65" spans="1:7" s="133" customFormat="1" ht="11.25">
      <c r="A65" s="153"/>
      <c r="B65" s="153"/>
      <c r="C65" s="153"/>
      <c r="D65" s="153"/>
      <c r="E65" s="153"/>
      <c r="F65" s="153"/>
      <c r="G65" s="153"/>
    </row>
    <row r="66" spans="1:7" s="133" customFormat="1" ht="11.25">
      <c r="A66" s="153"/>
      <c r="B66" s="153"/>
      <c r="C66" s="153"/>
      <c r="D66" s="153"/>
      <c r="E66" s="153"/>
      <c r="F66" s="153"/>
      <c r="G66" s="153"/>
    </row>
    <row r="67" spans="1:7" s="133" customFormat="1" ht="11.25">
      <c r="A67" s="153"/>
      <c r="B67" s="153"/>
      <c r="C67" s="153"/>
      <c r="D67" s="153"/>
      <c r="E67" s="153"/>
      <c r="F67" s="153"/>
      <c r="G67" s="153"/>
    </row>
    <row r="68" spans="1:7" s="133" customFormat="1" ht="11.25">
      <c r="A68" s="153"/>
      <c r="B68" s="153"/>
      <c r="C68" s="153"/>
      <c r="D68" s="153"/>
      <c r="E68" s="153"/>
      <c r="F68" s="153"/>
      <c r="G68" s="153"/>
    </row>
    <row r="69" spans="1:7" s="133" customFormat="1" ht="11.25">
      <c r="A69" s="153"/>
      <c r="B69" s="153"/>
      <c r="C69" s="153"/>
      <c r="D69" s="153"/>
      <c r="E69" s="153"/>
      <c r="F69" s="153"/>
      <c r="G69" s="153"/>
    </row>
    <row r="70" spans="1:7" s="133" customFormat="1" ht="11.25">
      <c r="A70" s="153"/>
      <c r="B70" s="153"/>
      <c r="C70" s="153"/>
      <c r="D70" s="153"/>
      <c r="E70" s="153"/>
      <c r="F70" s="153"/>
      <c r="G70" s="153"/>
    </row>
    <row r="71" spans="1:7" s="133" customFormat="1" ht="11.25">
      <c r="A71" s="153"/>
      <c r="B71" s="153"/>
      <c r="C71" s="153"/>
      <c r="D71" s="153"/>
      <c r="E71" s="153"/>
      <c r="F71" s="153"/>
      <c r="G71" s="153"/>
    </row>
    <row r="72" spans="1:7" s="133" customFormat="1" ht="11.25">
      <c r="A72" s="153"/>
      <c r="B72" s="153"/>
      <c r="C72" s="153"/>
      <c r="D72" s="153"/>
      <c r="E72" s="153"/>
      <c r="F72" s="153"/>
      <c r="G72" s="153"/>
    </row>
    <row r="73" spans="1:7" s="133" customFormat="1" ht="11.25">
      <c r="A73" s="153"/>
      <c r="B73" s="153"/>
      <c r="C73" s="153"/>
      <c r="D73" s="153"/>
      <c r="E73" s="153"/>
      <c r="F73" s="153"/>
      <c r="G73" s="153"/>
    </row>
    <row r="74" spans="1:7" s="133" customFormat="1" ht="11.25">
      <c r="A74" s="153"/>
      <c r="B74" s="153"/>
      <c r="C74" s="153"/>
      <c r="D74" s="153"/>
      <c r="E74" s="153"/>
      <c r="F74" s="153"/>
      <c r="G74" s="153"/>
    </row>
    <row r="75" spans="1:7" s="133" customFormat="1" ht="11.25">
      <c r="A75" s="153"/>
      <c r="B75" s="153"/>
      <c r="C75" s="153"/>
      <c r="D75" s="153"/>
      <c r="E75" s="153"/>
      <c r="F75" s="153"/>
      <c r="G75" s="153"/>
    </row>
    <row r="76" spans="1:7" s="133" customFormat="1" ht="11.25">
      <c r="A76" s="153"/>
      <c r="B76" s="153"/>
      <c r="C76" s="153"/>
      <c r="D76" s="153"/>
      <c r="E76" s="153"/>
      <c r="F76" s="153"/>
      <c r="G76" s="153"/>
    </row>
    <row r="77" spans="1:7" s="133" customFormat="1" ht="11.25">
      <c r="A77" s="153"/>
      <c r="B77" s="153"/>
      <c r="C77" s="153"/>
      <c r="D77" s="153"/>
      <c r="E77" s="153"/>
      <c r="F77" s="153"/>
      <c r="G77" s="153"/>
    </row>
    <row r="78" spans="1:7" s="133" customFormat="1" ht="11.25">
      <c r="A78" s="153"/>
      <c r="B78" s="153"/>
      <c r="C78" s="153"/>
      <c r="D78" s="153"/>
      <c r="E78" s="153"/>
      <c r="F78" s="153"/>
      <c r="G78" s="153"/>
    </row>
    <row r="79" spans="1:7" s="133" customFormat="1" ht="11.25">
      <c r="A79" s="153"/>
      <c r="B79" s="153"/>
      <c r="C79" s="153"/>
      <c r="D79" s="153"/>
      <c r="E79" s="153"/>
      <c r="F79" s="153"/>
      <c r="G79" s="153"/>
    </row>
    <row r="80" spans="1:7" s="133" customFormat="1" ht="11.25">
      <c r="A80" s="153"/>
      <c r="B80" s="153"/>
      <c r="C80" s="153"/>
      <c r="D80" s="153"/>
      <c r="E80" s="153"/>
      <c r="F80" s="153"/>
      <c r="G80" s="153"/>
    </row>
    <row r="81" spans="1:7" s="133" customFormat="1" ht="11.25">
      <c r="A81" s="153"/>
      <c r="B81" s="153"/>
      <c r="C81" s="153"/>
      <c r="D81" s="153"/>
      <c r="E81" s="153"/>
      <c r="F81" s="153"/>
      <c r="G81" s="153"/>
    </row>
    <row r="82" spans="1:7" s="133" customFormat="1" ht="11.25">
      <c r="A82" s="153"/>
      <c r="B82" s="153"/>
      <c r="C82" s="153"/>
      <c r="D82" s="153"/>
      <c r="E82" s="153"/>
      <c r="F82" s="153"/>
      <c r="G82" s="153"/>
    </row>
    <row r="83" spans="1:7" s="133" customFormat="1" ht="11.25">
      <c r="A83" s="153"/>
      <c r="B83" s="153"/>
      <c r="C83" s="153"/>
      <c r="D83" s="153"/>
      <c r="E83" s="153"/>
      <c r="F83" s="153"/>
      <c r="G83" s="153"/>
    </row>
    <row r="84" spans="1:7" s="133" customFormat="1" ht="11.25">
      <c r="A84" s="153"/>
      <c r="B84" s="153"/>
      <c r="C84" s="153"/>
      <c r="D84" s="153"/>
      <c r="E84" s="153"/>
      <c r="F84" s="153"/>
      <c r="G84" s="153"/>
    </row>
    <row r="85" spans="1:7" s="133" customFormat="1" ht="11.25">
      <c r="A85" s="153"/>
      <c r="B85" s="153"/>
      <c r="C85" s="153"/>
      <c r="D85" s="153"/>
      <c r="E85" s="153"/>
      <c r="F85" s="153"/>
      <c r="G85" s="153"/>
    </row>
    <row r="86" spans="1:7" s="133" customFormat="1" ht="11.25">
      <c r="A86" s="153"/>
      <c r="B86" s="153"/>
      <c r="C86" s="153"/>
      <c r="D86" s="153"/>
      <c r="E86" s="153"/>
      <c r="F86" s="153"/>
      <c r="G86" s="153"/>
    </row>
    <row r="87" spans="1:7" s="133" customFormat="1" ht="11.25">
      <c r="A87" s="153"/>
      <c r="B87" s="153"/>
      <c r="C87" s="153"/>
      <c r="D87" s="153"/>
      <c r="E87" s="153"/>
      <c r="F87" s="153"/>
      <c r="G87" s="153"/>
    </row>
    <row r="88" spans="1:7" s="133" customFormat="1" ht="11.25">
      <c r="A88" s="153"/>
      <c r="B88" s="153"/>
      <c r="C88" s="153"/>
      <c r="D88" s="153"/>
      <c r="E88" s="153"/>
      <c r="F88" s="153"/>
      <c r="G88" s="153"/>
    </row>
    <row r="89" spans="1:7" s="133" customFormat="1" ht="11.25">
      <c r="A89" s="153"/>
      <c r="B89" s="153"/>
      <c r="C89" s="153"/>
      <c r="D89" s="153"/>
      <c r="E89" s="153"/>
      <c r="F89" s="153"/>
      <c r="G89" s="153"/>
    </row>
    <row r="90" spans="1:7" s="133" customFormat="1" ht="11.25">
      <c r="A90" s="153"/>
      <c r="B90" s="153"/>
      <c r="C90" s="153"/>
      <c r="D90" s="153"/>
      <c r="E90" s="153"/>
      <c r="F90" s="153"/>
      <c r="G90" s="153"/>
    </row>
    <row r="91" spans="1:7" s="133" customFormat="1" ht="11.25">
      <c r="A91" s="153"/>
      <c r="B91" s="153"/>
      <c r="C91" s="153"/>
      <c r="D91" s="153"/>
      <c r="E91" s="153"/>
      <c r="F91" s="153"/>
      <c r="G91" s="153"/>
    </row>
    <row r="92" spans="1:7" s="133" customFormat="1" ht="11.25">
      <c r="A92" s="153"/>
      <c r="B92" s="153"/>
      <c r="C92" s="153"/>
      <c r="D92" s="153"/>
      <c r="E92" s="153"/>
      <c r="F92" s="153"/>
      <c r="G92" s="153"/>
    </row>
    <row r="93" spans="1:7" s="133" customFormat="1" ht="11.25">
      <c r="A93" s="153"/>
      <c r="B93" s="153"/>
      <c r="C93" s="153"/>
      <c r="D93" s="153"/>
      <c r="E93" s="153"/>
      <c r="F93" s="153"/>
      <c r="G93" s="153"/>
    </row>
    <row r="94" spans="1:7" s="133" customFormat="1" ht="11.25">
      <c r="A94" s="153"/>
      <c r="B94" s="153"/>
      <c r="C94" s="153"/>
      <c r="D94" s="153"/>
      <c r="E94" s="153"/>
      <c r="F94" s="153"/>
      <c r="G94" s="153"/>
    </row>
    <row r="95" spans="1:7" s="133" customFormat="1" ht="11.25">
      <c r="A95" s="153"/>
      <c r="B95" s="153"/>
      <c r="C95" s="153"/>
      <c r="D95" s="153"/>
      <c r="E95" s="153"/>
      <c r="F95" s="153"/>
      <c r="G95" s="153"/>
    </row>
    <row r="96" spans="1:7" s="133" customFormat="1" ht="11.25">
      <c r="A96" s="153"/>
      <c r="B96" s="153"/>
      <c r="C96" s="153"/>
      <c r="D96" s="153"/>
      <c r="E96" s="153"/>
      <c r="F96" s="153"/>
      <c r="G96" s="153"/>
    </row>
    <row r="97" spans="1:7" s="133" customFormat="1" ht="11.25">
      <c r="A97" s="153"/>
      <c r="B97" s="153"/>
      <c r="C97" s="153"/>
      <c r="D97" s="153"/>
      <c r="E97" s="153"/>
      <c r="F97" s="153"/>
      <c r="G97" s="153"/>
    </row>
    <row r="98" spans="1:7" s="133" customFormat="1" ht="11.25">
      <c r="A98" s="153"/>
      <c r="B98" s="153"/>
      <c r="C98" s="153"/>
      <c r="D98" s="153"/>
      <c r="E98" s="153"/>
      <c r="F98" s="153"/>
      <c r="G98" s="153"/>
    </row>
    <row r="99" spans="1:7" s="133" customFormat="1" ht="11.25">
      <c r="A99" s="153"/>
      <c r="B99" s="153"/>
      <c r="C99" s="153"/>
      <c r="D99" s="153"/>
      <c r="E99" s="153"/>
      <c r="F99" s="153"/>
      <c r="G99" s="153"/>
    </row>
    <row r="100" spans="1:7" s="133" customFormat="1" ht="11.25">
      <c r="A100" s="153"/>
      <c r="B100" s="153"/>
      <c r="C100" s="153"/>
      <c r="D100" s="153"/>
      <c r="E100" s="153"/>
      <c r="F100" s="153"/>
      <c r="G100" s="153"/>
    </row>
    <row r="101" spans="1:7" s="133" customFormat="1" ht="11.25">
      <c r="A101" s="153"/>
      <c r="B101" s="153"/>
      <c r="C101" s="153"/>
      <c r="D101" s="153"/>
      <c r="E101" s="153"/>
      <c r="F101" s="153"/>
      <c r="G101" s="153"/>
    </row>
    <row r="102" spans="1:7" s="133" customFormat="1" ht="11.25">
      <c r="A102" s="153"/>
      <c r="B102" s="153"/>
      <c r="C102" s="153"/>
      <c r="D102" s="153"/>
      <c r="E102" s="153"/>
      <c r="F102" s="153"/>
      <c r="G102" s="153"/>
    </row>
    <row r="103" spans="1:7" s="133" customFormat="1" ht="11.25">
      <c r="A103" s="153"/>
      <c r="B103" s="153"/>
      <c r="C103" s="153"/>
      <c r="D103" s="153"/>
      <c r="E103" s="153"/>
      <c r="F103" s="153"/>
      <c r="G103" s="153"/>
    </row>
    <row r="104" spans="1:7" s="133" customFormat="1" ht="11.25">
      <c r="A104" s="153"/>
      <c r="B104" s="153"/>
      <c r="C104" s="153"/>
      <c r="D104" s="153"/>
      <c r="E104" s="153"/>
      <c r="F104" s="153"/>
      <c r="G104" s="153"/>
    </row>
  </sheetData>
  <sheetProtection selectLockedCells="1"/>
  <mergeCells count="20">
    <mergeCell ref="L8:L9"/>
    <mergeCell ref="M8:M9"/>
    <mergeCell ref="A3:G3"/>
    <mergeCell ref="H3:N3"/>
    <mergeCell ref="A6:A9"/>
    <mergeCell ref="B6:D7"/>
    <mergeCell ref="E6:G7"/>
    <mergeCell ref="H6:J7"/>
    <mergeCell ref="K6:M7"/>
    <mergeCell ref="N6:N9"/>
    <mergeCell ref="D8:D9"/>
    <mergeCell ref="E8:E9"/>
    <mergeCell ref="B8:B9"/>
    <mergeCell ref="C8:C9"/>
    <mergeCell ref="H8:H9"/>
    <mergeCell ref="I8:I9"/>
    <mergeCell ref="F8:F9"/>
    <mergeCell ref="G8:G9"/>
    <mergeCell ref="J8:J9"/>
    <mergeCell ref="K8:K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41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zoomScaleNormal="100" zoomScaleSheetLayoutView="100" workbookViewId="0">
      <selection activeCell="F23" sqref="F23"/>
    </sheetView>
  </sheetViews>
  <sheetFormatPr defaultColWidth="8.625" defaultRowHeight="14.25"/>
  <cols>
    <col min="1" max="1" width="11.625" style="43" customWidth="1"/>
    <col min="2" max="2" width="8.125" style="7" customWidth="1"/>
    <col min="3" max="3" width="5.125" style="7" customWidth="1"/>
    <col min="4" max="4" width="6.125" style="7" customWidth="1"/>
    <col min="5" max="7" width="7.625" style="7" customWidth="1"/>
    <col min="8" max="9" width="7.125" style="7" customWidth="1"/>
    <col min="10" max="10" width="7.125" style="45" customWidth="1"/>
    <col min="11" max="11" width="7.125" style="7" customWidth="1"/>
    <col min="12" max="12" width="7.875" style="7" customWidth="1"/>
    <col min="13" max="14" width="8.125" style="7" customWidth="1"/>
    <col min="15" max="15" width="8.25" style="7" customWidth="1"/>
    <col min="16" max="16" width="7.875" style="7" customWidth="1"/>
    <col min="17" max="19" width="8.375" style="7" customWidth="1"/>
    <col min="20" max="20" width="16.875" style="47" customWidth="1"/>
    <col min="21" max="16384" width="8.625" style="7"/>
  </cols>
  <sheetData>
    <row r="1" spans="1:20" s="1" customFormat="1" ht="14.1" customHeight="1">
      <c r="A1" s="55" t="s">
        <v>754</v>
      </c>
      <c r="J1" s="2"/>
      <c r="T1" s="14" t="s">
        <v>755</v>
      </c>
    </row>
    <row r="2" spans="1:20" s="1" customFormat="1" ht="14.1" customHeight="1">
      <c r="A2" s="55"/>
      <c r="J2" s="2"/>
      <c r="T2" s="14"/>
    </row>
    <row r="3" spans="1:20" s="23" customFormat="1" ht="20.100000000000001" customHeight="1">
      <c r="A3" s="1331" t="s">
        <v>293</v>
      </c>
      <c r="B3" s="1331"/>
      <c r="C3" s="1331"/>
      <c r="D3" s="1331"/>
      <c r="E3" s="1331"/>
      <c r="F3" s="1331"/>
      <c r="G3" s="1331"/>
      <c r="H3" s="1331"/>
      <c r="I3" s="1331"/>
      <c r="J3" s="1331"/>
      <c r="K3" s="1331"/>
      <c r="L3" s="1596" t="s">
        <v>62</v>
      </c>
      <c r="M3" s="1596"/>
      <c r="N3" s="1596"/>
      <c r="O3" s="1596"/>
      <c r="P3" s="1596"/>
      <c r="Q3" s="1596"/>
      <c r="R3" s="1596"/>
      <c r="S3" s="1596"/>
      <c r="T3" s="1596"/>
    </row>
    <row r="4" spans="1:20" s="25" customFormat="1" ht="24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1378"/>
      <c r="M4" s="1378"/>
      <c r="N4" s="1378"/>
      <c r="O4" s="1378"/>
      <c r="P4" s="1378"/>
      <c r="Q4" s="1378"/>
      <c r="R4" s="1378"/>
      <c r="S4" s="1378"/>
      <c r="T4" s="1378"/>
    </row>
    <row r="5" spans="1:20" s="27" customFormat="1" ht="18" customHeight="1" thickBot="1">
      <c r="A5" s="27" t="s">
        <v>345</v>
      </c>
      <c r="T5" s="49" t="s">
        <v>346</v>
      </c>
    </row>
    <row r="6" spans="1:20" s="1" customFormat="1" ht="18" customHeight="1">
      <c r="A6" s="1312" t="s">
        <v>122</v>
      </c>
      <c r="B6" s="1324" t="s">
        <v>128</v>
      </c>
      <c r="C6" s="1324"/>
      <c r="D6" s="1324"/>
      <c r="E6" s="1300"/>
      <c r="F6" s="1300"/>
      <c r="G6" s="1300"/>
      <c r="H6" s="1807" t="s">
        <v>129</v>
      </c>
      <c r="I6" s="1300"/>
      <c r="J6" s="1300"/>
      <c r="K6" s="1595"/>
      <c r="L6" s="1324" t="s">
        <v>130</v>
      </c>
      <c r="M6" s="1300"/>
      <c r="N6" s="1300"/>
      <c r="O6" s="1300"/>
      <c r="P6" s="1807" t="s">
        <v>131</v>
      </c>
      <c r="Q6" s="1300"/>
      <c r="R6" s="1300"/>
      <c r="S6" s="1810"/>
      <c r="T6" s="1639" t="s">
        <v>126</v>
      </c>
    </row>
    <row r="7" spans="1:20" s="1" customFormat="1" ht="13.7" customHeight="1">
      <c r="A7" s="1313"/>
      <c r="B7" s="1571"/>
      <c r="C7" s="1580"/>
      <c r="D7" s="1516"/>
      <c r="E7" s="1353" t="s">
        <v>132</v>
      </c>
      <c r="F7" s="1353" t="s">
        <v>133</v>
      </c>
      <c r="G7" s="1353" t="s">
        <v>134</v>
      </c>
      <c r="H7" s="1393"/>
      <c r="I7" s="1353" t="s">
        <v>132</v>
      </c>
      <c r="J7" s="1353" t="s">
        <v>133</v>
      </c>
      <c r="K7" s="1371" t="s">
        <v>134</v>
      </c>
      <c r="L7" s="1575"/>
      <c r="M7" s="1353" t="s">
        <v>132</v>
      </c>
      <c r="N7" s="1353" t="s">
        <v>133</v>
      </c>
      <c r="O7" s="1353" t="s">
        <v>134</v>
      </c>
      <c r="P7" s="1393"/>
      <c r="Q7" s="1353" t="s">
        <v>132</v>
      </c>
      <c r="R7" s="1353" t="s">
        <v>133</v>
      </c>
      <c r="S7" s="1356" t="s">
        <v>134</v>
      </c>
      <c r="T7" s="1808"/>
    </row>
    <row r="8" spans="1:20" s="1" customFormat="1" ht="13.7" customHeight="1">
      <c r="A8" s="1313"/>
      <c r="B8" s="655"/>
      <c r="C8" s="1353" t="s">
        <v>55</v>
      </c>
      <c r="D8" s="1353" t="s">
        <v>56</v>
      </c>
      <c r="E8" s="1443"/>
      <c r="F8" s="1443"/>
      <c r="G8" s="1443"/>
      <c r="H8" s="1443"/>
      <c r="I8" s="1443"/>
      <c r="J8" s="1443"/>
      <c r="K8" s="1446"/>
      <c r="L8" s="1805"/>
      <c r="M8" s="1443"/>
      <c r="N8" s="1443"/>
      <c r="O8" s="1443"/>
      <c r="P8" s="1443"/>
      <c r="Q8" s="1443"/>
      <c r="R8" s="1443"/>
      <c r="S8" s="1452"/>
      <c r="T8" s="1808"/>
    </row>
    <row r="9" spans="1:20" s="1" customFormat="1" ht="13.7" customHeight="1">
      <c r="A9" s="1314"/>
      <c r="B9" s="656"/>
      <c r="C9" s="1444"/>
      <c r="D9" s="1444"/>
      <c r="E9" s="1444"/>
      <c r="F9" s="1444"/>
      <c r="G9" s="1444"/>
      <c r="H9" s="1444"/>
      <c r="I9" s="1444"/>
      <c r="J9" s="1444"/>
      <c r="K9" s="1447"/>
      <c r="L9" s="1806"/>
      <c r="M9" s="1444"/>
      <c r="N9" s="1444"/>
      <c r="O9" s="1444"/>
      <c r="P9" s="1444"/>
      <c r="Q9" s="1444"/>
      <c r="R9" s="1444"/>
      <c r="S9" s="1453"/>
      <c r="T9" s="1809"/>
    </row>
    <row r="10" spans="1:20" s="50" customFormat="1" ht="17.100000000000001" customHeight="1">
      <c r="A10" s="72" t="s">
        <v>344</v>
      </c>
      <c r="B10" s="39">
        <v>2948</v>
      </c>
      <c r="C10" s="31" t="s">
        <v>58</v>
      </c>
      <c r="D10" s="31" t="s">
        <v>58</v>
      </c>
      <c r="E10" s="31">
        <v>285</v>
      </c>
      <c r="F10" s="31">
        <v>374</v>
      </c>
      <c r="G10" s="31">
        <v>2289</v>
      </c>
      <c r="H10" s="31">
        <v>421</v>
      </c>
      <c r="I10" s="31">
        <v>0</v>
      </c>
      <c r="J10" s="31">
        <v>4</v>
      </c>
      <c r="K10" s="31">
        <v>417</v>
      </c>
      <c r="L10" s="31">
        <v>11</v>
      </c>
      <c r="M10" s="31">
        <v>0</v>
      </c>
      <c r="N10" s="31">
        <v>0</v>
      </c>
      <c r="O10" s="31">
        <v>11</v>
      </c>
      <c r="P10" s="31">
        <v>2516</v>
      </c>
      <c r="Q10" s="31">
        <v>285</v>
      </c>
      <c r="R10" s="31">
        <v>370</v>
      </c>
      <c r="S10" s="57">
        <v>1861</v>
      </c>
      <c r="T10" s="118" t="s">
        <v>344</v>
      </c>
    </row>
    <row r="11" spans="1:20" s="50" customFormat="1" ht="17.100000000000001" customHeight="1">
      <c r="A11" s="72" t="s">
        <v>297</v>
      </c>
      <c r="B11" s="39">
        <v>2122</v>
      </c>
      <c r="C11" s="31" t="s">
        <v>58</v>
      </c>
      <c r="D11" s="31" t="s">
        <v>58</v>
      </c>
      <c r="E11" s="31">
        <v>321</v>
      </c>
      <c r="F11" s="31">
        <v>358</v>
      </c>
      <c r="G11" s="31">
        <v>1443</v>
      </c>
      <c r="H11" s="31">
        <v>456</v>
      </c>
      <c r="I11" s="31">
        <v>0</v>
      </c>
      <c r="J11" s="31">
        <v>3</v>
      </c>
      <c r="K11" s="31">
        <v>453</v>
      </c>
      <c r="L11" s="31">
        <v>12</v>
      </c>
      <c r="M11" s="31">
        <v>0</v>
      </c>
      <c r="N11" s="31">
        <v>0</v>
      </c>
      <c r="O11" s="31">
        <v>12</v>
      </c>
      <c r="P11" s="31">
        <v>1654</v>
      </c>
      <c r="Q11" s="31">
        <v>321</v>
      </c>
      <c r="R11" s="31">
        <v>355</v>
      </c>
      <c r="S11" s="57">
        <v>978</v>
      </c>
      <c r="T11" s="118" t="s">
        <v>297</v>
      </c>
    </row>
    <row r="12" spans="1:20" s="50" customFormat="1" ht="17.100000000000001" customHeight="1">
      <c r="A12" s="72" t="s">
        <v>348</v>
      </c>
      <c r="B12" s="39">
        <v>2830</v>
      </c>
      <c r="C12" s="31" t="s">
        <v>58</v>
      </c>
      <c r="D12" s="31" t="s">
        <v>58</v>
      </c>
      <c r="E12" s="31">
        <v>308</v>
      </c>
      <c r="F12" s="31">
        <v>360</v>
      </c>
      <c r="G12" s="31">
        <v>2162</v>
      </c>
      <c r="H12" s="31">
        <v>290</v>
      </c>
      <c r="I12" s="31">
        <v>0</v>
      </c>
      <c r="J12" s="31">
        <v>0</v>
      </c>
      <c r="K12" s="31">
        <v>290</v>
      </c>
      <c r="L12" s="31">
        <v>12</v>
      </c>
      <c r="M12" s="31">
        <v>0</v>
      </c>
      <c r="N12" s="31">
        <v>0</v>
      </c>
      <c r="O12" s="31">
        <v>12</v>
      </c>
      <c r="P12" s="31">
        <v>2528</v>
      </c>
      <c r="Q12" s="31">
        <v>308</v>
      </c>
      <c r="R12" s="31">
        <v>360</v>
      </c>
      <c r="S12" s="57">
        <v>1860</v>
      </c>
      <c r="T12" s="118" t="s">
        <v>348</v>
      </c>
    </row>
    <row r="13" spans="1:20" s="50" customFormat="1" ht="17.100000000000001" customHeight="1">
      <c r="A13" s="72" t="s">
        <v>904</v>
      </c>
      <c r="B13" s="31">
        <v>1599</v>
      </c>
      <c r="C13" s="31" t="s">
        <v>58</v>
      </c>
      <c r="D13" s="31" t="s">
        <v>58</v>
      </c>
      <c r="E13" s="31">
        <v>336</v>
      </c>
      <c r="F13" s="31">
        <v>298</v>
      </c>
      <c r="G13" s="31">
        <v>965</v>
      </c>
      <c r="H13" s="31">
        <v>221</v>
      </c>
      <c r="I13" s="31">
        <v>0</v>
      </c>
      <c r="J13" s="31">
        <v>2</v>
      </c>
      <c r="K13" s="31">
        <v>219</v>
      </c>
      <c r="L13" s="31">
        <v>10</v>
      </c>
      <c r="M13" s="31">
        <v>0</v>
      </c>
      <c r="N13" s="31">
        <v>0</v>
      </c>
      <c r="O13" s="31">
        <v>10</v>
      </c>
      <c r="P13" s="31">
        <v>1368</v>
      </c>
      <c r="Q13" s="31">
        <v>336</v>
      </c>
      <c r="R13" s="31">
        <v>296</v>
      </c>
      <c r="S13" s="31">
        <v>736</v>
      </c>
      <c r="T13" s="118" t="s">
        <v>904</v>
      </c>
    </row>
    <row r="14" spans="1:20" s="50" customFormat="1" ht="17.100000000000001" customHeight="1">
      <c r="A14" s="74" t="s">
        <v>1088</v>
      </c>
      <c r="B14" s="36">
        <f t="shared" ref="B14:S14" si="0">B16+B26+B35</f>
        <v>9158</v>
      </c>
      <c r="C14" s="36">
        <f>C16+C26+C35</f>
        <v>0</v>
      </c>
      <c r="D14" s="36">
        <f t="shared" si="0"/>
        <v>0</v>
      </c>
      <c r="E14" s="36">
        <f>E16+E26+E35</f>
        <v>944</v>
      </c>
      <c r="F14" s="36">
        <f t="shared" si="0"/>
        <v>2497</v>
      </c>
      <c r="G14" s="36">
        <f t="shared" si="0"/>
        <v>5717</v>
      </c>
      <c r="H14" s="36">
        <f t="shared" si="0"/>
        <v>335</v>
      </c>
      <c r="I14" s="36">
        <f t="shared" si="0"/>
        <v>0</v>
      </c>
      <c r="J14" s="36">
        <f t="shared" si="0"/>
        <v>15</v>
      </c>
      <c r="K14" s="36">
        <f t="shared" si="0"/>
        <v>320</v>
      </c>
      <c r="L14" s="36">
        <f t="shared" si="0"/>
        <v>15</v>
      </c>
      <c r="M14" s="36">
        <f>M16+M26+M35</f>
        <v>0</v>
      </c>
      <c r="N14" s="36">
        <f>N16+N26+N35</f>
        <v>1</v>
      </c>
      <c r="O14" s="36">
        <f t="shared" si="0"/>
        <v>14</v>
      </c>
      <c r="P14" s="36">
        <f t="shared" si="0"/>
        <v>8808</v>
      </c>
      <c r="Q14" s="36">
        <f t="shared" si="0"/>
        <v>944</v>
      </c>
      <c r="R14" s="36">
        <f t="shared" si="0"/>
        <v>2481</v>
      </c>
      <c r="S14" s="36">
        <f t="shared" si="0"/>
        <v>5383</v>
      </c>
      <c r="T14" s="75" t="s">
        <v>1088</v>
      </c>
    </row>
    <row r="15" spans="1:20" s="1" customFormat="1" ht="18.2" customHeight="1">
      <c r="A15" s="76"/>
      <c r="B15" s="36"/>
      <c r="C15" s="36"/>
      <c r="D15" s="36"/>
      <c r="E15" s="36"/>
      <c r="F15" s="36"/>
      <c r="G15" s="36"/>
      <c r="H15" s="36"/>
      <c r="I15" s="31"/>
      <c r="J15" s="31"/>
      <c r="K15" s="31"/>
      <c r="L15" s="36"/>
      <c r="M15" s="31"/>
      <c r="N15" s="31"/>
      <c r="O15" s="31"/>
      <c r="P15" s="36"/>
      <c r="Q15" s="31"/>
      <c r="R15" s="31"/>
      <c r="S15" s="31"/>
      <c r="T15" s="95"/>
    </row>
    <row r="16" spans="1:20" s="50" customFormat="1" ht="15.2" customHeight="1">
      <c r="A16" s="419" t="s">
        <v>986</v>
      </c>
      <c r="B16" s="36">
        <f>SUM(B17:B25)</f>
        <v>8354</v>
      </c>
      <c r="C16" s="36">
        <f>SUM(C17:C25)</f>
        <v>0</v>
      </c>
      <c r="D16" s="36">
        <f t="shared" ref="D16:G16" si="1">SUM(D17:D25)</f>
        <v>0</v>
      </c>
      <c r="E16" s="36">
        <f>SUM(E17:E25)</f>
        <v>787</v>
      </c>
      <c r="F16" s="36">
        <f t="shared" si="1"/>
        <v>2287</v>
      </c>
      <c r="G16" s="36">
        <f t="shared" si="1"/>
        <v>5280</v>
      </c>
      <c r="H16" s="657">
        <f>SUM(I16:K16)</f>
        <v>282</v>
      </c>
      <c r="I16" s="36">
        <f>SUM(I17:I25)</f>
        <v>0</v>
      </c>
      <c r="J16" s="36">
        <f>SUM(J17:J25)</f>
        <v>14</v>
      </c>
      <c r="K16" s="36">
        <f>SUM(K17:K25)</f>
        <v>268</v>
      </c>
      <c r="L16" s="36">
        <f>SUM(M16:O16)</f>
        <v>14</v>
      </c>
      <c r="M16" s="36">
        <f>SUM(M17:M25)</f>
        <v>0</v>
      </c>
      <c r="N16" s="36">
        <f>SUM(N17:N25)</f>
        <v>0</v>
      </c>
      <c r="O16" s="36">
        <f>SUM(O17:O25)</f>
        <v>14</v>
      </c>
      <c r="P16" s="36">
        <f>SUM(Q16:S16)</f>
        <v>8058</v>
      </c>
      <c r="Q16" s="36">
        <f>SUM(Q17:Q25)</f>
        <v>787</v>
      </c>
      <c r="R16" s="36">
        <f>SUM(R17:R25)</f>
        <v>2273</v>
      </c>
      <c r="S16" s="36">
        <f>SUM(S17:S25)</f>
        <v>4998</v>
      </c>
      <c r="T16" s="159" t="s">
        <v>135</v>
      </c>
    </row>
    <row r="17" spans="1:20" s="1" customFormat="1" ht="15.2" customHeight="1">
      <c r="A17" s="76" t="s">
        <v>316</v>
      </c>
      <c r="B17" s="60">
        <f>SUM(E17:G17)</f>
        <v>2071</v>
      </c>
      <c r="C17" s="378" t="s">
        <v>1249</v>
      </c>
      <c r="D17" s="378" t="s">
        <v>1249</v>
      </c>
      <c r="E17" s="60">
        <f>I17+M17+Q17</f>
        <v>192</v>
      </c>
      <c r="F17" s="60">
        <f>J17+N17+R17</f>
        <v>512</v>
      </c>
      <c r="G17" s="60">
        <f>K17+O17+S17</f>
        <v>1367</v>
      </c>
      <c r="H17" s="60">
        <f>SUM(I17:K17)</f>
        <v>78</v>
      </c>
      <c r="I17" s="438">
        <v>0</v>
      </c>
      <c r="J17" s="438">
        <v>3</v>
      </c>
      <c r="K17" s="438">
        <v>75</v>
      </c>
      <c r="L17" s="31">
        <f>SUM(M17:O17)</f>
        <v>4</v>
      </c>
      <c r="M17" s="438">
        <v>0</v>
      </c>
      <c r="N17" s="438">
        <v>0</v>
      </c>
      <c r="O17" s="438">
        <v>4</v>
      </c>
      <c r="P17" s="31">
        <f t="shared" ref="P17:P41" si="2">SUM(Q17:S17)</f>
        <v>1989</v>
      </c>
      <c r="Q17" s="438">
        <v>192</v>
      </c>
      <c r="R17" s="438">
        <v>509</v>
      </c>
      <c r="S17" s="438">
        <v>1288</v>
      </c>
      <c r="T17" s="68" t="s">
        <v>127</v>
      </c>
    </row>
    <row r="18" spans="1:20" s="1" customFormat="1" ht="15.2" customHeight="1">
      <c r="A18" s="76" t="s">
        <v>302</v>
      </c>
      <c r="B18" s="60">
        <f t="shared" ref="B18:B41" si="3">SUM(E18:G18)</f>
        <v>933</v>
      </c>
      <c r="C18" s="378" t="s">
        <v>1249</v>
      </c>
      <c r="D18" s="378" t="s">
        <v>1249</v>
      </c>
      <c r="E18" s="60">
        <f t="shared" ref="E18:E24" si="4">I18+M18+Q18</f>
        <v>85</v>
      </c>
      <c r="F18" s="60">
        <f t="shared" ref="F18:F24" si="5">J18+N18+R18</f>
        <v>241</v>
      </c>
      <c r="G18" s="60">
        <f t="shared" ref="G18:G24" si="6">K18+O18+S18</f>
        <v>607</v>
      </c>
      <c r="H18" s="60">
        <f>SUM(I18:K18)</f>
        <v>28</v>
      </c>
      <c r="I18" s="438">
        <v>0</v>
      </c>
      <c r="J18" s="438">
        <v>1</v>
      </c>
      <c r="K18" s="438">
        <v>27</v>
      </c>
      <c r="L18" s="36">
        <f>SUM(M18:O18)</f>
        <v>2</v>
      </c>
      <c r="M18" s="438">
        <v>0</v>
      </c>
      <c r="N18" s="438">
        <v>0</v>
      </c>
      <c r="O18" s="438">
        <v>2</v>
      </c>
      <c r="P18" s="31">
        <f t="shared" si="2"/>
        <v>903</v>
      </c>
      <c r="Q18" s="438">
        <v>85</v>
      </c>
      <c r="R18" s="438">
        <v>240</v>
      </c>
      <c r="S18" s="438">
        <v>578</v>
      </c>
      <c r="T18" s="68" t="s">
        <v>115</v>
      </c>
    </row>
    <row r="19" spans="1:20" s="1" customFormat="1" ht="15.2" customHeight="1">
      <c r="A19" s="76" t="s">
        <v>306</v>
      </c>
      <c r="B19" s="60">
        <f t="shared" si="3"/>
        <v>2900</v>
      </c>
      <c r="C19" s="378" t="s">
        <v>1249</v>
      </c>
      <c r="D19" s="378" t="s">
        <v>1249</v>
      </c>
      <c r="E19" s="60">
        <f t="shared" si="4"/>
        <v>287</v>
      </c>
      <c r="F19" s="60">
        <f t="shared" si="5"/>
        <v>875</v>
      </c>
      <c r="G19" s="60">
        <f t="shared" si="6"/>
        <v>1738</v>
      </c>
      <c r="H19" s="60">
        <f t="shared" ref="H19:H35" si="7">SUM(I19:K19)</f>
        <v>103</v>
      </c>
      <c r="I19" s="438">
        <v>0</v>
      </c>
      <c r="J19" s="438">
        <v>6</v>
      </c>
      <c r="K19" s="438">
        <v>97</v>
      </c>
      <c r="L19" s="31">
        <f>SUM(M19:O19)</f>
        <v>2</v>
      </c>
      <c r="M19" s="438">
        <v>0</v>
      </c>
      <c r="N19" s="438">
        <v>0</v>
      </c>
      <c r="O19" s="438">
        <v>2</v>
      </c>
      <c r="P19" s="31">
        <f t="shared" si="2"/>
        <v>2795</v>
      </c>
      <c r="Q19" s="438">
        <v>287</v>
      </c>
      <c r="R19" s="438">
        <v>869</v>
      </c>
      <c r="S19" s="438">
        <v>1639</v>
      </c>
      <c r="T19" s="68" t="s">
        <v>136</v>
      </c>
    </row>
    <row r="20" spans="1:20" s="1" customFormat="1" ht="15.2" customHeight="1">
      <c r="A20" s="76" t="s">
        <v>312</v>
      </c>
      <c r="B20" s="60">
        <f t="shared" si="3"/>
        <v>640</v>
      </c>
      <c r="C20" s="378" t="s">
        <v>1249</v>
      </c>
      <c r="D20" s="378" t="s">
        <v>1249</v>
      </c>
      <c r="E20" s="60">
        <f t="shared" si="4"/>
        <v>72</v>
      </c>
      <c r="F20" s="60">
        <f t="shared" si="5"/>
        <v>167</v>
      </c>
      <c r="G20" s="60">
        <f t="shared" si="6"/>
        <v>401</v>
      </c>
      <c r="H20" s="60">
        <f t="shared" si="7"/>
        <v>9</v>
      </c>
      <c r="I20" s="438">
        <v>0</v>
      </c>
      <c r="J20" s="438">
        <v>2</v>
      </c>
      <c r="K20" s="438">
        <v>7</v>
      </c>
      <c r="L20" s="36">
        <f t="shared" ref="L20:L41" si="8">SUM(M20:O20)</f>
        <v>1</v>
      </c>
      <c r="M20" s="438">
        <v>0</v>
      </c>
      <c r="N20" s="438">
        <v>0</v>
      </c>
      <c r="O20" s="438">
        <v>1</v>
      </c>
      <c r="P20" s="31">
        <f t="shared" si="2"/>
        <v>630</v>
      </c>
      <c r="Q20" s="438">
        <v>72</v>
      </c>
      <c r="R20" s="438">
        <v>165</v>
      </c>
      <c r="S20" s="438">
        <v>393</v>
      </c>
      <c r="T20" s="68" t="s">
        <v>137</v>
      </c>
    </row>
    <row r="21" spans="1:20" s="1" customFormat="1" ht="15.2" customHeight="1">
      <c r="A21" s="76" t="s">
        <v>330</v>
      </c>
      <c r="B21" s="60">
        <f t="shared" si="3"/>
        <v>226</v>
      </c>
      <c r="C21" s="378" t="s">
        <v>1249</v>
      </c>
      <c r="D21" s="378" t="s">
        <v>1249</v>
      </c>
      <c r="E21" s="60">
        <f t="shared" si="4"/>
        <v>29</v>
      </c>
      <c r="F21" s="60">
        <f t="shared" si="5"/>
        <v>52</v>
      </c>
      <c r="G21" s="60">
        <f t="shared" si="6"/>
        <v>145</v>
      </c>
      <c r="H21" s="60">
        <f t="shared" si="7"/>
        <v>10</v>
      </c>
      <c r="I21" s="438">
        <v>0</v>
      </c>
      <c r="J21" s="438">
        <v>0</v>
      </c>
      <c r="K21" s="438">
        <v>10</v>
      </c>
      <c r="L21" s="36">
        <f t="shared" si="8"/>
        <v>2</v>
      </c>
      <c r="M21" s="438">
        <v>0</v>
      </c>
      <c r="N21" s="438">
        <v>0</v>
      </c>
      <c r="O21" s="438">
        <v>2</v>
      </c>
      <c r="P21" s="31">
        <f t="shared" si="2"/>
        <v>214</v>
      </c>
      <c r="Q21" s="438">
        <v>29</v>
      </c>
      <c r="R21" s="438">
        <v>52</v>
      </c>
      <c r="S21" s="438">
        <v>133</v>
      </c>
      <c r="T21" s="68" t="s">
        <v>138</v>
      </c>
    </row>
    <row r="22" spans="1:20" s="1" customFormat="1" ht="15.2" customHeight="1">
      <c r="A22" s="76" t="s">
        <v>334</v>
      </c>
      <c r="B22" s="60">
        <f t="shared" si="3"/>
        <v>871</v>
      </c>
      <c r="C22" s="378" t="s">
        <v>1249</v>
      </c>
      <c r="D22" s="378" t="s">
        <v>1249</v>
      </c>
      <c r="E22" s="60">
        <f t="shared" si="4"/>
        <v>72</v>
      </c>
      <c r="F22" s="60">
        <f t="shared" si="5"/>
        <v>247</v>
      </c>
      <c r="G22" s="60">
        <f t="shared" si="6"/>
        <v>552</v>
      </c>
      <c r="H22" s="60">
        <f t="shared" si="7"/>
        <v>26</v>
      </c>
      <c r="I22" s="438">
        <v>0</v>
      </c>
      <c r="J22" s="438">
        <v>0</v>
      </c>
      <c r="K22" s="438">
        <v>26</v>
      </c>
      <c r="L22" s="36">
        <f t="shared" si="8"/>
        <v>0</v>
      </c>
      <c r="M22" s="438">
        <v>0</v>
      </c>
      <c r="N22" s="438">
        <v>0</v>
      </c>
      <c r="O22" s="438">
        <v>0</v>
      </c>
      <c r="P22" s="31">
        <f t="shared" si="2"/>
        <v>845</v>
      </c>
      <c r="Q22" s="438">
        <v>72</v>
      </c>
      <c r="R22" s="438">
        <v>247</v>
      </c>
      <c r="S22" s="438">
        <v>526</v>
      </c>
      <c r="T22" s="68" t="s">
        <v>139</v>
      </c>
    </row>
    <row r="23" spans="1:20" s="1" customFormat="1" ht="15.2" customHeight="1">
      <c r="A23" s="76" t="s">
        <v>318</v>
      </c>
      <c r="B23" s="60">
        <f t="shared" si="3"/>
        <v>193</v>
      </c>
      <c r="C23" s="378" t="s">
        <v>1249</v>
      </c>
      <c r="D23" s="378" t="s">
        <v>1249</v>
      </c>
      <c r="E23" s="60">
        <f t="shared" si="4"/>
        <v>16</v>
      </c>
      <c r="F23" s="60">
        <f t="shared" si="5"/>
        <v>51</v>
      </c>
      <c r="G23" s="60">
        <f t="shared" si="6"/>
        <v>126</v>
      </c>
      <c r="H23" s="60">
        <f t="shared" si="7"/>
        <v>8</v>
      </c>
      <c r="I23" s="438">
        <v>0</v>
      </c>
      <c r="J23" s="438">
        <v>1</v>
      </c>
      <c r="K23" s="438">
        <v>7</v>
      </c>
      <c r="L23" s="36">
        <f t="shared" si="8"/>
        <v>1</v>
      </c>
      <c r="M23" s="438">
        <v>0</v>
      </c>
      <c r="N23" s="438">
        <v>0</v>
      </c>
      <c r="O23" s="438">
        <v>1</v>
      </c>
      <c r="P23" s="31">
        <f t="shared" si="2"/>
        <v>184</v>
      </c>
      <c r="Q23" s="438">
        <v>16</v>
      </c>
      <c r="R23" s="438">
        <v>50</v>
      </c>
      <c r="S23" s="438">
        <v>118</v>
      </c>
      <c r="T23" s="68" t="s">
        <v>140</v>
      </c>
    </row>
    <row r="24" spans="1:20" s="1" customFormat="1" ht="15.2" customHeight="1">
      <c r="A24" s="76" t="s">
        <v>328</v>
      </c>
      <c r="B24" s="60">
        <f t="shared" si="3"/>
        <v>277</v>
      </c>
      <c r="C24" s="378" t="s">
        <v>1249</v>
      </c>
      <c r="D24" s="378" t="s">
        <v>1249</v>
      </c>
      <c r="E24" s="60">
        <f t="shared" si="4"/>
        <v>18</v>
      </c>
      <c r="F24" s="60">
        <f t="shared" si="5"/>
        <v>73</v>
      </c>
      <c r="G24" s="60">
        <f t="shared" si="6"/>
        <v>186</v>
      </c>
      <c r="H24" s="60">
        <f t="shared" si="7"/>
        <v>11</v>
      </c>
      <c r="I24" s="438">
        <v>0</v>
      </c>
      <c r="J24" s="438">
        <v>1</v>
      </c>
      <c r="K24" s="438">
        <v>10</v>
      </c>
      <c r="L24" s="36">
        <f t="shared" si="8"/>
        <v>2</v>
      </c>
      <c r="M24" s="438">
        <v>0</v>
      </c>
      <c r="N24" s="438">
        <v>0</v>
      </c>
      <c r="O24" s="438">
        <v>2</v>
      </c>
      <c r="P24" s="31">
        <f t="shared" si="2"/>
        <v>264</v>
      </c>
      <c r="Q24" s="438">
        <v>18</v>
      </c>
      <c r="R24" s="438">
        <v>72</v>
      </c>
      <c r="S24" s="438">
        <v>174</v>
      </c>
      <c r="T24" s="68" t="s">
        <v>141</v>
      </c>
    </row>
    <row r="25" spans="1:20" s="1" customFormat="1" ht="15.2" customHeight="1">
      <c r="A25" s="76" t="s">
        <v>332</v>
      </c>
      <c r="B25" s="60">
        <f t="shared" si="3"/>
        <v>243</v>
      </c>
      <c r="C25" s="378" t="s">
        <v>1249</v>
      </c>
      <c r="D25" s="378" t="s">
        <v>1249</v>
      </c>
      <c r="E25" s="60">
        <f>I25+M25+Q25</f>
        <v>16</v>
      </c>
      <c r="F25" s="60">
        <f>J25+N25+R25</f>
        <v>69</v>
      </c>
      <c r="G25" s="60">
        <f>K25+O25+S25</f>
        <v>158</v>
      </c>
      <c r="H25" s="60">
        <f t="shared" si="7"/>
        <v>9</v>
      </c>
      <c r="I25" s="438">
        <v>0</v>
      </c>
      <c r="J25" s="438">
        <v>0</v>
      </c>
      <c r="K25" s="438">
        <v>9</v>
      </c>
      <c r="L25" s="36">
        <f t="shared" si="8"/>
        <v>0</v>
      </c>
      <c r="M25" s="438">
        <v>0</v>
      </c>
      <c r="N25" s="438">
        <v>0</v>
      </c>
      <c r="O25" s="438">
        <v>0</v>
      </c>
      <c r="P25" s="31">
        <f t="shared" si="2"/>
        <v>234</v>
      </c>
      <c r="Q25" s="438">
        <v>16</v>
      </c>
      <c r="R25" s="438">
        <v>69</v>
      </c>
      <c r="S25" s="438">
        <v>149</v>
      </c>
      <c r="T25" s="68" t="s">
        <v>142</v>
      </c>
    </row>
    <row r="26" spans="1:20" s="50" customFormat="1" ht="15.2" customHeight="1">
      <c r="A26" s="419" t="s">
        <v>987</v>
      </c>
      <c r="B26" s="36">
        <f>E26+F26+G26</f>
        <v>275</v>
      </c>
      <c r="C26" s="36">
        <f>SUM(C27:C34)</f>
        <v>0</v>
      </c>
      <c r="D26" s="36">
        <f>SUM(D27:D34)</f>
        <v>0</v>
      </c>
      <c r="E26" s="657">
        <f>SUM(E27:E34)</f>
        <v>65</v>
      </c>
      <c r="F26" s="657">
        <f>SUM(F27:F34)</f>
        <v>91</v>
      </c>
      <c r="G26" s="657">
        <f>SUM(G27:G34)</f>
        <v>119</v>
      </c>
      <c r="H26" s="657">
        <f t="shared" si="7"/>
        <v>9</v>
      </c>
      <c r="I26" s="36">
        <f>SUM(I27:I34)</f>
        <v>0</v>
      </c>
      <c r="J26" s="36">
        <f>SUM(J27:J34)</f>
        <v>0</v>
      </c>
      <c r="K26" s="36">
        <f>SUM(K27:K34)</f>
        <v>9</v>
      </c>
      <c r="L26" s="36">
        <f>SUM(M26:O26)</f>
        <v>1</v>
      </c>
      <c r="M26" s="36">
        <f>SUM(M27:M34)</f>
        <v>0</v>
      </c>
      <c r="N26" s="36">
        <f>SUM(N27:N34)</f>
        <v>1</v>
      </c>
      <c r="O26" s="36">
        <f>SUM(O27:O34)</f>
        <v>0</v>
      </c>
      <c r="P26" s="36">
        <f>SUM(Q26:S26)</f>
        <v>265</v>
      </c>
      <c r="Q26" s="36">
        <f>SUM(Q27:Q34)</f>
        <v>65</v>
      </c>
      <c r="R26" s="36">
        <f>SUM(R27:R34)</f>
        <v>90</v>
      </c>
      <c r="S26" s="36">
        <f>SUM(S27:S34)</f>
        <v>110</v>
      </c>
      <c r="T26" s="159" t="s">
        <v>143</v>
      </c>
    </row>
    <row r="27" spans="1:20" s="1" customFormat="1" ht="15.2" customHeight="1">
      <c r="A27" s="76" t="s">
        <v>304</v>
      </c>
      <c r="B27" s="60">
        <f t="shared" si="3"/>
        <v>121</v>
      </c>
      <c r="C27" s="378" t="s">
        <v>1249</v>
      </c>
      <c r="D27" s="378" t="s">
        <v>1249</v>
      </c>
      <c r="E27" s="60">
        <f>I27+M27+Q27</f>
        <v>30</v>
      </c>
      <c r="F27" s="60">
        <f>J27+N27+R27</f>
        <v>35</v>
      </c>
      <c r="G27" s="60">
        <f>K27+O27+S27</f>
        <v>56</v>
      </c>
      <c r="H27" s="60">
        <f t="shared" si="7"/>
        <v>4</v>
      </c>
      <c r="I27" s="438">
        <v>0</v>
      </c>
      <c r="J27" s="438">
        <v>0</v>
      </c>
      <c r="K27" s="438">
        <v>4</v>
      </c>
      <c r="L27" s="31">
        <f t="shared" si="8"/>
        <v>1</v>
      </c>
      <c r="M27" s="438">
        <v>0</v>
      </c>
      <c r="N27" s="438">
        <v>1</v>
      </c>
      <c r="O27" s="438">
        <v>0</v>
      </c>
      <c r="P27" s="31">
        <f t="shared" si="2"/>
        <v>116</v>
      </c>
      <c r="Q27" s="438">
        <v>30</v>
      </c>
      <c r="R27" s="438">
        <v>34</v>
      </c>
      <c r="S27" s="438">
        <v>52</v>
      </c>
      <c r="T27" s="68" t="s">
        <v>144</v>
      </c>
    </row>
    <row r="28" spans="1:20" s="1" customFormat="1" ht="15.2" customHeight="1">
      <c r="A28" s="76" t="s">
        <v>308</v>
      </c>
      <c r="B28" s="60">
        <f t="shared" si="3"/>
        <v>91</v>
      </c>
      <c r="C28" s="378" t="s">
        <v>1249</v>
      </c>
      <c r="D28" s="378" t="s">
        <v>1249</v>
      </c>
      <c r="E28" s="60">
        <f t="shared" ref="E28:E34" si="9">I28+M28+Q28</f>
        <v>18</v>
      </c>
      <c r="F28" s="60">
        <f t="shared" ref="F28:F34" si="10">J28+N28+R28</f>
        <v>34</v>
      </c>
      <c r="G28" s="60">
        <f t="shared" ref="G28:G34" si="11">K28+O28+S28</f>
        <v>39</v>
      </c>
      <c r="H28" s="60">
        <f t="shared" si="7"/>
        <v>3</v>
      </c>
      <c r="I28" s="438">
        <v>0</v>
      </c>
      <c r="J28" s="438">
        <v>0</v>
      </c>
      <c r="K28" s="438">
        <v>3</v>
      </c>
      <c r="L28" s="36">
        <f t="shared" si="8"/>
        <v>0</v>
      </c>
      <c r="M28" s="438">
        <v>0</v>
      </c>
      <c r="N28" s="438">
        <v>0</v>
      </c>
      <c r="O28" s="438">
        <v>0</v>
      </c>
      <c r="P28" s="31">
        <f t="shared" si="2"/>
        <v>88</v>
      </c>
      <c r="Q28" s="438">
        <v>18</v>
      </c>
      <c r="R28" s="438">
        <v>34</v>
      </c>
      <c r="S28" s="438">
        <v>36</v>
      </c>
      <c r="T28" s="68" t="s">
        <v>145</v>
      </c>
    </row>
    <row r="29" spans="1:20" s="1" customFormat="1" ht="15.2" customHeight="1">
      <c r="A29" s="76" t="s">
        <v>314</v>
      </c>
      <c r="B29" s="60">
        <f t="shared" si="3"/>
        <v>22</v>
      </c>
      <c r="C29" s="378" t="s">
        <v>1249</v>
      </c>
      <c r="D29" s="378" t="s">
        <v>1249</v>
      </c>
      <c r="E29" s="60">
        <f t="shared" si="9"/>
        <v>6</v>
      </c>
      <c r="F29" s="60">
        <f t="shared" si="10"/>
        <v>6</v>
      </c>
      <c r="G29" s="60">
        <f t="shared" si="11"/>
        <v>10</v>
      </c>
      <c r="H29" s="60">
        <f t="shared" si="7"/>
        <v>0</v>
      </c>
      <c r="I29" s="438">
        <v>0</v>
      </c>
      <c r="J29" s="438">
        <v>0</v>
      </c>
      <c r="K29" s="438">
        <v>0</v>
      </c>
      <c r="L29" s="36">
        <f t="shared" si="8"/>
        <v>0</v>
      </c>
      <c r="M29" s="438">
        <v>0</v>
      </c>
      <c r="N29" s="438">
        <v>0</v>
      </c>
      <c r="O29" s="438">
        <v>0</v>
      </c>
      <c r="P29" s="31">
        <f t="shared" si="2"/>
        <v>22</v>
      </c>
      <c r="Q29" s="438">
        <v>6</v>
      </c>
      <c r="R29" s="438">
        <v>6</v>
      </c>
      <c r="S29" s="438">
        <v>10</v>
      </c>
      <c r="T29" s="68" t="s">
        <v>146</v>
      </c>
    </row>
    <row r="30" spans="1:20" s="1" customFormat="1" ht="15.2" customHeight="1">
      <c r="A30" s="76" t="s">
        <v>320</v>
      </c>
      <c r="B30" s="60">
        <f t="shared" si="3"/>
        <v>3</v>
      </c>
      <c r="C30" s="378" t="s">
        <v>1249</v>
      </c>
      <c r="D30" s="378" t="s">
        <v>1249</v>
      </c>
      <c r="E30" s="60">
        <f t="shared" si="9"/>
        <v>0</v>
      </c>
      <c r="F30" s="60">
        <f t="shared" si="10"/>
        <v>3</v>
      </c>
      <c r="G30" s="60">
        <f t="shared" si="11"/>
        <v>0</v>
      </c>
      <c r="H30" s="60">
        <f t="shared" si="7"/>
        <v>0</v>
      </c>
      <c r="I30" s="438">
        <v>0</v>
      </c>
      <c r="J30" s="438">
        <v>0</v>
      </c>
      <c r="K30" s="438">
        <v>0</v>
      </c>
      <c r="L30" s="36">
        <f t="shared" si="8"/>
        <v>0</v>
      </c>
      <c r="M30" s="438">
        <v>0</v>
      </c>
      <c r="N30" s="438">
        <v>0</v>
      </c>
      <c r="O30" s="438">
        <v>0</v>
      </c>
      <c r="P30" s="31">
        <f t="shared" si="2"/>
        <v>3</v>
      </c>
      <c r="Q30" s="438">
        <v>0</v>
      </c>
      <c r="R30" s="438">
        <v>3</v>
      </c>
      <c r="S30" s="438">
        <v>0</v>
      </c>
      <c r="T30" s="68" t="s">
        <v>147</v>
      </c>
    </row>
    <row r="31" spans="1:20" s="1" customFormat="1" ht="15.2" customHeight="1">
      <c r="A31" s="76" t="s">
        <v>324</v>
      </c>
      <c r="B31" s="60">
        <f t="shared" si="3"/>
        <v>7</v>
      </c>
      <c r="C31" s="378" t="s">
        <v>1249</v>
      </c>
      <c r="D31" s="378" t="s">
        <v>1249</v>
      </c>
      <c r="E31" s="60">
        <f t="shared" si="9"/>
        <v>1</v>
      </c>
      <c r="F31" s="60">
        <f t="shared" si="10"/>
        <v>5</v>
      </c>
      <c r="G31" s="60">
        <f t="shared" si="11"/>
        <v>1</v>
      </c>
      <c r="H31" s="60">
        <f t="shared" si="7"/>
        <v>0</v>
      </c>
      <c r="I31" s="438">
        <v>0</v>
      </c>
      <c r="J31" s="438">
        <v>0</v>
      </c>
      <c r="K31" s="438">
        <v>0</v>
      </c>
      <c r="L31" s="36">
        <f t="shared" si="8"/>
        <v>0</v>
      </c>
      <c r="M31" s="438">
        <v>0</v>
      </c>
      <c r="N31" s="438">
        <v>0</v>
      </c>
      <c r="O31" s="438">
        <v>0</v>
      </c>
      <c r="P31" s="31">
        <f t="shared" si="2"/>
        <v>7</v>
      </c>
      <c r="Q31" s="438">
        <v>1</v>
      </c>
      <c r="R31" s="438">
        <v>5</v>
      </c>
      <c r="S31" s="438">
        <v>1</v>
      </c>
      <c r="T31" s="68" t="s">
        <v>148</v>
      </c>
    </row>
    <row r="32" spans="1:20" s="1" customFormat="1" ht="15.2" customHeight="1">
      <c r="A32" s="76" t="s">
        <v>338</v>
      </c>
      <c r="B32" s="60">
        <f t="shared" si="3"/>
        <v>6</v>
      </c>
      <c r="C32" s="378" t="s">
        <v>1249</v>
      </c>
      <c r="D32" s="378" t="s">
        <v>1249</v>
      </c>
      <c r="E32" s="60">
        <f t="shared" si="9"/>
        <v>2</v>
      </c>
      <c r="F32" s="60">
        <f t="shared" si="10"/>
        <v>2</v>
      </c>
      <c r="G32" s="60">
        <f t="shared" si="11"/>
        <v>2</v>
      </c>
      <c r="H32" s="60">
        <f t="shared" si="7"/>
        <v>0</v>
      </c>
      <c r="I32" s="438">
        <v>0</v>
      </c>
      <c r="J32" s="438">
        <v>0</v>
      </c>
      <c r="K32" s="438">
        <v>0</v>
      </c>
      <c r="L32" s="36">
        <f t="shared" si="8"/>
        <v>0</v>
      </c>
      <c r="M32" s="438">
        <v>0</v>
      </c>
      <c r="N32" s="438">
        <v>0</v>
      </c>
      <c r="O32" s="438">
        <v>0</v>
      </c>
      <c r="P32" s="31">
        <f t="shared" si="2"/>
        <v>6</v>
      </c>
      <c r="Q32" s="438">
        <v>2</v>
      </c>
      <c r="R32" s="438">
        <v>2</v>
      </c>
      <c r="S32" s="438">
        <v>2</v>
      </c>
      <c r="T32" s="68" t="s">
        <v>149</v>
      </c>
    </row>
    <row r="33" spans="1:20" s="1" customFormat="1" ht="15.2" customHeight="1">
      <c r="A33" s="76" t="s">
        <v>322</v>
      </c>
      <c r="B33" s="60">
        <f t="shared" si="3"/>
        <v>7</v>
      </c>
      <c r="C33" s="378" t="s">
        <v>1249</v>
      </c>
      <c r="D33" s="378" t="s">
        <v>1249</v>
      </c>
      <c r="E33" s="60">
        <f t="shared" si="9"/>
        <v>1</v>
      </c>
      <c r="F33" s="60">
        <f t="shared" si="10"/>
        <v>4</v>
      </c>
      <c r="G33" s="60">
        <f t="shared" si="11"/>
        <v>2</v>
      </c>
      <c r="H33" s="60">
        <f t="shared" si="7"/>
        <v>0</v>
      </c>
      <c r="I33" s="438">
        <v>0</v>
      </c>
      <c r="J33" s="438">
        <v>0</v>
      </c>
      <c r="K33" s="438">
        <v>0</v>
      </c>
      <c r="L33" s="36">
        <f t="shared" si="8"/>
        <v>0</v>
      </c>
      <c r="M33" s="438">
        <v>0</v>
      </c>
      <c r="N33" s="438">
        <v>0</v>
      </c>
      <c r="O33" s="438">
        <v>0</v>
      </c>
      <c r="P33" s="31">
        <f t="shared" si="2"/>
        <v>7</v>
      </c>
      <c r="Q33" s="438">
        <v>1</v>
      </c>
      <c r="R33" s="438">
        <v>4</v>
      </c>
      <c r="S33" s="438">
        <v>2</v>
      </c>
      <c r="T33" s="68" t="s">
        <v>150</v>
      </c>
    </row>
    <row r="34" spans="1:20" s="1" customFormat="1" ht="15.2" customHeight="1">
      <c r="A34" s="76" t="s">
        <v>336</v>
      </c>
      <c r="B34" s="60">
        <f t="shared" si="3"/>
        <v>18</v>
      </c>
      <c r="C34" s="378" t="s">
        <v>1249</v>
      </c>
      <c r="D34" s="378" t="s">
        <v>1249</v>
      </c>
      <c r="E34" s="60">
        <f t="shared" si="9"/>
        <v>7</v>
      </c>
      <c r="F34" s="60">
        <f t="shared" si="10"/>
        <v>2</v>
      </c>
      <c r="G34" s="60">
        <f t="shared" si="11"/>
        <v>9</v>
      </c>
      <c r="H34" s="60">
        <f t="shared" si="7"/>
        <v>2</v>
      </c>
      <c r="I34" s="438">
        <v>0</v>
      </c>
      <c r="J34" s="438">
        <v>0</v>
      </c>
      <c r="K34" s="438">
        <v>2</v>
      </c>
      <c r="L34" s="36">
        <f t="shared" si="8"/>
        <v>0</v>
      </c>
      <c r="M34" s="438">
        <v>0</v>
      </c>
      <c r="N34" s="438">
        <v>0</v>
      </c>
      <c r="O34" s="438">
        <v>0</v>
      </c>
      <c r="P34" s="31">
        <f t="shared" si="2"/>
        <v>16</v>
      </c>
      <c r="Q34" s="438">
        <v>7</v>
      </c>
      <c r="R34" s="438">
        <v>2</v>
      </c>
      <c r="S34" s="658">
        <v>7</v>
      </c>
      <c r="T34" s="68" t="s">
        <v>151</v>
      </c>
    </row>
    <row r="35" spans="1:20" s="50" customFormat="1" ht="15.2" customHeight="1">
      <c r="A35" s="419" t="s">
        <v>988</v>
      </c>
      <c r="B35" s="657">
        <f t="shared" ref="B35:G35" si="12">SUM(B36:B41)</f>
        <v>529</v>
      </c>
      <c r="C35" s="657">
        <f>SUM(C36:C41)</f>
        <v>0</v>
      </c>
      <c r="D35" s="657">
        <f t="shared" si="12"/>
        <v>0</v>
      </c>
      <c r="E35" s="657">
        <f t="shared" si="12"/>
        <v>92</v>
      </c>
      <c r="F35" s="657">
        <f t="shared" si="12"/>
        <v>119</v>
      </c>
      <c r="G35" s="657">
        <f t="shared" si="12"/>
        <v>318</v>
      </c>
      <c r="H35" s="657">
        <f t="shared" si="7"/>
        <v>44</v>
      </c>
      <c r="I35" s="36">
        <f>SUM(I36:I41)</f>
        <v>0</v>
      </c>
      <c r="J35" s="36">
        <f>SUM(J36:J41)</f>
        <v>1</v>
      </c>
      <c r="K35" s="36">
        <f>SUM(K36:K41)</f>
        <v>43</v>
      </c>
      <c r="L35" s="36">
        <f>SUM(M35:O35)</f>
        <v>0</v>
      </c>
      <c r="M35" s="36">
        <f>SUM(M36:M41)</f>
        <v>0</v>
      </c>
      <c r="N35" s="36">
        <f>SUM(N36:N41)</f>
        <v>0</v>
      </c>
      <c r="O35" s="36">
        <f>SUM(O36:O41)</f>
        <v>0</v>
      </c>
      <c r="P35" s="36">
        <f>SUM(Q35:S35)</f>
        <v>485</v>
      </c>
      <c r="Q35" s="36">
        <f>SUM(Q36:Q41)</f>
        <v>92</v>
      </c>
      <c r="R35" s="36">
        <f>SUM(R36:R41)</f>
        <v>118</v>
      </c>
      <c r="S35" s="36">
        <f>SUM(S36:S41)</f>
        <v>275</v>
      </c>
      <c r="T35" s="159" t="s">
        <v>152</v>
      </c>
    </row>
    <row r="36" spans="1:20" s="1" customFormat="1" ht="15.2" customHeight="1">
      <c r="A36" s="76" t="s">
        <v>300</v>
      </c>
      <c r="B36" s="60">
        <f t="shared" si="3"/>
        <v>326</v>
      </c>
      <c r="C36" s="378" t="s">
        <v>1249</v>
      </c>
      <c r="D36" s="378" t="s">
        <v>1249</v>
      </c>
      <c r="E36" s="60">
        <f t="shared" ref="E36:G41" si="13">I36+M36+Q36</f>
        <v>26</v>
      </c>
      <c r="F36" s="60">
        <f t="shared" si="13"/>
        <v>30</v>
      </c>
      <c r="G36" s="60">
        <f t="shared" si="13"/>
        <v>270</v>
      </c>
      <c r="H36" s="60">
        <f t="shared" ref="H36:H41" si="14">SUM(I36:K36)</f>
        <v>38</v>
      </c>
      <c r="I36" s="438">
        <v>0</v>
      </c>
      <c r="J36" s="438">
        <v>1</v>
      </c>
      <c r="K36" s="438">
        <v>37</v>
      </c>
      <c r="L36" s="31">
        <f t="shared" si="8"/>
        <v>0</v>
      </c>
      <c r="M36" s="438">
        <v>0</v>
      </c>
      <c r="N36" s="438">
        <v>0</v>
      </c>
      <c r="O36" s="438">
        <v>0</v>
      </c>
      <c r="P36" s="31">
        <f t="shared" si="2"/>
        <v>288</v>
      </c>
      <c r="Q36" s="438">
        <v>26</v>
      </c>
      <c r="R36" s="438">
        <v>29</v>
      </c>
      <c r="S36" s="438">
        <v>233</v>
      </c>
      <c r="T36" s="68" t="s">
        <v>153</v>
      </c>
    </row>
    <row r="37" spans="1:20" s="1" customFormat="1" ht="15.2" customHeight="1">
      <c r="A37" s="76" t="s">
        <v>298</v>
      </c>
      <c r="B37" s="60">
        <f t="shared" si="3"/>
        <v>169</v>
      </c>
      <c r="C37" s="378" t="s">
        <v>1249</v>
      </c>
      <c r="D37" s="378" t="s">
        <v>1249</v>
      </c>
      <c r="E37" s="60">
        <f t="shared" si="13"/>
        <v>49</v>
      </c>
      <c r="F37" s="60">
        <f t="shared" si="13"/>
        <v>72</v>
      </c>
      <c r="G37" s="60">
        <f t="shared" si="13"/>
        <v>48</v>
      </c>
      <c r="H37" s="60">
        <f t="shared" si="14"/>
        <v>6</v>
      </c>
      <c r="I37" s="438">
        <v>0</v>
      </c>
      <c r="J37" s="438">
        <v>0</v>
      </c>
      <c r="K37" s="438">
        <v>6</v>
      </c>
      <c r="L37" s="36">
        <f t="shared" si="8"/>
        <v>0</v>
      </c>
      <c r="M37" s="438">
        <v>0</v>
      </c>
      <c r="N37" s="438">
        <v>0</v>
      </c>
      <c r="O37" s="438">
        <v>0</v>
      </c>
      <c r="P37" s="31">
        <f t="shared" si="2"/>
        <v>163</v>
      </c>
      <c r="Q37" s="438">
        <v>49</v>
      </c>
      <c r="R37" s="438">
        <v>72</v>
      </c>
      <c r="S37" s="438">
        <v>42</v>
      </c>
      <c r="T37" s="68" t="s">
        <v>154</v>
      </c>
    </row>
    <row r="38" spans="1:20" s="1" customFormat="1" ht="15.2" customHeight="1">
      <c r="A38" s="76" t="s">
        <v>310</v>
      </c>
      <c r="B38" s="60">
        <f t="shared" si="3"/>
        <v>17</v>
      </c>
      <c r="C38" s="378" t="s">
        <v>1249</v>
      </c>
      <c r="D38" s="378" t="s">
        <v>1249</v>
      </c>
      <c r="E38" s="60">
        <f t="shared" si="13"/>
        <v>9</v>
      </c>
      <c r="F38" s="60">
        <f t="shared" si="13"/>
        <v>8</v>
      </c>
      <c r="G38" s="60">
        <f t="shared" si="13"/>
        <v>0</v>
      </c>
      <c r="H38" s="60">
        <f t="shared" si="14"/>
        <v>0</v>
      </c>
      <c r="I38" s="438">
        <v>0</v>
      </c>
      <c r="J38" s="438">
        <v>0</v>
      </c>
      <c r="K38" s="438">
        <v>0</v>
      </c>
      <c r="L38" s="36">
        <f t="shared" si="8"/>
        <v>0</v>
      </c>
      <c r="M38" s="438">
        <v>0</v>
      </c>
      <c r="N38" s="438">
        <v>0</v>
      </c>
      <c r="O38" s="438">
        <v>0</v>
      </c>
      <c r="P38" s="31">
        <f t="shared" si="2"/>
        <v>17</v>
      </c>
      <c r="Q38" s="438">
        <v>9</v>
      </c>
      <c r="R38" s="438">
        <v>8</v>
      </c>
      <c r="S38" s="438">
        <v>0</v>
      </c>
      <c r="T38" s="68" t="s">
        <v>49</v>
      </c>
    </row>
    <row r="39" spans="1:20" s="1" customFormat="1" ht="15.2" customHeight="1">
      <c r="A39" s="76" t="s">
        <v>340</v>
      </c>
      <c r="B39" s="60">
        <f t="shared" si="3"/>
        <v>6</v>
      </c>
      <c r="C39" s="378" t="s">
        <v>1249</v>
      </c>
      <c r="D39" s="378" t="s">
        <v>1249</v>
      </c>
      <c r="E39" s="60">
        <f t="shared" si="13"/>
        <v>3</v>
      </c>
      <c r="F39" s="60">
        <f t="shared" si="13"/>
        <v>3</v>
      </c>
      <c r="G39" s="60">
        <f t="shared" si="13"/>
        <v>0</v>
      </c>
      <c r="H39" s="60">
        <f t="shared" si="14"/>
        <v>0</v>
      </c>
      <c r="I39" s="438">
        <v>0</v>
      </c>
      <c r="J39" s="438">
        <v>0</v>
      </c>
      <c r="K39" s="438">
        <v>0</v>
      </c>
      <c r="L39" s="36">
        <f t="shared" si="8"/>
        <v>0</v>
      </c>
      <c r="M39" s="438">
        <v>0</v>
      </c>
      <c r="N39" s="438">
        <v>0</v>
      </c>
      <c r="O39" s="438">
        <v>0</v>
      </c>
      <c r="P39" s="31">
        <f t="shared" si="2"/>
        <v>6</v>
      </c>
      <c r="Q39" s="438">
        <v>3</v>
      </c>
      <c r="R39" s="438">
        <v>3</v>
      </c>
      <c r="S39" s="438">
        <v>0</v>
      </c>
      <c r="T39" s="68" t="s">
        <v>155</v>
      </c>
    </row>
    <row r="40" spans="1:20" s="1" customFormat="1" ht="15.2" customHeight="1">
      <c r="A40" s="76" t="s">
        <v>326</v>
      </c>
      <c r="B40" s="60">
        <f t="shared" si="3"/>
        <v>9</v>
      </c>
      <c r="C40" s="378" t="s">
        <v>1249</v>
      </c>
      <c r="D40" s="378" t="s">
        <v>1249</v>
      </c>
      <c r="E40" s="60">
        <f t="shared" si="13"/>
        <v>5</v>
      </c>
      <c r="F40" s="60">
        <f t="shared" si="13"/>
        <v>4</v>
      </c>
      <c r="G40" s="60">
        <f t="shared" si="13"/>
        <v>0</v>
      </c>
      <c r="H40" s="60">
        <f t="shared" si="14"/>
        <v>0</v>
      </c>
      <c r="I40" s="438">
        <v>0</v>
      </c>
      <c r="J40" s="438">
        <v>0</v>
      </c>
      <c r="K40" s="438">
        <v>0</v>
      </c>
      <c r="L40" s="36">
        <f t="shared" si="8"/>
        <v>0</v>
      </c>
      <c r="M40" s="438">
        <v>0</v>
      </c>
      <c r="N40" s="438">
        <v>0</v>
      </c>
      <c r="O40" s="438">
        <v>0</v>
      </c>
      <c r="P40" s="31">
        <f t="shared" si="2"/>
        <v>9</v>
      </c>
      <c r="Q40" s="438">
        <v>5</v>
      </c>
      <c r="R40" s="438">
        <v>4</v>
      </c>
      <c r="S40" s="438">
        <v>0</v>
      </c>
      <c r="T40" s="68" t="s">
        <v>156</v>
      </c>
    </row>
    <row r="41" spans="1:20" s="1" customFormat="1" ht="15.2" customHeight="1" thickBot="1">
      <c r="A41" s="98" t="s">
        <v>342</v>
      </c>
      <c r="B41" s="941">
        <f t="shared" si="3"/>
        <v>2</v>
      </c>
      <c r="C41" s="386" t="s">
        <v>1249</v>
      </c>
      <c r="D41" s="386" t="s">
        <v>1249</v>
      </c>
      <c r="E41" s="260">
        <f t="shared" si="13"/>
        <v>0</v>
      </c>
      <c r="F41" s="260">
        <f t="shared" si="13"/>
        <v>2</v>
      </c>
      <c r="G41" s="260">
        <f t="shared" si="13"/>
        <v>0</v>
      </c>
      <c r="H41" s="260">
        <f t="shared" si="14"/>
        <v>0</v>
      </c>
      <c r="I41" s="495">
        <v>0</v>
      </c>
      <c r="J41" s="495">
        <v>0</v>
      </c>
      <c r="K41" s="495">
        <v>0</v>
      </c>
      <c r="L41" s="440">
        <f t="shared" si="8"/>
        <v>0</v>
      </c>
      <c r="M41" s="495">
        <v>0</v>
      </c>
      <c r="N41" s="495"/>
      <c r="O41" s="495">
        <v>0</v>
      </c>
      <c r="P41" s="40">
        <f t="shared" si="2"/>
        <v>2</v>
      </c>
      <c r="Q41" s="495">
        <v>0</v>
      </c>
      <c r="R41" s="495">
        <v>2</v>
      </c>
      <c r="S41" s="495">
        <v>0</v>
      </c>
      <c r="T41" s="70" t="s">
        <v>817</v>
      </c>
    </row>
    <row r="42" spans="1:20" s="78" customFormat="1" ht="12.95" customHeight="1">
      <c r="A42" s="659" t="s">
        <v>118</v>
      </c>
      <c r="B42" s="394"/>
      <c r="C42" s="394"/>
      <c r="D42" s="394"/>
      <c r="E42" s="394"/>
      <c r="F42" s="394"/>
      <c r="G42" s="394"/>
      <c r="H42" s="438"/>
      <c r="I42" s="394"/>
      <c r="J42" s="398"/>
      <c r="K42" s="394"/>
      <c r="L42" s="394"/>
      <c r="M42" s="394"/>
      <c r="N42" s="394"/>
      <c r="O42" s="394"/>
      <c r="P42" s="394"/>
      <c r="Q42" s="394"/>
      <c r="R42" s="394"/>
      <c r="S42" s="394"/>
      <c r="T42" s="645" t="s">
        <v>59</v>
      </c>
    </row>
    <row r="43" spans="1:20" s="78" customFormat="1" ht="11.1" customHeight="1">
      <c r="A43" s="160" t="s">
        <v>60</v>
      </c>
      <c r="B43" s="466"/>
      <c r="C43" s="466"/>
      <c r="D43" s="466"/>
      <c r="J43" s="367"/>
      <c r="T43" s="467" t="s">
        <v>61</v>
      </c>
    </row>
    <row r="44" spans="1:20" s="161" customFormat="1" ht="10.5">
      <c r="A44" s="660" t="s">
        <v>1361</v>
      </c>
      <c r="B44" s="659"/>
      <c r="C44" s="659"/>
      <c r="D44" s="659"/>
      <c r="E44" s="659"/>
      <c r="F44" s="659"/>
      <c r="G44" s="659"/>
      <c r="H44" s="659"/>
      <c r="I44" s="659"/>
      <c r="J44" s="405"/>
      <c r="K44" s="659"/>
      <c r="L44" s="659"/>
      <c r="M44" s="659"/>
      <c r="N44" s="659"/>
      <c r="O44" s="659"/>
      <c r="P44" s="659"/>
      <c r="Q44" s="659"/>
      <c r="R44" s="659"/>
      <c r="S44" s="659"/>
      <c r="T44" s="659"/>
    </row>
    <row r="45" spans="1:20" s="161" customFormat="1" ht="10.5">
      <c r="J45" s="162"/>
    </row>
    <row r="46" spans="1:20" s="1" customFormat="1" ht="11.25">
      <c r="J46" s="2"/>
    </row>
    <row r="47" spans="1:20" s="1" customFormat="1" ht="11.25">
      <c r="J47" s="2"/>
    </row>
    <row r="48" spans="1:20" s="1" customFormat="1" ht="11.25">
      <c r="J48" s="2"/>
    </row>
    <row r="49" spans="1:10" s="1" customFormat="1" ht="11.25">
      <c r="J49" s="2"/>
    </row>
    <row r="50" spans="1:10" s="1" customFormat="1" ht="11.25">
      <c r="J50" s="2"/>
    </row>
    <row r="51" spans="1:10" s="1" customFormat="1" ht="11.25">
      <c r="J51" s="2"/>
    </row>
    <row r="52" spans="1:10" s="1" customFormat="1" ht="11.25">
      <c r="J52" s="2"/>
    </row>
    <row r="53" spans="1:10" s="1" customFormat="1" ht="11.25">
      <c r="J53" s="2"/>
    </row>
    <row r="54" spans="1:10" s="1" customFormat="1" ht="11.25">
      <c r="J54" s="2"/>
    </row>
    <row r="55" spans="1:10" s="1" customFormat="1" ht="11.25">
      <c r="J55" s="2"/>
    </row>
    <row r="56" spans="1:10" s="1" customFormat="1" ht="11.25">
      <c r="J56" s="2"/>
    </row>
    <row r="57" spans="1:10" s="1" customFormat="1" ht="11.25">
      <c r="J57" s="2"/>
    </row>
    <row r="58" spans="1:10" s="1" customFormat="1" ht="11.25">
      <c r="J58" s="2"/>
    </row>
    <row r="59" spans="1:10" s="1" customFormat="1" ht="11.25">
      <c r="A59" s="2"/>
      <c r="J59" s="2"/>
    </row>
    <row r="60" spans="1:10" s="1" customFormat="1" ht="11.25">
      <c r="A60" s="2"/>
      <c r="J60" s="2"/>
    </row>
    <row r="61" spans="1:10" s="1" customFormat="1" ht="11.25">
      <c r="A61" s="2"/>
      <c r="J61" s="2"/>
    </row>
    <row r="62" spans="1:10" s="1" customFormat="1" ht="11.25">
      <c r="A62" s="2"/>
      <c r="J62" s="2"/>
    </row>
    <row r="63" spans="1:10" s="1" customFormat="1" ht="11.25">
      <c r="A63" s="2"/>
      <c r="J63" s="2"/>
    </row>
    <row r="64" spans="1:10" s="1" customFormat="1" ht="11.25">
      <c r="A64" s="2"/>
      <c r="J64" s="2"/>
    </row>
    <row r="65" spans="1:10" s="1" customFormat="1" ht="11.25">
      <c r="A65" s="2"/>
      <c r="J65" s="2"/>
    </row>
    <row r="66" spans="1:10" s="1" customFormat="1" ht="11.25">
      <c r="A66" s="2"/>
      <c r="J66" s="2"/>
    </row>
    <row r="67" spans="1:10" s="1" customFormat="1" ht="11.25">
      <c r="A67" s="2"/>
      <c r="J67" s="2"/>
    </row>
    <row r="68" spans="1:10" s="1" customFormat="1" ht="11.25">
      <c r="A68" s="2"/>
      <c r="J68" s="2"/>
    </row>
    <row r="69" spans="1:10" s="1" customFormat="1" ht="11.25">
      <c r="A69" s="2"/>
      <c r="J69" s="2"/>
    </row>
    <row r="70" spans="1:10" s="1" customFormat="1" ht="11.25">
      <c r="A70" s="2"/>
      <c r="J70" s="2"/>
    </row>
    <row r="71" spans="1:10" s="1" customFormat="1" ht="11.25">
      <c r="A71" s="2"/>
      <c r="J71" s="2"/>
    </row>
    <row r="72" spans="1:10" s="1" customFormat="1" ht="11.25">
      <c r="A72" s="2"/>
      <c r="J72" s="2"/>
    </row>
    <row r="73" spans="1:10" s="1" customFormat="1" ht="11.25">
      <c r="A73" s="2"/>
      <c r="J73" s="2"/>
    </row>
    <row r="74" spans="1:10" s="1" customFormat="1" ht="11.25">
      <c r="A74" s="2"/>
      <c r="J74" s="2"/>
    </row>
    <row r="75" spans="1:10" s="1" customFormat="1" ht="11.25">
      <c r="A75" s="2"/>
      <c r="J75" s="2"/>
    </row>
    <row r="76" spans="1:10" s="1" customFormat="1" ht="11.25">
      <c r="A76" s="2"/>
      <c r="J76" s="2"/>
    </row>
    <row r="77" spans="1:10" s="1" customFormat="1" ht="11.25">
      <c r="A77" s="2"/>
      <c r="J77" s="2"/>
    </row>
    <row r="78" spans="1:10" s="1" customFormat="1" ht="11.25">
      <c r="A78" s="2"/>
      <c r="J78" s="2"/>
    </row>
    <row r="79" spans="1:10" s="1" customFormat="1" ht="11.25">
      <c r="A79" s="2"/>
      <c r="J79" s="2"/>
    </row>
    <row r="80" spans="1:10" s="1" customFormat="1" ht="11.25">
      <c r="A80" s="2"/>
      <c r="J80" s="2"/>
    </row>
    <row r="81" spans="1:10" s="1" customFormat="1" ht="11.25">
      <c r="A81" s="2"/>
      <c r="J81" s="2"/>
    </row>
    <row r="82" spans="1:10" s="1" customFormat="1" ht="11.25">
      <c r="A82" s="2"/>
      <c r="J82" s="2"/>
    </row>
    <row r="83" spans="1:10" s="1" customFormat="1" ht="11.25">
      <c r="A83" s="2"/>
      <c r="J83" s="2"/>
    </row>
    <row r="84" spans="1:10" s="1" customFormat="1" ht="11.25">
      <c r="A84" s="2"/>
      <c r="J84" s="2"/>
    </row>
    <row r="85" spans="1:10" s="1" customFormat="1" ht="11.25">
      <c r="A85" s="2"/>
      <c r="J85" s="2"/>
    </row>
    <row r="86" spans="1:10" s="1" customFormat="1" ht="11.25">
      <c r="A86" s="2"/>
      <c r="J86" s="2"/>
    </row>
    <row r="87" spans="1:10" s="1" customFormat="1" ht="11.25">
      <c r="A87" s="2"/>
      <c r="J87" s="2"/>
    </row>
    <row r="88" spans="1:10" s="1" customFormat="1" ht="11.25">
      <c r="A88" s="2"/>
      <c r="J88" s="2"/>
    </row>
    <row r="89" spans="1:10" s="1" customFormat="1" ht="11.25">
      <c r="A89" s="2"/>
      <c r="J89" s="2"/>
    </row>
    <row r="90" spans="1:10" s="1" customFormat="1" ht="11.25">
      <c r="A90" s="2"/>
      <c r="J90" s="2"/>
    </row>
    <row r="91" spans="1:10" s="1" customFormat="1" ht="11.25">
      <c r="A91" s="2"/>
      <c r="J91" s="2"/>
    </row>
    <row r="92" spans="1:10" s="1" customFormat="1" ht="11.25">
      <c r="A92" s="2"/>
      <c r="J92" s="2"/>
    </row>
    <row r="93" spans="1:10" s="1" customFormat="1" ht="11.25">
      <c r="A93" s="2"/>
      <c r="J93" s="2"/>
    </row>
    <row r="94" spans="1:10" s="1" customFormat="1" ht="11.25">
      <c r="A94" s="2"/>
      <c r="J94" s="2"/>
    </row>
    <row r="95" spans="1:10" s="1" customFormat="1" ht="11.25">
      <c r="A95" s="2"/>
      <c r="J95" s="2"/>
    </row>
    <row r="96" spans="1:10" s="1" customFormat="1" ht="11.25">
      <c r="A96" s="2"/>
      <c r="J96" s="2"/>
    </row>
    <row r="97" spans="1:10" s="1" customFormat="1" ht="11.25">
      <c r="A97" s="2"/>
      <c r="J97" s="2"/>
    </row>
    <row r="98" spans="1:10" s="1" customFormat="1" ht="11.25">
      <c r="A98" s="2"/>
      <c r="J98" s="2"/>
    </row>
    <row r="99" spans="1:10" s="1" customFormat="1" ht="11.25">
      <c r="A99" s="2"/>
      <c r="J99" s="2"/>
    </row>
    <row r="100" spans="1:10" s="1" customFormat="1" ht="11.25">
      <c r="A100" s="2"/>
      <c r="J100" s="2"/>
    </row>
    <row r="101" spans="1:10" s="1" customFormat="1" ht="11.25">
      <c r="A101" s="2"/>
      <c r="J101" s="2"/>
    </row>
    <row r="102" spans="1:10" s="1" customFormat="1" ht="11.25">
      <c r="A102" s="2"/>
      <c r="J102" s="2"/>
    </row>
    <row r="103" spans="1:10" s="1" customFormat="1" ht="11.25">
      <c r="A103" s="2"/>
      <c r="J103" s="2"/>
    </row>
  </sheetData>
  <sheetProtection selectLockedCells="1"/>
  <mergeCells count="27">
    <mergeCell ref="L3:T3"/>
    <mergeCell ref="H6:K6"/>
    <mergeCell ref="L6:O6"/>
    <mergeCell ref="I7:I9"/>
    <mergeCell ref="T6:T9"/>
    <mergeCell ref="L4:T4"/>
    <mergeCell ref="Q7:Q9"/>
    <mergeCell ref="K7:K9"/>
    <mergeCell ref="J7:J9"/>
    <mergeCell ref="M7:M9"/>
    <mergeCell ref="N7:N9"/>
    <mergeCell ref="R7:R9"/>
    <mergeCell ref="P6:S6"/>
    <mergeCell ref="S7:S9"/>
    <mergeCell ref="P7:P9"/>
    <mergeCell ref="A3:K3"/>
    <mergeCell ref="O7:O9"/>
    <mergeCell ref="F7:F9"/>
    <mergeCell ref="C8:C9"/>
    <mergeCell ref="D8:D9"/>
    <mergeCell ref="G7:G9"/>
    <mergeCell ref="H7:H9"/>
    <mergeCell ref="A6:A9"/>
    <mergeCell ref="B6:G6"/>
    <mergeCell ref="E7:E9"/>
    <mergeCell ref="B7:D7"/>
    <mergeCell ref="L7:L9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43" man="1"/>
  </colBreaks>
  <ignoredErrors>
    <ignoredError sqref="R26:S26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24.625" style="43" customWidth="1"/>
    <col min="2" max="2" width="10.75" style="45" customWidth="1"/>
    <col min="3" max="3" width="12" style="45" customWidth="1"/>
    <col min="4" max="5" width="12.625" style="45" customWidth="1"/>
    <col min="6" max="6" width="9.875" style="45" customWidth="1"/>
    <col min="7" max="16384" width="9" style="7"/>
  </cols>
  <sheetData>
    <row r="1" spans="1:6" s="19" customFormat="1" ht="14.1" customHeight="1">
      <c r="A1" s="55" t="s">
        <v>1362</v>
      </c>
      <c r="B1" s="22"/>
      <c r="C1" s="22"/>
      <c r="D1" s="22"/>
      <c r="E1" s="22"/>
      <c r="F1" s="22"/>
    </row>
    <row r="2" spans="1:6" s="19" customFormat="1" ht="14.1" customHeight="1">
      <c r="A2" s="55"/>
      <c r="B2" s="22"/>
      <c r="C2" s="22"/>
      <c r="D2" s="22"/>
      <c r="E2" s="22"/>
      <c r="F2" s="22"/>
    </row>
    <row r="3" spans="1:6" s="23" customFormat="1" ht="20.100000000000001" customHeight="1">
      <c r="A3" s="1331" t="s">
        <v>157</v>
      </c>
      <c r="B3" s="1331"/>
      <c r="C3" s="1331"/>
      <c r="D3" s="1331"/>
      <c r="E3" s="1331"/>
      <c r="F3" s="1331"/>
    </row>
    <row r="4" spans="1:6" s="25" customFormat="1" ht="24" customHeight="1">
      <c r="A4" s="1436" t="s">
        <v>158</v>
      </c>
      <c r="B4" s="1436"/>
      <c r="C4" s="1436"/>
      <c r="D4" s="1436"/>
      <c r="E4" s="1436"/>
      <c r="F4" s="1436"/>
    </row>
    <row r="5" spans="1:6" s="27" customFormat="1" ht="18" customHeight="1" thickBot="1">
      <c r="A5" s="27" t="s">
        <v>345</v>
      </c>
      <c r="F5" s="49" t="s">
        <v>346</v>
      </c>
    </row>
    <row r="6" spans="1:6" s="1" customFormat="1" ht="15" customHeight="1">
      <c r="A6" s="1312" t="s">
        <v>823</v>
      </c>
      <c r="B6" s="1811" t="s">
        <v>159</v>
      </c>
      <c r="C6" s="1814" t="s">
        <v>160</v>
      </c>
      <c r="D6" s="1814" t="s">
        <v>161</v>
      </c>
      <c r="E6" s="1814" t="s">
        <v>162</v>
      </c>
      <c r="F6" s="1817" t="s">
        <v>163</v>
      </c>
    </row>
    <row r="7" spans="1:6" s="61" customFormat="1" ht="15" customHeight="1">
      <c r="A7" s="1313"/>
      <c r="B7" s="1812"/>
      <c r="C7" s="1815"/>
      <c r="D7" s="1815"/>
      <c r="E7" s="1815"/>
      <c r="F7" s="1818"/>
    </row>
    <row r="8" spans="1:6" s="61" customFormat="1" ht="15" customHeight="1">
      <c r="A8" s="1313"/>
      <c r="B8" s="1812"/>
      <c r="C8" s="1815"/>
      <c r="D8" s="1815"/>
      <c r="E8" s="1815"/>
      <c r="F8" s="1818"/>
    </row>
    <row r="9" spans="1:6" s="61" customFormat="1" ht="15" customHeight="1">
      <c r="A9" s="1314"/>
      <c r="B9" s="1813"/>
      <c r="C9" s="1816"/>
      <c r="D9" s="1816"/>
      <c r="E9" s="1816"/>
      <c r="F9" s="1819"/>
    </row>
    <row r="10" spans="1:6" s="61" customFormat="1" ht="16.5" customHeight="1">
      <c r="A10" s="72" t="s">
        <v>344</v>
      </c>
      <c r="B10" s="59">
        <v>22417</v>
      </c>
      <c r="C10" s="59">
        <v>17051</v>
      </c>
      <c r="D10" s="59">
        <v>5337</v>
      </c>
      <c r="E10" s="59">
        <v>29</v>
      </c>
      <c r="F10" s="31">
        <v>0</v>
      </c>
    </row>
    <row r="11" spans="1:6" s="61" customFormat="1" ht="16.5" customHeight="1">
      <c r="A11" s="72" t="s">
        <v>297</v>
      </c>
      <c r="B11" s="59">
        <v>21293</v>
      </c>
      <c r="C11" s="59">
        <v>15619</v>
      </c>
      <c r="D11" s="59">
        <v>5645</v>
      </c>
      <c r="E11" s="59">
        <v>29</v>
      </c>
      <c r="F11" s="31">
        <v>0</v>
      </c>
    </row>
    <row r="12" spans="1:6" s="61" customFormat="1" ht="16.5" customHeight="1">
      <c r="A12" s="72" t="s">
        <v>348</v>
      </c>
      <c r="B12" s="59">
        <v>19964</v>
      </c>
      <c r="C12" s="59">
        <v>14182</v>
      </c>
      <c r="D12" s="59">
        <v>5751</v>
      </c>
      <c r="E12" s="59">
        <v>31</v>
      </c>
      <c r="F12" s="31">
        <v>0</v>
      </c>
    </row>
    <row r="13" spans="1:6" s="61" customFormat="1" ht="16.5" customHeight="1">
      <c r="A13" s="72" t="s">
        <v>904</v>
      </c>
      <c r="B13" s="59">
        <v>21692</v>
      </c>
      <c r="C13" s="59">
        <v>14016</v>
      </c>
      <c r="D13" s="59">
        <v>7633</v>
      </c>
      <c r="E13" s="59">
        <v>43</v>
      </c>
      <c r="F13" s="31">
        <v>0</v>
      </c>
    </row>
    <row r="14" spans="1:6" s="61" customFormat="1" ht="16.5" customHeight="1">
      <c r="A14" s="74" t="s">
        <v>1101</v>
      </c>
      <c r="B14" s="34">
        <f>B16+B26+B35</f>
        <v>22952</v>
      </c>
      <c r="C14" s="34">
        <f>C16+C26+C35</f>
        <v>14085</v>
      </c>
      <c r="D14" s="34">
        <f>D16+D26+D35</f>
        <v>8827</v>
      </c>
      <c r="E14" s="163">
        <f>E16+E26+E35</f>
        <v>28</v>
      </c>
      <c r="F14" s="36">
        <f>F16+F26+F35</f>
        <v>15</v>
      </c>
    </row>
    <row r="15" spans="1:6" s="1" customFormat="1" ht="17.25" customHeight="1">
      <c r="A15" s="76"/>
      <c r="B15" s="30"/>
      <c r="C15" s="30"/>
      <c r="D15" s="30"/>
      <c r="E15" s="30"/>
      <c r="F15" s="31"/>
    </row>
    <row r="16" spans="1:6" s="50" customFormat="1" ht="15.95" customHeight="1">
      <c r="A16" s="424" t="s">
        <v>989</v>
      </c>
      <c r="B16" s="34">
        <f>SUM(B17:B25)</f>
        <v>9928</v>
      </c>
      <c r="C16" s="34">
        <f>SUM(C17:C25)</f>
        <v>5909</v>
      </c>
      <c r="D16" s="34">
        <f>SUM(D17:D25)</f>
        <v>4000</v>
      </c>
      <c r="E16" s="34">
        <f>SUM(E17:E25)</f>
        <v>19</v>
      </c>
      <c r="F16" s="34">
        <f>SUM(F17:F25)</f>
        <v>0</v>
      </c>
    </row>
    <row r="17" spans="1:6" s="1" customFormat="1" ht="15.95" customHeight="1">
      <c r="A17" s="164" t="s">
        <v>990</v>
      </c>
      <c r="B17" s="377">
        <v>1880</v>
      </c>
      <c r="C17" s="378">
        <v>910</v>
      </c>
      <c r="D17" s="378">
        <v>960</v>
      </c>
      <c r="E17" s="378">
        <v>10</v>
      </c>
      <c r="F17" s="378">
        <v>0</v>
      </c>
    </row>
    <row r="18" spans="1:6" s="1" customFormat="1" ht="15.95" customHeight="1">
      <c r="A18" s="164" t="s">
        <v>991</v>
      </c>
      <c r="B18" s="377">
        <v>1637</v>
      </c>
      <c r="C18" s="378">
        <v>1010</v>
      </c>
      <c r="D18" s="378">
        <v>625</v>
      </c>
      <c r="E18" s="378">
        <v>2</v>
      </c>
      <c r="F18" s="378">
        <v>0</v>
      </c>
    </row>
    <row r="19" spans="1:6" s="1" customFormat="1" ht="15.95" customHeight="1">
      <c r="A19" s="164" t="s">
        <v>992</v>
      </c>
      <c r="B19" s="377">
        <v>1698</v>
      </c>
      <c r="C19" s="378">
        <v>870</v>
      </c>
      <c r="D19" s="378">
        <v>825</v>
      </c>
      <c r="E19" s="378">
        <v>3</v>
      </c>
      <c r="F19" s="378">
        <v>0</v>
      </c>
    </row>
    <row r="20" spans="1:6" s="1" customFormat="1" ht="15.95" customHeight="1">
      <c r="A20" s="164" t="s">
        <v>993</v>
      </c>
      <c r="B20" s="377">
        <v>1542</v>
      </c>
      <c r="C20" s="378">
        <v>1055</v>
      </c>
      <c r="D20" s="378">
        <v>487</v>
      </c>
      <c r="E20" s="378">
        <v>0</v>
      </c>
      <c r="F20" s="378">
        <v>0</v>
      </c>
    </row>
    <row r="21" spans="1:6" s="1" customFormat="1" ht="15.95" customHeight="1">
      <c r="A21" s="164" t="s">
        <v>994</v>
      </c>
      <c r="B21" s="377">
        <v>470</v>
      </c>
      <c r="C21" s="378">
        <v>315</v>
      </c>
      <c r="D21" s="378">
        <v>155</v>
      </c>
      <c r="E21" s="378">
        <v>0</v>
      </c>
      <c r="F21" s="378">
        <v>0</v>
      </c>
    </row>
    <row r="22" spans="1:6" s="1" customFormat="1" ht="15.95" customHeight="1">
      <c r="A22" s="164" t="s">
        <v>995</v>
      </c>
      <c r="B22" s="377">
        <v>907</v>
      </c>
      <c r="C22" s="378">
        <v>554</v>
      </c>
      <c r="D22" s="378">
        <v>350</v>
      </c>
      <c r="E22" s="378">
        <v>3</v>
      </c>
      <c r="F22" s="378">
        <v>0</v>
      </c>
    </row>
    <row r="23" spans="1:6" s="1" customFormat="1" ht="15.95" customHeight="1">
      <c r="A23" s="164" t="s">
        <v>996</v>
      </c>
      <c r="B23" s="377">
        <v>508</v>
      </c>
      <c r="C23" s="378">
        <v>337</v>
      </c>
      <c r="D23" s="378">
        <v>170</v>
      </c>
      <c r="E23" s="378">
        <v>1</v>
      </c>
      <c r="F23" s="378">
        <v>0</v>
      </c>
    </row>
    <row r="24" spans="1:6" s="1" customFormat="1" ht="15.95" customHeight="1">
      <c r="A24" s="164" t="s">
        <v>997</v>
      </c>
      <c r="B24" s="377">
        <v>628</v>
      </c>
      <c r="C24" s="378">
        <v>430</v>
      </c>
      <c r="D24" s="378">
        <v>198</v>
      </c>
      <c r="E24" s="378">
        <v>0</v>
      </c>
      <c r="F24" s="378">
        <v>0</v>
      </c>
    </row>
    <row r="25" spans="1:6" s="1" customFormat="1" ht="15.95" customHeight="1">
      <c r="A25" s="164" t="s">
        <v>998</v>
      </c>
      <c r="B25" s="377">
        <v>658</v>
      </c>
      <c r="C25" s="378">
        <v>428</v>
      </c>
      <c r="D25" s="378">
        <v>230</v>
      </c>
      <c r="E25" s="378">
        <v>0</v>
      </c>
      <c r="F25" s="378">
        <v>0</v>
      </c>
    </row>
    <row r="26" spans="1:6" s="50" customFormat="1" ht="15.95" customHeight="1">
      <c r="A26" s="424" t="s">
        <v>999</v>
      </c>
      <c r="B26" s="34">
        <f>SUM(B27:B34)</f>
        <v>7338</v>
      </c>
      <c r="C26" s="34">
        <f>SUM(C27:C34)</f>
        <v>4720</v>
      </c>
      <c r="D26" s="34">
        <f>SUM(D27:D34)</f>
        <v>2612</v>
      </c>
      <c r="E26" s="34">
        <f>SUM(E27:E34)</f>
        <v>9</v>
      </c>
      <c r="F26" s="34">
        <f>SUM(F27:F34)</f>
        <v>0</v>
      </c>
    </row>
    <row r="27" spans="1:6" s="1" customFormat="1" ht="15.95" customHeight="1">
      <c r="A27" s="164" t="s">
        <v>1000</v>
      </c>
      <c r="B27" s="377">
        <v>1756</v>
      </c>
      <c r="C27" s="378">
        <v>1085</v>
      </c>
      <c r="D27" s="378">
        <v>665</v>
      </c>
      <c r="E27" s="378">
        <v>6</v>
      </c>
      <c r="F27" s="378" t="s">
        <v>1221</v>
      </c>
    </row>
    <row r="28" spans="1:6" s="1" customFormat="1" ht="15.95" customHeight="1">
      <c r="A28" s="164" t="s">
        <v>1001</v>
      </c>
      <c r="B28" s="377">
        <v>1401</v>
      </c>
      <c r="C28" s="378">
        <v>845</v>
      </c>
      <c r="D28" s="378">
        <v>556</v>
      </c>
      <c r="E28" s="378">
        <v>3</v>
      </c>
      <c r="F28" s="378" t="s">
        <v>1221</v>
      </c>
    </row>
    <row r="29" spans="1:6" s="1" customFormat="1" ht="15.95" customHeight="1">
      <c r="A29" s="164" t="s">
        <v>1002</v>
      </c>
      <c r="B29" s="377">
        <v>928</v>
      </c>
      <c r="C29" s="378">
        <v>574</v>
      </c>
      <c r="D29" s="378">
        <v>354</v>
      </c>
      <c r="E29" s="378" t="s">
        <v>1221</v>
      </c>
      <c r="F29" s="378" t="s">
        <v>1221</v>
      </c>
    </row>
    <row r="30" spans="1:6" s="1" customFormat="1" ht="15.95" customHeight="1">
      <c r="A30" s="164" t="s">
        <v>1003</v>
      </c>
      <c r="B30" s="377">
        <v>1149</v>
      </c>
      <c r="C30" s="378">
        <v>744</v>
      </c>
      <c r="D30" s="378">
        <v>405</v>
      </c>
      <c r="E30" s="378" t="s">
        <v>1221</v>
      </c>
      <c r="F30" s="378" t="s">
        <v>1221</v>
      </c>
    </row>
    <row r="31" spans="1:6" s="1" customFormat="1" ht="15.95" customHeight="1">
      <c r="A31" s="164" t="s">
        <v>1004</v>
      </c>
      <c r="B31" s="377">
        <v>283</v>
      </c>
      <c r="C31" s="378">
        <v>195</v>
      </c>
      <c r="D31" s="378">
        <v>88</v>
      </c>
      <c r="E31" s="378" t="s">
        <v>1221</v>
      </c>
      <c r="F31" s="378" t="s">
        <v>1221</v>
      </c>
    </row>
    <row r="32" spans="1:6" s="1" customFormat="1" ht="15.95" customHeight="1">
      <c r="A32" s="164" t="s">
        <v>1005</v>
      </c>
      <c r="B32" s="377">
        <v>637</v>
      </c>
      <c r="C32" s="378">
        <v>450</v>
      </c>
      <c r="D32" s="378">
        <v>187</v>
      </c>
      <c r="E32" s="378" t="s">
        <v>1221</v>
      </c>
      <c r="F32" s="378" t="s">
        <v>1221</v>
      </c>
    </row>
    <row r="33" spans="1:15" s="1" customFormat="1" ht="15.95" customHeight="1">
      <c r="A33" s="164" t="s">
        <v>1006</v>
      </c>
      <c r="B33" s="377">
        <v>483</v>
      </c>
      <c r="C33" s="378">
        <v>329</v>
      </c>
      <c r="D33" s="378">
        <v>154</v>
      </c>
      <c r="E33" s="378" t="s">
        <v>1221</v>
      </c>
      <c r="F33" s="378" t="s">
        <v>1221</v>
      </c>
    </row>
    <row r="34" spans="1:15" s="1" customFormat="1" ht="15.95" customHeight="1">
      <c r="A34" s="164" t="s">
        <v>1007</v>
      </c>
      <c r="B34" s="377">
        <v>701</v>
      </c>
      <c r="C34" s="378">
        <v>498</v>
      </c>
      <c r="D34" s="378">
        <v>203</v>
      </c>
      <c r="E34" s="378" t="s">
        <v>1221</v>
      </c>
      <c r="F34" s="378" t="s">
        <v>1221</v>
      </c>
    </row>
    <row r="35" spans="1:15" s="50" customFormat="1" ht="15.95" customHeight="1">
      <c r="A35" s="424" t="s">
        <v>1008</v>
      </c>
      <c r="B35" s="34">
        <f>SUM(B36:B41)</f>
        <v>5686</v>
      </c>
      <c r="C35" s="34">
        <f>SUM(C36:C41)</f>
        <v>3456</v>
      </c>
      <c r="D35" s="34">
        <f>SUM(D36:D41)</f>
        <v>2215</v>
      </c>
      <c r="E35" s="34">
        <f>SUM(E36:E41)</f>
        <v>0</v>
      </c>
      <c r="F35" s="34">
        <f>SUM(F36:F41)</f>
        <v>15</v>
      </c>
    </row>
    <row r="36" spans="1:15" s="1" customFormat="1" ht="15.95" customHeight="1">
      <c r="A36" s="164" t="s">
        <v>1009</v>
      </c>
      <c r="B36" s="377">
        <v>1636</v>
      </c>
      <c r="C36" s="378">
        <v>1071</v>
      </c>
      <c r="D36" s="378">
        <v>562</v>
      </c>
      <c r="E36" s="378">
        <v>0</v>
      </c>
      <c r="F36" s="378">
        <v>3</v>
      </c>
    </row>
    <row r="37" spans="1:15" s="1" customFormat="1" ht="15.95" customHeight="1">
      <c r="A37" s="164" t="s">
        <v>1010</v>
      </c>
      <c r="B37" s="377">
        <v>2150</v>
      </c>
      <c r="C37" s="378">
        <v>1008</v>
      </c>
      <c r="D37" s="378">
        <v>1134</v>
      </c>
      <c r="E37" s="378">
        <v>0</v>
      </c>
      <c r="F37" s="378">
        <v>8</v>
      </c>
    </row>
    <row r="38" spans="1:15" s="1" customFormat="1" ht="15.95" customHeight="1">
      <c r="A38" s="164" t="s">
        <v>1011</v>
      </c>
      <c r="B38" s="377">
        <v>942</v>
      </c>
      <c r="C38" s="378">
        <v>681</v>
      </c>
      <c r="D38" s="378">
        <v>258</v>
      </c>
      <c r="E38" s="378">
        <v>0</v>
      </c>
      <c r="F38" s="378">
        <v>3</v>
      </c>
      <c r="N38" s="984"/>
      <c r="O38" s="984"/>
    </row>
    <row r="39" spans="1:15" s="1" customFormat="1" ht="15.95" customHeight="1">
      <c r="A39" s="164" t="s">
        <v>1012</v>
      </c>
      <c r="B39" s="377">
        <v>459</v>
      </c>
      <c r="C39" s="378">
        <v>342</v>
      </c>
      <c r="D39" s="378">
        <v>117</v>
      </c>
      <c r="E39" s="378">
        <v>0</v>
      </c>
      <c r="F39" s="378">
        <v>0</v>
      </c>
      <c r="N39" s="984"/>
      <c r="O39" s="984"/>
    </row>
    <row r="40" spans="1:15" s="1" customFormat="1" ht="15.95" customHeight="1">
      <c r="A40" s="164" t="s">
        <v>1013</v>
      </c>
      <c r="B40" s="377">
        <v>429</v>
      </c>
      <c r="C40" s="378">
        <v>316</v>
      </c>
      <c r="D40" s="378">
        <v>113</v>
      </c>
      <c r="E40" s="378">
        <v>0</v>
      </c>
      <c r="F40" s="378">
        <v>0</v>
      </c>
    </row>
    <row r="41" spans="1:15" s="1" customFormat="1" ht="15.95" customHeight="1" thickBot="1">
      <c r="A41" s="165" t="s">
        <v>1014</v>
      </c>
      <c r="B41" s="386">
        <v>70</v>
      </c>
      <c r="C41" s="386">
        <v>38</v>
      </c>
      <c r="D41" s="386">
        <v>31</v>
      </c>
      <c r="E41" s="386">
        <v>0</v>
      </c>
      <c r="F41" s="386">
        <v>1</v>
      </c>
    </row>
    <row r="42" spans="1:15" s="78" customFormat="1" ht="11.1" customHeight="1">
      <c r="A42" s="394" t="s">
        <v>164</v>
      </c>
      <c r="B42" s="398"/>
      <c r="C42" s="398"/>
      <c r="D42" s="644"/>
      <c r="E42" s="644"/>
      <c r="F42" s="661" t="s">
        <v>165</v>
      </c>
    </row>
    <row r="43" spans="1:15" s="78" customFormat="1" ht="11.1" customHeight="1">
      <c r="A43" s="398"/>
      <c r="B43" s="398"/>
      <c r="C43" s="398"/>
      <c r="D43" s="398"/>
      <c r="E43" s="398"/>
      <c r="F43" s="661" t="s">
        <v>166</v>
      </c>
    </row>
    <row r="44" spans="1:15" s="1" customFormat="1" ht="14.25" customHeight="1">
      <c r="B44" s="27"/>
      <c r="C44" s="2"/>
      <c r="D44" s="2"/>
      <c r="E44" s="2"/>
      <c r="F44" s="2"/>
    </row>
    <row r="45" spans="1:15" s="1" customFormat="1" ht="14.25" customHeight="1">
      <c r="B45" s="27"/>
      <c r="C45" s="2"/>
      <c r="D45" s="2"/>
      <c r="E45" s="2"/>
      <c r="F45" s="2"/>
    </row>
    <row r="46" spans="1:15" s="1" customFormat="1" ht="14.25" customHeight="1">
      <c r="B46" s="27"/>
      <c r="C46" s="2"/>
      <c r="D46" s="2"/>
      <c r="E46" s="2"/>
      <c r="F46" s="2"/>
    </row>
    <row r="47" spans="1:15" s="1" customFormat="1" ht="11.25">
      <c r="B47" s="27"/>
      <c r="C47" s="2"/>
      <c r="D47" s="2"/>
      <c r="E47" s="2"/>
      <c r="F47" s="2"/>
    </row>
    <row r="48" spans="1:15" s="1" customFormat="1" ht="11.25">
      <c r="B48" s="27"/>
      <c r="C48" s="2"/>
      <c r="D48" s="2"/>
      <c r="E48" s="2"/>
      <c r="F48" s="2"/>
    </row>
    <row r="49" spans="2:6" s="1" customFormat="1" ht="11.25">
      <c r="B49" s="27"/>
      <c r="C49" s="2"/>
      <c r="D49" s="2"/>
      <c r="E49" s="2"/>
      <c r="F49" s="2"/>
    </row>
    <row r="50" spans="2:6" s="1" customFormat="1" ht="11.25">
      <c r="B50" s="27"/>
      <c r="C50" s="2"/>
      <c r="D50" s="2"/>
      <c r="E50" s="2"/>
      <c r="F50" s="2"/>
    </row>
    <row r="51" spans="2:6" s="1" customFormat="1" ht="11.25">
      <c r="B51" s="27"/>
      <c r="C51" s="2"/>
      <c r="D51" s="2"/>
      <c r="E51" s="2"/>
      <c r="F51" s="2"/>
    </row>
    <row r="52" spans="2:6" s="1" customFormat="1" ht="11.25">
      <c r="B52" s="27"/>
      <c r="C52" s="2"/>
      <c r="D52" s="2"/>
      <c r="E52" s="2"/>
      <c r="F52" s="2"/>
    </row>
    <row r="53" spans="2:6" s="1" customFormat="1" ht="11.25">
      <c r="B53" s="166"/>
      <c r="C53" s="2"/>
      <c r="D53" s="2"/>
      <c r="E53" s="2"/>
      <c r="F53" s="2"/>
    </row>
    <row r="54" spans="2:6" s="1" customFormat="1" ht="11.25">
      <c r="B54" s="27"/>
      <c r="C54" s="2"/>
      <c r="D54" s="2"/>
      <c r="E54" s="2"/>
      <c r="F54" s="2"/>
    </row>
    <row r="55" spans="2:6" s="1" customFormat="1" ht="11.25">
      <c r="B55" s="27"/>
      <c r="C55" s="2"/>
      <c r="D55" s="2"/>
      <c r="E55" s="2"/>
      <c r="F55" s="2"/>
    </row>
    <row r="56" spans="2:6" s="1" customFormat="1" ht="11.25">
      <c r="B56" s="27"/>
      <c r="C56" s="2"/>
      <c r="D56" s="2"/>
      <c r="E56" s="2"/>
      <c r="F56" s="2"/>
    </row>
    <row r="57" spans="2:6" s="1" customFormat="1" ht="11.25">
      <c r="B57" s="27"/>
      <c r="C57" s="2"/>
      <c r="D57" s="2"/>
      <c r="E57" s="2"/>
      <c r="F57" s="2"/>
    </row>
    <row r="58" spans="2:6" s="1" customFormat="1" ht="11.25">
      <c r="B58" s="27"/>
      <c r="C58" s="2"/>
      <c r="D58" s="2"/>
      <c r="E58" s="2"/>
      <c r="F58" s="2"/>
    </row>
    <row r="59" spans="2:6" s="1" customFormat="1" ht="11.25">
      <c r="B59" s="27"/>
      <c r="C59" s="2"/>
      <c r="D59" s="2"/>
      <c r="E59" s="2"/>
      <c r="F59" s="2"/>
    </row>
    <row r="60" spans="2:6" s="1" customFormat="1" ht="11.25">
      <c r="B60" s="27"/>
      <c r="C60" s="2"/>
      <c r="D60" s="2"/>
      <c r="E60" s="2"/>
      <c r="F60" s="2"/>
    </row>
    <row r="61" spans="2:6" s="1" customFormat="1" ht="11.25">
      <c r="B61" s="27"/>
      <c r="C61" s="2"/>
      <c r="D61" s="2"/>
      <c r="E61" s="2"/>
      <c r="F61" s="2"/>
    </row>
    <row r="62" spans="2:6" s="1" customFormat="1" ht="11.25">
      <c r="B62" s="166"/>
      <c r="C62" s="2"/>
      <c r="D62" s="2"/>
      <c r="E62" s="2"/>
      <c r="F62" s="2"/>
    </row>
    <row r="63" spans="2:6" s="1" customFormat="1" ht="11.25">
      <c r="B63" s="27"/>
      <c r="C63" s="2"/>
      <c r="D63" s="2"/>
      <c r="E63" s="2"/>
      <c r="F63" s="2"/>
    </row>
    <row r="64" spans="2:6" s="1" customFormat="1" ht="11.25">
      <c r="B64" s="27"/>
      <c r="C64" s="2"/>
      <c r="D64" s="2"/>
      <c r="E64" s="2"/>
      <c r="F64" s="2"/>
    </row>
    <row r="65" spans="2:6" s="1" customFormat="1" ht="11.25">
      <c r="B65" s="27"/>
      <c r="C65" s="2"/>
      <c r="D65" s="2"/>
      <c r="E65" s="2"/>
      <c r="F65" s="2"/>
    </row>
    <row r="66" spans="2:6" s="1" customFormat="1" ht="11.25">
      <c r="B66" s="27"/>
      <c r="C66" s="2"/>
      <c r="D66" s="2"/>
      <c r="E66" s="2"/>
      <c r="F66" s="2"/>
    </row>
    <row r="67" spans="2:6" s="1" customFormat="1" ht="11.25">
      <c r="B67" s="27"/>
      <c r="C67" s="2"/>
      <c r="D67" s="2"/>
      <c r="E67" s="2"/>
      <c r="F67" s="2"/>
    </row>
    <row r="68" spans="2:6" s="1" customFormat="1" ht="12" thickBot="1">
      <c r="B68" s="167"/>
      <c r="C68" s="2"/>
      <c r="D68" s="2"/>
      <c r="E68" s="2"/>
      <c r="F68" s="2"/>
    </row>
    <row r="69" spans="2:6" s="1" customFormat="1" ht="11.25">
      <c r="B69" s="2"/>
      <c r="C69" s="2"/>
      <c r="D69" s="2"/>
      <c r="E69" s="2"/>
      <c r="F69" s="2"/>
    </row>
    <row r="70" spans="2:6" s="1" customFormat="1" ht="11.25">
      <c r="B70" s="2"/>
      <c r="C70" s="2"/>
      <c r="D70" s="2"/>
      <c r="E70" s="2"/>
      <c r="F70" s="2"/>
    </row>
    <row r="71" spans="2:6" s="1" customFormat="1" ht="11.25">
      <c r="B71" s="2"/>
      <c r="C71" s="2"/>
      <c r="D71" s="2"/>
      <c r="E71" s="2"/>
      <c r="F71" s="2"/>
    </row>
    <row r="72" spans="2:6" s="1" customFormat="1" ht="11.25">
      <c r="B72" s="2"/>
      <c r="C72" s="2"/>
      <c r="D72" s="2"/>
      <c r="E72" s="2"/>
      <c r="F72" s="2"/>
    </row>
    <row r="73" spans="2:6" s="1" customFormat="1" ht="11.25">
      <c r="B73" s="2"/>
      <c r="C73" s="2"/>
      <c r="D73" s="2"/>
      <c r="E73" s="2"/>
      <c r="F73" s="2"/>
    </row>
    <row r="74" spans="2:6" s="1" customFormat="1" ht="11.25">
      <c r="B74" s="2"/>
      <c r="C74" s="2"/>
      <c r="D74" s="2"/>
      <c r="E74" s="2"/>
      <c r="F74" s="2"/>
    </row>
    <row r="75" spans="2:6" s="1" customFormat="1" ht="11.25">
      <c r="B75" s="2"/>
      <c r="C75" s="2"/>
      <c r="D75" s="2"/>
      <c r="E75" s="2"/>
      <c r="F75" s="2"/>
    </row>
    <row r="76" spans="2:6" s="1" customFormat="1" ht="11.25">
      <c r="B76" s="2"/>
      <c r="C76" s="2"/>
      <c r="D76" s="2"/>
      <c r="E76" s="2"/>
      <c r="F76" s="2"/>
    </row>
    <row r="77" spans="2:6" s="1" customFormat="1" ht="11.25">
      <c r="B77" s="2"/>
      <c r="C77" s="2"/>
      <c r="D77" s="2"/>
      <c r="E77" s="2"/>
      <c r="F77" s="2"/>
    </row>
    <row r="78" spans="2:6" s="1" customFormat="1" ht="11.25">
      <c r="B78" s="2"/>
      <c r="C78" s="2"/>
      <c r="D78" s="2"/>
      <c r="E78" s="2"/>
      <c r="F78" s="2"/>
    </row>
    <row r="79" spans="2:6" s="1" customFormat="1" ht="11.25">
      <c r="B79" s="2"/>
      <c r="C79" s="2"/>
      <c r="D79" s="2"/>
      <c r="E79" s="2"/>
      <c r="F79" s="2"/>
    </row>
    <row r="80" spans="2:6" s="1" customFormat="1" ht="11.25">
      <c r="B80" s="2"/>
      <c r="C80" s="2"/>
      <c r="D80" s="2"/>
      <c r="E80" s="2"/>
      <c r="F80" s="2"/>
    </row>
    <row r="81" spans="2:6" s="1" customFormat="1" ht="11.25">
      <c r="B81" s="2"/>
      <c r="C81" s="2"/>
      <c r="D81" s="2"/>
      <c r="E81" s="2"/>
      <c r="F81" s="2"/>
    </row>
    <row r="82" spans="2:6" s="1" customFormat="1" ht="11.25">
      <c r="B82" s="2"/>
      <c r="C82" s="2"/>
      <c r="D82" s="2"/>
      <c r="E82" s="2"/>
      <c r="F82" s="2"/>
    </row>
    <row r="83" spans="2:6" s="1" customFormat="1" ht="11.25">
      <c r="B83" s="2"/>
      <c r="C83" s="2"/>
      <c r="D83" s="2"/>
      <c r="E83" s="2"/>
      <c r="F83" s="2"/>
    </row>
    <row r="84" spans="2:6" s="1" customFormat="1" ht="11.25">
      <c r="B84" s="2"/>
      <c r="C84" s="2"/>
      <c r="D84" s="2"/>
      <c r="E84" s="2"/>
      <c r="F84" s="2"/>
    </row>
    <row r="85" spans="2:6" s="1" customFormat="1" ht="11.25">
      <c r="B85" s="2"/>
      <c r="C85" s="2"/>
      <c r="D85" s="2"/>
      <c r="E85" s="2"/>
      <c r="F85" s="2"/>
    </row>
    <row r="86" spans="2:6" s="1" customFormat="1" ht="11.25">
      <c r="B86" s="2"/>
      <c r="C86" s="2"/>
      <c r="D86" s="2"/>
      <c r="E86" s="2"/>
      <c r="F86" s="2"/>
    </row>
    <row r="87" spans="2:6" s="1" customFormat="1" ht="11.25">
      <c r="B87" s="2"/>
      <c r="C87" s="2"/>
      <c r="D87" s="2"/>
      <c r="E87" s="2"/>
      <c r="F87" s="2"/>
    </row>
    <row r="88" spans="2:6" s="1" customFormat="1" ht="11.25">
      <c r="B88" s="2"/>
      <c r="C88" s="2"/>
      <c r="D88" s="2"/>
      <c r="E88" s="2"/>
      <c r="F88" s="2"/>
    </row>
    <row r="89" spans="2:6" s="1" customFormat="1" ht="11.25">
      <c r="B89" s="2"/>
      <c r="C89" s="2"/>
      <c r="D89" s="2"/>
      <c r="E89" s="2"/>
      <c r="F89" s="2"/>
    </row>
    <row r="90" spans="2:6" s="1" customFormat="1" ht="11.25">
      <c r="B90" s="2"/>
      <c r="C90" s="2"/>
      <c r="D90" s="2"/>
      <c r="E90" s="2"/>
      <c r="F90" s="2"/>
    </row>
    <row r="91" spans="2:6" s="1" customFormat="1" ht="11.25">
      <c r="B91" s="2"/>
      <c r="C91" s="2"/>
      <c r="D91" s="2"/>
      <c r="E91" s="2"/>
      <c r="F91" s="2"/>
    </row>
    <row r="92" spans="2:6" s="1" customFormat="1" ht="11.25">
      <c r="B92" s="2"/>
      <c r="C92" s="2"/>
      <c r="D92" s="2"/>
      <c r="E92" s="2"/>
      <c r="F92" s="2"/>
    </row>
    <row r="93" spans="2:6" s="1" customFormat="1" ht="11.25">
      <c r="B93" s="2"/>
      <c r="C93" s="2"/>
      <c r="D93" s="2"/>
      <c r="E93" s="2"/>
      <c r="F93" s="2"/>
    </row>
    <row r="94" spans="2:6" s="1" customFormat="1" ht="11.25">
      <c r="B94" s="2"/>
      <c r="C94" s="2"/>
      <c r="D94" s="2"/>
      <c r="E94" s="2"/>
      <c r="F94" s="2"/>
    </row>
    <row r="95" spans="2:6" s="1" customFormat="1" ht="11.25">
      <c r="B95" s="2"/>
      <c r="C95" s="2"/>
      <c r="D95" s="2"/>
      <c r="E95" s="2"/>
      <c r="F95" s="2"/>
    </row>
    <row r="96" spans="2:6" s="1" customFormat="1" ht="11.25">
      <c r="B96" s="2"/>
      <c r="C96" s="2"/>
      <c r="D96" s="2"/>
      <c r="E96" s="2"/>
      <c r="F96" s="2"/>
    </row>
    <row r="97" spans="1:6" s="1" customFormat="1" ht="11.25">
      <c r="B97" s="2"/>
      <c r="C97" s="2"/>
      <c r="D97" s="2"/>
      <c r="E97" s="2"/>
      <c r="F97" s="2"/>
    </row>
    <row r="98" spans="1:6" s="1" customFormat="1" ht="11.25">
      <c r="B98" s="2"/>
      <c r="C98" s="2"/>
      <c r="D98" s="2"/>
      <c r="E98" s="2"/>
      <c r="F98" s="2"/>
    </row>
    <row r="99" spans="1:6">
      <c r="A99" s="47"/>
    </row>
    <row r="100" spans="1:6">
      <c r="A100" s="47"/>
    </row>
    <row r="101" spans="1:6">
      <c r="A101" s="47"/>
    </row>
    <row r="102" spans="1:6">
      <c r="A102" s="47"/>
    </row>
    <row r="103" spans="1:6">
      <c r="A103" s="47"/>
    </row>
    <row r="104" spans="1:6">
      <c r="A104" s="47"/>
    </row>
    <row r="105" spans="1:6">
      <c r="A105" s="47"/>
    </row>
    <row r="106" spans="1:6">
      <c r="A106" s="47"/>
    </row>
    <row r="107" spans="1:6">
      <c r="A107" s="47"/>
    </row>
    <row r="108" spans="1:6">
      <c r="A108" s="47"/>
    </row>
    <row r="109" spans="1:6">
      <c r="A109" s="47"/>
    </row>
    <row r="110" spans="1:6">
      <c r="A110" s="47"/>
    </row>
    <row r="111" spans="1:6">
      <c r="A111" s="47"/>
    </row>
    <row r="112" spans="1:6">
      <c r="A112" s="47"/>
    </row>
    <row r="113" spans="1:1">
      <c r="A113" s="47"/>
    </row>
    <row r="114" spans="1:1">
      <c r="A114" s="47"/>
    </row>
    <row r="115" spans="1:1">
      <c r="A115" s="47"/>
    </row>
    <row r="116" spans="1:1">
      <c r="A116" s="47"/>
    </row>
    <row r="117" spans="1:1">
      <c r="A117" s="47"/>
    </row>
    <row r="118" spans="1:1">
      <c r="A118" s="47"/>
    </row>
    <row r="119" spans="1:1">
      <c r="A119" s="47"/>
    </row>
    <row r="120" spans="1:1">
      <c r="A120" s="47"/>
    </row>
    <row r="121" spans="1:1">
      <c r="A121" s="47"/>
    </row>
    <row r="122" spans="1:1">
      <c r="A122" s="47"/>
    </row>
    <row r="123" spans="1:1">
      <c r="A123" s="47"/>
    </row>
    <row r="124" spans="1:1">
      <c r="A124" s="47"/>
    </row>
    <row r="125" spans="1:1">
      <c r="A125" s="47"/>
    </row>
    <row r="126" spans="1:1">
      <c r="A126" s="47"/>
    </row>
    <row r="127" spans="1:1">
      <c r="A127" s="47"/>
    </row>
    <row r="128" spans="1:1">
      <c r="A128" s="47"/>
    </row>
    <row r="129" spans="1:1">
      <c r="A129" s="47"/>
    </row>
    <row r="130" spans="1:1">
      <c r="A130" s="47"/>
    </row>
    <row r="131" spans="1:1">
      <c r="A131" s="47"/>
    </row>
    <row r="132" spans="1:1">
      <c r="A132" s="47"/>
    </row>
    <row r="133" spans="1:1">
      <c r="A133" s="47"/>
    </row>
    <row r="134" spans="1:1">
      <c r="A134" s="47"/>
    </row>
    <row r="135" spans="1:1">
      <c r="A135" s="47"/>
    </row>
    <row r="136" spans="1:1">
      <c r="A136" s="47"/>
    </row>
    <row r="137" spans="1:1">
      <c r="A137" s="47"/>
    </row>
    <row r="138" spans="1:1">
      <c r="A138" s="47"/>
    </row>
    <row r="139" spans="1:1">
      <c r="A139" s="47"/>
    </row>
    <row r="140" spans="1:1">
      <c r="A140" s="47"/>
    </row>
    <row r="141" spans="1:1">
      <c r="A141" s="47"/>
    </row>
    <row r="142" spans="1:1">
      <c r="A142" s="47"/>
    </row>
    <row r="143" spans="1:1">
      <c r="A143" s="47"/>
    </row>
    <row r="144" spans="1:1">
      <c r="A144" s="47"/>
    </row>
    <row r="145" spans="1:1">
      <c r="A145" s="47"/>
    </row>
    <row r="146" spans="1:1">
      <c r="A146" s="47"/>
    </row>
    <row r="147" spans="1:1">
      <c r="A147" s="47"/>
    </row>
    <row r="148" spans="1:1">
      <c r="A148" s="47"/>
    </row>
    <row r="149" spans="1:1">
      <c r="A149" s="47"/>
    </row>
    <row r="150" spans="1:1">
      <c r="A150" s="47"/>
    </row>
    <row r="151" spans="1:1">
      <c r="A151" s="47"/>
    </row>
    <row r="152" spans="1:1">
      <c r="A152" s="47"/>
    </row>
    <row r="153" spans="1:1">
      <c r="A153" s="47"/>
    </row>
    <row r="154" spans="1:1">
      <c r="A154" s="47"/>
    </row>
    <row r="155" spans="1:1">
      <c r="A155" s="47"/>
    </row>
    <row r="156" spans="1:1">
      <c r="A156" s="47"/>
    </row>
    <row r="157" spans="1:1">
      <c r="A157" s="47"/>
    </row>
    <row r="158" spans="1:1">
      <c r="A158" s="47"/>
    </row>
    <row r="159" spans="1:1">
      <c r="A159" s="47"/>
    </row>
    <row r="160" spans="1:1">
      <c r="A160" s="47"/>
    </row>
    <row r="161" spans="1:1">
      <c r="A161" s="47"/>
    </row>
    <row r="162" spans="1:1">
      <c r="A162" s="47"/>
    </row>
    <row r="163" spans="1:1">
      <c r="A163" s="47"/>
    </row>
    <row r="164" spans="1:1">
      <c r="A164" s="47"/>
    </row>
    <row r="165" spans="1:1">
      <c r="A165" s="47"/>
    </row>
    <row r="166" spans="1:1">
      <c r="A166" s="47"/>
    </row>
    <row r="167" spans="1:1">
      <c r="A167" s="47"/>
    </row>
    <row r="168" spans="1:1">
      <c r="A168" s="47"/>
    </row>
    <row r="169" spans="1:1">
      <c r="A169" s="47"/>
    </row>
    <row r="170" spans="1:1">
      <c r="A170" s="47"/>
    </row>
    <row r="171" spans="1:1">
      <c r="A171" s="47"/>
    </row>
    <row r="172" spans="1:1">
      <c r="A172" s="47"/>
    </row>
    <row r="173" spans="1:1">
      <c r="A173" s="47"/>
    </row>
    <row r="174" spans="1:1">
      <c r="A174" s="47"/>
    </row>
    <row r="175" spans="1:1">
      <c r="A175" s="47"/>
    </row>
    <row r="176" spans="1:1">
      <c r="A176" s="47"/>
    </row>
    <row r="177" spans="1:1">
      <c r="A177" s="47"/>
    </row>
    <row r="178" spans="1:1">
      <c r="A178" s="47"/>
    </row>
    <row r="179" spans="1:1">
      <c r="A179" s="47"/>
    </row>
    <row r="180" spans="1:1">
      <c r="A180" s="47"/>
    </row>
    <row r="181" spans="1:1">
      <c r="A181" s="47"/>
    </row>
    <row r="182" spans="1:1">
      <c r="A182" s="47"/>
    </row>
    <row r="183" spans="1:1">
      <c r="A183" s="47"/>
    </row>
    <row r="184" spans="1:1">
      <c r="A184" s="47"/>
    </row>
    <row r="185" spans="1:1">
      <c r="A185" s="47"/>
    </row>
    <row r="186" spans="1:1">
      <c r="A186" s="47"/>
    </row>
    <row r="187" spans="1:1">
      <c r="A187" s="47"/>
    </row>
    <row r="188" spans="1:1">
      <c r="A188" s="47"/>
    </row>
    <row r="189" spans="1:1">
      <c r="A189" s="47"/>
    </row>
    <row r="190" spans="1:1">
      <c r="A190" s="47"/>
    </row>
    <row r="191" spans="1:1">
      <c r="A191" s="47"/>
    </row>
    <row r="192" spans="1:1">
      <c r="A192" s="47"/>
    </row>
    <row r="193" spans="1:1">
      <c r="A193" s="47"/>
    </row>
    <row r="194" spans="1:1">
      <c r="A194" s="47"/>
    </row>
    <row r="195" spans="1:1">
      <c r="A195" s="47"/>
    </row>
    <row r="196" spans="1:1">
      <c r="A196" s="47"/>
    </row>
    <row r="197" spans="1:1">
      <c r="A197" s="47"/>
    </row>
    <row r="198" spans="1:1">
      <c r="A198" s="47"/>
    </row>
    <row r="199" spans="1:1">
      <c r="A199" s="47"/>
    </row>
  </sheetData>
  <sheetProtection selectLockedCells="1"/>
  <mergeCells count="8">
    <mergeCell ref="A3:F3"/>
    <mergeCell ref="A4:F4"/>
    <mergeCell ref="A6:A9"/>
    <mergeCell ref="B6:B9"/>
    <mergeCell ref="C6:C9"/>
    <mergeCell ref="D6:D9"/>
    <mergeCell ref="E6:E9"/>
    <mergeCell ref="F6:F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5.875" style="43" customWidth="1"/>
    <col min="2" max="2" width="10" style="45" customWidth="1"/>
    <col min="3" max="3" width="8.375" style="45" customWidth="1"/>
    <col min="4" max="4" width="9.625" style="45" customWidth="1"/>
    <col min="5" max="5" width="8.625" style="45" customWidth="1"/>
    <col min="6" max="6" width="7.625" style="45" customWidth="1"/>
    <col min="7" max="7" width="8.625" style="45" customWidth="1"/>
    <col min="8" max="8" width="8.125" style="45" customWidth="1"/>
    <col min="9" max="9" width="7.625" style="45" customWidth="1"/>
    <col min="10" max="10" width="7.875" style="45" customWidth="1"/>
    <col min="11" max="11" width="6.625" style="43" customWidth="1"/>
    <col min="12" max="12" width="11.625" style="45" customWidth="1"/>
    <col min="13" max="13" width="10.125" style="45" customWidth="1"/>
    <col min="14" max="15" width="8.625" style="45" customWidth="1"/>
    <col min="16" max="16" width="9.625" style="45" customWidth="1"/>
    <col min="17" max="17" width="8.125" style="45" customWidth="1"/>
    <col min="18" max="18" width="7.625" style="45" customWidth="1"/>
    <col min="19" max="19" width="11.375" style="45" customWidth="1"/>
    <col min="20" max="16384" width="9" style="7"/>
  </cols>
  <sheetData>
    <row r="1" spans="1:19" s="372" customFormat="1" ht="14.1" customHeight="1">
      <c r="A1" s="269"/>
      <c r="B1" s="270"/>
      <c r="C1" s="369"/>
      <c r="D1" s="370"/>
      <c r="E1" s="369"/>
      <c r="F1" s="270"/>
      <c r="G1" s="370"/>
      <c r="H1" s="369"/>
      <c r="I1" s="369"/>
      <c r="J1" s="270" t="s">
        <v>1363</v>
      </c>
      <c r="K1" s="269" t="s">
        <v>1364</v>
      </c>
      <c r="L1" s="270"/>
      <c r="M1" s="369"/>
      <c r="N1" s="369"/>
      <c r="O1" s="371"/>
      <c r="P1" s="369"/>
      <c r="Q1" s="369"/>
      <c r="R1" s="370"/>
      <c r="S1" s="270"/>
    </row>
    <row r="2" spans="1:19" s="372" customFormat="1" ht="14.1" customHeight="1">
      <c r="A2" s="269"/>
      <c r="B2" s="270"/>
      <c r="C2" s="369"/>
      <c r="D2" s="370"/>
      <c r="E2" s="369"/>
      <c r="F2" s="270"/>
      <c r="G2" s="370"/>
      <c r="H2" s="369"/>
      <c r="I2" s="369"/>
      <c r="J2" s="270"/>
      <c r="K2" s="269"/>
      <c r="L2" s="270"/>
      <c r="M2" s="369"/>
      <c r="N2" s="369"/>
      <c r="O2" s="371"/>
      <c r="P2" s="369"/>
      <c r="Q2" s="369"/>
      <c r="R2" s="370"/>
      <c r="S2" s="270"/>
    </row>
    <row r="3" spans="1:19" s="23" customFormat="1" ht="20.100000000000001" customHeight="1">
      <c r="A3" s="1306" t="s">
        <v>876</v>
      </c>
      <c r="B3" s="1306"/>
      <c r="C3" s="1306"/>
      <c r="D3" s="1306"/>
      <c r="E3" s="1306"/>
      <c r="F3" s="1306"/>
      <c r="G3" s="1306"/>
      <c r="H3" s="1306"/>
      <c r="I3" s="1306"/>
      <c r="J3" s="1306"/>
      <c r="K3" s="1306" t="s">
        <v>877</v>
      </c>
      <c r="L3" s="1306"/>
      <c r="M3" s="1306"/>
      <c r="N3" s="1306"/>
      <c r="O3" s="1306"/>
      <c r="P3" s="1306"/>
      <c r="Q3" s="1306"/>
      <c r="R3" s="1306"/>
      <c r="S3" s="1306"/>
    </row>
    <row r="4" spans="1:19" s="25" customFormat="1" ht="24" customHeight="1">
      <c r="A4" s="1436" t="s">
        <v>875</v>
      </c>
      <c r="B4" s="1436"/>
      <c r="C4" s="1436"/>
      <c r="D4" s="1436"/>
      <c r="E4" s="1436"/>
      <c r="F4" s="1436"/>
      <c r="G4" s="1436"/>
      <c r="H4" s="1436"/>
      <c r="I4" s="1436"/>
      <c r="J4" s="1436"/>
      <c r="K4" s="1820" t="s">
        <v>880</v>
      </c>
      <c r="L4" s="1820"/>
      <c r="M4" s="1820"/>
      <c r="N4" s="1820"/>
      <c r="O4" s="1820"/>
      <c r="P4" s="1820"/>
      <c r="Q4" s="1820"/>
      <c r="R4" s="1820"/>
      <c r="S4" s="1820"/>
    </row>
    <row r="5" spans="1:19" s="27" customFormat="1" ht="18" customHeight="1" thickBot="1">
      <c r="A5" s="27" t="s">
        <v>167</v>
      </c>
      <c r="B5" s="313"/>
      <c r="D5" s="373"/>
      <c r="F5" s="49" t="s">
        <v>53</v>
      </c>
      <c r="G5" s="373"/>
      <c r="J5" s="374" t="s">
        <v>820</v>
      </c>
      <c r="K5" s="27" t="s">
        <v>167</v>
      </c>
      <c r="L5" s="313"/>
      <c r="M5" s="1675"/>
      <c r="N5" s="1675"/>
      <c r="O5" s="1675"/>
      <c r="R5" s="374" t="s">
        <v>828</v>
      </c>
      <c r="S5" s="313"/>
    </row>
    <row r="6" spans="1:19" s="1" customFormat="1" ht="24" customHeight="1">
      <c r="A6" s="1506" t="s">
        <v>827</v>
      </c>
      <c r="B6" s="1405"/>
      <c r="C6" s="1519" t="s">
        <v>168</v>
      </c>
      <c r="D6" s="1299"/>
      <c r="E6" s="1299" t="s">
        <v>169</v>
      </c>
      <c r="F6" s="1299"/>
      <c r="G6" s="1299"/>
      <c r="H6" s="1299"/>
      <c r="I6" s="1299"/>
      <c r="J6" s="1334"/>
      <c r="K6" s="1506" t="s">
        <v>818</v>
      </c>
      <c r="L6" s="1405"/>
      <c r="M6" s="1509" t="s">
        <v>169</v>
      </c>
      <c r="N6" s="1299"/>
      <c r="O6" s="1299"/>
      <c r="P6" s="1299"/>
      <c r="Q6" s="1299"/>
      <c r="R6" s="1334"/>
      <c r="S6" s="1512" t="s">
        <v>2</v>
      </c>
    </row>
    <row r="7" spans="1:19" s="1" customFormat="1" ht="24" customHeight="1">
      <c r="A7" s="1507"/>
      <c r="B7" s="1473"/>
      <c r="C7" s="1831" t="s">
        <v>170</v>
      </c>
      <c r="D7" s="1833" t="s">
        <v>171</v>
      </c>
      <c r="E7" s="1826" t="s">
        <v>172</v>
      </c>
      <c r="F7" s="1826"/>
      <c r="G7" s="1826"/>
      <c r="H7" s="1826" t="s">
        <v>173</v>
      </c>
      <c r="I7" s="1826"/>
      <c r="J7" s="1835"/>
      <c r="K7" s="1507"/>
      <c r="L7" s="1473"/>
      <c r="M7" s="1828" t="s">
        <v>174</v>
      </c>
      <c r="N7" s="1826"/>
      <c r="O7" s="1826"/>
      <c r="P7" s="1826" t="s">
        <v>175</v>
      </c>
      <c r="Q7" s="1826"/>
      <c r="R7" s="1835"/>
      <c r="S7" s="1513"/>
    </row>
    <row r="8" spans="1:19" s="1" customFormat="1" ht="14.25" customHeight="1">
      <c r="A8" s="1507"/>
      <c r="B8" s="1473"/>
      <c r="C8" s="1831"/>
      <c r="D8" s="1833"/>
      <c r="E8" s="1826" t="s">
        <v>1365</v>
      </c>
      <c r="F8" s="1826" t="s">
        <v>176</v>
      </c>
      <c r="G8" s="1833" t="s">
        <v>171</v>
      </c>
      <c r="H8" s="1826" t="s">
        <v>1365</v>
      </c>
      <c r="I8" s="1826" t="s">
        <v>176</v>
      </c>
      <c r="J8" s="1824" t="s">
        <v>171</v>
      </c>
      <c r="K8" s="1507"/>
      <c r="L8" s="1473"/>
      <c r="M8" s="1828" t="s">
        <v>819</v>
      </c>
      <c r="N8" s="1826" t="s">
        <v>176</v>
      </c>
      <c r="O8" s="1833" t="s">
        <v>171</v>
      </c>
      <c r="P8" s="1826" t="s">
        <v>177</v>
      </c>
      <c r="Q8" s="1826" t="s">
        <v>176</v>
      </c>
      <c r="R8" s="1824" t="s">
        <v>171</v>
      </c>
      <c r="S8" s="1513"/>
    </row>
    <row r="9" spans="1:19" s="1" customFormat="1" ht="14.25" customHeight="1">
      <c r="A9" s="1508"/>
      <c r="B9" s="1474"/>
      <c r="C9" s="1832"/>
      <c r="D9" s="1834"/>
      <c r="E9" s="1830"/>
      <c r="F9" s="1830"/>
      <c r="G9" s="1834"/>
      <c r="H9" s="1830"/>
      <c r="I9" s="1830"/>
      <c r="J9" s="1825"/>
      <c r="K9" s="1508"/>
      <c r="L9" s="1474"/>
      <c r="M9" s="1829"/>
      <c r="N9" s="1830"/>
      <c r="O9" s="1834"/>
      <c r="P9" s="1830"/>
      <c r="Q9" s="1830"/>
      <c r="R9" s="1825"/>
      <c r="S9" s="1514"/>
    </row>
    <row r="10" spans="1:19" s="50" customFormat="1" ht="18" customHeight="1">
      <c r="A10" s="1823">
        <v>2009</v>
      </c>
      <c r="B10" s="1822"/>
      <c r="C10" s="1023">
        <v>295876</v>
      </c>
      <c r="D10" s="1023">
        <v>2645882</v>
      </c>
      <c r="E10" s="1023">
        <v>7988</v>
      </c>
      <c r="F10" s="1023">
        <v>15451</v>
      </c>
      <c r="G10" s="1023">
        <v>494444</v>
      </c>
      <c r="H10" s="1023">
        <v>351</v>
      </c>
      <c r="I10" s="1023">
        <v>836</v>
      </c>
      <c r="J10" s="1023">
        <v>91130</v>
      </c>
      <c r="K10" s="1822">
        <v>2009</v>
      </c>
      <c r="L10" s="1822"/>
      <c r="M10" s="375">
        <v>7577</v>
      </c>
      <c r="N10" s="376">
        <v>15546</v>
      </c>
      <c r="O10" s="376">
        <v>394314</v>
      </c>
      <c r="P10" s="376">
        <v>60</v>
      </c>
      <c r="Q10" s="376">
        <v>69</v>
      </c>
      <c r="R10" s="376">
        <v>9000</v>
      </c>
      <c r="S10" s="314">
        <v>2009</v>
      </c>
    </row>
    <row r="11" spans="1:19" s="50" customFormat="1" ht="18" customHeight="1">
      <c r="A11" s="1823">
        <v>2010</v>
      </c>
      <c r="B11" s="1822"/>
      <c r="C11" s="1023">
        <v>348935</v>
      </c>
      <c r="D11" s="1023">
        <v>2776613</v>
      </c>
      <c r="E11" s="1023">
        <v>10250</v>
      </c>
      <c r="F11" s="1023">
        <v>20651</v>
      </c>
      <c r="G11" s="1023">
        <v>560464</v>
      </c>
      <c r="H11" s="1023">
        <v>269</v>
      </c>
      <c r="I11" s="1023">
        <v>595</v>
      </c>
      <c r="J11" s="1023">
        <v>61380</v>
      </c>
      <c r="K11" s="1822">
        <v>2010</v>
      </c>
      <c r="L11" s="1822"/>
      <c r="M11" s="375">
        <v>9981</v>
      </c>
      <c r="N11" s="376">
        <v>20056</v>
      </c>
      <c r="O11" s="376">
        <v>499084</v>
      </c>
      <c r="P11" s="36" t="s">
        <v>349</v>
      </c>
      <c r="Q11" s="36" t="s">
        <v>349</v>
      </c>
      <c r="R11" s="36" t="s">
        <v>349</v>
      </c>
      <c r="S11" s="314">
        <v>2010</v>
      </c>
    </row>
    <row r="12" spans="1:19" s="50" customFormat="1" ht="18" customHeight="1">
      <c r="A12" s="1823">
        <v>2011</v>
      </c>
      <c r="B12" s="1822"/>
      <c r="C12" s="1023">
        <v>345403</v>
      </c>
      <c r="D12" s="1023">
        <v>2689627</v>
      </c>
      <c r="E12" s="1023">
        <v>11634</v>
      </c>
      <c r="F12" s="1023">
        <v>21233</v>
      </c>
      <c r="G12" s="1023">
        <v>635013</v>
      </c>
      <c r="H12" s="1023">
        <v>332</v>
      </c>
      <c r="I12" s="1023">
        <v>698</v>
      </c>
      <c r="J12" s="1023">
        <v>71075</v>
      </c>
      <c r="K12" s="1823">
        <v>2011</v>
      </c>
      <c r="L12" s="1822"/>
      <c r="M12" s="375">
        <v>11302</v>
      </c>
      <c r="N12" s="376">
        <v>20535</v>
      </c>
      <c r="O12" s="376">
        <v>563938</v>
      </c>
      <c r="P12" s="36">
        <v>0</v>
      </c>
      <c r="Q12" s="36">
        <v>0</v>
      </c>
      <c r="R12" s="36">
        <v>0</v>
      </c>
      <c r="S12" s="314">
        <v>2011</v>
      </c>
    </row>
    <row r="13" spans="1:19" s="50" customFormat="1" ht="18" customHeight="1">
      <c r="A13" s="1823">
        <v>2012</v>
      </c>
      <c r="B13" s="1822"/>
      <c r="C13" s="1023">
        <v>327211</v>
      </c>
      <c r="D13" s="1023">
        <v>2700091.9550000005</v>
      </c>
      <c r="E13" s="1023">
        <v>9386</v>
      </c>
      <c r="F13" s="1023">
        <v>17251</v>
      </c>
      <c r="G13" s="1023">
        <v>598477.43999999994</v>
      </c>
      <c r="H13" s="1023">
        <v>1680</v>
      </c>
      <c r="I13" s="1023">
        <v>3635</v>
      </c>
      <c r="J13" s="1023">
        <v>243379.20000000001</v>
      </c>
      <c r="K13" s="1823">
        <v>2012</v>
      </c>
      <c r="L13" s="1822"/>
      <c r="M13" s="376">
        <v>7704</v>
      </c>
      <c r="N13" s="376">
        <v>13614</v>
      </c>
      <c r="O13" s="376">
        <v>354623.24</v>
      </c>
      <c r="P13" s="31">
        <v>2</v>
      </c>
      <c r="Q13" s="31">
        <v>2</v>
      </c>
      <c r="R13" s="31">
        <v>475</v>
      </c>
      <c r="S13" s="314">
        <v>2012</v>
      </c>
    </row>
    <row r="14" spans="1:19" s="50" customFormat="1" ht="18" customHeight="1">
      <c r="A14" s="1827">
        <v>2013</v>
      </c>
      <c r="B14" s="1821"/>
      <c r="C14" s="1024">
        <f t="shared" ref="C14:J14" si="0">SUM(C16:C38)</f>
        <v>315639</v>
      </c>
      <c r="D14" s="1064">
        <f t="shared" si="0"/>
        <v>2754489</v>
      </c>
      <c r="E14" s="1024">
        <f t="shared" si="0"/>
        <v>9441</v>
      </c>
      <c r="F14" s="1024">
        <f t="shared" si="0"/>
        <v>17220</v>
      </c>
      <c r="G14" s="1064">
        <f t="shared" si="0"/>
        <v>486250</v>
      </c>
      <c r="H14" s="1024">
        <f t="shared" si="0"/>
        <v>327</v>
      </c>
      <c r="I14" s="1024">
        <f t="shared" si="0"/>
        <v>652</v>
      </c>
      <c r="J14" s="1064">
        <f t="shared" si="0"/>
        <v>98900</v>
      </c>
      <c r="K14" s="1821">
        <v>2013</v>
      </c>
      <c r="L14" s="1821"/>
      <c r="M14" s="34">
        <f t="shared" ref="M14:R14" si="1">SUM(M16:M38)</f>
        <v>9114</v>
      </c>
      <c r="N14" s="34">
        <f t="shared" si="1"/>
        <v>16568</v>
      </c>
      <c r="O14" s="911">
        <f t="shared" si="1"/>
        <v>387349944</v>
      </c>
      <c r="P14" s="34">
        <f t="shared" si="1"/>
        <v>0</v>
      </c>
      <c r="Q14" s="34">
        <f t="shared" si="1"/>
        <v>0</v>
      </c>
      <c r="R14" s="662">
        <f t="shared" si="1"/>
        <v>0</v>
      </c>
      <c r="S14" s="175">
        <v>2013</v>
      </c>
    </row>
    <row r="15" spans="1:19" s="1" customFormat="1" ht="12" customHeight="1">
      <c r="B15" s="121"/>
      <c r="C15" s="1023"/>
      <c r="D15" s="1023"/>
      <c r="E15" s="1023"/>
      <c r="F15" s="1023"/>
      <c r="G15" s="1023"/>
      <c r="H15" s="1023"/>
      <c r="I15" s="1023"/>
      <c r="J15" s="1023"/>
      <c r="L15" s="121"/>
      <c r="M15" s="432"/>
      <c r="N15" s="88"/>
      <c r="O15" s="374"/>
      <c r="P15" s="88"/>
      <c r="Q15" s="88"/>
      <c r="R15" s="374"/>
      <c r="S15" s="316"/>
    </row>
    <row r="16" spans="1:19" s="1" customFormat="1" ht="17.100000000000001" customHeight="1">
      <c r="A16" s="52" t="s">
        <v>298</v>
      </c>
      <c r="B16" s="368" t="s">
        <v>5</v>
      </c>
      <c r="C16" s="1065">
        <v>50540</v>
      </c>
      <c r="D16" s="1066">
        <v>518396</v>
      </c>
      <c r="E16" s="1065">
        <v>1081</v>
      </c>
      <c r="F16" s="1065">
        <v>2026</v>
      </c>
      <c r="G16" s="1066">
        <v>88417</v>
      </c>
      <c r="H16" s="1065">
        <v>91</v>
      </c>
      <c r="I16" s="1065">
        <v>166</v>
      </c>
      <c r="J16" s="1066">
        <v>36800</v>
      </c>
      <c r="K16" s="52" t="s">
        <v>298</v>
      </c>
      <c r="L16" s="368" t="s">
        <v>5</v>
      </c>
      <c r="M16" s="664">
        <v>990</v>
      </c>
      <c r="N16" s="378">
        <v>1860</v>
      </c>
      <c r="O16" s="665">
        <v>51616950</v>
      </c>
      <c r="P16" s="378">
        <v>0</v>
      </c>
      <c r="Q16" s="378">
        <v>0</v>
      </c>
      <c r="R16" s="477">
        <v>0</v>
      </c>
      <c r="S16" s="68" t="s">
        <v>5</v>
      </c>
    </row>
    <row r="17" spans="1:19" s="1" customFormat="1" ht="17.100000000000001" customHeight="1">
      <c r="A17" s="52" t="s">
        <v>300</v>
      </c>
      <c r="B17" s="368" t="s">
        <v>6</v>
      </c>
      <c r="C17" s="1065">
        <v>25084</v>
      </c>
      <c r="D17" s="1066">
        <v>256302</v>
      </c>
      <c r="E17" s="1065">
        <v>466</v>
      </c>
      <c r="F17" s="1065">
        <v>949</v>
      </c>
      <c r="G17" s="1066">
        <v>28040</v>
      </c>
      <c r="H17" s="1065">
        <v>25</v>
      </c>
      <c r="I17" s="1065">
        <v>45</v>
      </c>
      <c r="J17" s="1066">
        <v>6500</v>
      </c>
      <c r="K17" s="52" t="s">
        <v>300</v>
      </c>
      <c r="L17" s="368" t="s">
        <v>6</v>
      </c>
      <c r="M17" s="664">
        <v>441</v>
      </c>
      <c r="N17" s="378">
        <v>904</v>
      </c>
      <c r="O17" s="665">
        <v>21539574</v>
      </c>
      <c r="P17" s="378">
        <v>0</v>
      </c>
      <c r="Q17" s="378">
        <v>0</v>
      </c>
      <c r="R17" s="477">
        <v>0</v>
      </c>
      <c r="S17" s="68" t="s">
        <v>6</v>
      </c>
    </row>
    <row r="18" spans="1:19" s="1" customFormat="1" ht="17.100000000000001" customHeight="1">
      <c r="A18" s="52" t="s">
        <v>302</v>
      </c>
      <c r="B18" s="368" t="s">
        <v>7</v>
      </c>
      <c r="C18" s="1065">
        <v>17682</v>
      </c>
      <c r="D18" s="1066">
        <v>135695</v>
      </c>
      <c r="E18" s="1065">
        <v>373</v>
      </c>
      <c r="F18" s="1065">
        <v>723</v>
      </c>
      <c r="G18" s="1066">
        <v>20290</v>
      </c>
      <c r="H18" s="1065">
        <v>16</v>
      </c>
      <c r="I18" s="1065">
        <v>34</v>
      </c>
      <c r="J18" s="1066">
        <v>4100</v>
      </c>
      <c r="K18" s="52" t="s">
        <v>302</v>
      </c>
      <c r="L18" s="368" t="s">
        <v>7</v>
      </c>
      <c r="M18" s="664">
        <v>357</v>
      </c>
      <c r="N18" s="378">
        <v>689</v>
      </c>
      <c r="O18" s="665">
        <v>16189560</v>
      </c>
      <c r="P18" s="378">
        <v>0</v>
      </c>
      <c r="Q18" s="378">
        <v>0</v>
      </c>
      <c r="R18" s="477">
        <v>0</v>
      </c>
      <c r="S18" s="68" t="s">
        <v>7</v>
      </c>
    </row>
    <row r="19" spans="1:19" s="1" customFormat="1" ht="17.100000000000001" customHeight="1">
      <c r="A19" s="52" t="s">
        <v>304</v>
      </c>
      <c r="B19" s="368" t="s">
        <v>8</v>
      </c>
      <c r="C19" s="1065">
        <v>19754</v>
      </c>
      <c r="D19" s="1066">
        <v>184746</v>
      </c>
      <c r="E19" s="1065">
        <v>924</v>
      </c>
      <c r="F19" s="1065">
        <v>1623</v>
      </c>
      <c r="G19" s="1066">
        <v>41767</v>
      </c>
      <c r="H19" s="1065">
        <v>18</v>
      </c>
      <c r="I19" s="1065">
        <v>42</v>
      </c>
      <c r="J19" s="1066">
        <v>4800</v>
      </c>
      <c r="K19" s="52" t="s">
        <v>304</v>
      </c>
      <c r="L19" s="368" t="s">
        <v>8</v>
      </c>
      <c r="M19" s="664">
        <v>906</v>
      </c>
      <c r="N19" s="378">
        <v>1581</v>
      </c>
      <c r="O19" s="665">
        <v>36967040</v>
      </c>
      <c r="P19" s="378">
        <v>0</v>
      </c>
      <c r="Q19" s="378">
        <v>0</v>
      </c>
      <c r="R19" s="477">
        <v>0</v>
      </c>
      <c r="S19" s="68" t="s">
        <v>8</v>
      </c>
    </row>
    <row r="20" spans="1:19" s="1" customFormat="1" ht="17.100000000000001" customHeight="1">
      <c r="A20" s="52" t="s">
        <v>306</v>
      </c>
      <c r="B20" s="368" t="s">
        <v>9</v>
      </c>
      <c r="C20" s="1065">
        <v>29377</v>
      </c>
      <c r="D20" s="1066">
        <v>310021</v>
      </c>
      <c r="E20" s="1065">
        <v>600</v>
      </c>
      <c r="F20" s="1065">
        <v>1192</v>
      </c>
      <c r="G20" s="1066">
        <v>26406</v>
      </c>
      <c r="H20" s="1065">
        <v>10</v>
      </c>
      <c r="I20" s="1065">
        <v>24</v>
      </c>
      <c r="J20" s="1066">
        <v>2650</v>
      </c>
      <c r="K20" s="52" t="s">
        <v>306</v>
      </c>
      <c r="L20" s="368" t="s">
        <v>9</v>
      </c>
      <c r="M20" s="664">
        <v>590</v>
      </c>
      <c r="N20" s="378">
        <v>1168</v>
      </c>
      <c r="O20" s="665">
        <v>23756200</v>
      </c>
      <c r="P20" s="378">
        <v>0</v>
      </c>
      <c r="Q20" s="378">
        <v>0</v>
      </c>
      <c r="R20" s="477">
        <v>0</v>
      </c>
      <c r="S20" s="68" t="s">
        <v>9</v>
      </c>
    </row>
    <row r="21" spans="1:19" s="1" customFormat="1" ht="17.100000000000001" customHeight="1">
      <c r="A21" s="52" t="s">
        <v>308</v>
      </c>
      <c r="B21" s="368" t="s">
        <v>825</v>
      </c>
      <c r="C21" s="1065">
        <v>10008</v>
      </c>
      <c r="D21" s="1066">
        <v>114960</v>
      </c>
      <c r="E21" s="1065">
        <v>306</v>
      </c>
      <c r="F21" s="1065">
        <v>578</v>
      </c>
      <c r="G21" s="1066">
        <v>15976</v>
      </c>
      <c r="H21" s="1065">
        <v>16</v>
      </c>
      <c r="I21" s="1065">
        <v>27</v>
      </c>
      <c r="J21" s="1066">
        <v>4150</v>
      </c>
      <c r="K21" s="52" t="s">
        <v>308</v>
      </c>
      <c r="L21" s="368" t="s">
        <v>10</v>
      </c>
      <c r="M21" s="664">
        <v>290</v>
      </c>
      <c r="N21" s="378">
        <v>551</v>
      </c>
      <c r="O21" s="665">
        <v>11825960</v>
      </c>
      <c r="P21" s="378">
        <v>0</v>
      </c>
      <c r="Q21" s="378">
        <v>0</v>
      </c>
      <c r="R21" s="477">
        <v>0</v>
      </c>
      <c r="S21" s="68" t="s">
        <v>10</v>
      </c>
    </row>
    <row r="22" spans="1:19" s="1" customFormat="1" ht="17.100000000000001" customHeight="1">
      <c r="A22" s="52" t="s">
        <v>310</v>
      </c>
      <c r="B22" s="368" t="s">
        <v>11</v>
      </c>
      <c r="C22" s="1065">
        <v>15383</v>
      </c>
      <c r="D22" s="1066">
        <v>129423</v>
      </c>
      <c r="E22" s="1065">
        <v>517</v>
      </c>
      <c r="F22" s="1065">
        <v>875</v>
      </c>
      <c r="G22" s="1066">
        <v>25964</v>
      </c>
      <c r="H22" s="1065">
        <v>17</v>
      </c>
      <c r="I22" s="1065">
        <v>40</v>
      </c>
      <c r="J22" s="1066">
        <v>4500</v>
      </c>
      <c r="K22" s="52" t="s">
        <v>310</v>
      </c>
      <c r="L22" s="368" t="s">
        <v>11</v>
      </c>
      <c r="M22" s="664">
        <v>500</v>
      </c>
      <c r="N22" s="378">
        <v>835</v>
      </c>
      <c r="O22" s="665">
        <v>21464120</v>
      </c>
      <c r="P22" s="378">
        <v>0</v>
      </c>
      <c r="Q22" s="378">
        <v>0</v>
      </c>
      <c r="R22" s="477">
        <v>0</v>
      </c>
      <c r="S22" s="68" t="s">
        <v>11</v>
      </c>
    </row>
    <row r="23" spans="1:19" s="1" customFormat="1" ht="17.100000000000001" customHeight="1">
      <c r="A23" s="52" t="s">
        <v>312</v>
      </c>
      <c r="B23" s="368" t="s">
        <v>12</v>
      </c>
      <c r="C23" s="1065">
        <v>9918</v>
      </c>
      <c r="D23" s="1066">
        <v>109926</v>
      </c>
      <c r="E23" s="1065">
        <v>820</v>
      </c>
      <c r="F23" s="1065">
        <v>1596</v>
      </c>
      <c r="G23" s="1066">
        <v>37353</v>
      </c>
      <c r="H23" s="1065">
        <v>17</v>
      </c>
      <c r="I23" s="1065">
        <v>37</v>
      </c>
      <c r="J23" s="1066">
        <v>4700</v>
      </c>
      <c r="K23" s="52" t="s">
        <v>312</v>
      </c>
      <c r="L23" s="368" t="s">
        <v>12</v>
      </c>
      <c r="M23" s="664">
        <v>803</v>
      </c>
      <c r="N23" s="378">
        <v>1559</v>
      </c>
      <c r="O23" s="665">
        <v>32653160</v>
      </c>
      <c r="P23" s="378">
        <v>0</v>
      </c>
      <c r="Q23" s="378">
        <v>0</v>
      </c>
      <c r="R23" s="477">
        <v>0</v>
      </c>
      <c r="S23" s="68" t="s">
        <v>12</v>
      </c>
    </row>
    <row r="24" spans="1:19" s="1" customFormat="1" ht="17.100000000000001" customHeight="1">
      <c r="A24" s="52" t="s">
        <v>314</v>
      </c>
      <c r="B24" s="368" t="s">
        <v>826</v>
      </c>
      <c r="C24" s="1065">
        <v>10164</v>
      </c>
      <c r="D24" s="1066">
        <v>85763</v>
      </c>
      <c r="E24" s="1065">
        <v>334</v>
      </c>
      <c r="F24" s="1065">
        <v>563</v>
      </c>
      <c r="G24" s="1066">
        <v>13978</v>
      </c>
      <c r="H24" s="1065">
        <v>2</v>
      </c>
      <c r="I24" s="1065">
        <v>4</v>
      </c>
      <c r="J24" s="1066">
        <v>550</v>
      </c>
      <c r="K24" s="52" t="s">
        <v>314</v>
      </c>
      <c r="L24" s="368" t="s">
        <v>13</v>
      </c>
      <c r="M24" s="664">
        <v>332</v>
      </c>
      <c r="N24" s="378">
        <v>559</v>
      </c>
      <c r="O24" s="665">
        <v>13428040</v>
      </c>
      <c r="P24" s="378">
        <v>0</v>
      </c>
      <c r="Q24" s="378">
        <v>0</v>
      </c>
      <c r="R24" s="477">
        <v>0</v>
      </c>
      <c r="S24" s="68" t="s">
        <v>13</v>
      </c>
    </row>
    <row r="25" spans="1:19" s="1" customFormat="1" ht="17.100000000000001" customHeight="1">
      <c r="A25" s="52" t="s">
        <v>316</v>
      </c>
      <c r="B25" s="368" t="s">
        <v>14</v>
      </c>
      <c r="C25" s="1065">
        <v>48495</v>
      </c>
      <c r="D25" s="1066">
        <v>228279</v>
      </c>
      <c r="E25" s="1065">
        <v>630</v>
      </c>
      <c r="F25" s="1065">
        <v>1368</v>
      </c>
      <c r="G25" s="1066">
        <v>25128</v>
      </c>
      <c r="H25" s="1065">
        <v>4</v>
      </c>
      <c r="I25" s="1065">
        <v>8</v>
      </c>
      <c r="J25" s="1066">
        <v>1050</v>
      </c>
      <c r="K25" s="52" t="s">
        <v>316</v>
      </c>
      <c r="L25" s="368" t="s">
        <v>14</v>
      </c>
      <c r="M25" s="664">
        <v>626</v>
      </c>
      <c r="N25" s="378">
        <v>1360</v>
      </c>
      <c r="O25" s="665">
        <v>24077560</v>
      </c>
      <c r="P25" s="378">
        <v>0</v>
      </c>
      <c r="Q25" s="378">
        <v>0</v>
      </c>
      <c r="R25" s="477">
        <v>0</v>
      </c>
      <c r="S25" s="68" t="s">
        <v>14</v>
      </c>
    </row>
    <row r="26" spans="1:19" s="1" customFormat="1" ht="17.100000000000001" customHeight="1">
      <c r="A26" s="52" t="s">
        <v>318</v>
      </c>
      <c r="B26" s="368" t="s">
        <v>15</v>
      </c>
      <c r="C26" s="1065">
        <v>2857</v>
      </c>
      <c r="D26" s="1066">
        <v>30509</v>
      </c>
      <c r="E26" s="1065">
        <v>287</v>
      </c>
      <c r="F26" s="1065">
        <v>478</v>
      </c>
      <c r="G26" s="1066">
        <v>13366</v>
      </c>
      <c r="H26" s="1065">
        <v>9</v>
      </c>
      <c r="I26" s="1065">
        <v>16</v>
      </c>
      <c r="J26" s="1066">
        <v>2350</v>
      </c>
      <c r="K26" s="52" t="s">
        <v>318</v>
      </c>
      <c r="L26" s="368" t="s">
        <v>15</v>
      </c>
      <c r="M26" s="664">
        <v>278</v>
      </c>
      <c r="N26" s="378">
        <v>462</v>
      </c>
      <c r="O26" s="665">
        <v>11016240</v>
      </c>
      <c r="P26" s="378">
        <v>0</v>
      </c>
      <c r="Q26" s="378">
        <v>0</v>
      </c>
      <c r="R26" s="477">
        <v>0</v>
      </c>
      <c r="S26" s="68" t="s">
        <v>15</v>
      </c>
    </row>
    <row r="27" spans="1:19" s="1" customFormat="1" ht="17.100000000000001" customHeight="1">
      <c r="A27" s="52" t="s">
        <v>320</v>
      </c>
      <c r="B27" s="368" t="s">
        <v>16</v>
      </c>
      <c r="C27" s="1065">
        <v>5896</v>
      </c>
      <c r="D27" s="1066">
        <v>63370</v>
      </c>
      <c r="E27" s="1065">
        <v>305</v>
      </c>
      <c r="F27" s="1065">
        <v>583</v>
      </c>
      <c r="G27" s="1066">
        <v>15513</v>
      </c>
      <c r="H27" s="1065">
        <v>11</v>
      </c>
      <c r="I27" s="1065">
        <v>23</v>
      </c>
      <c r="J27" s="1066">
        <v>2850</v>
      </c>
      <c r="K27" s="52" t="s">
        <v>320</v>
      </c>
      <c r="L27" s="368" t="s">
        <v>16</v>
      </c>
      <c r="M27" s="664">
        <v>294</v>
      </c>
      <c r="N27" s="378">
        <v>560</v>
      </c>
      <c r="O27" s="665">
        <v>12663040</v>
      </c>
      <c r="P27" s="378">
        <v>0</v>
      </c>
      <c r="Q27" s="378">
        <v>0</v>
      </c>
      <c r="R27" s="477">
        <v>0</v>
      </c>
      <c r="S27" s="68" t="s">
        <v>16</v>
      </c>
    </row>
    <row r="28" spans="1:19" s="1" customFormat="1" ht="17.100000000000001" customHeight="1">
      <c r="A28" s="52" t="s">
        <v>322</v>
      </c>
      <c r="B28" s="368" t="s">
        <v>17</v>
      </c>
      <c r="C28" s="1065">
        <v>6083</v>
      </c>
      <c r="D28" s="1066">
        <v>43727</v>
      </c>
      <c r="E28" s="1065">
        <v>263</v>
      </c>
      <c r="F28" s="1065">
        <v>371</v>
      </c>
      <c r="G28" s="1066">
        <v>12386</v>
      </c>
      <c r="H28" s="1065">
        <v>7</v>
      </c>
      <c r="I28" s="1065">
        <v>14</v>
      </c>
      <c r="J28" s="1066">
        <v>1850</v>
      </c>
      <c r="K28" s="52" t="s">
        <v>322</v>
      </c>
      <c r="L28" s="368" t="s">
        <v>17</v>
      </c>
      <c r="M28" s="664">
        <v>256</v>
      </c>
      <c r="N28" s="378">
        <v>357</v>
      </c>
      <c r="O28" s="665">
        <v>10535960</v>
      </c>
      <c r="P28" s="378">
        <v>0</v>
      </c>
      <c r="Q28" s="378">
        <v>0</v>
      </c>
      <c r="R28" s="477">
        <v>0</v>
      </c>
      <c r="S28" s="68" t="s">
        <v>17</v>
      </c>
    </row>
    <row r="29" spans="1:19" s="1" customFormat="1" ht="17.100000000000001" customHeight="1">
      <c r="A29" s="52" t="s">
        <v>324</v>
      </c>
      <c r="B29" s="368" t="s">
        <v>18</v>
      </c>
      <c r="C29" s="1065">
        <v>3215</v>
      </c>
      <c r="D29" s="1066">
        <v>29929</v>
      </c>
      <c r="E29" s="1065">
        <v>215</v>
      </c>
      <c r="F29" s="1065">
        <v>330</v>
      </c>
      <c r="G29" s="1066">
        <v>9272</v>
      </c>
      <c r="H29" s="1065">
        <v>4</v>
      </c>
      <c r="I29" s="1065">
        <v>6</v>
      </c>
      <c r="J29" s="1066">
        <v>1050</v>
      </c>
      <c r="K29" s="52" t="s">
        <v>324</v>
      </c>
      <c r="L29" s="368" t="s">
        <v>18</v>
      </c>
      <c r="M29" s="664">
        <v>211</v>
      </c>
      <c r="N29" s="378">
        <v>324</v>
      </c>
      <c r="O29" s="665">
        <v>8221520</v>
      </c>
      <c r="P29" s="378">
        <v>0</v>
      </c>
      <c r="Q29" s="378">
        <v>0</v>
      </c>
      <c r="R29" s="477">
        <v>0</v>
      </c>
      <c r="S29" s="68" t="s">
        <v>18</v>
      </c>
    </row>
    <row r="30" spans="1:19" s="1" customFormat="1" ht="17.100000000000001" customHeight="1">
      <c r="A30" s="52" t="s">
        <v>326</v>
      </c>
      <c r="B30" s="368" t="s">
        <v>19</v>
      </c>
      <c r="C30" s="1065">
        <v>4046</v>
      </c>
      <c r="D30" s="1066">
        <v>44697</v>
      </c>
      <c r="E30" s="1065">
        <v>322</v>
      </c>
      <c r="F30" s="1065">
        <v>659</v>
      </c>
      <c r="G30" s="1066">
        <v>15328</v>
      </c>
      <c r="H30" s="1065">
        <v>3</v>
      </c>
      <c r="I30" s="1065">
        <v>7</v>
      </c>
      <c r="J30" s="1066">
        <v>800</v>
      </c>
      <c r="K30" s="52" t="s">
        <v>326</v>
      </c>
      <c r="L30" s="368" t="s">
        <v>19</v>
      </c>
      <c r="M30" s="664">
        <v>319</v>
      </c>
      <c r="N30" s="378">
        <v>652</v>
      </c>
      <c r="O30" s="665">
        <v>14527880</v>
      </c>
      <c r="P30" s="378">
        <v>0</v>
      </c>
      <c r="Q30" s="378">
        <v>0</v>
      </c>
      <c r="R30" s="477">
        <v>0</v>
      </c>
      <c r="S30" s="68" t="s">
        <v>19</v>
      </c>
    </row>
    <row r="31" spans="1:19" s="1" customFormat="1" ht="17.100000000000001" customHeight="1">
      <c r="A31" s="52" t="s">
        <v>328</v>
      </c>
      <c r="B31" s="368" t="s">
        <v>20</v>
      </c>
      <c r="C31" s="1065">
        <v>10948</v>
      </c>
      <c r="D31" s="1066">
        <v>52400</v>
      </c>
      <c r="E31" s="1065">
        <v>247</v>
      </c>
      <c r="F31" s="1065">
        <v>339</v>
      </c>
      <c r="G31" s="1066">
        <v>12386</v>
      </c>
      <c r="H31" s="1065">
        <v>10</v>
      </c>
      <c r="I31" s="1065">
        <v>19</v>
      </c>
      <c r="J31" s="1066">
        <v>2600</v>
      </c>
      <c r="K31" s="52" t="s">
        <v>328</v>
      </c>
      <c r="L31" s="368" t="s">
        <v>20</v>
      </c>
      <c r="M31" s="664">
        <v>237</v>
      </c>
      <c r="N31" s="378">
        <v>320</v>
      </c>
      <c r="O31" s="665">
        <v>9786240</v>
      </c>
      <c r="P31" s="378">
        <v>0</v>
      </c>
      <c r="Q31" s="378">
        <v>0</v>
      </c>
      <c r="R31" s="477">
        <v>0</v>
      </c>
      <c r="S31" s="68" t="s">
        <v>20</v>
      </c>
    </row>
    <row r="32" spans="1:19" s="1" customFormat="1" ht="17.100000000000001" customHeight="1">
      <c r="A32" s="52" t="s">
        <v>330</v>
      </c>
      <c r="B32" s="368" t="s">
        <v>21</v>
      </c>
      <c r="C32" s="1065">
        <v>4803</v>
      </c>
      <c r="D32" s="1066">
        <v>49654</v>
      </c>
      <c r="E32" s="1065">
        <v>233</v>
      </c>
      <c r="F32" s="1065">
        <v>313</v>
      </c>
      <c r="G32" s="1066">
        <v>10166</v>
      </c>
      <c r="H32" s="1065">
        <v>5</v>
      </c>
      <c r="I32" s="1065">
        <v>8</v>
      </c>
      <c r="J32" s="1066">
        <v>1250</v>
      </c>
      <c r="K32" s="52" t="s">
        <v>330</v>
      </c>
      <c r="L32" s="368" t="s">
        <v>21</v>
      </c>
      <c r="M32" s="664">
        <v>228</v>
      </c>
      <c r="N32" s="378">
        <v>305</v>
      </c>
      <c r="O32" s="665">
        <v>8916240</v>
      </c>
      <c r="P32" s="378">
        <v>0</v>
      </c>
      <c r="Q32" s="378">
        <v>0</v>
      </c>
      <c r="R32" s="477">
        <v>0</v>
      </c>
      <c r="S32" s="68" t="s">
        <v>21</v>
      </c>
    </row>
    <row r="33" spans="1:19" s="1" customFormat="1" ht="17.100000000000001" customHeight="1">
      <c r="A33" s="52" t="s">
        <v>332</v>
      </c>
      <c r="B33" s="368" t="s">
        <v>22</v>
      </c>
      <c r="C33" s="1065">
        <v>11412</v>
      </c>
      <c r="D33" s="1066">
        <v>59802</v>
      </c>
      <c r="E33" s="1065">
        <v>235</v>
      </c>
      <c r="F33" s="1065">
        <v>385</v>
      </c>
      <c r="G33" s="1066">
        <v>12491</v>
      </c>
      <c r="H33" s="1065">
        <v>14</v>
      </c>
      <c r="I33" s="1065">
        <v>35</v>
      </c>
      <c r="J33" s="1066">
        <v>3700</v>
      </c>
      <c r="K33" s="52" t="s">
        <v>332</v>
      </c>
      <c r="L33" s="368" t="s">
        <v>22</v>
      </c>
      <c r="M33" s="664">
        <v>221</v>
      </c>
      <c r="N33" s="378">
        <v>350</v>
      </c>
      <c r="O33" s="665">
        <v>8791240</v>
      </c>
      <c r="P33" s="378">
        <v>0</v>
      </c>
      <c r="Q33" s="378">
        <v>0</v>
      </c>
      <c r="R33" s="477">
        <v>0</v>
      </c>
      <c r="S33" s="68" t="s">
        <v>22</v>
      </c>
    </row>
    <row r="34" spans="1:19" s="1" customFormat="1" ht="17.100000000000001" customHeight="1">
      <c r="A34" s="52" t="s">
        <v>334</v>
      </c>
      <c r="B34" s="368" t="s">
        <v>23</v>
      </c>
      <c r="C34" s="1065">
        <v>12217</v>
      </c>
      <c r="D34" s="1066">
        <v>124131</v>
      </c>
      <c r="E34" s="1065">
        <v>279</v>
      </c>
      <c r="F34" s="1065">
        <v>501</v>
      </c>
      <c r="G34" s="1066">
        <v>13316</v>
      </c>
      <c r="H34" s="1065">
        <v>9</v>
      </c>
      <c r="I34" s="1065">
        <v>22</v>
      </c>
      <c r="J34" s="1066">
        <v>2400</v>
      </c>
      <c r="K34" s="52" t="s">
        <v>334</v>
      </c>
      <c r="L34" s="368" t="s">
        <v>23</v>
      </c>
      <c r="M34" s="664">
        <v>270</v>
      </c>
      <c r="N34" s="378">
        <v>479</v>
      </c>
      <c r="O34" s="665">
        <v>10916240</v>
      </c>
      <c r="P34" s="378">
        <v>0</v>
      </c>
      <c r="Q34" s="378">
        <v>0</v>
      </c>
      <c r="R34" s="477">
        <v>0</v>
      </c>
      <c r="S34" s="68" t="s">
        <v>23</v>
      </c>
    </row>
    <row r="35" spans="1:19" s="1" customFormat="1" ht="17.100000000000001" customHeight="1">
      <c r="A35" s="52" t="s">
        <v>336</v>
      </c>
      <c r="B35" s="368" t="s">
        <v>24</v>
      </c>
      <c r="C35" s="1065">
        <v>6231</v>
      </c>
      <c r="D35" s="1066">
        <v>61859</v>
      </c>
      <c r="E35" s="1065">
        <v>233</v>
      </c>
      <c r="F35" s="1065">
        <v>409</v>
      </c>
      <c r="G35" s="1066">
        <v>12846</v>
      </c>
      <c r="H35" s="1065">
        <v>15</v>
      </c>
      <c r="I35" s="1065">
        <v>27</v>
      </c>
      <c r="J35" s="1066">
        <v>3900</v>
      </c>
      <c r="K35" s="52" t="s">
        <v>336</v>
      </c>
      <c r="L35" s="368" t="s">
        <v>24</v>
      </c>
      <c r="M35" s="664">
        <v>218</v>
      </c>
      <c r="N35" s="378">
        <v>382</v>
      </c>
      <c r="O35" s="665">
        <v>8946240</v>
      </c>
      <c r="P35" s="378">
        <v>0</v>
      </c>
      <c r="Q35" s="378">
        <v>0</v>
      </c>
      <c r="R35" s="477">
        <v>0</v>
      </c>
      <c r="S35" s="68" t="s">
        <v>24</v>
      </c>
    </row>
    <row r="36" spans="1:19" s="1" customFormat="1" ht="17.100000000000001" customHeight="1">
      <c r="A36" s="52" t="s">
        <v>338</v>
      </c>
      <c r="B36" s="368" t="s">
        <v>25</v>
      </c>
      <c r="C36" s="1065">
        <v>5799</v>
      </c>
      <c r="D36" s="1066">
        <v>45010</v>
      </c>
      <c r="E36" s="1065">
        <v>268</v>
      </c>
      <c r="F36" s="1065">
        <v>510</v>
      </c>
      <c r="G36" s="1066">
        <v>14311</v>
      </c>
      <c r="H36" s="1065">
        <v>16</v>
      </c>
      <c r="I36" s="1065">
        <v>34</v>
      </c>
      <c r="J36" s="1066">
        <v>4250</v>
      </c>
      <c r="K36" s="52" t="s">
        <v>338</v>
      </c>
      <c r="L36" s="368" t="s">
        <v>25</v>
      </c>
      <c r="M36" s="664">
        <v>252</v>
      </c>
      <c r="N36" s="378">
        <v>476</v>
      </c>
      <c r="O36" s="665">
        <v>10060960</v>
      </c>
      <c r="P36" s="378">
        <v>0</v>
      </c>
      <c r="Q36" s="378">
        <v>0</v>
      </c>
      <c r="R36" s="477">
        <v>0</v>
      </c>
      <c r="S36" s="68" t="s">
        <v>25</v>
      </c>
    </row>
    <row r="37" spans="1:19" s="1" customFormat="1" ht="17.100000000000001" customHeight="1">
      <c r="A37" s="52" t="s">
        <v>340</v>
      </c>
      <c r="B37" s="368" t="s">
        <v>26</v>
      </c>
      <c r="C37" s="1065">
        <v>4835</v>
      </c>
      <c r="D37" s="1066">
        <v>60281</v>
      </c>
      <c r="E37" s="1065">
        <v>197</v>
      </c>
      <c r="F37" s="1065">
        <v>352</v>
      </c>
      <c r="G37" s="1066">
        <v>9925</v>
      </c>
      <c r="H37" s="1065">
        <v>6</v>
      </c>
      <c r="I37" s="1065">
        <v>9</v>
      </c>
      <c r="J37" s="1066">
        <v>1550</v>
      </c>
      <c r="K37" s="52" t="s">
        <v>340</v>
      </c>
      <c r="L37" s="368" t="s">
        <v>26</v>
      </c>
      <c r="M37" s="664">
        <v>191</v>
      </c>
      <c r="N37" s="378">
        <v>343</v>
      </c>
      <c r="O37" s="665">
        <v>8374980</v>
      </c>
      <c r="P37" s="378">
        <v>0</v>
      </c>
      <c r="Q37" s="378">
        <v>0</v>
      </c>
      <c r="R37" s="477">
        <v>0</v>
      </c>
      <c r="S37" s="68" t="s">
        <v>26</v>
      </c>
    </row>
    <row r="38" spans="1:19" s="1" customFormat="1" ht="17.100000000000001" customHeight="1" thickBot="1">
      <c r="A38" s="52" t="s">
        <v>245</v>
      </c>
      <c r="B38" s="368" t="s">
        <v>27</v>
      </c>
      <c r="C38" s="1067">
        <v>892</v>
      </c>
      <c r="D38" s="1068">
        <v>15609</v>
      </c>
      <c r="E38" s="1065">
        <v>306</v>
      </c>
      <c r="F38" s="1065">
        <v>497</v>
      </c>
      <c r="G38" s="1066">
        <v>11625</v>
      </c>
      <c r="H38" s="1067">
        <v>2</v>
      </c>
      <c r="I38" s="1067">
        <v>5</v>
      </c>
      <c r="J38" s="1068">
        <v>550</v>
      </c>
      <c r="K38" s="52" t="s">
        <v>342</v>
      </c>
      <c r="L38" s="368" t="s">
        <v>27</v>
      </c>
      <c r="M38" s="664">
        <v>304</v>
      </c>
      <c r="N38" s="378">
        <v>492</v>
      </c>
      <c r="O38" s="665">
        <v>11075000</v>
      </c>
      <c r="P38" s="386">
        <v>0</v>
      </c>
      <c r="Q38" s="386">
        <v>0</v>
      </c>
      <c r="R38" s="922">
        <v>0</v>
      </c>
      <c r="S38" s="70" t="s">
        <v>27</v>
      </c>
    </row>
    <row r="39" spans="1:19" s="78" customFormat="1" ht="12.95" customHeight="1">
      <c r="A39" s="388" t="s">
        <v>1086</v>
      </c>
      <c r="B39" s="393"/>
      <c r="C39" s="666"/>
      <c r="D39" s="667"/>
      <c r="E39" s="666"/>
      <c r="F39" s="666"/>
      <c r="G39" s="668"/>
      <c r="H39" s="388"/>
      <c r="I39" s="666"/>
      <c r="J39" s="669" t="s">
        <v>821</v>
      </c>
      <c r="K39" s="388" t="s">
        <v>178</v>
      </c>
      <c r="L39" s="393"/>
      <c r="M39" s="666"/>
      <c r="N39" s="666"/>
      <c r="O39" s="667"/>
      <c r="P39" s="393"/>
      <c r="Q39" s="388"/>
      <c r="S39" s="669" t="s">
        <v>824</v>
      </c>
    </row>
    <row r="40" spans="1:19" s="61" customFormat="1" ht="11.1" customHeight="1">
      <c r="A40" s="670" t="s">
        <v>179</v>
      </c>
      <c r="B40" s="402"/>
      <c r="C40" s="671"/>
      <c r="D40" s="672"/>
      <c r="E40" s="671"/>
      <c r="F40" s="671"/>
      <c r="G40" s="672"/>
      <c r="H40" s="671"/>
      <c r="I40" s="671"/>
      <c r="J40" s="672"/>
      <c r="K40" s="670" t="s">
        <v>179</v>
      </c>
      <c r="L40" s="402"/>
      <c r="M40" s="671"/>
      <c r="N40" s="671"/>
      <c r="O40" s="673"/>
      <c r="P40" s="674"/>
      <c r="Q40" s="674"/>
      <c r="R40" s="673"/>
      <c r="S40" s="400"/>
    </row>
    <row r="41" spans="1:19" s="61" customFormat="1" ht="10.5">
      <c r="A41" s="168"/>
      <c r="B41" s="312"/>
      <c r="C41" s="312"/>
      <c r="D41" s="312"/>
      <c r="E41" s="312"/>
      <c r="F41" s="312"/>
      <c r="G41" s="312"/>
      <c r="H41" s="312"/>
      <c r="I41" s="312"/>
      <c r="J41" s="312"/>
      <c r="K41" s="168"/>
      <c r="L41" s="312"/>
      <c r="M41" s="312"/>
      <c r="N41" s="312"/>
      <c r="O41" s="312"/>
      <c r="P41" s="312"/>
      <c r="Q41" s="312"/>
      <c r="R41" s="312"/>
      <c r="S41" s="312"/>
    </row>
    <row r="42" spans="1:19" s="61" customFormat="1" ht="10.5">
      <c r="A42" s="168"/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</row>
    <row r="43" spans="1:19" s="61" customFormat="1" ht="10.5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</row>
    <row r="44" spans="1:19" s="1" customFormat="1" ht="11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s="1" customFormat="1" ht="11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s="1" customFormat="1" ht="11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s="1" customFormat="1" ht="11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s="1" customFormat="1" ht="11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s="1" customFormat="1" ht="11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s="1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s="1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s="1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s="1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s="1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s="1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s="1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s="1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s="1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s="1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s="1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s="1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s="1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s="1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s="1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s="1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s="1" customFormat="1" ht="11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s="171" customFormat="1" ht="12">
      <c r="A103" s="169"/>
      <c r="B103" s="170"/>
      <c r="C103" s="170"/>
      <c r="D103" s="170"/>
      <c r="E103" s="170"/>
      <c r="F103" s="170"/>
      <c r="G103" s="170"/>
      <c r="H103" s="170"/>
      <c r="I103" s="170"/>
      <c r="J103" s="170"/>
      <c r="K103" s="169"/>
      <c r="L103" s="170"/>
      <c r="M103" s="170"/>
      <c r="N103" s="170"/>
      <c r="O103" s="170"/>
      <c r="P103" s="170"/>
      <c r="Q103" s="170"/>
      <c r="R103" s="170"/>
      <c r="S103" s="170"/>
    </row>
    <row r="104" spans="1:19" s="171" customFormat="1" ht="12">
      <c r="A104" s="169"/>
      <c r="B104" s="170"/>
      <c r="C104" s="170"/>
      <c r="D104" s="170"/>
      <c r="E104" s="170"/>
      <c r="F104" s="170"/>
      <c r="G104" s="170"/>
      <c r="H104" s="170"/>
      <c r="I104" s="170"/>
      <c r="J104" s="170"/>
      <c r="K104" s="169"/>
      <c r="L104" s="170"/>
      <c r="M104" s="170"/>
      <c r="N104" s="170"/>
      <c r="O104" s="170"/>
      <c r="P104" s="170"/>
      <c r="Q104" s="170"/>
      <c r="R104" s="170"/>
      <c r="S104" s="170"/>
    </row>
    <row r="105" spans="1:19" s="171" customFormat="1" ht="12">
      <c r="A105" s="169"/>
      <c r="B105" s="170"/>
      <c r="C105" s="170"/>
      <c r="D105" s="170"/>
      <c r="E105" s="170"/>
      <c r="F105" s="170"/>
      <c r="G105" s="170"/>
      <c r="H105" s="170"/>
      <c r="I105" s="170"/>
      <c r="J105" s="170"/>
      <c r="K105" s="169"/>
      <c r="L105" s="170"/>
      <c r="M105" s="170"/>
      <c r="N105" s="170"/>
      <c r="O105" s="170"/>
      <c r="P105" s="170"/>
      <c r="Q105" s="170"/>
      <c r="R105" s="170"/>
      <c r="S105" s="170"/>
    </row>
    <row r="106" spans="1:19" s="171" customFormat="1" ht="12">
      <c r="A106" s="169"/>
      <c r="B106" s="170"/>
      <c r="C106" s="170"/>
      <c r="D106" s="170"/>
      <c r="E106" s="170"/>
      <c r="F106" s="170"/>
      <c r="G106" s="170"/>
      <c r="H106" s="170"/>
      <c r="I106" s="170"/>
      <c r="J106" s="170"/>
      <c r="K106" s="169"/>
      <c r="L106" s="170"/>
      <c r="M106" s="170"/>
      <c r="N106" s="170"/>
      <c r="O106" s="170"/>
      <c r="P106" s="170"/>
      <c r="Q106" s="170"/>
      <c r="R106" s="170"/>
      <c r="S106" s="170"/>
    </row>
    <row r="107" spans="1:19" s="171" customFormat="1" ht="12">
      <c r="A107" s="169"/>
      <c r="B107" s="170"/>
      <c r="C107" s="170"/>
      <c r="D107" s="170"/>
      <c r="E107" s="170"/>
      <c r="F107" s="170"/>
      <c r="G107" s="170"/>
      <c r="H107" s="170"/>
      <c r="I107" s="170"/>
      <c r="J107" s="170"/>
      <c r="K107" s="169"/>
      <c r="L107" s="170"/>
      <c r="M107" s="170"/>
      <c r="N107" s="170"/>
      <c r="O107" s="170"/>
      <c r="P107" s="170"/>
      <c r="Q107" s="170"/>
      <c r="R107" s="170"/>
      <c r="S107" s="170"/>
    </row>
    <row r="108" spans="1:19" s="171" customFormat="1" ht="12">
      <c r="A108" s="169"/>
      <c r="B108" s="170"/>
      <c r="C108" s="170"/>
      <c r="D108" s="170"/>
      <c r="E108" s="170"/>
      <c r="F108" s="170"/>
      <c r="G108" s="170"/>
      <c r="H108" s="170"/>
      <c r="I108" s="170"/>
      <c r="J108" s="170"/>
      <c r="K108" s="169"/>
      <c r="L108" s="170"/>
      <c r="M108" s="170"/>
      <c r="N108" s="170"/>
      <c r="O108" s="170"/>
      <c r="P108" s="170"/>
      <c r="Q108" s="170"/>
      <c r="R108" s="170"/>
      <c r="S108" s="170"/>
    </row>
    <row r="109" spans="1:19" s="171" customFormat="1" ht="12">
      <c r="A109" s="169"/>
      <c r="B109" s="170"/>
      <c r="C109" s="170"/>
      <c r="D109" s="170"/>
      <c r="E109" s="170"/>
      <c r="F109" s="170"/>
      <c r="G109" s="170"/>
      <c r="H109" s="170"/>
      <c r="I109" s="170"/>
      <c r="J109" s="170"/>
      <c r="K109" s="169"/>
      <c r="L109" s="170"/>
      <c r="M109" s="170"/>
      <c r="N109" s="170"/>
      <c r="O109" s="170"/>
      <c r="P109" s="170"/>
      <c r="Q109" s="170"/>
      <c r="R109" s="170"/>
      <c r="S109" s="170"/>
    </row>
    <row r="110" spans="1:19" s="171" customFormat="1" ht="12">
      <c r="A110" s="169"/>
      <c r="B110" s="170"/>
      <c r="C110" s="170"/>
      <c r="D110" s="170"/>
      <c r="E110" s="170"/>
      <c r="F110" s="170"/>
      <c r="G110" s="170"/>
      <c r="H110" s="170"/>
      <c r="I110" s="170"/>
      <c r="J110" s="170"/>
      <c r="K110" s="169"/>
      <c r="L110" s="170"/>
      <c r="M110" s="170"/>
      <c r="N110" s="170"/>
      <c r="O110" s="170"/>
      <c r="P110" s="170"/>
      <c r="Q110" s="170"/>
      <c r="R110" s="170"/>
      <c r="S110" s="170"/>
    </row>
    <row r="111" spans="1:19" s="171" customFormat="1" ht="12">
      <c r="A111" s="169"/>
      <c r="B111" s="170"/>
      <c r="C111" s="170"/>
      <c r="D111" s="170"/>
      <c r="E111" s="170"/>
      <c r="F111" s="170"/>
      <c r="G111" s="170"/>
      <c r="H111" s="170"/>
      <c r="I111" s="170"/>
      <c r="J111" s="170"/>
      <c r="K111" s="169"/>
      <c r="L111" s="170"/>
      <c r="M111" s="170"/>
      <c r="N111" s="170"/>
      <c r="O111" s="170"/>
      <c r="P111" s="170"/>
      <c r="Q111" s="170"/>
      <c r="R111" s="170"/>
      <c r="S111" s="170"/>
    </row>
    <row r="112" spans="1:19" s="171" customFormat="1" ht="12">
      <c r="A112" s="169"/>
      <c r="B112" s="170"/>
      <c r="C112" s="170"/>
      <c r="D112" s="170"/>
      <c r="E112" s="170"/>
      <c r="F112" s="170"/>
      <c r="G112" s="170"/>
      <c r="H112" s="170"/>
      <c r="I112" s="170"/>
      <c r="J112" s="170"/>
      <c r="K112" s="169"/>
      <c r="L112" s="170"/>
      <c r="M112" s="170"/>
      <c r="N112" s="170"/>
      <c r="O112" s="170"/>
      <c r="P112" s="170"/>
      <c r="Q112" s="170"/>
      <c r="R112" s="170"/>
      <c r="S112" s="170"/>
    </row>
    <row r="113" spans="1:19" s="171" customFormat="1" ht="12">
      <c r="A113" s="169"/>
      <c r="B113" s="170"/>
      <c r="C113" s="170"/>
      <c r="D113" s="170"/>
      <c r="E113" s="170"/>
      <c r="F113" s="170"/>
      <c r="G113" s="170"/>
      <c r="H113" s="170"/>
      <c r="I113" s="170"/>
      <c r="J113" s="170"/>
      <c r="K113" s="169"/>
      <c r="L113" s="170"/>
      <c r="M113" s="170"/>
      <c r="N113" s="170"/>
      <c r="O113" s="170"/>
      <c r="P113" s="170"/>
      <c r="Q113" s="170"/>
      <c r="R113" s="170"/>
      <c r="S113" s="170"/>
    </row>
    <row r="114" spans="1:19">
      <c r="A114" s="169"/>
      <c r="K114" s="169"/>
    </row>
  </sheetData>
  <sheetProtection selectLockedCells="1"/>
  <mergeCells count="39">
    <mergeCell ref="K12:L12"/>
    <mergeCell ref="I8:I9"/>
    <mergeCell ref="M7:O7"/>
    <mergeCell ref="K10:L10"/>
    <mergeCell ref="Q8:Q9"/>
    <mergeCell ref="K6:L9"/>
    <mergeCell ref="P8:P9"/>
    <mergeCell ref="A6:B9"/>
    <mergeCell ref="H8:H9"/>
    <mergeCell ref="R8:R9"/>
    <mergeCell ref="A13:B13"/>
    <mergeCell ref="S6:S9"/>
    <mergeCell ref="C7:C9"/>
    <mergeCell ref="D7:D9"/>
    <mergeCell ref="E8:E9"/>
    <mergeCell ref="F8:F9"/>
    <mergeCell ref="G8:G9"/>
    <mergeCell ref="N8:N9"/>
    <mergeCell ref="O8:O9"/>
    <mergeCell ref="H7:J7"/>
    <mergeCell ref="P7:R7"/>
    <mergeCell ref="K13:L13"/>
    <mergeCell ref="A12:B12"/>
    <mergeCell ref="K4:S4"/>
    <mergeCell ref="K3:S3"/>
    <mergeCell ref="K14:L14"/>
    <mergeCell ref="A4:J4"/>
    <mergeCell ref="K11:L11"/>
    <mergeCell ref="A11:B11"/>
    <mergeCell ref="J8:J9"/>
    <mergeCell ref="A3:J3"/>
    <mergeCell ref="E7:G7"/>
    <mergeCell ref="A10:B10"/>
    <mergeCell ref="A14:B14"/>
    <mergeCell ref="M8:M9"/>
    <mergeCell ref="M5:O5"/>
    <mergeCell ref="C6:D6"/>
    <mergeCell ref="E6:J6"/>
    <mergeCell ref="M6:R6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39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view="pageBreakPreview" zoomScaleNormal="100" zoomScaleSheetLayoutView="100" workbookViewId="0">
      <selection activeCell="F23" sqref="F23"/>
    </sheetView>
  </sheetViews>
  <sheetFormatPr defaultColWidth="13.125" defaultRowHeight="14.25"/>
  <cols>
    <col min="1" max="1" width="6.125" style="43" customWidth="1"/>
    <col min="2" max="2" width="9.625" style="7" customWidth="1"/>
    <col min="3" max="3" width="10.5" style="45" customWidth="1"/>
    <col min="4" max="4" width="9.875" style="45" customWidth="1"/>
    <col min="5" max="5" width="8.75" style="45" bestFit="1" customWidth="1"/>
    <col min="6" max="7" width="8.75" style="45" customWidth="1"/>
    <col min="8" max="8" width="10.25" style="45" customWidth="1"/>
    <col min="9" max="9" width="9.625" style="45" customWidth="1"/>
    <col min="10" max="16384" width="13.125" style="7"/>
  </cols>
  <sheetData>
    <row r="1" spans="1:9" s="19" customFormat="1" ht="14.1" customHeight="1">
      <c r="A1" s="55"/>
      <c r="C1" s="22"/>
      <c r="D1" s="22"/>
      <c r="E1" s="22"/>
      <c r="F1" s="22"/>
      <c r="G1" s="22"/>
      <c r="H1" s="22"/>
      <c r="I1" s="14" t="s">
        <v>756</v>
      </c>
    </row>
    <row r="2" spans="1:9" s="19" customFormat="1" ht="14.1" customHeight="1">
      <c r="A2" s="55"/>
      <c r="C2" s="22"/>
      <c r="D2" s="22"/>
      <c r="E2" s="22"/>
      <c r="F2" s="22"/>
      <c r="G2" s="22"/>
      <c r="H2" s="22"/>
      <c r="I2" s="22"/>
    </row>
    <row r="3" spans="1:9" s="23" customFormat="1" ht="20.100000000000001" customHeight="1">
      <c r="A3" s="1331" t="s">
        <v>380</v>
      </c>
      <c r="B3" s="1331"/>
      <c r="C3" s="1331"/>
      <c r="D3" s="1331"/>
      <c r="E3" s="1331"/>
      <c r="F3" s="1331"/>
      <c r="G3" s="1331"/>
      <c r="H3" s="1331"/>
      <c r="I3" s="1331"/>
    </row>
    <row r="4" spans="1:9" s="25" customFormat="1" ht="24" customHeight="1">
      <c r="A4" s="1436" t="s">
        <v>381</v>
      </c>
      <c r="B4" s="1436"/>
      <c r="C4" s="1436"/>
      <c r="D4" s="1436"/>
      <c r="E4" s="1436"/>
      <c r="F4" s="1436"/>
      <c r="G4" s="1436"/>
      <c r="H4" s="1436"/>
      <c r="I4" s="1436"/>
    </row>
    <row r="5" spans="1:9" s="27" customFormat="1" ht="18" customHeight="1" thickBot="1">
      <c r="A5" s="27" t="s">
        <v>356</v>
      </c>
      <c r="I5" s="49" t="s">
        <v>90</v>
      </c>
    </row>
    <row r="6" spans="1:9" s="1" customFormat="1" ht="23.1" customHeight="1">
      <c r="A6" s="1657" t="s">
        <v>57</v>
      </c>
      <c r="B6" s="1836"/>
      <c r="C6" s="1610" t="s">
        <v>383</v>
      </c>
      <c r="D6" s="1327" t="s">
        <v>384</v>
      </c>
      <c r="E6" s="1323"/>
      <c r="F6" s="1323"/>
      <c r="G6" s="1667"/>
      <c r="H6" s="1327" t="s">
        <v>976</v>
      </c>
      <c r="I6" s="1327" t="s">
        <v>385</v>
      </c>
    </row>
    <row r="7" spans="1:9" s="1" customFormat="1" ht="23.1" customHeight="1">
      <c r="A7" s="1363"/>
      <c r="B7" s="1451"/>
      <c r="C7" s="1839"/>
      <c r="D7" s="1567"/>
      <c r="E7" s="1581"/>
      <c r="F7" s="1581"/>
      <c r="G7" s="1573"/>
      <c r="H7" s="1567"/>
      <c r="I7" s="1569"/>
    </row>
    <row r="8" spans="1:9" s="1" customFormat="1" ht="21" customHeight="1">
      <c r="A8" s="1363"/>
      <c r="B8" s="1451"/>
      <c r="C8" s="1510" t="s">
        <v>180</v>
      </c>
      <c r="D8" s="1503" t="s">
        <v>180</v>
      </c>
      <c r="E8" s="1503" t="s">
        <v>972</v>
      </c>
      <c r="F8" s="1353"/>
      <c r="G8" s="1353"/>
      <c r="H8" s="1503" t="s">
        <v>180</v>
      </c>
      <c r="I8" s="1515" t="s">
        <v>180</v>
      </c>
    </row>
    <row r="9" spans="1:9" s="1" customFormat="1" ht="12.75" customHeight="1">
      <c r="A9" s="1363"/>
      <c r="B9" s="1451"/>
      <c r="C9" s="1611"/>
      <c r="D9" s="1505"/>
      <c r="E9" s="1370"/>
      <c r="F9" s="1503" t="s">
        <v>973</v>
      </c>
      <c r="G9" s="1503" t="s">
        <v>974</v>
      </c>
      <c r="H9" s="1505"/>
      <c r="I9" s="1567"/>
    </row>
    <row r="10" spans="1:9" s="1" customFormat="1" ht="12.75" customHeight="1">
      <c r="A10" s="1837"/>
      <c r="B10" s="1838"/>
      <c r="C10" s="1612"/>
      <c r="D10" s="1518"/>
      <c r="E10" s="1373"/>
      <c r="F10" s="1518"/>
      <c r="G10" s="1518"/>
      <c r="H10" s="1518"/>
      <c r="I10" s="1520"/>
    </row>
    <row r="11" spans="1:9" s="1" customFormat="1" ht="16.5" customHeight="1">
      <c r="A11" s="1823" t="s">
        <v>296</v>
      </c>
      <c r="B11" s="1285"/>
      <c r="C11" s="39">
        <v>7223</v>
      </c>
      <c r="D11" s="31">
        <v>10</v>
      </c>
      <c r="E11" s="31" t="s">
        <v>955</v>
      </c>
      <c r="F11" s="31" t="s">
        <v>955</v>
      </c>
      <c r="G11" s="31" t="s">
        <v>955</v>
      </c>
      <c r="H11" s="31">
        <v>7113</v>
      </c>
      <c r="I11" s="31">
        <v>99</v>
      </c>
    </row>
    <row r="12" spans="1:9" s="1" customFormat="1" ht="16.5" customHeight="1">
      <c r="A12" s="1823" t="s">
        <v>297</v>
      </c>
      <c r="B12" s="1285"/>
      <c r="C12" s="39">
        <v>7372</v>
      </c>
      <c r="D12" s="31">
        <v>13</v>
      </c>
      <c r="E12" s="31" t="s">
        <v>955</v>
      </c>
      <c r="F12" s="31" t="s">
        <v>955</v>
      </c>
      <c r="G12" s="31" t="s">
        <v>955</v>
      </c>
      <c r="H12" s="31">
        <v>7254</v>
      </c>
      <c r="I12" s="31">
        <v>104</v>
      </c>
    </row>
    <row r="13" spans="1:9" s="1" customFormat="1" ht="16.5" customHeight="1">
      <c r="A13" s="1823" t="s">
        <v>348</v>
      </c>
      <c r="B13" s="1822"/>
      <c r="C13" s="39">
        <v>7532</v>
      </c>
      <c r="D13" s="31">
        <v>13</v>
      </c>
      <c r="E13" s="31" t="s">
        <v>955</v>
      </c>
      <c r="F13" s="31" t="s">
        <v>955</v>
      </c>
      <c r="G13" s="31" t="s">
        <v>955</v>
      </c>
      <c r="H13" s="31">
        <v>7413</v>
      </c>
      <c r="I13" s="31">
        <v>106</v>
      </c>
    </row>
    <row r="14" spans="1:9" s="1" customFormat="1" ht="16.5" customHeight="1">
      <c r="A14" s="1823" t="s">
        <v>904</v>
      </c>
      <c r="B14" s="1822"/>
      <c r="C14" s="39">
        <v>7656</v>
      </c>
      <c r="D14" s="31">
        <v>13</v>
      </c>
      <c r="E14" s="31">
        <v>100</v>
      </c>
      <c r="F14" s="31">
        <v>51</v>
      </c>
      <c r="G14" s="31">
        <v>49</v>
      </c>
      <c r="H14" s="31">
        <v>7535</v>
      </c>
      <c r="I14" s="31">
        <v>108</v>
      </c>
    </row>
    <row r="15" spans="1:9" s="50" customFormat="1" ht="16.5" customHeight="1">
      <c r="A15" s="1827" t="s">
        <v>1101</v>
      </c>
      <c r="B15" s="1840"/>
      <c r="C15" s="158">
        <f t="shared" ref="C15:I15" si="0">SUM(C17:C39)</f>
        <v>7768</v>
      </c>
      <c r="D15" s="36">
        <f t="shared" si="0"/>
        <v>14</v>
      </c>
      <c r="E15" s="36">
        <f t="shared" si="0"/>
        <v>117</v>
      </c>
      <c r="F15" s="36">
        <f t="shared" si="0"/>
        <v>55</v>
      </c>
      <c r="G15" s="36">
        <f t="shared" si="0"/>
        <v>62</v>
      </c>
      <c r="H15" s="36">
        <f t="shared" si="0"/>
        <v>7644</v>
      </c>
      <c r="I15" s="36">
        <f t="shared" si="0"/>
        <v>110</v>
      </c>
    </row>
    <row r="16" spans="1:9" s="1" customFormat="1" ht="12.75" customHeight="1">
      <c r="B16" s="121"/>
      <c r="C16" s="39"/>
      <c r="D16" s="31"/>
      <c r="E16" s="31"/>
      <c r="F16" s="31"/>
      <c r="G16" s="31"/>
      <c r="H16" s="31"/>
      <c r="I16" s="31"/>
    </row>
    <row r="17" spans="1:9" s="1" customFormat="1" ht="15.6" customHeight="1">
      <c r="A17" s="52" t="s">
        <v>298</v>
      </c>
      <c r="B17" s="172" t="s">
        <v>299</v>
      </c>
      <c r="C17" s="664">
        <f>SUM(D17,H17,I17)</f>
        <v>588</v>
      </c>
      <c r="D17" s="378">
        <v>1</v>
      </c>
      <c r="E17" s="378">
        <v>8</v>
      </c>
      <c r="F17" s="378">
        <v>5</v>
      </c>
      <c r="G17" s="378">
        <v>3</v>
      </c>
      <c r="H17" s="438">
        <v>577</v>
      </c>
      <c r="I17" s="378">
        <v>10</v>
      </c>
    </row>
    <row r="18" spans="1:9" s="1" customFormat="1" ht="15.6" customHeight="1">
      <c r="A18" s="52" t="s">
        <v>300</v>
      </c>
      <c r="B18" s="172" t="s">
        <v>301</v>
      </c>
      <c r="C18" s="664">
        <f t="shared" ref="C18:C39" si="1">SUM(D18,H18,I18)</f>
        <v>606</v>
      </c>
      <c r="D18" s="378">
        <v>0</v>
      </c>
      <c r="E18" s="378">
        <v>0</v>
      </c>
      <c r="F18" s="378">
        <v>0</v>
      </c>
      <c r="G18" s="378">
        <v>0</v>
      </c>
      <c r="H18" s="438">
        <v>603</v>
      </c>
      <c r="I18" s="378">
        <v>3</v>
      </c>
    </row>
    <row r="19" spans="1:9" s="1" customFormat="1" ht="15.6" customHeight="1">
      <c r="A19" s="52" t="s">
        <v>302</v>
      </c>
      <c r="B19" s="172" t="s">
        <v>303</v>
      </c>
      <c r="C19" s="664">
        <f t="shared" si="1"/>
        <v>498</v>
      </c>
      <c r="D19" s="378">
        <v>1</v>
      </c>
      <c r="E19" s="378">
        <v>12</v>
      </c>
      <c r="F19" s="378">
        <v>4</v>
      </c>
      <c r="G19" s="378">
        <v>8</v>
      </c>
      <c r="H19" s="438">
        <v>497</v>
      </c>
      <c r="I19" s="378">
        <v>0</v>
      </c>
    </row>
    <row r="20" spans="1:9" s="1" customFormat="1" ht="15.6" customHeight="1">
      <c r="A20" s="52" t="s">
        <v>304</v>
      </c>
      <c r="B20" s="172" t="s">
        <v>305</v>
      </c>
      <c r="C20" s="664">
        <f t="shared" si="1"/>
        <v>524</v>
      </c>
      <c r="D20" s="378">
        <v>1</v>
      </c>
      <c r="E20" s="378">
        <v>1</v>
      </c>
      <c r="F20" s="378">
        <v>1</v>
      </c>
      <c r="G20" s="378">
        <v>0</v>
      </c>
      <c r="H20" s="438">
        <v>508</v>
      </c>
      <c r="I20" s="378">
        <v>15</v>
      </c>
    </row>
    <row r="21" spans="1:9" s="1" customFormat="1" ht="15.6" customHeight="1">
      <c r="A21" s="52" t="s">
        <v>306</v>
      </c>
      <c r="B21" s="172" t="s">
        <v>307</v>
      </c>
      <c r="C21" s="664">
        <f t="shared" si="1"/>
        <v>377</v>
      </c>
      <c r="D21" s="378">
        <v>1</v>
      </c>
      <c r="E21" s="378">
        <v>15</v>
      </c>
      <c r="F21" s="378">
        <v>8</v>
      </c>
      <c r="G21" s="378">
        <v>7</v>
      </c>
      <c r="H21" s="438">
        <v>374</v>
      </c>
      <c r="I21" s="378">
        <v>2</v>
      </c>
    </row>
    <row r="22" spans="1:9" s="1" customFormat="1" ht="15.6" customHeight="1">
      <c r="A22" s="52" t="s">
        <v>308</v>
      </c>
      <c r="B22" s="172" t="s">
        <v>309</v>
      </c>
      <c r="C22" s="664">
        <f t="shared" si="1"/>
        <v>336</v>
      </c>
      <c r="D22" s="378">
        <v>0</v>
      </c>
      <c r="E22" s="378">
        <v>0</v>
      </c>
      <c r="F22" s="378">
        <v>0</v>
      </c>
      <c r="G22" s="378">
        <v>0</v>
      </c>
      <c r="H22" s="438">
        <v>328</v>
      </c>
      <c r="I22" s="378">
        <v>8</v>
      </c>
    </row>
    <row r="23" spans="1:9" s="1" customFormat="1" ht="15.6" customHeight="1">
      <c r="A23" s="52" t="s">
        <v>310</v>
      </c>
      <c r="B23" s="172" t="s">
        <v>311</v>
      </c>
      <c r="C23" s="664">
        <f t="shared" si="1"/>
        <v>424</v>
      </c>
      <c r="D23" s="378">
        <v>1</v>
      </c>
      <c r="E23" s="378">
        <v>3</v>
      </c>
      <c r="F23" s="378">
        <v>1</v>
      </c>
      <c r="G23" s="378">
        <v>2</v>
      </c>
      <c r="H23" s="438">
        <v>418</v>
      </c>
      <c r="I23" s="378">
        <v>5</v>
      </c>
    </row>
    <row r="24" spans="1:9" s="1" customFormat="1" ht="15.6" customHeight="1">
      <c r="A24" s="52" t="s">
        <v>312</v>
      </c>
      <c r="B24" s="172" t="s">
        <v>313</v>
      </c>
      <c r="C24" s="664">
        <f t="shared" si="1"/>
        <v>573</v>
      </c>
      <c r="D24" s="378">
        <v>0</v>
      </c>
      <c r="E24" s="378">
        <v>0</v>
      </c>
      <c r="F24" s="378">
        <v>0</v>
      </c>
      <c r="G24" s="378">
        <v>0</v>
      </c>
      <c r="H24" s="438">
        <v>568</v>
      </c>
      <c r="I24" s="378">
        <v>5</v>
      </c>
    </row>
    <row r="25" spans="1:9" s="1" customFormat="1" ht="15.6" customHeight="1">
      <c r="A25" s="52" t="s">
        <v>314</v>
      </c>
      <c r="B25" s="172" t="s">
        <v>315</v>
      </c>
      <c r="C25" s="664">
        <f t="shared" si="1"/>
        <v>366</v>
      </c>
      <c r="D25" s="378">
        <v>1</v>
      </c>
      <c r="E25" s="378">
        <v>11</v>
      </c>
      <c r="F25" s="378">
        <v>3</v>
      </c>
      <c r="G25" s="378">
        <v>8</v>
      </c>
      <c r="H25" s="438">
        <v>357</v>
      </c>
      <c r="I25" s="378">
        <v>8</v>
      </c>
    </row>
    <row r="26" spans="1:9" s="1" customFormat="1" ht="15.6" customHeight="1">
      <c r="A26" s="52" t="s">
        <v>316</v>
      </c>
      <c r="B26" s="172" t="s">
        <v>317</v>
      </c>
      <c r="C26" s="664">
        <f t="shared" si="1"/>
        <v>368</v>
      </c>
      <c r="D26" s="378">
        <v>1</v>
      </c>
      <c r="E26" s="378">
        <v>21</v>
      </c>
      <c r="F26" s="378">
        <v>12</v>
      </c>
      <c r="G26" s="378">
        <v>9</v>
      </c>
      <c r="H26" s="438">
        <v>356</v>
      </c>
      <c r="I26" s="378">
        <v>11</v>
      </c>
    </row>
    <row r="27" spans="1:9" s="1" customFormat="1" ht="15.6" customHeight="1">
      <c r="A27" s="52" t="s">
        <v>318</v>
      </c>
      <c r="B27" s="172" t="s">
        <v>319</v>
      </c>
      <c r="C27" s="664">
        <f t="shared" si="1"/>
        <v>201</v>
      </c>
      <c r="D27" s="378">
        <v>0</v>
      </c>
      <c r="E27" s="378">
        <v>0</v>
      </c>
      <c r="F27" s="378">
        <v>0</v>
      </c>
      <c r="G27" s="378">
        <v>0</v>
      </c>
      <c r="H27" s="438">
        <v>199</v>
      </c>
      <c r="I27" s="378">
        <v>2</v>
      </c>
    </row>
    <row r="28" spans="1:9" s="1" customFormat="1" ht="15.6" customHeight="1">
      <c r="A28" s="52" t="s">
        <v>320</v>
      </c>
      <c r="B28" s="172" t="s">
        <v>321</v>
      </c>
      <c r="C28" s="664">
        <f t="shared" si="1"/>
        <v>474</v>
      </c>
      <c r="D28" s="378">
        <v>3</v>
      </c>
      <c r="E28" s="378">
        <v>20</v>
      </c>
      <c r="F28" s="378">
        <v>10</v>
      </c>
      <c r="G28" s="378">
        <v>10</v>
      </c>
      <c r="H28" s="438">
        <v>470</v>
      </c>
      <c r="I28" s="378">
        <v>1</v>
      </c>
    </row>
    <row r="29" spans="1:9" s="1" customFormat="1" ht="15.6" customHeight="1">
      <c r="A29" s="52" t="s">
        <v>322</v>
      </c>
      <c r="B29" s="172" t="s">
        <v>323</v>
      </c>
      <c r="C29" s="664">
        <f t="shared" si="1"/>
        <v>201</v>
      </c>
      <c r="D29" s="378">
        <v>0</v>
      </c>
      <c r="E29" s="378">
        <v>0</v>
      </c>
      <c r="F29" s="378">
        <v>0</v>
      </c>
      <c r="G29" s="378">
        <v>0</v>
      </c>
      <c r="H29" s="907">
        <v>195</v>
      </c>
      <c r="I29" s="378">
        <v>6</v>
      </c>
    </row>
    <row r="30" spans="1:9" s="1" customFormat="1" ht="15.6" customHeight="1">
      <c r="A30" s="52" t="s">
        <v>324</v>
      </c>
      <c r="B30" s="172" t="s">
        <v>325</v>
      </c>
      <c r="C30" s="664">
        <f t="shared" si="1"/>
        <v>155</v>
      </c>
      <c r="D30" s="378">
        <v>0</v>
      </c>
      <c r="E30" s="378">
        <v>0</v>
      </c>
      <c r="F30" s="378">
        <v>0</v>
      </c>
      <c r="G30" s="378">
        <v>0</v>
      </c>
      <c r="H30" s="438">
        <v>153</v>
      </c>
      <c r="I30" s="378">
        <v>2</v>
      </c>
    </row>
    <row r="31" spans="1:9" s="1" customFormat="1" ht="15.6" customHeight="1">
      <c r="A31" s="52" t="s">
        <v>326</v>
      </c>
      <c r="B31" s="172" t="s">
        <v>327</v>
      </c>
      <c r="C31" s="664">
        <f t="shared" si="1"/>
        <v>230</v>
      </c>
      <c r="D31" s="378">
        <v>0</v>
      </c>
      <c r="E31" s="378">
        <v>0</v>
      </c>
      <c r="F31" s="378">
        <v>0</v>
      </c>
      <c r="G31" s="378">
        <v>0</v>
      </c>
      <c r="H31" s="438">
        <v>228</v>
      </c>
      <c r="I31" s="378">
        <v>2</v>
      </c>
    </row>
    <row r="32" spans="1:9" s="1" customFormat="1" ht="15.6" customHeight="1">
      <c r="A32" s="52" t="s">
        <v>328</v>
      </c>
      <c r="B32" s="172" t="s">
        <v>329</v>
      </c>
      <c r="C32" s="664">
        <f t="shared" si="1"/>
        <v>312</v>
      </c>
      <c r="D32" s="378">
        <v>1</v>
      </c>
      <c r="E32" s="378">
        <v>7</v>
      </c>
      <c r="F32" s="378">
        <v>5</v>
      </c>
      <c r="G32" s="378">
        <v>2</v>
      </c>
      <c r="H32" s="438">
        <v>310</v>
      </c>
      <c r="I32" s="378">
        <v>1</v>
      </c>
    </row>
    <row r="33" spans="1:9" s="1" customFormat="1" ht="15.6" customHeight="1">
      <c r="A33" s="52" t="s">
        <v>330</v>
      </c>
      <c r="B33" s="172" t="s">
        <v>331</v>
      </c>
      <c r="C33" s="664">
        <f t="shared" si="1"/>
        <v>192</v>
      </c>
      <c r="D33" s="378">
        <v>0</v>
      </c>
      <c r="E33" s="378">
        <v>0</v>
      </c>
      <c r="F33" s="378">
        <v>0</v>
      </c>
      <c r="G33" s="378">
        <v>0</v>
      </c>
      <c r="H33" s="438">
        <v>191</v>
      </c>
      <c r="I33" s="378">
        <v>1</v>
      </c>
    </row>
    <row r="34" spans="1:9" s="1" customFormat="1" ht="15.6" customHeight="1">
      <c r="A34" s="52" t="s">
        <v>332</v>
      </c>
      <c r="B34" s="172" t="s">
        <v>333</v>
      </c>
      <c r="C34" s="664">
        <f t="shared" si="1"/>
        <v>262</v>
      </c>
      <c r="D34" s="378">
        <v>0</v>
      </c>
      <c r="E34" s="378">
        <v>0</v>
      </c>
      <c r="F34" s="378">
        <v>0</v>
      </c>
      <c r="G34" s="378">
        <v>0</v>
      </c>
      <c r="H34" s="438">
        <v>260</v>
      </c>
      <c r="I34" s="378">
        <v>2</v>
      </c>
    </row>
    <row r="35" spans="1:9" s="1" customFormat="1" ht="15.6" customHeight="1">
      <c r="A35" s="52" t="s">
        <v>334</v>
      </c>
      <c r="B35" s="172" t="s">
        <v>335</v>
      </c>
      <c r="C35" s="664">
        <f t="shared" si="1"/>
        <v>237</v>
      </c>
      <c r="D35" s="378">
        <v>1</v>
      </c>
      <c r="E35" s="378">
        <v>5</v>
      </c>
      <c r="F35" s="378">
        <v>2</v>
      </c>
      <c r="G35" s="378">
        <v>3</v>
      </c>
      <c r="H35" s="438">
        <v>232</v>
      </c>
      <c r="I35" s="378">
        <v>4</v>
      </c>
    </row>
    <row r="36" spans="1:9" s="1" customFormat="1" ht="15.6" customHeight="1">
      <c r="A36" s="52" t="s">
        <v>336</v>
      </c>
      <c r="B36" s="172" t="s">
        <v>337</v>
      </c>
      <c r="C36" s="664">
        <f t="shared" si="1"/>
        <v>342</v>
      </c>
      <c r="D36" s="378">
        <v>1</v>
      </c>
      <c r="E36" s="378">
        <v>10</v>
      </c>
      <c r="F36" s="378">
        <v>3</v>
      </c>
      <c r="G36" s="378">
        <v>7</v>
      </c>
      <c r="H36" s="438">
        <v>337</v>
      </c>
      <c r="I36" s="378">
        <v>4</v>
      </c>
    </row>
    <row r="37" spans="1:9" s="1" customFormat="1" ht="15.6" customHeight="1">
      <c r="A37" s="52" t="s">
        <v>338</v>
      </c>
      <c r="B37" s="172" t="s">
        <v>339</v>
      </c>
      <c r="C37" s="664">
        <f t="shared" si="1"/>
        <v>233</v>
      </c>
      <c r="D37" s="378">
        <v>0</v>
      </c>
      <c r="E37" s="378">
        <v>0</v>
      </c>
      <c r="F37" s="378">
        <v>0</v>
      </c>
      <c r="G37" s="378">
        <v>0</v>
      </c>
      <c r="H37" s="438">
        <v>227</v>
      </c>
      <c r="I37" s="378">
        <v>6</v>
      </c>
    </row>
    <row r="38" spans="1:9" s="1" customFormat="1" ht="15.6" customHeight="1">
      <c r="A38" s="52" t="s">
        <v>340</v>
      </c>
      <c r="B38" s="172" t="s">
        <v>341</v>
      </c>
      <c r="C38" s="664">
        <f t="shared" si="1"/>
        <v>243</v>
      </c>
      <c r="D38" s="378">
        <v>0</v>
      </c>
      <c r="E38" s="378">
        <v>0</v>
      </c>
      <c r="F38" s="378">
        <v>0</v>
      </c>
      <c r="G38" s="378">
        <v>0</v>
      </c>
      <c r="H38" s="438">
        <v>234</v>
      </c>
      <c r="I38" s="378">
        <v>9</v>
      </c>
    </row>
    <row r="39" spans="1:9" s="1" customFormat="1" ht="15.6" customHeight="1" thickBot="1">
      <c r="A39" s="52" t="s">
        <v>245</v>
      </c>
      <c r="B39" s="172" t="s">
        <v>343</v>
      </c>
      <c r="C39" s="664">
        <f t="shared" si="1"/>
        <v>26</v>
      </c>
      <c r="D39" s="378">
        <v>1</v>
      </c>
      <c r="E39" s="378">
        <v>4</v>
      </c>
      <c r="F39" s="378">
        <v>1</v>
      </c>
      <c r="G39" s="378">
        <v>3</v>
      </c>
      <c r="H39" s="438">
        <v>22</v>
      </c>
      <c r="I39" s="378">
        <v>3</v>
      </c>
    </row>
    <row r="40" spans="1:9" s="61" customFormat="1" ht="11.1" customHeight="1">
      <c r="A40" s="675" t="s">
        <v>1253</v>
      </c>
      <c r="B40" s="675"/>
      <c r="C40" s="676"/>
      <c r="D40" s="676"/>
      <c r="E40" s="677"/>
      <c r="F40" s="677"/>
      <c r="G40" s="677"/>
      <c r="H40" s="677"/>
      <c r="I40" s="676"/>
    </row>
    <row r="41" spans="1:9" s="161" customFormat="1" ht="11.1" customHeight="1">
      <c r="A41" s="659" t="s">
        <v>975</v>
      </c>
      <c r="B41" s="659"/>
      <c r="C41" s="678"/>
      <c r="D41" s="678"/>
      <c r="E41" s="659"/>
      <c r="F41" s="659"/>
      <c r="G41" s="659"/>
      <c r="H41" s="659"/>
      <c r="I41" s="659"/>
    </row>
    <row r="42" spans="1:9" s="161" customFormat="1" ht="14.25" customHeight="1">
      <c r="A42" s="405" t="s">
        <v>1079</v>
      </c>
      <c r="B42" s="659"/>
      <c r="C42" s="405"/>
      <c r="D42" s="405"/>
      <c r="E42" s="405"/>
      <c r="F42" s="405"/>
      <c r="G42" s="405"/>
      <c r="H42" s="405"/>
      <c r="I42" s="405"/>
    </row>
    <row r="43" spans="1:9" s="161" customFormat="1" ht="11.25" customHeight="1">
      <c r="A43" s="405" t="s">
        <v>1080</v>
      </c>
      <c r="B43" s="659"/>
      <c r="C43" s="405"/>
      <c r="D43" s="405"/>
      <c r="E43" s="405"/>
      <c r="F43" s="405"/>
      <c r="G43" s="405"/>
      <c r="H43" s="405"/>
      <c r="I43" s="405"/>
    </row>
    <row r="44" spans="1:9" s="1" customFormat="1" ht="11.25">
      <c r="A44" s="2"/>
      <c r="C44" s="2"/>
      <c r="D44" s="2"/>
      <c r="E44" s="2"/>
      <c r="F44" s="2"/>
      <c r="G44" s="2"/>
      <c r="H44" s="2"/>
      <c r="I44" s="2"/>
    </row>
    <row r="45" spans="1:9" s="1" customFormat="1" ht="11.25">
      <c r="A45" s="2"/>
      <c r="C45" s="2"/>
      <c r="D45" s="2"/>
      <c r="E45" s="2"/>
      <c r="F45" s="2"/>
      <c r="G45" s="2"/>
      <c r="H45" s="2"/>
      <c r="I45" s="2"/>
    </row>
    <row r="46" spans="1:9" s="1" customFormat="1" ht="11.25">
      <c r="A46" s="2"/>
      <c r="C46" s="2"/>
      <c r="D46" s="2"/>
      <c r="E46" s="2"/>
      <c r="F46" s="2"/>
      <c r="G46" s="2"/>
      <c r="H46" s="2"/>
      <c r="I46" s="2"/>
    </row>
    <row r="47" spans="1:9" s="1" customFormat="1" ht="11.25">
      <c r="A47" s="2"/>
      <c r="C47" s="2"/>
      <c r="D47" s="2"/>
      <c r="E47" s="2"/>
      <c r="F47" s="2"/>
      <c r="G47" s="2"/>
      <c r="H47" s="2"/>
      <c r="I47" s="2"/>
    </row>
    <row r="48" spans="1:9" s="1" customFormat="1" ht="11.25">
      <c r="A48" s="2"/>
      <c r="C48" s="2"/>
      <c r="D48" s="2"/>
      <c r="E48" s="2"/>
      <c r="F48" s="2"/>
      <c r="G48" s="2"/>
      <c r="H48" s="2"/>
      <c r="I48" s="2"/>
    </row>
    <row r="49" spans="1:9" s="1" customFormat="1" ht="11.25">
      <c r="A49" s="2"/>
      <c r="C49" s="2"/>
      <c r="D49" s="2"/>
      <c r="E49" s="2"/>
      <c r="F49" s="2"/>
      <c r="G49" s="2"/>
      <c r="H49" s="2"/>
      <c r="I49" s="2"/>
    </row>
    <row r="50" spans="1:9" s="1" customFormat="1" ht="11.25">
      <c r="A50" s="2"/>
      <c r="C50" s="2"/>
      <c r="D50" s="2"/>
      <c r="E50" s="2"/>
      <c r="F50" s="2"/>
      <c r="G50" s="2"/>
      <c r="H50" s="2"/>
      <c r="I50" s="2"/>
    </row>
    <row r="51" spans="1:9" s="1" customFormat="1" ht="11.25">
      <c r="A51" s="2"/>
      <c r="C51" s="2"/>
      <c r="D51" s="2"/>
      <c r="E51" s="2"/>
      <c r="F51" s="2"/>
      <c r="G51" s="2"/>
      <c r="H51" s="2"/>
      <c r="I51" s="2"/>
    </row>
    <row r="52" spans="1:9" s="1" customFormat="1" ht="11.25">
      <c r="A52" s="2"/>
      <c r="C52" s="2"/>
      <c r="D52" s="2"/>
      <c r="E52" s="2"/>
      <c r="F52" s="2"/>
      <c r="G52" s="2"/>
      <c r="H52" s="2"/>
      <c r="I52" s="2"/>
    </row>
    <row r="53" spans="1:9" s="1" customFormat="1" ht="11.25">
      <c r="A53" s="2"/>
      <c r="C53" s="2"/>
      <c r="D53" s="2"/>
      <c r="E53" s="2"/>
      <c r="F53" s="2"/>
      <c r="G53" s="2"/>
      <c r="H53" s="2"/>
      <c r="I53" s="2"/>
    </row>
    <row r="54" spans="1:9" s="1" customFormat="1" ht="11.25">
      <c r="A54" s="2"/>
      <c r="C54" s="2"/>
      <c r="D54" s="2"/>
      <c r="E54" s="2"/>
      <c r="F54" s="2"/>
      <c r="G54" s="2"/>
      <c r="H54" s="2"/>
      <c r="I54" s="2"/>
    </row>
    <row r="55" spans="1:9" s="1" customFormat="1" ht="11.25">
      <c r="A55" s="2"/>
      <c r="C55" s="2"/>
      <c r="D55" s="2"/>
      <c r="E55" s="2"/>
      <c r="F55" s="2"/>
      <c r="G55" s="2"/>
      <c r="H55" s="2"/>
      <c r="I55" s="2"/>
    </row>
    <row r="56" spans="1:9" s="1" customFormat="1" ht="11.25">
      <c r="A56" s="2"/>
      <c r="C56" s="2"/>
      <c r="D56" s="2"/>
      <c r="E56" s="2"/>
      <c r="F56" s="2"/>
      <c r="G56" s="2"/>
      <c r="H56" s="2"/>
      <c r="I56" s="2"/>
    </row>
    <row r="57" spans="1:9" s="1" customFormat="1" ht="11.25">
      <c r="A57" s="2"/>
      <c r="C57" s="2"/>
      <c r="D57" s="2"/>
      <c r="E57" s="2"/>
      <c r="F57" s="2"/>
      <c r="G57" s="2"/>
      <c r="H57" s="2"/>
      <c r="I57" s="2"/>
    </row>
    <row r="58" spans="1:9" s="1" customFormat="1" ht="11.25">
      <c r="A58" s="2"/>
      <c r="C58" s="2"/>
      <c r="D58" s="2"/>
      <c r="E58" s="2"/>
      <c r="F58" s="2"/>
      <c r="G58" s="2"/>
      <c r="H58" s="2"/>
      <c r="I58" s="2"/>
    </row>
    <row r="59" spans="1:9" s="1" customFormat="1" ht="11.25">
      <c r="A59" s="2"/>
      <c r="C59" s="2"/>
      <c r="D59" s="2"/>
      <c r="E59" s="2"/>
      <c r="F59" s="2"/>
      <c r="G59" s="2"/>
      <c r="H59" s="2"/>
      <c r="I59" s="2"/>
    </row>
    <row r="60" spans="1:9" s="1" customFormat="1" ht="11.25">
      <c r="A60" s="2"/>
      <c r="C60" s="2"/>
      <c r="D60" s="2"/>
      <c r="E60" s="2"/>
      <c r="F60" s="2"/>
      <c r="G60" s="2"/>
      <c r="H60" s="2"/>
      <c r="I60" s="2"/>
    </row>
    <row r="61" spans="1:9" s="1" customFormat="1" ht="11.25">
      <c r="A61" s="2"/>
      <c r="C61" s="2"/>
      <c r="D61" s="2"/>
      <c r="E61" s="2"/>
      <c r="F61" s="2"/>
      <c r="G61" s="2"/>
      <c r="H61" s="2"/>
      <c r="I61" s="2"/>
    </row>
    <row r="62" spans="1:9" s="1" customFormat="1" ht="11.25">
      <c r="A62" s="2"/>
      <c r="C62" s="2"/>
      <c r="D62" s="2"/>
      <c r="E62" s="2"/>
      <c r="F62" s="2"/>
      <c r="G62" s="2"/>
      <c r="H62" s="2"/>
      <c r="I62" s="2"/>
    </row>
    <row r="63" spans="1:9" s="1" customFormat="1" ht="11.25">
      <c r="A63" s="2"/>
      <c r="C63" s="2"/>
      <c r="D63" s="2"/>
      <c r="E63" s="2"/>
      <c r="F63" s="2"/>
      <c r="G63" s="2"/>
      <c r="H63" s="2"/>
      <c r="I63" s="2"/>
    </row>
    <row r="64" spans="1:9" s="1" customFormat="1" ht="11.25">
      <c r="A64" s="2"/>
      <c r="C64" s="2"/>
      <c r="D64" s="2"/>
      <c r="E64" s="2"/>
      <c r="F64" s="2"/>
      <c r="G64" s="2"/>
      <c r="H64" s="2"/>
      <c r="I64" s="2"/>
    </row>
    <row r="65" spans="1:9" s="1" customFormat="1" ht="11.25">
      <c r="A65" s="2"/>
      <c r="C65" s="2"/>
      <c r="D65" s="2"/>
      <c r="E65" s="2"/>
      <c r="F65" s="2"/>
      <c r="G65" s="2"/>
      <c r="H65" s="2"/>
      <c r="I65" s="2"/>
    </row>
    <row r="66" spans="1:9" s="1" customFormat="1" ht="11.25">
      <c r="A66" s="2"/>
      <c r="C66" s="2"/>
      <c r="D66" s="2"/>
      <c r="E66" s="2"/>
      <c r="F66" s="2"/>
      <c r="G66" s="2"/>
      <c r="H66" s="2"/>
      <c r="I66" s="2"/>
    </row>
    <row r="67" spans="1:9" s="1" customFormat="1" ht="11.25">
      <c r="A67" s="2"/>
      <c r="C67" s="2"/>
      <c r="D67" s="2"/>
      <c r="E67" s="2"/>
      <c r="F67" s="2"/>
      <c r="G67" s="2"/>
      <c r="H67" s="2"/>
      <c r="I67" s="2"/>
    </row>
    <row r="68" spans="1:9" s="1" customFormat="1" ht="11.25">
      <c r="A68" s="2"/>
      <c r="C68" s="2"/>
      <c r="D68" s="2"/>
      <c r="E68" s="2"/>
      <c r="F68" s="2"/>
      <c r="G68" s="2"/>
      <c r="H68" s="2"/>
      <c r="I68" s="2"/>
    </row>
    <row r="69" spans="1:9" s="1" customFormat="1" ht="11.25">
      <c r="A69" s="2"/>
      <c r="C69" s="2"/>
      <c r="D69" s="2"/>
      <c r="E69" s="2"/>
      <c r="F69" s="2"/>
      <c r="G69" s="2"/>
      <c r="H69" s="2"/>
      <c r="I69" s="2"/>
    </row>
    <row r="70" spans="1:9" s="1" customFormat="1" ht="11.25">
      <c r="A70" s="2"/>
      <c r="C70" s="2"/>
      <c r="D70" s="2"/>
      <c r="E70" s="2"/>
      <c r="F70" s="2"/>
      <c r="G70" s="2"/>
      <c r="H70" s="2"/>
      <c r="I70" s="2"/>
    </row>
    <row r="71" spans="1:9" s="1" customFormat="1" ht="11.25">
      <c r="A71" s="2"/>
      <c r="C71" s="2"/>
      <c r="D71" s="2"/>
      <c r="E71" s="2"/>
      <c r="F71" s="2"/>
      <c r="G71" s="2"/>
      <c r="H71" s="2"/>
      <c r="I71" s="2"/>
    </row>
    <row r="72" spans="1:9" s="1" customFormat="1" ht="11.25">
      <c r="A72" s="2"/>
      <c r="C72" s="2"/>
      <c r="D72" s="2"/>
      <c r="E72" s="2"/>
      <c r="F72" s="2"/>
      <c r="G72" s="2"/>
      <c r="H72" s="2"/>
      <c r="I72" s="2"/>
    </row>
    <row r="73" spans="1:9" s="1" customFormat="1" ht="11.25">
      <c r="A73" s="2"/>
      <c r="C73" s="2"/>
      <c r="D73" s="2"/>
      <c r="E73" s="2"/>
      <c r="F73" s="2"/>
      <c r="G73" s="2"/>
      <c r="H73" s="2"/>
      <c r="I73" s="2"/>
    </row>
    <row r="74" spans="1:9" s="1" customFormat="1" ht="11.25">
      <c r="A74" s="2"/>
      <c r="C74" s="2"/>
      <c r="D74" s="2"/>
      <c r="E74" s="2"/>
      <c r="F74" s="2"/>
      <c r="G74" s="2"/>
      <c r="H74" s="2"/>
      <c r="I74" s="2"/>
    </row>
    <row r="75" spans="1:9" s="1" customFormat="1" ht="11.25">
      <c r="A75" s="2"/>
      <c r="C75" s="2"/>
      <c r="D75" s="2"/>
      <c r="E75" s="2"/>
      <c r="F75" s="2"/>
      <c r="G75" s="2"/>
      <c r="H75" s="2"/>
      <c r="I75" s="2"/>
    </row>
    <row r="76" spans="1:9" s="1" customFormat="1" ht="11.25">
      <c r="A76" s="2"/>
      <c r="C76" s="2"/>
      <c r="D76" s="2"/>
      <c r="E76" s="2"/>
      <c r="F76" s="2"/>
      <c r="G76" s="2"/>
      <c r="H76" s="2"/>
      <c r="I76" s="2"/>
    </row>
    <row r="77" spans="1:9" s="1" customFormat="1" ht="11.25">
      <c r="A77" s="2"/>
      <c r="C77" s="2"/>
      <c r="D77" s="2"/>
      <c r="E77" s="2"/>
      <c r="F77" s="2"/>
      <c r="G77" s="2"/>
      <c r="H77" s="2"/>
      <c r="I77" s="2"/>
    </row>
    <row r="78" spans="1:9" s="1" customFormat="1" ht="11.25">
      <c r="A78" s="2"/>
      <c r="C78" s="2"/>
      <c r="D78" s="2"/>
      <c r="E78" s="2"/>
      <c r="F78" s="2"/>
      <c r="G78" s="2"/>
      <c r="H78" s="2"/>
      <c r="I78" s="2"/>
    </row>
    <row r="79" spans="1:9" s="1" customFormat="1" ht="11.25">
      <c r="A79" s="2"/>
      <c r="C79" s="2"/>
      <c r="D79" s="2"/>
      <c r="E79" s="2"/>
      <c r="F79" s="2"/>
      <c r="G79" s="2"/>
      <c r="H79" s="2"/>
      <c r="I79" s="2"/>
    </row>
    <row r="80" spans="1:9" s="1" customFormat="1" ht="11.25">
      <c r="A80" s="2"/>
      <c r="C80" s="2"/>
      <c r="D80" s="2"/>
      <c r="E80" s="2"/>
      <c r="F80" s="2"/>
      <c r="G80" s="2"/>
      <c r="H80" s="2"/>
      <c r="I80" s="2"/>
    </row>
    <row r="81" spans="1:9" s="1" customFormat="1" ht="11.25">
      <c r="A81" s="2"/>
      <c r="C81" s="2"/>
      <c r="D81" s="2"/>
      <c r="E81" s="2"/>
      <c r="F81" s="2"/>
      <c r="G81" s="2"/>
      <c r="H81" s="2"/>
      <c r="I81" s="2"/>
    </row>
    <row r="82" spans="1:9" s="1" customFormat="1" ht="11.25">
      <c r="A82" s="2"/>
      <c r="C82" s="2"/>
      <c r="D82" s="2"/>
      <c r="E82" s="2"/>
      <c r="F82" s="2"/>
      <c r="G82" s="2"/>
      <c r="H82" s="2"/>
      <c r="I82" s="2"/>
    </row>
    <row r="83" spans="1:9" s="1" customFormat="1" ht="11.25">
      <c r="A83" s="2"/>
      <c r="C83" s="2"/>
      <c r="D83" s="2"/>
      <c r="E83" s="2"/>
      <c r="F83" s="2"/>
      <c r="G83" s="2"/>
      <c r="H83" s="2"/>
      <c r="I83" s="2"/>
    </row>
    <row r="84" spans="1:9" s="1" customFormat="1" ht="11.25">
      <c r="A84" s="2"/>
      <c r="C84" s="2"/>
      <c r="D84" s="2"/>
      <c r="E84" s="2"/>
      <c r="F84" s="2"/>
      <c r="G84" s="2"/>
      <c r="H84" s="2"/>
      <c r="I84" s="2"/>
    </row>
    <row r="85" spans="1:9" s="1" customFormat="1" ht="11.25">
      <c r="A85" s="2"/>
      <c r="C85" s="2"/>
      <c r="D85" s="2"/>
      <c r="E85" s="2"/>
      <c r="F85" s="2"/>
      <c r="G85" s="2"/>
      <c r="H85" s="2"/>
      <c r="I85" s="2"/>
    </row>
    <row r="86" spans="1:9" s="1" customFormat="1" ht="11.25">
      <c r="A86" s="2"/>
      <c r="C86" s="2"/>
      <c r="D86" s="2"/>
      <c r="E86" s="2"/>
      <c r="F86" s="2"/>
      <c r="G86" s="2"/>
      <c r="H86" s="2"/>
      <c r="I86" s="2"/>
    </row>
    <row r="87" spans="1:9" s="1" customFormat="1" ht="11.25">
      <c r="A87" s="2"/>
      <c r="C87" s="2"/>
      <c r="D87" s="2"/>
      <c r="E87" s="2"/>
      <c r="F87" s="2"/>
      <c r="G87" s="2"/>
      <c r="H87" s="2"/>
      <c r="I87" s="2"/>
    </row>
    <row r="88" spans="1:9" s="1" customFormat="1" ht="11.25">
      <c r="A88" s="2"/>
      <c r="C88" s="2"/>
      <c r="D88" s="2"/>
      <c r="E88" s="2"/>
      <c r="F88" s="2"/>
      <c r="G88" s="2"/>
      <c r="H88" s="2"/>
      <c r="I88" s="2"/>
    </row>
    <row r="89" spans="1:9" s="1" customFormat="1" ht="11.25">
      <c r="A89" s="2"/>
      <c r="C89" s="2"/>
      <c r="D89" s="2"/>
      <c r="E89" s="2"/>
      <c r="F89" s="2"/>
      <c r="G89" s="2"/>
      <c r="H89" s="2"/>
      <c r="I89" s="2"/>
    </row>
    <row r="90" spans="1:9" s="1" customFormat="1" ht="11.25">
      <c r="A90" s="2"/>
      <c r="C90" s="2"/>
      <c r="D90" s="2"/>
      <c r="E90" s="2"/>
      <c r="F90" s="2"/>
      <c r="G90" s="2"/>
      <c r="H90" s="2"/>
      <c r="I90" s="2"/>
    </row>
    <row r="91" spans="1:9" s="1" customFormat="1" ht="11.25">
      <c r="A91" s="2"/>
      <c r="C91" s="2"/>
      <c r="D91" s="2"/>
      <c r="E91" s="2"/>
      <c r="F91" s="2"/>
      <c r="G91" s="2"/>
      <c r="H91" s="2"/>
      <c r="I91" s="2"/>
    </row>
    <row r="92" spans="1:9" s="1" customFormat="1" ht="11.25">
      <c r="A92" s="2"/>
      <c r="C92" s="2"/>
      <c r="D92" s="2"/>
      <c r="E92" s="2"/>
      <c r="F92" s="2"/>
      <c r="G92" s="2"/>
      <c r="H92" s="2"/>
      <c r="I92" s="2"/>
    </row>
    <row r="93" spans="1:9" s="1" customFormat="1" ht="11.25">
      <c r="A93" s="2"/>
      <c r="C93" s="2"/>
      <c r="D93" s="2"/>
      <c r="E93" s="2"/>
      <c r="F93" s="2"/>
      <c r="G93" s="2"/>
      <c r="H93" s="2"/>
      <c r="I93" s="2"/>
    </row>
    <row r="94" spans="1:9" s="1" customFormat="1" ht="11.25">
      <c r="A94" s="2"/>
      <c r="C94" s="2"/>
      <c r="D94" s="2"/>
      <c r="E94" s="2"/>
      <c r="F94" s="2"/>
      <c r="G94" s="2"/>
      <c r="H94" s="2"/>
      <c r="I94" s="2"/>
    </row>
    <row r="95" spans="1:9" s="1" customFormat="1" ht="11.25">
      <c r="A95" s="2"/>
      <c r="C95" s="2"/>
      <c r="D95" s="2"/>
      <c r="E95" s="2"/>
      <c r="F95" s="2"/>
      <c r="G95" s="2"/>
      <c r="H95" s="2"/>
      <c r="I95" s="2"/>
    </row>
    <row r="96" spans="1:9" s="1" customFormat="1" ht="11.25">
      <c r="A96" s="2"/>
      <c r="C96" s="2"/>
      <c r="D96" s="2"/>
      <c r="E96" s="2"/>
      <c r="F96" s="2"/>
      <c r="G96" s="2"/>
      <c r="H96" s="2"/>
      <c r="I96" s="2"/>
    </row>
    <row r="97" spans="1:9" s="1" customFormat="1" ht="11.25">
      <c r="A97" s="2"/>
      <c r="C97" s="2"/>
      <c r="D97" s="2"/>
      <c r="E97" s="2"/>
      <c r="F97" s="2"/>
      <c r="G97" s="2"/>
      <c r="H97" s="2"/>
      <c r="I97" s="2"/>
    </row>
    <row r="98" spans="1:9" s="1" customFormat="1" ht="11.25">
      <c r="A98" s="2"/>
      <c r="C98" s="2"/>
      <c r="D98" s="2"/>
      <c r="E98" s="2"/>
      <c r="F98" s="2"/>
      <c r="G98" s="2"/>
      <c r="H98" s="2"/>
      <c r="I98" s="2"/>
    </row>
    <row r="99" spans="1:9" s="1" customFormat="1" ht="11.25">
      <c r="A99" s="2"/>
      <c r="C99" s="2"/>
      <c r="D99" s="2"/>
      <c r="E99" s="2"/>
      <c r="F99" s="2"/>
      <c r="G99" s="2"/>
      <c r="H99" s="2"/>
      <c r="I99" s="2"/>
    </row>
    <row r="100" spans="1:9" s="1" customFormat="1" ht="11.25">
      <c r="A100" s="2"/>
      <c r="C100" s="2"/>
      <c r="D100" s="2"/>
      <c r="E100" s="2"/>
      <c r="F100" s="2"/>
      <c r="G100" s="2"/>
      <c r="H100" s="2"/>
      <c r="I100" s="2"/>
    </row>
    <row r="101" spans="1:9" s="1" customFormat="1" ht="11.25">
      <c r="A101" s="2"/>
      <c r="C101" s="2"/>
      <c r="D101" s="2"/>
      <c r="E101" s="2"/>
      <c r="F101" s="2"/>
      <c r="G101" s="2"/>
      <c r="H101" s="2"/>
      <c r="I101" s="2"/>
    </row>
    <row r="102" spans="1:9" s="1" customFormat="1" ht="11.25">
      <c r="A102" s="2"/>
      <c r="C102" s="2"/>
      <c r="D102" s="2"/>
      <c r="E102" s="2"/>
      <c r="F102" s="2"/>
      <c r="G102" s="2"/>
      <c r="H102" s="2"/>
      <c r="I102" s="2"/>
    </row>
    <row r="103" spans="1:9" s="1" customFormat="1" ht="11.25">
      <c r="A103" s="2"/>
      <c r="C103" s="2"/>
      <c r="D103" s="2"/>
      <c r="E103" s="2"/>
      <c r="F103" s="2"/>
      <c r="G103" s="2"/>
      <c r="H103" s="2"/>
      <c r="I103" s="2"/>
    </row>
    <row r="104" spans="1:9" s="1" customFormat="1" ht="11.25">
      <c r="A104" s="2"/>
      <c r="C104" s="2"/>
      <c r="D104" s="2"/>
      <c r="E104" s="2"/>
      <c r="F104" s="2"/>
      <c r="G104" s="2"/>
      <c r="H104" s="2"/>
      <c r="I104" s="2"/>
    </row>
  </sheetData>
  <sheetProtection selectLockedCells="1"/>
  <mergeCells count="20">
    <mergeCell ref="A15:B15"/>
    <mergeCell ref="E9:E10"/>
    <mergeCell ref="A11:B11"/>
    <mergeCell ref="I8:I10"/>
    <mergeCell ref="A14:B14"/>
    <mergeCell ref="A13:B13"/>
    <mergeCell ref="A12:B12"/>
    <mergeCell ref="A3:I3"/>
    <mergeCell ref="A4:I4"/>
    <mergeCell ref="A6:B10"/>
    <mergeCell ref="C6:C7"/>
    <mergeCell ref="I6:I7"/>
    <mergeCell ref="C8:C10"/>
    <mergeCell ref="H8:H10"/>
    <mergeCell ref="H6:H7"/>
    <mergeCell ref="D6:G7"/>
    <mergeCell ref="D8:D10"/>
    <mergeCell ref="E8:G8"/>
    <mergeCell ref="F9:F10"/>
    <mergeCell ref="G9:G10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5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0.625" style="43" customWidth="1"/>
    <col min="2" max="2" width="8.625" style="45" customWidth="1"/>
    <col min="3" max="3" width="9.625" style="45" customWidth="1"/>
    <col min="4" max="4" width="9.125" style="45" customWidth="1"/>
    <col min="5" max="6" width="8.625" style="45" customWidth="1"/>
    <col min="7" max="7" width="9.625" style="45" customWidth="1"/>
    <col min="8" max="10" width="8.625" style="45" customWidth="1"/>
    <col min="11" max="11" width="8.875" style="45" customWidth="1"/>
    <col min="12" max="17" width="8.625" style="45" customWidth="1"/>
    <col min="18" max="19" width="13.25" style="45" customWidth="1"/>
    <col min="20" max="27" width="8.625" style="45" customWidth="1"/>
    <col min="28" max="30" width="9.125" style="45" customWidth="1"/>
    <col min="31" max="35" width="8.625" style="45" customWidth="1"/>
    <col min="36" max="36" width="11.625" style="43" customWidth="1"/>
    <col min="37" max="16384" width="9" style="7"/>
  </cols>
  <sheetData>
    <row r="1" spans="1:39" s="893" customFormat="1" ht="14.1" customHeight="1">
      <c r="A1" s="55" t="s">
        <v>1366</v>
      </c>
      <c r="B1" s="2"/>
      <c r="C1" s="2"/>
      <c r="D1" s="2"/>
      <c r="E1" s="2"/>
      <c r="F1" s="2"/>
      <c r="G1" s="897"/>
      <c r="H1" s="897"/>
      <c r="I1" s="897"/>
      <c r="J1" s="2"/>
      <c r="K1" s="2"/>
      <c r="L1" s="2"/>
      <c r="M1" s="2"/>
      <c r="N1" s="2"/>
      <c r="O1" s="897"/>
      <c r="P1" s="897"/>
      <c r="Q1" s="897"/>
      <c r="R1" s="990" t="s">
        <v>1367</v>
      </c>
      <c r="S1" s="55" t="s">
        <v>1368</v>
      </c>
      <c r="U1" s="2"/>
      <c r="V1" s="897"/>
      <c r="W1" s="897"/>
      <c r="X1" s="897"/>
      <c r="Y1" s="2"/>
      <c r="Z1" s="2"/>
      <c r="AA1" s="2"/>
      <c r="AB1" s="2"/>
      <c r="AC1" s="2"/>
      <c r="AD1" s="2"/>
      <c r="AE1" s="2"/>
      <c r="AF1" s="2"/>
      <c r="AG1" s="897"/>
      <c r="AH1" s="897"/>
      <c r="AI1" s="897"/>
      <c r="AJ1" s="897" t="s">
        <v>1369</v>
      </c>
      <c r="AK1" s="28"/>
      <c r="AL1" s="28"/>
      <c r="AM1" s="28"/>
    </row>
    <row r="2" spans="1:39" s="893" customFormat="1" ht="13.5" customHeight="1">
      <c r="A2" s="55"/>
      <c r="B2" s="2"/>
      <c r="C2" s="2"/>
      <c r="D2" s="2"/>
      <c r="E2" s="2"/>
      <c r="F2" s="2"/>
      <c r="G2" s="897"/>
      <c r="H2" s="897"/>
      <c r="I2" s="897"/>
      <c r="J2" s="2"/>
      <c r="K2" s="2"/>
      <c r="L2" s="2"/>
      <c r="M2" s="2"/>
      <c r="N2" s="2"/>
      <c r="O2" s="897"/>
      <c r="P2" s="897"/>
      <c r="Q2" s="897"/>
      <c r="R2" s="990"/>
      <c r="S2" s="990"/>
      <c r="T2" s="2"/>
      <c r="U2" s="2"/>
      <c r="V2" s="897"/>
      <c r="W2" s="897"/>
      <c r="X2" s="897"/>
      <c r="Y2" s="2"/>
      <c r="Z2" s="2"/>
      <c r="AA2" s="2"/>
      <c r="AB2" s="2"/>
      <c r="AC2" s="2"/>
      <c r="AD2" s="2"/>
      <c r="AE2" s="2"/>
      <c r="AF2" s="2"/>
      <c r="AG2" s="897"/>
      <c r="AH2" s="897"/>
      <c r="AI2" s="897"/>
      <c r="AJ2" s="897"/>
      <c r="AK2" s="28"/>
      <c r="AL2" s="28"/>
      <c r="AM2" s="28"/>
    </row>
    <row r="3" spans="1:39" s="886" customFormat="1" ht="20.100000000000001" customHeight="1">
      <c r="A3" s="1306" t="s">
        <v>1222</v>
      </c>
      <c r="B3" s="1306"/>
      <c r="C3" s="1306"/>
      <c r="D3" s="1306"/>
      <c r="E3" s="1306"/>
      <c r="F3" s="1306"/>
      <c r="G3" s="1306"/>
      <c r="H3" s="1306"/>
      <c r="I3" s="1306"/>
      <c r="J3" s="1306" t="s">
        <v>1223</v>
      </c>
      <c r="K3" s="1306"/>
      <c r="L3" s="1306"/>
      <c r="M3" s="1306"/>
      <c r="N3" s="1306"/>
      <c r="O3" s="1306"/>
      <c r="P3" s="1306"/>
      <c r="Q3" s="1306"/>
      <c r="R3" s="1306"/>
      <c r="S3" s="1306" t="s">
        <v>1500</v>
      </c>
      <c r="T3" s="1306"/>
      <c r="U3" s="1306"/>
      <c r="V3" s="1306"/>
      <c r="W3" s="1306"/>
      <c r="X3" s="1306"/>
      <c r="Y3" s="1306"/>
      <c r="Z3" s="1306"/>
      <c r="AA3" s="1306"/>
      <c r="AB3" s="1306" t="s">
        <v>1501</v>
      </c>
      <c r="AC3" s="1306"/>
      <c r="AD3" s="1306"/>
      <c r="AE3" s="1306"/>
      <c r="AF3" s="1306"/>
      <c r="AG3" s="1306"/>
      <c r="AH3" s="1306"/>
      <c r="AI3" s="1306"/>
      <c r="AJ3" s="1306"/>
      <c r="AK3" s="85"/>
      <c r="AL3" s="85"/>
      <c r="AM3" s="85"/>
    </row>
    <row r="4" spans="1:39" s="889" customFormat="1" ht="24" customHeight="1">
      <c r="A4" s="1003"/>
      <c r="B4" s="1003"/>
      <c r="C4" s="1003"/>
      <c r="D4" s="1003"/>
      <c r="E4" s="1003"/>
      <c r="F4" s="1003"/>
      <c r="G4" s="1003"/>
      <c r="H4" s="1003"/>
      <c r="I4" s="1003"/>
      <c r="J4" s="1003"/>
      <c r="K4" s="1003"/>
      <c r="L4" s="1003"/>
      <c r="M4" s="1003"/>
      <c r="N4" s="1003"/>
      <c r="O4" s="1003"/>
      <c r="P4" s="1003"/>
      <c r="Q4" s="1003"/>
      <c r="R4" s="1003"/>
      <c r="S4" s="1003"/>
      <c r="T4" s="1003"/>
      <c r="U4" s="1003"/>
      <c r="V4" s="1003"/>
      <c r="W4" s="1003"/>
      <c r="X4" s="1003"/>
      <c r="Y4" s="1003"/>
      <c r="Z4" s="1003"/>
      <c r="AA4" s="1003"/>
      <c r="AB4" s="1003"/>
      <c r="AC4" s="1003"/>
      <c r="AD4" s="1003"/>
      <c r="AE4" s="1003"/>
      <c r="AF4" s="1003"/>
      <c r="AG4" s="1003"/>
      <c r="AH4" s="1003"/>
      <c r="AI4" s="1003"/>
      <c r="AJ4" s="1003"/>
    </row>
    <row r="5" spans="1:39" s="27" customFormat="1" ht="18" customHeight="1" thickBot="1">
      <c r="A5" s="27" t="s">
        <v>356</v>
      </c>
      <c r="G5" s="892" t="s">
        <v>387</v>
      </c>
      <c r="H5" s="892"/>
      <c r="I5" s="892"/>
      <c r="O5" s="313"/>
      <c r="P5" s="313"/>
      <c r="Q5" s="313"/>
      <c r="R5" s="981" t="s">
        <v>90</v>
      </c>
      <c r="S5" s="27" t="s">
        <v>356</v>
      </c>
      <c r="T5" s="1675"/>
      <c r="U5" s="1675"/>
      <c r="V5" s="1675"/>
      <c r="W5" s="892"/>
      <c r="X5" s="892"/>
      <c r="AD5" s="892"/>
      <c r="AE5" s="892"/>
      <c r="AF5" s="892"/>
      <c r="AG5" s="174"/>
      <c r="AH5" s="174"/>
      <c r="AI5" s="174"/>
      <c r="AJ5" s="892" t="s">
        <v>90</v>
      </c>
      <c r="AK5" s="892"/>
      <c r="AL5" s="892"/>
    </row>
    <row r="6" spans="1:39" s="893" customFormat="1" ht="14.25" customHeight="1">
      <c r="A6" s="1312" t="s">
        <v>1224</v>
      </c>
      <c r="B6" s="1603" t="s">
        <v>1225</v>
      </c>
      <c r="C6" s="1323"/>
      <c r="D6" s="1323"/>
      <c r="E6" s="1323"/>
      <c r="F6" s="1323"/>
      <c r="G6" s="1323"/>
      <c r="H6" s="1323"/>
      <c r="I6" s="1323"/>
      <c r="J6" s="1323" t="s">
        <v>388</v>
      </c>
      <c r="K6" s="1323"/>
      <c r="L6" s="1323"/>
      <c r="M6" s="1323"/>
      <c r="N6" s="1323"/>
      <c r="O6" s="1323"/>
      <c r="P6" s="1323"/>
      <c r="Q6" s="1667"/>
      <c r="R6" s="1512" t="s">
        <v>2</v>
      </c>
      <c r="S6" s="1312" t="s">
        <v>1224</v>
      </c>
      <c r="T6" s="1851" t="s">
        <v>1226</v>
      </c>
      <c r="U6" s="1841"/>
      <c r="V6" s="1841"/>
      <c r="W6" s="1841"/>
      <c r="X6" s="1841"/>
      <c r="Y6" s="1841"/>
      <c r="Z6" s="1841"/>
      <c r="AA6" s="1841"/>
      <c r="AB6" s="1841" t="s">
        <v>1227</v>
      </c>
      <c r="AC6" s="1841"/>
      <c r="AD6" s="1841"/>
      <c r="AE6" s="1841"/>
      <c r="AF6" s="1841"/>
      <c r="AG6" s="1841"/>
      <c r="AH6" s="1841"/>
      <c r="AI6" s="1842"/>
      <c r="AJ6" s="1512" t="s">
        <v>2</v>
      </c>
    </row>
    <row r="7" spans="1:39" s="893" customFormat="1" ht="14.45" customHeight="1">
      <c r="A7" s="1849"/>
      <c r="B7" s="1574"/>
      <c r="C7" s="1582"/>
      <c r="D7" s="1582"/>
      <c r="E7" s="1582"/>
      <c r="F7" s="1582"/>
      <c r="G7" s="1582"/>
      <c r="H7" s="1582"/>
      <c r="I7" s="1582"/>
      <c r="J7" s="1582"/>
      <c r="K7" s="1582"/>
      <c r="L7" s="1582"/>
      <c r="M7" s="1582"/>
      <c r="N7" s="1582"/>
      <c r="O7" s="1582"/>
      <c r="P7" s="1582"/>
      <c r="Q7" s="1575"/>
      <c r="R7" s="1513"/>
      <c r="S7" s="1849"/>
      <c r="T7" s="1852"/>
      <c r="U7" s="1843"/>
      <c r="V7" s="1843"/>
      <c r="W7" s="1843"/>
      <c r="X7" s="1843"/>
      <c r="Y7" s="1843"/>
      <c r="Z7" s="1843"/>
      <c r="AA7" s="1843"/>
      <c r="AB7" s="1843"/>
      <c r="AC7" s="1843"/>
      <c r="AD7" s="1843"/>
      <c r="AE7" s="1843"/>
      <c r="AF7" s="1843"/>
      <c r="AG7" s="1843"/>
      <c r="AH7" s="1843"/>
      <c r="AI7" s="1844"/>
      <c r="AJ7" s="1513"/>
    </row>
    <row r="8" spans="1:39" s="893" customFormat="1" ht="16.5" customHeight="1">
      <c r="A8" s="1849"/>
      <c r="B8" s="1350" t="s">
        <v>1228</v>
      </c>
      <c r="C8" s="1515" t="s">
        <v>1229</v>
      </c>
      <c r="D8" s="1580"/>
      <c r="E8" s="1580"/>
      <c r="F8" s="1516"/>
      <c r="G8" s="1515" t="s">
        <v>1230</v>
      </c>
      <c r="H8" s="1580"/>
      <c r="I8" s="1580"/>
      <c r="J8" s="1374" t="s">
        <v>1231</v>
      </c>
      <c r="K8" s="1515" t="s">
        <v>1232</v>
      </c>
      <c r="L8" s="1580"/>
      <c r="M8" s="1580"/>
      <c r="N8" s="1516"/>
      <c r="O8" s="1515" t="s">
        <v>1230</v>
      </c>
      <c r="P8" s="1580"/>
      <c r="Q8" s="1516"/>
      <c r="R8" s="1513"/>
      <c r="S8" s="1849"/>
      <c r="T8" s="1350" t="s">
        <v>1231</v>
      </c>
      <c r="U8" s="1515" t="s">
        <v>1232</v>
      </c>
      <c r="V8" s="1580"/>
      <c r="W8" s="1580"/>
      <c r="X8" s="1516"/>
      <c r="Y8" s="1515" t="s">
        <v>1230</v>
      </c>
      <c r="Z8" s="1580"/>
      <c r="AA8" s="1580"/>
      <c r="AB8" s="1374" t="s">
        <v>1233</v>
      </c>
      <c r="AC8" s="1515" t="s">
        <v>1234</v>
      </c>
      <c r="AD8" s="1580"/>
      <c r="AE8" s="1580"/>
      <c r="AF8" s="1516"/>
      <c r="AG8" s="1515" t="s">
        <v>1230</v>
      </c>
      <c r="AH8" s="1580"/>
      <c r="AI8" s="1516"/>
      <c r="AJ8" s="1513"/>
    </row>
    <row r="9" spans="1:39" s="893" customFormat="1" ht="14.45" customHeight="1">
      <c r="A9" s="1849"/>
      <c r="B9" s="1845"/>
      <c r="C9" s="1503" t="s">
        <v>1235</v>
      </c>
      <c r="D9" s="1515" t="s">
        <v>1236</v>
      </c>
      <c r="E9" s="347"/>
      <c r="F9" s="679"/>
      <c r="G9" s="1567"/>
      <c r="H9" s="1581"/>
      <c r="I9" s="1581"/>
      <c r="J9" s="1847"/>
      <c r="K9" s="1505" t="s">
        <v>1235</v>
      </c>
      <c r="L9" s="1515" t="s">
        <v>1236</v>
      </c>
      <c r="M9" s="347"/>
      <c r="N9" s="679"/>
      <c r="O9" s="1567"/>
      <c r="P9" s="1581"/>
      <c r="Q9" s="1573"/>
      <c r="R9" s="1513"/>
      <c r="S9" s="1849"/>
      <c r="T9" s="1845"/>
      <c r="U9" s="1567" t="s">
        <v>1235</v>
      </c>
      <c r="V9" s="1515" t="s">
        <v>1236</v>
      </c>
      <c r="W9" s="347"/>
      <c r="X9" s="679"/>
      <c r="Y9" s="1567"/>
      <c r="Z9" s="1581"/>
      <c r="AA9" s="1581"/>
      <c r="AB9" s="1847"/>
      <c r="AC9" s="1505" t="s">
        <v>1235</v>
      </c>
      <c r="AD9" s="1515" t="s">
        <v>1236</v>
      </c>
      <c r="AE9" s="347"/>
      <c r="AF9" s="679"/>
      <c r="AG9" s="1567"/>
      <c r="AH9" s="1581"/>
      <c r="AI9" s="1573"/>
      <c r="AJ9" s="1513"/>
    </row>
    <row r="10" spans="1:39" s="893" customFormat="1" ht="25.5" customHeight="1">
      <c r="A10" s="1850"/>
      <c r="B10" s="1846"/>
      <c r="C10" s="1518"/>
      <c r="D10" s="1520"/>
      <c r="E10" s="966" t="s">
        <v>1237</v>
      </c>
      <c r="F10" s="966" t="s">
        <v>1238</v>
      </c>
      <c r="G10" s="680"/>
      <c r="H10" s="966" t="s">
        <v>1237</v>
      </c>
      <c r="I10" s="968" t="s">
        <v>1238</v>
      </c>
      <c r="J10" s="1848"/>
      <c r="K10" s="1518"/>
      <c r="L10" s="1520"/>
      <c r="M10" s="888" t="s">
        <v>1237</v>
      </c>
      <c r="N10" s="888" t="s">
        <v>1238</v>
      </c>
      <c r="O10" s="680"/>
      <c r="P10" s="888" t="s">
        <v>1237</v>
      </c>
      <c r="Q10" s="888" t="s">
        <v>1238</v>
      </c>
      <c r="R10" s="1514"/>
      <c r="S10" s="1850"/>
      <c r="T10" s="1846"/>
      <c r="U10" s="1520"/>
      <c r="V10" s="1520"/>
      <c r="W10" s="966" t="s">
        <v>1237</v>
      </c>
      <c r="X10" s="966" t="s">
        <v>1238</v>
      </c>
      <c r="Y10" s="680"/>
      <c r="Z10" s="966" t="s">
        <v>1237</v>
      </c>
      <c r="AA10" s="968" t="s">
        <v>1238</v>
      </c>
      <c r="AB10" s="1848"/>
      <c r="AC10" s="1518"/>
      <c r="AD10" s="1520"/>
      <c r="AE10" s="888" t="s">
        <v>1237</v>
      </c>
      <c r="AF10" s="888" t="s">
        <v>1238</v>
      </c>
      <c r="AG10" s="680"/>
      <c r="AH10" s="888" t="s">
        <v>1237</v>
      </c>
      <c r="AI10" s="888" t="s">
        <v>1238</v>
      </c>
      <c r="AJ10" s="1514"/>
    </row>
    <row r="11" spans="1:39" s="50" customFormat="1" ht="16.5" customHeight="1">
      <c r="A11" s="894" t="s">
        <v>344</v>
      </c>
      <c r="B11" s="30">
        <v>20</v>
      </c>
      <c r="C11" s="30">
        <v>792</v>
      </c>
      <c r="D11" s="30">
        <v>621</v>
      </c>
      <c r="E11" s="30" t="s">
        <v>1239</v>
      </c>
      <c r="F11" s="30" t="s">
        <v>1239</v>
      </c>
      <c r="G11" s="30">
        <v>162</v>
      </c>
      <c r="H11" s="30" t="s">
        <v>1239</v>
      </c>
      <c r="I11" s="30" t="s">
        <v>1239</v>
      </c>
      <c r="J11" s="30">
        <v>17</v>
      </c>
      <c r="K11" s="30">
        <v>658</v>
      </c>
      <c r="L11" s="30">
        <v>494</v>
      </c>
      <c r="M11" s="30" t="s">
        <v>1239</v>
      </c>
      <c r="N11" s="30" t="s">
        <v>1239</v>
      </c>
      <c r="O11" s="30">
        <v>145</v>
      </c>
      <c r="P11" s="30" t="s">
        <v>1239</v>
      </c>
      <c r="Q11" s="30" t="s">
        <v>1239</v>
      </c>
      <c r="R11" s="314" t="s">
        <v>344</v>
      </c>
      <c r="S11" s="985" t="s">
        <v>344</v>
      </c>
      <c r="T11" s="30">
        <v>2</v>
      </c>
      <c r="U11" s="30">
        <v>14</v>
      </c>
      <c r="V11" s="30">
        <v>10</v>
      </c>
      <c r="W11" s="30" t="s">
        <v>1239</v>
      </c>
      <c r="X11" s="30" t="s">
        <v>1239</v>
      </c>
      <c r="Y11" s="30">
        <v>6</v>
      </c>
      <c r="Z11" s="30" t="s">
        <v>1239</v>
      </c>
      <c r="AA11" s="30" t="s">
        <v>1239</v>
      </c>
      <c r="AB11" s="30">
        <v>1</v>
      </c>
      <c r="AC11" s="30">
        <v>120</v>
      </c>
      <c r="AD11" s="30">
        <v>117</v>
      </c>
      <c r="AE11" s="30" t="s">
        <v>1239</v>
      </c>
      <c r="AF11" s="30" t="s">
        <v>1239</v>
      </c>
      <c r="AG11" s="30">
        <v>11</v>
      </c>
      <c r="AH11" s="30" t="s">
        <v>1239</v>
      </c>
      <c r="AI11" s="30" t="s">
        <v>1239</v>
      </c>
      <c r="AJ11" s="314" t="s">
        <v>344</v>
      </c>
    </row>
    <row r="12" spans="1:39" s="50" customFormat="1" ht="17.100000000000001" customHeight="1">
      <c r="A12" s="894" t="s">
        <v>297</v>
      </c>
      <c r="B12" s="30">
        <v>25</v>
      </c>
      <c r="C12" s="30">
        <v>874</v>
      </c>
      <c r="D12" s="30">
        <v>672</v>
      </c>
      <c r="E12" s="30" t="s">
        <v>1239</v>
      </c>
      <c r="F12" s="30" t="s">
        <v>1239</v>
      </c>
      <c r="G12" s="30">
        <v>196</v>
      </c>
      <c r="H12" s="30" t="s">
        <v>1239</v>
      </c>
      <c r="I12" s="30" t="s">
        <v>1239</v>
      </c>
      <c r="J12" s="30">
        <v>20</v>
      </c>
      <c r="K12" s="30">
        <v>722</v>
      </c>
      <c r="L12" s="30">
        <v>557</v>
      </c>
      <c r="M12" s="30" t="s">
        <v>1239</v>
      </c>
      <c r="N12" s="30" t="s">
        <v>1239</v>
      </c>
      <c r="O12" s="30">
        <v>173</v>
      </c>
      <c r="P12" s="30" t="s">
        <v>1239</v>
      </c>
      <c r="Q12" s="30" t="s">
        <v>1239</v>
      </c>
      <c r="R12" s="314" t="s">
        <v>297</v>
      </c>
      <c r="S12" s="985" t="s">
        <v>297</v>
      </c>
      <c r="T12" s="30">
        <v>4</v>
      </c>
      <c r="U12" s="30">
        <v>32</v>
      </c>
      <c r="V12" s="30">
        <v>18</v>
      </c>
      <c r="W12" s="30" t="s">
        <v>1239</v>
      </c>
      <c r="X12" s="30" t="s">
        <v>1239</v>
      </c>
      <c r="Y12" s="30">
        <v>12</v>
      </c>
      <c r="Z12" s="30" t="s">
        <v>1239</v>
      </c>
      <c r="AA12" s="30" t="s">
        <v>1239</v>
      </c>
      <c r="AB12" s="30">
        <v>1</v>
      </c>
      <c r="AC12" s="30">
        <v>120</v>
      </c>
      <c r="AD12" s="30">
        <v>97</v>
      </c>
      <c r="AE12" s="30" t="s">
        <v>1239</v>
      </c>
      <c r="AF12" s="30" t="s">
        <v>1239</v>
      </c>
      <c r="AG12" s="30">
        <v>11</v>
      </c>
      <c r="AH12" s="30" t="s">
        <v>1239</v>
      </c>
      <c r="AI12" s="30" t="s">
        <v>1239</v>
      </c>
      <c r="AJ12" s="314" t="s">
        <v>297</v>
      </c>
    </row>
    <row r="13" spans="1:39" s="50" customFormat="1" ht="16.5" customHeight="1">
      <c r="A13" s="894" t="s">
        <v>348</v>
      </c>
      <c r="B13" s="30">
        <v>26</v>
      </c>
      <c r="C13" s="30">
        <v>918</v>
      </c>
      <c r="D13" s="30">
        <v>679</v>
      </c>
      <c r="E13" s="30" t="s">
        <v>1239</v>
      </c>
      <c r="F13" s="30" t="s">
        <v>1239</v>
      </c>
      <c r="G13" s="30">
        <v>204</v>
      </c>
      <c r="H13" s="30" t="s">
        <v>1239</v>
      </c>
      <c r="I13" s="30" t="s">
        <v>1239</v>
      </c>
      <c r="J13" s="30">
        <v>22</v>
      </c>
      <c r="K13" s="30">
        <v>795</v>
      </c>
      <c r="L13" s="30">
        <v>568</v>
      </c>
      <c r="M13" s="30" t="s">
        <v>1239</v>
      </c>
      <c r="N13" s="30" t="s">
        <v>1239</v>
      </c>
      <c r="O13" s="30">
        <v>182</v>
      </c>
      <c r="P13" s="30" t="s">
        <v>1239</v>
      </c>
      <c r="Q13" s="30" t="s">
        <v>1239</v>
      </c>
      <c r="R13" s="314" t="s">
        <v>348</v>
      </c>
      <c r="S13" s="985" t="s">
        <v>348</v>
      </c>
      <c r="T13" s="30">
        <v>3</v>
      </c>
      <c r="U13" s="30">
        <v>23</v>
      </c>
      <c r="V13" s="30">
        <v>11</v>
      </c>
      <c r="W13" s="30" t="s">
        <v>1239</v>
      </c>
      <c r="X13" s="30" t="s">
        <v>1239</v>
      </c>
      <c r="Y13" s="30">
        <v>10</v>
      </c>
      <c r="Z13" s="30" t="s">
        <v>1239</v>
      </c>
      <c r="AA13" s="30" t="s">
        <v>1239</v>
      </c>
      <c r="AB13" s="30">
        <v>1</v>
      </c>
      <c r="AC13" s="30">
        <v>100</v>
      </c>
      <c r="AD13" s="30">
        <v>100</v>
      </c>
      <c r="AE13" s="30" t="s">
        <v>1239</v>
      </c>
      <c r="AF13" s="30" t="s">
        <v>1239</v>
      </c>
      <c r="AG13" s="30">
        <v>12</v>
      </c>
      <c r="AH13" s="30" t="s">
        <v>1239</v>
      </c>
      <c r="AI13" s="30" t="s">
        <v>1239</v>
      </c>
      <c r="AJ13" s="314" t="s">
        <v>348</v>
      </c>
    </row>
    <row r="14" spans="1:39" s="50" customFormat="1" ht="16.5" customHeight="1">
      <c r="A14" s="894" t="s">
        <v>904</v>
      </c>
      <c r="B14" s="30">
        <v>25</v>
      </c>
      <c r="C14" s="30">
        <v>902</v>
      </c>
      <c r="D14" s="30">
        <v>679</v>
      </c>
      <c r="E14" s="30" t="s">
        <v>1239</v>
      </c>
      <c r="F14" s="30" t="s">
        <v>1239</v>
      </c>
      <c r="G14" s="30">
        <v>191</v>
      </c>
      <c r="H14" s="30" t="s">
        <v>1239</v>
      </c>
      <c r="I14" s="30" t="s">
        <v>1239</v>
      </c>
      <c r="J14" s="30">
        <v>19</v>
      </c>
      <c r="K14" s="30">
        <v>750</v>
      </c>
      <c r="L14" s="30">
        <v>570</v>
      </c>
      <c r="M14" s="30" t="s">
        <v>1239</v>
      </c>
      <c r="N14" s="30" t="s">
        <v>1239</v>
      </c>
      <c r="O14" s="30">
        <v>168</v>
      </c>
      <c r="P14" s="30" t="s">
        <v>1239</v>
      </c>
      <c r="Q14" s="30" t="s">
        <v>1239</v>
      </c>
      <c r="R14" s="314" t="s">
        <v>904</v>
      </c>
      <c r="S14" s="985" t="s">
        <v>904</v>
      </c>
      <c r="T14" s="30">
        <v>5</v>
      </c>
      <c r="U14" s="30">
        <v>32</v>
      </c>
      <c r="V14" s="30">
        <v>18</v>
      </c>
      <c r="W14" s="30" t="s">
        <v>1239</v>
      </c>
      <c r="X14" s="30" t="s">
        <v>1239</v>
      </c>
      <c r="Y14" s="30">
        <v>11</v>
      </c>
      <c r="Z14" s="30" t="s">
        <v>1239</v>
      </c>
      <c r="AA14" s="30" t="s">
        <v>1239</v>
      </c>
      <c r="AB14" s="30">
        <v>1</v>
      </c>
      <c r="AC14" s="30">
        <v>120</v>
      </c>
      <c r="AD14" s="30">
        <v>91</v>
      </c>
      <c r="AE14" s="30" t="s">
        <v>1239</v>
      </c>
      <c r="AF14" s="30" t="s">
        <v>1239</v>
      </c>
      <c r="AG14" s="30">
        <v>12</v>
      </c>
      <c r="AH14" s="30" t="s">
        <v>1239</v>
      </c>
      <c r="AI14" s="30" t="s">
        <v>1239</v>
      </c>
      <c r="AJ14" s="314" t="s">
        <v>904</v>
      </c>
    </row>
    <row r="15" spans="1:39" s="50" customFormat="1" ht="16.5" customHeight="1">
      <c r="A15" s="895" t="s">
        <v>1088</v>
      </c>
      <c r="B15" s="34">
        <f t="shared" ref="B15:AI15" si="0">SUM(B17:B39)</f>
        <v>27</v>
      </c>
      <c r="C15" s="34">
        <f t="shared" si="0"/>
        <v>900</v>
      </c>
      <c r="D15" s="34">
        <f t="shared" si="0"/>
        <v>650</v>
      </c>
      <c r="E15" s="34">
        <f t="shared" si="0"/>
        <v>147</v>
      </c>
      <c r="F15" s="34">
        <f t="shared" si="0"/>
        <v>503</v>
      </c>
      <c r="G15" s="34">
        <f t="shared" si="0"/>
        <v>187</v>
      </c>
      <c r="H15" s="34">
        <f t="shared" si="0"/>
        <v>40</v>
      </c>
      <c r="I15" s="34">
        <f t="shared" si="0"/>
        <v>147</v>
      </c>
      <c r="J15" s="34">
        <f t="shared" si="0"/>
        <v>21</v>
      </c>
      <c r="K15" s="34">
        <f t="shared" si="0"/>
        <v>739</v>
      </c>
      <c r="L15" s="34">
        <f t="shared" si="0"/>
        <v>539</v>
      </c>
      <c r="M15" s="34">
        <f t="shared" si="0"/>
        <v>116</v>
      </c>
      <c r="N15" s="34">
        <f t="shared" si="0"/>
        <v>423</v>
      </c>
      <c r="O15" s="34">
        <f t="shared" si="0"/>
        <v>163</v>
      </c>
      <c r="P15" s="34">
        <f t="shared" si="0"/>
        <v>33</v>
      </c>
      <c r="Q15" s="34">
        <f t="shared" si="0"/>
        <v>130</v>
      </c>
      <c r="R15" s="175" t="s">
        <v>1088</v>
      </c>
      <c r="S15" s="986" t="s">
        <v>1088</v>
      </c>
      <c r="T15" s="34">
        <f t="shared" si="0"/>
        <v>5</v>
      </c>
      <c r="U15" s="34">
        <f t="shared" si="0"/>
        <v>41</v>
      </c>
      <c r="V15" s="34">
        <f t="shared" si="0"/>
        <v>16</v>
      </c>
      <c r="W15" s="34">
        <f t="shared" si="0"/>
        <v>6</v>
      </c>
      <c r="X15" s="34">
        <f t="shared" si="0"/>
        <v>10</v>
      </c>
      <c r="Y15" s="34">
        <f t="shared" si="0"/>
        <v>13</v>
      </c>
      <c r="Z15" s="34">
        <f t="shared" si="0"/>
        <v>4</v>
      </c>
      <c r="AA15" s="34">
        <f t="shared" si="0"/>
        <v>9</v>
      </c>
      <c r="AB15" s="34">
        <f t="shared" si="0"/>
        <v>1</v>
      </c>
      <c r="AC15" s="34">
        <f t="shared" si="0"/>
        <v>120</v>
      </c>
      <c r="AD15" s="34">
        <f t="shared" si="0"/>
        <v>95</v>
      </c>
      <c r="AE15" s="34">
        <f t="shared" si="0"/>
        <v>25</v>
      </c>
      <c r="AF15" s="34">
        <f t="shared" si="0"/>
        <v>70</v>
      </c>
      <c r="AG15" s="34">
        <f t="shared" si="0"/>
        <v>11</v>
      </c>
      <c r="AH15" s="34">
        <f t="shared" si="0"/>
        <v>3</v>
      </c>
      <c r="AI15" s="34">
        <f t="shared" si="0"/>
        <v>8</v>
      </c>
      <c r="AJ15" s="175" t="s">
        <v>1088</v>
      </c>
    </row>
    <row r="16" spans="1:39" s="893" customFormat="1" ht="14.45" customHeight="1">
      <c r="A16" s="887"/>
      <c r="B16" s="315"/>
      <c r="C16" s="315"/>
      <c r="D16" s="315"/>
      <c r="E16" s="315"/>
      <c r="F16" s="315"/>
      <c r="G16" s="315"/>
      <c r="H16" s="315"/>
      <c r="I16" s="315"/>
      <c r="J16" s="315"/>
      <c r="K16" s="315"/>
      <c r="L16" s="315"/>
      <c r="M16" s="315"/>
      <c r="N16" s="315"/>
      <c r="O16" s="315"/>
      <c r="P16" s="315"/>
      <c r="Q16" s="315"/>
      <c r="R16" s="316"/>
      <c r="S16" s="964"/>
      <c r="T16" s="315"/>
      <c r="U16" s="315"/>
      <c r="V16" s="315"/>
      <c r="W16" s="315"/>
      <c r="X16" s="315"/>
      <c r="Y16" s="315"/>
      <c r="Z16" s="315"/>
      <c r="AA16" s="315"/>
      <c r="AB16" s="315"/>
      <c r="AC16" s="315"/>
      <c r="AD16" s="315"/>
      <c r="AE16" s="315"/>
      <c r="AF16" s="315"/>
      <c r="AG16" s="315"/>
      <c r="AH16" s="315"/>
      <c r="AI16" s="315"/>
      <c r="AJ16" s="316"/>
    </row>
    <row r="17" spans="1:36" s="893" customFormat="1" ht="16.5" customHeight="1">
      <c r="A17" s="76" t="s">
        <v>298</v>
      </c>
      <c r="B17" s="377">
        <f>SUM(J17,T17,AB17)</f>
        <v>0</v>
      </c>
      <c r="C17" s="377">
        <f>SUM(K17,U17,AC17)</f>
        <v>0</v>
      </c>
      <c r="D17" s="377">
        <f>SUM(L17,V17,AD17)</f>
        <v>0</v>
      </c>
      <c r="E17" s="899">
        <f>SUM(M17,W17,AE17)</f>
        <v>0</v>
      </c>
      <c r="F17" s="899">
        <f>SUM(N17,X17,AF17)</f>
        <v>0</v>
      </c>
      <c r="G17" s="1173">
        <f>SUM(H17:I17)</f>
        <v>0</v>
      </c>
      <c r="H17" s="899">
        <f>SUM(P17,Z17,AH17)</f>
        <v>0</v>
      </c>
      <c r="I17" s="899">
        <f>SUM(Q17,AA17,AI17)</f>
        <v>0</v>
      </c>
      <c r="J17" s="377">
        <v>0</v>
      </c>
      <c r="K17" s="377">
        <v>0</v>
      </c>
      <c r="L17" s="30">
        <f t="shared" ref="L17:L39" si="1">SUM(M17:N17)</f>
        <v>0</v>
      </c>
      <c r="M17" s="377">
        <v>0</v>
      </c>
      <c r="N17" s="377">
        <v>0</v>
      </c>
      <c r="O17" s="30">
        <f t="shared" ref="O17:O39" si="2">SUM(P17:Q17)</f>
        <v>0</v>
      </c>
      <c r="P17" s="377">
        <v>0</v>
      </c>
      <c r="Q17" s="377">
        <v>0</v>
      </c>
      <c r="R17" s="972" t="s">
        <v>5</v>
      </c>
      <c r="S17" s="76" t="s">
        <v>298</v>
      </c>
      <c r="T17" s="377">
        <v>0</v>
      </c>
      <c r="U17" s="377">
        <v>0</v>
      </c>
      <c r="V17" s="30">
        <f t="shared" ref="V17:V39" si="3">SUM(W17:X17)</f>
        <v>0</v>
      </c>
      <c r="W17" s="377">
        <v>0</v>
      </c>
      <c r="X17" s="377">
        <v>0</v>
      </c>
      <c r="Y17" s="30">
        <f t="shared" ref="Y17:Y39" si="4">SUM(Z17:AA17)</f>
        <v>0</v>
      </c>
      <c r="Z17" s="377">
        <v>0</v>
      </c>
      <c r="AA17" s="377">
        <v>0</v>
      </c>
      <c r="AB17" s="377">
        <v>0</v>
      </c>
      <c r="AC17" s="377">
        <v>0</v>
      </c>
      <c r="AD17" s="30">
        <f t="shared" ref="AD17:AD39" si="5">SUM(AE17:AF17)</f>
        <v>0</v>
      </c>
      <c r="AE17" s="377">
        <v>0</v>
      </c>
      <c r="AF17" s="377">
        <v>0</v>
      </c>
      <c r="AG17" s="30">
        <f t="shared" ref="AG17:AG39" si="6">SUM(AH17:AI17)</f>
        <v>0</v>
      </c>
      <c r="AH17" s="377">
        <v>0</v>
      </c>
      <c r="AI17" s="377">
        <v>0</v>
      </c>
      <c r="AJ17" s="890" t="s">
        <v>5</v>
      </c>
    </row>
    <row r="18" spans="1:36" s="893" customFormat="1" ht="16.5" customHeight="1">
      <c r="A18" s="76" t="s">
        <v>300</v>
      </c>
      <c r="B18" s="377">
        <f t="shared" ref="B18:B39" si="7">SUM(J18,T18,AB18)</f>
        <v>3</v>
      </c>
      <c r="C18" s="377">
        <f t="shared" ref="C18:C32" si="8">SUM(K18,U18,AC18)</f>
        <v>127</v>
      </c>
      <c r="D18" s="377">
        <f t="shared" ref="D18:D32" si="9">SUM(L18,V18,AD18)</f>
        <v>88</v>
      </c>
      <c r="E18" s="899">
        <f t="shared" ref="E18:E39" si="10">SUM(M18,W18,AE18)</f>
        <v>23</v>
      </c>
      <c r="F18" s="899">
        <f t="shared" ref="F18:F39" si="11">SUM(N18,X18,AF18)</f>
        <v>65</v>
      </c>
      <c r="G18" s="1173">
        <f>SUM(H18:I18)</f>
        <v>25</v>
      </c>
      <c r="H18" s="899">
        <f t="shared" ref="H18:H39" si="12">SUM(P18,Z18,AH18)</f>
        <v>2</v>
      </c>
      <c r="I18" s="899">
        <f t="shared" ref="I18:I39" si="13">SUM(Q18,AA18,AI18)</f>
        <v>23</v>
      </c>
      <c r="J18" s="377">
        <v>3</v>
      </c>
      <c r="K18" s="377">
        <v>127</v>
      </c>
      <c r="L18" s="30">
        <f t="shared" si="1"/>
        <v>88</v>
      </c>
      <c r="M18" s="377">
        <v>23</v>
      </c>
      <c r="N18" s="377">
        <v>65</v>
      </c>
      <c r="O18" s="30">
        <f t="shared" si="2"/>
        <v>25</v>
      </c>
      <c r="P18" s="377">
        <v>2</v>
      </c>
      <c r="Q18" s="377">
        <v>23</v>
      </c>
      <c r="R18" s="972" t="s">
        <v>6</v>
      </c>
      <c r="S18" s="76" t="s">
        <v>300</v>
      </c>
      <c r="T18" s="377">
        <v>0</v>
      </c>
      <c r="U18" s="377">
        <v>0</v>
      </c>
      <c r="V18" s="30">
        <f t="shared" si="3"/>
        <v>0</v>
      </c>
      <c r="W18" s="377">
        <v>0</v>
      </c>
      <c r="X18" s="377">
        <v>0</v>
      </c>
      <c r="Y18" s="30">
        <f t="shared" si="4"/>
        <v>0</v>
      </c>
      <c r="Z18" s="377">
        <v>0</v>
      </c>
      <c r="AA18" s="377">
        <v>0</v>
      </c>
      <c r="AB18" s="377">
        <v>0</v>
      </c>
      <c r="AC18" s="377">
        <v>0</v>
      </c>
      <c r="AD18" s="30">
        <f t="shared" si="5"/>
        <v>0</v>
      </c>
      <c r="AE18" s="377">
        <v>0</v>
      </c>
      <c r="AF18" s="377">
        <v>0</v>
      </c>
      <c r="AG18" s="30">
        <f t="shared" si="6"/>
        <v>0</v>
      </c>
      <c r="AH18" s="377">
        <v>0</v>
      </c>
      <c r="AI18" s="377">
        <v>0</v>
      </c>
      <c r="AJ18" s="890" t="s">
        <v>6</v>
      </c>
    </row>
    <row r="19" spans="1:36" s="893" customFormat="1" ht="16.5" customHeight="1">
      <c r="A19" s="76" t="s">
        <v>302</v>
      </c>
      <c r="B19" s="377">
        <f t="shared" si="7"/>
        <v>1</v>
      </c>
      <c r="C19" s="377">
        <f t="shared" si="8"/>
        <v>120</v>
      </c>
      <c r="D19" s="377">
        <f t="shared" si="9"/>
        <v>95</v>
      </c>
      <c r="E19" s="899">
        <f t="shared" si="10"/>
        <v>25</v>
      </c>
      <c r="F19" s="899">
        <f t="shared" si="11"/>
        <v>70</v>
      </c>
      <c r="G19" s="1173">
        <f>SUM(H19:I19)</f>
        <v>11</v>
      </c>
      <c r="H19" s="899">
        <f t="shared" si="12"/>
        <v>3</v>
      </c>
      <c r="I19" s="899">
        <f t="shared" si="13"/>
        <v>8</v>
      </c>
      <c r="J19" s="377">
        <v>0</v>
      </c>
      <c r="K19" s="377">
        <v>0</v>
      </c>
      <c r="L19" s="30">
        <f t="shared" si="1"/>
        <v>0</v>
      </c>
      <c r="M19" s="377">
        <v>0</v>
      </c>
      <c r="N19" s="377">
        <v>0</v>
      </c>
      <c r="O19" s="30">
        <f t="shared" si="2"/>
        <v>0</v>
      </c>
      <c r="P19" s="377">
        <v>0</v>
      </c>
      <c r="Q19" s="377">
        <v>0</v>
      </c>
      <c r="R19" s="972" t="s">
        <v>7</v>
      </c>
      <c r="S19" s="76" t="s">
        <v>302</v>
      </c>
      <c r="T19" s="377">
        <v>0</v>
      </c>
      <c r="U19" s="377">
        <v>0</v>
      </c>
      <c r="V19" s="30">
        <f t="shared" si="3"/>
        <v>0</v>
      </c>
      <c r="W19" s="377">
        <v>0</v>
      </c>
      <c r="X19" s="377">
        <v>0</v>
      </c>
      <c r="Y19" s="30">
        <f t="shared" si="4"/>
        <v>0</v>
      </c>
      <c r="Z19" s="377">
        <v>0</v>
      </c>
      <c r="AA19" s="377">
        <v>0</v>
      </c>
      <c r="AB19" s="377">
        <v>1</v>
      </c>
      <c r="AC19" s="377">
        <v>120</v>
      </c>
      <c r="AD19" s="30">
        <f t="shared" si="5"/>
        <v>95</v>
      </c>
      <c r="AE19" s="377">
        <v>25</v>
      </c>
      <c r="AF19" s="377">
        <v>70</v>
      </c>
      <c r="AG19" s="30">
        <f t="shared" si="6"/>
        <v>11</v>
      </c>
      <c r="AH19" s="377">
        <v>3</v>
      </c>
      <c r="AI19" s="377">
        <v>8</v>
      </c>
      <c r="AJ19" s="890" t="s">
        <v>7</v>
      </c>
    </row>
    <row r="20" spans="1:36" s="893" customFormat="1" ht="16.5" customHeight="1">
      <c r="A20" s="76" t="s">
        <v>304</v>
      </c>
      <c r="B20" s="377">
        <f t="shared" si="7"/>
        <v>4</v>
      </c>
      <c r="C20" s="377">
        <f t="shared" si="8"/>
        <v>120</v>
      </c>
      <c r="D20" s="377">
        <f t="shared" si="9"/>
        <v>57</v>
      </c>
      <c r="E20" s="899">
        <f t="shared" si="10"/>
        <v>12</v>
      </c>
      <c r="F20" s="899">
        <f t="shared" si="11"/>
        <v>45</v>
      </c>
      <c r="G20" s="1173">
        <f>SUM(H20:I20)</f>
        <v>28</v>
      </c>
      <c r="H20" s="899">
        <f t="shared" si="12"/>
        <v>7</v>
      </c>
      <c r="I20" s="899">
        <f t="shared" si="13"/>
        <v>21</v>
      </c>
      <c r="J20" s="377">
        <v>4</v>
      </c>
      <c r="K20" s="377">
        <v>120</v>
      </c>
      <c r="L20" s="30">
        <f t="shared" si="1"/>
        <v>57</v>
      </c>
      <c r="M20" s="377">
        <v>12</v>
      </c>
      <c r="N20" s="377">
        <v>45</v>
      </c>
      <c r="O20" s="30">
        <f t="shared" si="2"/>
        <v>28</v>
      </c>
      <c r="P20" s="377">
        <v>7</v>
      </c>
      <c r="Q20" s="377">
        <v>21</v>
      </c>
      <c r="R20" s="972" t="s">
        <v>8</v>
      </c>
      <c r="S20" s="76" t="s">
        <v>304</v>
      </c>
      <c r="T20" s="377">
        <v>0</v>
      </c>
      <c r="U20" s="377">
        <v>0</v>
      </c>
      <c r="V20" s="30">
        <f t="shared" si="3"/>
        <v>0</v>
      </c>
      <c r="W20" s="377">
        <v>0</v>
      </c>
      <c r="X20" s="377">
        <v>0</v>
      </c>
      <c r="Y20" s="30">
        <f t="shared" si="4"/>
        <v>0</v>
      </c>
      <c r="Z20" s="377">
        <v>0</v>
      </c>
      <c r="AA20" s="377">
        <v>0</v>
      </c>
      <c r="AB20" s="377">
        <v>0</v>
      </c>
      <c r="AC20" s="377">
        <v>0</v>
      </c>
      <c r="AD20" s="30">
        <f t="shared" si="5"/>
        <v>0</v>
      </c>
      <c r="AE20" s="377">
        <v>0</v>
      </c>
      <c r="AF20" s="377">
        <v>0</v>
      </c>
      <c r="AG20" s="30">
        <f t="shared" si="6"/>
        <v>0</v>
      </c>
      <c r="AH20" s="377">
        <v>0</v>
      </c>
      <c r="AI20" s="377">
        <v>0</v>
      </c>
      <c r="AJ20" s="890" t="s">
        <v>8</v>
      </c>
    </row>
    <row r="21" spans="1:36" s="893" customFormat="1" ht="16.5" customHeight="1">
      <c r="A21" s="76" t="s">
        <v>306</v>
      </c>
      <c r="B21" s="377">
        <f t="shared" si="7"/>
        <v>1</v>
      </c>
      <c r="C21" s="377">
        <f t="shared" si="8"/>
        <v>9</v>
      </c>
      <c r="D21" s="377">
        <f t="shared" si="9"/>
        <v>0</v>
      </c>
      <c r="E21" s="899">
        <f t="shared" si="10"/>
        <v>0</v>
      </c>
      <c r="F21" s="899">
        <f t="shared" si="11"/>
        <v>0</v>
      </c>
      <c r="G21" s="1173">
        <f t="shared" ref="G21:G39" si="14">SUM(H21:I21)</f>
        <v>2</v>
      </c>
      <c r="H21" s="899">
        <f t="shared" si="12"/>
        <v>2</v>
      </c>
      <c r="I21" s="899">
        <f t="shared" si="13"/>
        <v>0</v>
      </c>
      <c r="J21" s="377">
        <v>1</v>
      </c>
      <c r="K21" s="377">
        <v>9</v>
      </c>
      <c r="L21" s="30">
        <f t="shared" si="1"/>
        <v>0</v>
      </c>
      <c r="M21" s="377">
        <v>0</v>
      </c>
      <c r="N21" s="377">
        <v>0</v>
      </c>
      <c r="O21" s="30">
        <f t="shared" si="2"/>
        <v>2</v>
      </c>
      <c r="P21" s="377">
        <v>2</v>
      </c>
      <c r="Q21" s="377">
        <v>0</v>
      </c>
      <c r="R21" s="972" t="s">
        <v>9</v>
      </c>
      <c r="S21" s="76" t="s">
        <v>306</v>
      </c>
      <c r="T21" s="377">
        <v>0</v>
      </c>
      <c r="U21" s="377">
        <v>0</v>
      </c>
      <c r="V21" s="30">
        <f t="shared" si="3"/>
        <v>0</v>
      </c>
      <c r="W21" s="377">
        <v>0</v>
      </c>
      <c r="X21" s="377">
        <v>0</v>
      </c>
      <c r="Y21" s="30">
        <f t="shared" si="4"/>
        <v>0</v>
      </c>
      <c r="Z21" s="377">
        <v>0</v>
      </c>
      <c r="AA21" s="377">
        <v>0</v>
      </c>
      <c r="AB21" s="377">
        <v>0</v>
      </c>
      <c r="AC21" s="377">
        <v>0</v>
      </c>
      <c r="AD21" s="30">
        <f t="shared" si="5"/>
        <v>0</v>
      </c>
      <c r="AE21" s="377">
        <v>0</v>
      </c>
      <c r="AF21" s="377">
        <v>0</v>
      </c>
      <c r="AG21" s="30">
        <f t="shared" si="6"/>
        <v>0</v>
      </c>
      <c r="AH21" s="377">
        <v>0</v>
      </c>
      <c r="AI21" s="377">
        <v>0</v>
      </c>
      <c r="AJ21" s="890" t="s">
        <v>9</v>
      </c>
    </row>
    <row r="22" spans="1:36" s="893" customFormat="1" ht="16.5" customHeight="1">
      <c r="A22" s="76" t="s">
        <v>308</v>
      </c>
      <c r="B22" s="377">
        <f t="shared" si="7"/>
        <v>1</v>
      </c>
      <c r="C22" s="377">
        <f t="shared" si="8"/>
        <v>9</v>
      </c>
      <c r="D22" s="377">
        <f t="shared" si="9"/>
        <v>0</v>
      </c>
      <c r="E22" s="899">
        <f t="shared" si="10"/>
        <v>0</v>
      </c>
      <c r="F22" s="899">
        <f t="shared" si="11"/>
        <v>0</v>
      </c>
      <c r="G22" s="1173">
        <f>SUM(H22:I22)</f>
        <v>2</v>
      </c>
      <c r="H22" s="899">
        <f t="shared" si="12"/>
        <v>2</v>
      </c>
      <c r="I22" s="899">
        <f t="shared" si="13"/>
        <v>0</v>
      </c>
      <c r="J22" s="377">
        <v>0</v>
      </c>
      <c r="K22" s="377">
        <v>0</v>
      </c>
      <c r="L22" s="30">
        <f t="shared" si="1"/>
        <v>0</v>
      </c>
      <c r="M22" s="377">
        <v>0</v>
      </c>
      <c r="N22" s="377">
        <v>0</v>
      </c>
      <c r="O22" s="30">
        <f t="shared" si="2"/>
        <v>0</v>
      </c>
      <c r="P22" s="377">
        <v>0</v>
      </c>
      <c r="Q22" s="377">
        <v>0</v>
      </c>
      <c r="R22" s="972" t="s">
        <v>10</v>
      </c>
      <c r="S22" s="76" t="s">
        <v>308</v>
      </c>
      <c r="T22" s="377">
        <v>1</v>
      </c>
      <c r="U22" s="377">
        <v>9</v>
      </c>
      <c r="V22" s="30">
        <f t="shared" si="3"/>
        <v>0</v>
      </c>
      <c r="W22" s="377">
        <v>0</v>
      </c>
      <c r="X22" s="377">
        <v>0</v>
      </c>
      <c r="Y22" s="30">
        <f t="shared" si="4"/>
        <v>2</v>
      </c>
      <c r="Z22" s="377">
        <v>2</v>
      </c>
      <c r="AA22" s="377">
        <v>0</v>
      </c>
      <c r="AB22" s="377">
        <v>0</v>
      </c>
      <c r="AC22" s="377">
        <v>0</v>
      </c>
      <c r="AD22" s="30">
        <f t="shared" si="5"/>
        <v>0</v>
      </c>
      <c r="AE22" s="377">
        <v>0</v>
      </c>
      <c r="AF22" s="377">
        <v>0</v>
      </c>
      <c r="AG22" s="30">
        <f t="shared" si="6"/>
        <v>0</v>
      </c>
      <c r="AH22" s="377">
        <v>0</v>
      </c>
      <c r="AI22" s="377">
        <v>0</v>
      </c>
      <c r="AJ22" s="890" t="s">
        <v>10</v>
      </c>
    </row>
    <row r="23" spans="1:36" s="893" customFormat="1" ht="16.5" customHeight="1">
      <c r="A23" s="76" t="s">
        <v>310</v>
      </c>
      <c r="B23" s="377">
        <f t="shared" si="7"/>
        <v>0</v>
      </c>
      <c r="C23" s="377">
        <f t="shared" si="8"/>
        <v>0</v>
      </c>
      <c r="D23" s="377">
        <f t="shared" si="9"/>
        <v>0</v>
      </c>
      <c r="E23" s="899">
        <f t="shared" si="10"/>
        <v>0</v>
      </c>
      <c r="F23" s="899">
        <f t="shared" si="11"/>
        <v>0</v>
      </c>
      <c r="G23" s="1173">
        <f t="shared" si="14"/>
        <v>0</v>
      </c>
      <c r="H23" s="899">
        <f t="shared" si="12"/>
        <v>0</v>
      </c>
      <c r="I23" s="899">
        <f t="shared" si="13"/>
        <v>0</v>
      </c>
      <c r="J23" s="377">
        <v>0</v>
      </c>
      <c r="K23" s="377">
        <v>0</v>
      </c>
      <c r="L23" s="30">
        <f t="shared" si="1"/>
        <v>0</v>
      </c>
      <c r="M23" s="377">
        <v>0</v>
      </c>
      <c r="N23" s="377">
        <v>0</v>
      </c>
      <c r="O23" s="30">
        <f t="shared" si="2"/>
        <v>0</v>
      </c>
      <c r="P23" s="377">
        <v>0</v>
      </c>
      <c r="Q23" s="377">
        <v>0</v>
      </c>
      <c r="R23" s="972" t="s">
        <v>11</v>
      </c>
      <c r="S23" s="76" t="s">
        <v>310</v>
      </c>
      <c r="T23" s="377">
        <v>0</v>
      </c>
      <c r="U23" s="377">
        <v>0</v>
      </c>
      <c r="V23" s="30">
        <f t="shared" si="3"/>
        <v>0</v>
      </c>
      <c r="W23" s="377">
        <v>0</v>
      </c>
      <c r="X23" s="377">
        <v>0</v>
      </c>
      <c r="Y23" s="30">
        <f t="shared" si="4"/>
        <v>0</v>
      </c>
      <c r="Z23" s="377">
        <v>0</v>
      </c>
      <c r="AA23" s="377">
        <v>0</v>
      </c>
      <c r="AB23" s="377">
        <v>0</v>
      </c>
      <c r="AC23" s="377">
        <v>0</v>
      </c>
      <c r="AD23" s="30">
        <f t="shared" si="5"/>
        <v>0</v>
      </c>
      <c r="AE23" s="377">
        <v>0</v>
      </c>
      <c r="AF23" s="377">
        <v>0</v>
      </c>
      <c r="AG23" s="30">
        <f t="shared" si="6"/>
        <v>0</v>
      </c>
      <c r="AH23" s="377">
        <v>0</v>
      </c>
      <c r="AI23" s="377">
        <v>0</v>
      </c>
      <c r="AJ23" s="890" t="s">
        <v>11</v>
      </c>
    </row>
    <row r="24" spans="1:36" s="893" customFormat="1" ht="16.5" customHeight="1">
      <c r="A24" s="76" t="s">
        <v>312</v>
      </c>
      <c r="B24" s="377">
        <f t="shared" si="7"/>
        <v>3</v>
      </c>
      <c r="C24" s="377">
        <f t="shared" si="8"/>
        <v>47</v>
      </c>
      <c r="D24" s="377">
        <f t="shared" si="9"/>
        <v>31</v>
      </c>
      <c r="E24" s="899">
        <f t="shared" si="10"/>
        <v>8</v>
      </c>
      <c r="F24" s="899">
        <f t="shared" si="11"/>
        <v>23</v>
      </c>
      <c r="G24" s="1173">
        <f t="shared" si="14"/>
        <v>12</v>
      </c>
      <c r="H24" s="899">
        <f t="shared" si="12"/>
        <v>1</v>
      </c>
      <c r="I24" s="899">
        <f t="shared" si="13"/>
        <v>11</v>
      </c>
      <c r="J24" s="377">
        <v>2</v>
      </c>
      <c r="K24" s="377">
        <v>38</v>
      </c>
      <c r="L24" s="30">
        <f t="shared" si="1"/>
        <v>28</v>
      </c>
      <c r="M24" s="377">
        <v>5</v>
      </c>
      <c r="N24" s="377">
        <v>23</v>
      </c>
      <c r="O24" s="30">
        <f t="shared" si="2"/>
        <v>10</v>
      </c>
      <c r="P24" s="377">
        <v>1</v>
      </c>
      <c r="Q24" s="377">
        <v>9</v>
      </c>
      <c r="R24" s="972" t="s">
        <v>12</v>
      </c>
      <c r="S24" s="76" t="s">
        <v>312</v>
      </c>
      <c r="T24" s="377">
        <v>1</v>
      </c>
      <c r="U24" s="377">
        <v>9</v>
      </c>
      <c r="V24" s="30">
        <f t="shared" si="3"/>
        <v>3</v>
      </c>
      <c r="W24" s="377">
        <v>3</v>
      </c>
      <c r="X24" s="377">
        <v>0</v>
      </c>
      <c r="Y24" s="30">
        <f t="shared" si="4"/>
        <v>2</v>
      </c>
      <c r="Z24" s="377">
        <v>0</v>
      </c>
      <c r="AA24" s="377">
        <v>2</v>
      </c>
      <c r="AB24" s="377">
        <v>0</v>
      </c>
      <c r="AC24" s="377">
        <v>0</v>
      </c>
      <c r="AD24" s="30">
        <f t="shared" si="5"/>
        <v>0</v>
      </c>
      <c r="AE24" s="377">
        <v>0</v>
      </c>
      <c r="AF24" s="377">
        <v>0</v>
      </c>
      <c r="AG24" s="30">
        <f t="shared" si="6"/>
        <v>0</v>
      </c>
      <c r="AH24" s="377">
        <v>0</v>
      </c>
      <c r="AI24" s="377">
        <v>0</v>
      </c>
      <c r="AJ24" s="890" t="s">
        <v>12</v>
      </c>
    </row>
    <row r="25" spans="1:36" s="893" customFormat="1" ht="16.5" customHeight="1">
      <c r="A25" s="76" t="s">
        <v>314</v>
      </c>
      <c r="B25" s="377">
        <f t="shared" si="7"/>
        <v>2</v>
      </c>
      <c r="C25" s="377">
        <f t="shared" si="8"/>
        <v>78</v>
      </c>
      <c r="D25" s="377">
        <f t="shared" si="9"/>
        <v>63</v>
      </c>
      <c r="E25" s="899">
        <f t="shared" si="10"/>
        <v>18</v>
      </c>
      <c r="F25" s="899">
        <f t="shared" si="11"/>
        <v>45</v>
      </c>
      <c r="G25" s="1173">
        <f t="shared" si="14"/>
        <v>23</v>
      </c>
      <c r="H25" s="899">
        <f t="shared" si="12"/>
        <v>9</v>
      </c>
      <c r="I25" s="899">
        <f t="shared" si="13"/>
        <v>14</v>
      </c>
      <c r="J25" s="377">
        <v>2</v>
      </c>
      <c r="K25" s="377">
        <v>78</v>
      </c>
      <c r="L25" s="30">
        <f t="shared" si="1"/>
        <v>63</v>
      </c>
      <c r="M25" s="377">
        <v>18</v>
      </c>
      <c r="N25" s="377">
        <v>45</v>
      </c>
      <c r="O25" s="30">
        <f t="shared" si="2"/>
        <v>23</v>
      </c>
      <c r="P25" s="377">
        <v>9</v>
      </c>
      <c r="Q25" s="377">
        <v>14</v>
      </c>
      <c r="R25" s="972" t="s">
        <v>13</v>
      </c>
      <c r="S25" s="76" t="s">
        <v>314</v>
      </c>
      <c r="T25" s="377">
        <v>0</v>
      </c>
      <c r="U25" s="377">
        <v>0</v>
      </c>
      <c r="V25" s="30">
        <f t="shared" si="3"/>
        <v>0</v>
      </c>
      <c r="W25" s="377">
        <v>0</v>
      </c>
      <c r="X25" s="377">
        <v>0</v>
      </c>
      <c r="Y25" s="30">
        <f t="shared" si="4"/>
        <v>0</v>
      </c>
      <c r="Z25" s="377">
        <v>0</v>
      </c>
      <c r="AA25" s="377">
        <v>0</v>
      </c>
      <c r="AB25" s="377">
        <v>0</v>
      </c>
      <c r="AC25" s="377">
        <v>0</v>
      </c>
      <c r="AD25" s="30">
        <f t="shared" si="5"/>
        <v>0</v>
      </c>
      <c r="AE25" s="377">
        <v>0</v>
      </c>
      <c r="AF25" s="377">
        <v>0</v>
      </c>
      <c r="AG25" s="30">
        <f t="shared" si="6"/>
        <v>0</v>
      </c>
      <c r="AH25" s="377">
        <v>0</v>
      </c>
      <c r="AI25" s="377">
        <v>0</v>
      </c>
      <c r="AJ25" s="890" t="s">
        <v>13</v>
      </c>
    </row>
    <row r="26" spans="1:36" s="893" customFormat="1" ht="16.5" customHeight="1">
      <c r="A26" s="76" t="s">
        <v>316</v>
      </c>
      <c r="B26" s="377">
        <f t="shared" si="7"/>
        <v>1</v>
      </c>
      <c r="C26" s="377">
        <f t="shared" si="8"/>
        <v>5</v>
      </c>
      <c r="D26" s="377">
        <f t="shared" si="9"/>
        <v>4</v>
      </c>
      <c r="E26" s="899">
        <f t="shared" si="10"/>
        <v>0</v>
      </c>
      <c r="F26" s="899">
        <f t="shared" si="11"/>
        <v>4</v>
      </c>
      <c r="G26" s="1173">
        <f t="shared" si="14"/>
        <v>3</v>
      </c>
      <c r="H26" s="899">
        <f t="shared" si="12"/>
        <v>0</v>
      </c>
      <c r="I26" s="899">
        <f t="shared" si="13"/>
        <v>3</v>
      </c>
      <c r="J26" s="377">
        <v>0</v>
      </c>
      <c r="K26" s="377">
        <v>0</v>
      </c>
      <c r="L26" s="30">
        <f t="shared" si="1"/>
        <v>0</v>
      </c>
      <c r="M26" s="377">
        <v>0</v>
      </c>
      <c r="N26" s="377">
        <v>0</v>
      </c>
      <c r="O26" s="30">
        <f t="shared" si="2"/>
        <v>0</v>
      </c>
      <c r="P26" s="377">
        <v>0</v>
      </c>
      <c r="Q26" s="377">
        <v>0</v>
      </c>
      <c r="R26" s="972" t="s">
        <v>14</v>
      </c>
      <c r="S26" s="76" t="s">
        <v>316</v>
      </c>
      <c r="T26" s="377">
        <v>1</v>
      </c>
      <c r="U26" s="377">
        <v>5</v>
      </c>
      <c r="V26" s="30">
        <f t="shared" si="3"/>
        <v>4</v>
      </c>
      <c r="W26" s="377">
        <v>0</v>
      </c>
      <c r="X26" s="377">
        <v>4</v>
      </c>
      <c r="Y26" s="30">
        <f t="shared" si="4"/>
        <v>3</v>
      </c>
      <c r="Z26" s="377">
        <v>0</v>
      </c>
      <c r="AA26" s="377">
        <v>3</v>
      </c>
      <c r="AB26" s="377">
        <v>0</v>
      </c>
      <c r="AC26" s="377">
        <v>0</v>
      </c>
      <c r="AD26" s="30">
        <f t="shared" si="5"/>
        <v>0</v>
      </c>
      <c r="AE26" s="377">
        <v>0</v>
      </c>
      <c r="AF26" s="377">
        <v>0</v>
      </c>
      <c r="AG26" s="30">
        <f t="shared" si="6"/>
        <v>0</v>
      </c>
      <c r="AH26" s="377">
        <v>0</v>
      </c>
      <c r="AI26" s="377">
        <v>0</v>
      </c>
      <c r="AJ26" s="890" t="s">
        <v>14</v>
      </c>
    </row>
    <row r="27" spans="1:36" s="893" customFormat="1" ht="16.5" customHeight="1">
      <c r="A27" s="76" t="s">
        <v>318</v>
      </c>
      <c r="B27" s="377">
        <f t="shared" si="7"/>
        <v>1</v>
      </c>
      <c r="C27" s="377">
        <f t="shared" si="8"/>
        <v>50</v>
      </c>
      <c r="D27" s="377">
        <f t="shared" si="9"/>
        <v>40</v>
      </c>
      <c r="E27" s="899">
        <f t="shared" si="10"/>
        <v>2</v>
      </c>
      <c r="F27" s="899">
        <f t="shared" si="11"/>
        <v>38</v>
      </c>
      <c r="G27" s="1173">
        <f t="shared" si="14"/>
        <v>11</v>
      </c>
      <c r="H27" s="899">
        <f t="shared" si="12"/>
        <v>2</v>
      </c>
      <c r="I27" s="899">
        <f t="shared" si="13"/>
        <v>9</v>
      </c>
      <c r="J27" s="377">
        <v>1</v>
      </c>
      <c r="K27" s="377">
        <v>50</v>
      </c>
      <c r="L27" s="30">
        <f t="shared" si="1"/>
        <v>40</v>
      </c>
      <c r="M27" s="377">
        <v>2</v>
      </c>
      <c r="N27" s="377">
        <v>38</v>
      </c>
      <c r="O27" s="30">
        <f t="shared" si="2"/>
        <v>11</v>
      </c>
      <c r="P27" s="377">
        <v>2</v>
      </c>
      <c r="Q27" s="377">
        <v>9</v>
      </c>
      <c r="R27" s="972" t="s">
        <v>15</v>
      </c>
      <c r="S27" s="76" t="s">
        <v>318</v>
      </c>
      <c r="T27" s="377">
        <v>0</v>
      </c>
      <c r="U27" s="377">
        <v>0</v>
      </c>
      <c r="V27" s="30">
        <f t="shared" si="3"/>
        <v>0</v>
      </c>
      <c r="W27" s="377">
        <v>0</v>
      </c>
      <c r="X27" s="377">
        <v>0</v>
      </c>
      <c r="Y27" s="30">
        <f t="shared" si="4"/>
        <v>0</v>
      </c>
      <c r="Z27" s="377">
        <v>0</v>
      </c>
      <c r="AA27" s="377">
        <v>0</v>
      </c>
      <c r="AB27" s="377">
        <v>0</v>
      </c>
      <c r="AC27" s="377">
        <v>0</v>
      </c>
      <c r="AD27" s="30">
        <f t="shared" si="5"/>
        <v>0</v>
      </c>
      <c r="AE27" s="377">
        <v>0</v>
      </c>
      <c r="AF27" s="377">
        <v>0</v>
      </c>
      <c r="AG27" s="30">
        <f t="shared" si="6"/>
        <v>0</v>
      </c>
      <c r="AH27" s="377">
        <v>0</v>
      </c>
      <c r="AI27" s="377">
        <v>0</v>
      </c>
      <c r="AJ27" s="890" t="s">
        <v>15</v>
      </c>
    </row>
    <row r="28" spans="1:36" s="893" customFormat="1" ht="16.5" customHeight="1">
      <c r="A28" s="76" t="s">
        <v>320</v>
      </c>
      <c r="B28" s="377">
        <f t="shared" si="7"/>
        <v>2</v>
      </c>
      <c r="C28" s="377">
        <f t="shared" si="8"/>
        <v>34</v>
      </c>
      <c r="D28" s="377">
        <f t="shared" si="9"/>
        <v>25</v>
      </c>
      <c r="E28" s="899">
        <f t="shared" si="10"/>
        <v>0</v>
      </c>
      <c r="F28" s="899">
        <f t="shared" si="11"/>
        <v>25</v>
      </c>
      <c r="G28" s="1173">
        <f t="shared" si="14"/>
        <v>8</v>
      </c>
      <c r="H28" s="899">
        <f t="shared" si="12"/>
        <v>0</v>
      </c>
      <c r="I28" s="899">
        <f t="shared" si="13"/>
        <v>8</v>
      </c>
      <c r="J28" s="377">
        <v>2</v>
      </c>
      <c r="K28" s="377">
        <v>34</v>
      </c>
      <c r="L28" s="30">
        <f t="shared" si="1"/>
        <v>25</v>
      </c>
      <c r="M28" s="377">
        <v>0</v>
      </c>
      <c r="N28" s="377">
        <v>25</v>
      </c>
      <c r="O28" s="30">
        <f t="shared" si="2"/>
        <v>8</v>
      </c>
      <c r="P28" s="377">
        <v>0</v>
      </c>
      <c r="Q28" s="377">
        <v>8</v>
      </c>
      <c r="R28" s="972" t="s">
        <v>16</v>
      </c>
      <c r="S28" s="76" t="s">
        <v>320</v>
      </c>
      <c r="T28" s="377">
        <v>0</v>
      </c>
      <c r="U28" s="377">
        <v>0</v>
      </c>
      <c r="V28" s="30">
        <f t="shared" si="3"/>
        <v>0</v>
      </c>
      <c r="W28" s="377">
        <v>0</v>
      </c>
      <c r="X28" s="377">
        <v>0</v>
      </c>
      <c r="Y28" s="30">
        <f t="shared" si="4"/>
        <v>0</v>
      </c>
      <c r="Z28" s="377">
        <v>0</v>
      </c>
      <c r="AA28" s="377">
        <v>0</v>
      </c>
      <c r="AB28" s="377">
        <v>0</v>
      </c>
      <c r="AC28" s="377">
        <v>0</v>
      </c>
      <c r="AD28" s="30">
        <f t="shared" si="5"/>
        <v>0</v>
      </c>
      <c r="AE28" s="377">
        <v>0</v>
      </c>
      <c r="AF28" s="377">
        <v>0</v>
      </c>
      <c r="AG28" s="30">
        <f t="shared" si="6"/>
        <v>0</v>
      </c>
      <c r="AH28" s="377">
        <v>0</v>
      </c>
      <c r="AI28" s="377">
        <v>0</v>
      </c>
      <c r="AJ28" s="890" t="s">
        <v>16</v>
      </c>
    </row>
    <row r="29" spans="1:36" s="893" customFormat="1" ht="16.5" customHeight="1">
      <c r="A29" s="76" t="s">
        <v>322</v>
      </c>
      <c r="B29" s="377">
        <f t="shared" si="7"/>
        <v>1</v>
      </c>
      <c r="C29" s="377">
        <f t="shared" si="8"/>
        <v>24</v>
      </c>
      <c r="D29" s="377">
        <f t="shared" si="9"/>
        <v>20</v>
      </c>
      <c r="E29" s="899">
        <f t="shared" si="10"/>
        <v>5</v>
      </c>
      <c r="F29" s="899">
        <f t="shared" si="11"/>
        <v>15</v>
      </c>
      <c r="G29" s="1173">
        <f t="shared" si="14"/>
        <v>7</v>
      </c>
      <c r="H29" s="899">
        <f t="shared" si="12"/>
        <v>1</v>
      </c>
      <c r="I29" s="899">
        <f t="shared" si="13"/>
        <v>6</v>
      </c>
      <c r="J29" s="377">
        <v>1</v>
      </c>
      <c r="K29" s="377">
        <v>24</v>
      </c>
      <c r="L29" s="30">
        <f t="shared" si="1"/>
        <v>20</v>
      </c>
      <c r="M29" s="377">
        <v>5</v>
      </c>
      <c r="N29" s="377">
        <v>15</v>
      </c>
      <c r="O29" s="30">
        <f t="shared" si="2"/>
        <v>7</v>
      </c>
      <c r="P29" s="377">
        <v>1</v>
      </c>
      <c r="Q29" s="377">
        <v>6</v>
      </c>
      <c r="R29" s="972" t="s">
        <v>17</v>
      </c>
      <c r="S29" s="76" t="s">
        <v>322</v>
      </c>
      <c r="T29" s="377">
        <v>0</v>
      </c>
      <c r="U29" s="377">
        <v>0</v>
      </c>
      <c r="V29" s="30">
        <f t="shared" si="3"/>
        <v>0</v>
      </c>
      <c r="W29" s="377">
        <v>0</v>
      </c>
      <c r="X29" s="377">
        <v>0</v>
      </c>
      <c r="Y29" s="30">
        <f t="shared" si="4"/>
        <v>0</v>
      </c>
      <c r="Z29" s="377">
        <v>0</v>
      </c>
      <c r="AA29" s="377">
        <v>0</v>
      </c>
      <c r="AB29" s="377">
        <v>0</v>
      </c>
      <c r="AC29" s="377">
        <v>0</v>
      </c>
      <c r="AD29" s="30">
        <f t="shared" si="5"/>
        <v>0</v>
      </c>
      <c r="AE29" s="377">
        <v>0</v>
      </c>
      <c r="AF29" s="377">
        <v>0</v>
      </c>
      <c r="AG29" s="30">
        <f t="shared" si="6"/>
        <v>0</v>
      </c>
      <c r="AH29" s="377">
        <v>0</v>
      </c>
      <c r="AI29" s="377">
        <v>0</v>
      </c>
      <c r="AJ29" s="890" t="s">
        <v>17</v>
      </c>
    </row>
    <row r="30" spans="1:36" s="893" customFormat="1" ht="16.5" customHeight="1">
      <c r="A30" s="76" t="s">
        <v>324</v>
      </c>
      <c r="B30" s="377">
        <f t="shared" si="7"/>
        <v>0</v>
      </c>
      <c r="C30" s="377">
        <f t="shared" si="8"/>
        <v>0</v>
      </c>
      <c r="D30" s="377">
        <f t="shared" si="9"/>
        <v>0</v>
      </c>
      <c r="E30" s="899">
        <f t="shared" si="10"/>
        <v>0</v>
      </c>
      <c r="F30" s="899">
        <f t="shared" si="11"/>
        <v>0</v>
      </c>
      <c r="G30" s="1173">
        <f t="shared" si="14"/>
        <v>0</v>
      </c>
      <c r="H30" s="899">
        <f t="shared" si="12"/>
        <v>0</v>
      </c>
      <c r="I30" s="899">
        <f t="shared" si="13"/>
        <v>0</v>
      </c>
      <c r="J30" s="377">
        <v>0</v>
      </c>
      <c r="K30" s="377">
        <v>0</v>
      </c>
      <c r="L30" s="30">
        <f t="shared" si="1"/>
        <v>0</v>
      </c>
      <c r="M30" s="377">
        <v>0</v>
      </c>
      <c r="N30" s="377">
        <v>0</v>
      </c>
      <c r="O30" s="30">
        <f t="shared" si="2"/>
        <v>0</v>
      </c>
      <c r="P30" s="377">
        <v>0</v>
      </c>
      <c r="Q30" s="377">
        <v>0</v>
      </c>
      <c r="R30" s="972" t="s">
        <v>18</v>
      </c>
      <c r="S30" s="76" t="s">
        <v>324</v>
      </c>
      <c r="T30" s="377">
        <v>0</v>
      </c>
      <c r="U30" s="377">
        <v>0</v>
      </c>
      <c r="V30" s="30">
        <f t="shared" si="3"/>
        <v>0</v>
      </c>
      <c r="W30" s="377">
        <v>0</v>
      </c>
      <c r="X30" s="377">
        <v>0</v>
      </c>
      <c r="Y30" s="30">
        <f t="shared" si="4"/>
        <v>0</v>
      </c>
      <c r="Z30" s="377">
        <v>0</v>
      </c>
      <c r="AA30" s="377">
        <v>0</v>
      </c>
      <c r="AB30" s="377">
        <v>0</v>
      </c>
      <c r="AC30" s="377">
        <v>0</v>
      </c>
      <c r="AD30" s="30">
        <f t="shared" si="5"/>
        <v>0</v>
      </c>
      <c r="AE30" s="377">
        <v>0</v>
      </c>
      <c r="AF30" s="377">
        <v>0</v>
      </c>
      <c r="AG30" s="30">
        <f t="shared" si="6"/>
        <v>0</v>
      </c>
      <c r="AH30" s="377">
        <v>0</v>
      </c>
      <c r="AI30" s="377">
        <v>0</v>
      </c>
      <c r="AJ30" s="890" t="s">
        <v>18</v>
      </c>
    </row>
    <row r="31" spans="1:36" s="893" customFormat="1" ht="16.5" customHeight="1">
      <c r="A31" s="76" t="s">
        <v>326</v>
      </c>
      <c r="B31" s="377">
        <f t="shared" si="7"/>
        <v>0</v>
      </c>
      <c r="C31" s="377">
        <f t="shared" si="8"/>
        <v>0</v>
      </c>
      <c r="D31" s="377">
        <f t="shared" si="9"/>
        <v>0</v>
      </c>
      <c r="E31" s="899">
        <f t="shared" si="10"/>
        <v>0</v>
      </c>
      <c r="F31" s="899">
        <f t="shared" si="11"/>
        <v>0</v>
      </c>
      <c r="G31" s="1173">
        <f t="shared" si="14"/>
        <v>0</v>
      </c>
      <c r="H31" s="899">
        <f t="shared" si="12"/>
        <v>0</v>
      </c>
      <c r="I31" s="899">
        <f t="shared" si="13"/>
        <v>0</v>
      </c>
      <c r="J31" s="377">
        <v>0</v>
      </c>
      <c r="K31" s="377">
        <v>0</v>
      </c>
      <c r="L31" s="30">
        <f t="shared" si="1"/>
        <v>0</v>
      </c>
      <c r="M31" s="377">
        <v>0</v>
      </c>
      <c r="N31" s="377">
        <v>0</v>
      </c>
      <c r="O31" s="30">
        <f t="shared" si="2"/>
        <v>0</v>
      </c>
      <c r="P31" s="377">
        <v>0</v>
      </c>
      <c r="Q31" s="377">
        <v>0</v>
      </c>
      <c r="R31" s="972" t="s">
        <v>19</v>
      </c>
      <c r="S31" s="76" t="s">
        <v>326</v>
      </c>
      <c r="T31" s="377">
        <v>0</v>
      </c>
      <c r="U31" s="377">
        <v>0</v>
      </c>
      <c r="V31" s="30">
        <f t="shared" si="3"/>
        <v>0</v>
      </c>
      <c r="W31" s="377">
        <v>0</v>
      </c>
      <c r="X31" s="377">
        <v>0</v>
      </c>
      <c r="Y31" s="30">
        <f t="shared" si="4"/>
        <v>0</v>
      </c>
      <c r="Z31" s="377">
        <v>0</v>
      </c>
      <c r="AA31" s="377">
        <v>0</v>
      </c>
      <c r="AB31" s="377">
        <v>0</v>
      </c>
      <c r="AC31" s="377">
        <v>0</v>
      </c>
      <c r="AD31" s="30">
        <f t="shared" si="5"/>
        <v>0</v>
      </c>
      <c r="AE31" s="377">
        <v>0</v>
      </c>
      <c r="AF31" s="377">
        <v>0</v>
      </c>
      <c r="AG31" s="30">
        <f t="shared" si="6"/>
        <v>0</v>
      </c>
      <c r="AH31" s="377">
        <v>0</v>
      </c>
      <c r="AI31" s="377">
        <v>0</v>
      </c>
      <c r="AJ31" s="890" t="s">
        <v>19</v>
      </c>
    </row>
    <row r="32" spans="1:36" s="893" customFormat="1" ht="16.5" customHeight="1">
      <c r="A32" s="76" t="s">
        <v>328</v>
      </c>
      <c r="B32" s="377">
        <f t="shared" si="7"/>
        <v>1</v>
      </c>
      <c r="C32" s="377">
        <f t="shared" si="8"/>
        <v>9</v>
      </c>
      <c r="D32" s="377">
        <f t="shared" si="9"/>
        <v>6</v>
      </c>
      <c r="E32" s="899">
        <f t="shared" si="10"/>
        <v>3</v>
      </c>
      <c r="F32" s="899">
        <f t="shared" si="11"/>
        <v>3</v>
      </c>
      <c r="G32" s="1173">
        <f t="shared" si="14"/>
        <v>3</v>
      </c>
      <c r="H32" s="899">
        <f t="shared" si="12"/>
        <v>2</v>
      </c>
      <c r="I32" s="899">
        <f t="shared" si="13"/>
        <v>1</v>
      </c>
      <c r="J32" s="377">
        <v>0</v>
      </c>
      <c r="K32" s="377">
        <v>0</v>
      </c>
      <c r="L32" s="30">
        <f t="shared" si="1"/>
        <v>0</v>
      </c>
      <c r="M32" s="377">
        <v>0</v>
      </c>
      <c r="N32" s="377">
        <v>0</v>
      </c>
      <c r="O32" s="30">
        <f t="shared" si="2"/>
        <v>0</v>
      </c>
      <c r="P32" s="377">
        <v>0</v>
      </c>
      <c r="Q32" s="377">
        <v>0</v>
      </c>
      <c r="R32" s="972" t="s">
        <v>20</v>
      </c>
      <c r="S32" s="76" t="s">
        <v>328</v>
      </c>
      <c r="T32" s="377">
        <v>1</v>
      </c>
      <c r="U32" s="377">
        <v>9</v>
      </c>
      <c r="V32" s="30">
        <f t="shared" si="3"/>
        <v>6</v>
      </c>
      <c r="W32" s="377">
        <v>3</v>
      </c>
      <c r="X32" s="377">
        <v>3</v>
      </c>
      <c r="Y32" s="30">
        <f t="shared" si="4"/>
        <v>3</v>
      </c>
      <c r="Z32" s="377">
        <v>2</v>
      </c>
      <c r="AA32" s="377">
        <v>1</v>
      </c>
      <c r="AB32" s="377">
        <v>0</v>
      </c>
      <c r="AC32" s="377">
        <v>0</v>
      </c>
      <c r="AD32" s="30">
        <f t="shared" si="5"/>
        <v>0</v>
      </c>
      <c r="AE32" s="377">
        <v>0</v>
      </c>
      <c r="AF32" s="377">
        <v>0</v>
      </c>
      <c r="AG32" s="30">
        <f t="shared" si="6"/>
        <v>0</v>
      </c>
      <c r="AH32" s="377">
        <v>0</v>
      </c>
      <c r="AI32" s="377">
        <v>0</v>
      </c>
      <c r="AJ32" s="890" t="s">
        <v>20</v>
      </c>
    </row>
    <row r="33" spans="1:36" s="893" customFormat="1" ht="16.5" customHeight="1">
      <c r="A33" s="76" t="s">
        <v>330</v>
      </c>
      <c r="B33" s="377">
        <f t="shared" si="7"/>
        <v>2</v>
      </c>
      <c r="C33" s="377">
        <f t="shared" ref="C33:C39" si="15">SUM(K33,U33,AC33)</f>
        <v>79</v>
      </c>
      <c r="D33" s="377">
        <f t="shared" ref="D33:D39" si="16">SUM(L33,V33,AD33)</f>
        <v>76</v>
      </c>
      <c r="E33" s="899">
        <f t="shared" si="10"/>
        <v>19</v>
      </c>
      <c r="F33" s="899">
        <f t="shared" si="11"/>
        <v>57</v>
      </c>
      <c r="G33" s="1173">
        <f t="shared" si="14"/>
        <v>20</v>
      </c>
      <c r="H33" s="899">
        <f t="shared" si="12"/>
        <v>6</v>
      </c>
      <c r="I33" s="899">
        <f t="shared" si="13"/>
        <v>14</v>
      </c>
      <c r="J33" s="377">
        <v>2</v>
      </c>
      <c r="K33" s="377">
        <v>79</v>
      </c>
      <c r="L33" s="30">
        <f t="shared" si="1"/>
        <v>76</v>
      </c>
      <c r="M33" s="377">
        <v>19</v>
      </c>
      <c r="N33" s="377">
        <v>57</v>
      </c>
      <c r="O33" s="30">
        <f t="shared" si="2"/>
        <v>20</v>
      </c>
      <c r="P33" s="377">
        <v>6</v>
      </c>
      <c r="Q33" s="377">
        <v>14</v>
      </c>
      <c r="R33" s="972" t="s">
        <v>21</v>
      </c>
      <c r="S33" s="76" t="s">
        <v>330</v>
      </c>
      <c r="T33" s="377">
        <v>0</v>
      </c>
      <c r="U33" s="377">
        <v>0</v>
      </c>
      <c r="V33" s="30">
        <f t="shared" si="3"/>
        <v>0</v>
      </c>
      <c r="W33" s="377">
        <v>0</v>
      </c>
      <c r="X33" s="377">
        <v>0</v>
      </c>
      <c r="Y33" s="30">
        <f t="shared" si="4"/>
        <v>0</v>
      </c>
      <c r="Z33" s="377">
        <v>0</v>
      </c>
      <c r="AA33" s="377">
        <v>0</v>
      </c>
      <c r="AB33" s="377">
        <v>0</v>
      </c>
      <c r="AC33" s="377">
        <v>0</v>
      </c>
      <c r="AD33" s="30">
        <f t="shared" si="5"/>
        <v>0</v>
      </c>
      <c r="AE33" s="377">
        <v>0</v>
      </c>
      <c r="AF33" s="377">
        <v>0</v>
      </c>
      <c r="AG33" s="30">
        <f t="shared" si="6"/>
        <v>0</v>
      </c>
      <c r="AH33" s="377">
        <v>0</v>
      </c>
      <c r="AI33" s="377">
        <v>0</v>
      </c>
      <c r="AJ33" s="890" t="s">
        <v>21</v>
      </c>
    </row>
    <row r="34" spans="1:36" s="893" customFormat="1" ht="16.5" customHeight="1">
      <c r="A34" s="76" t="s">
        <v>332</v>
      </c>
      <c r="B34" s="377">
        <f t="shared" si="7"/>
        <v>1</v>
      </c>
      <c r="C34" s="377">
        <f t="shared" si="15"/>
        <v>50</v>
      </c>
      <c r="D34" s="377">
        <f t="shared" si="16"/>
        <v>26</v>
      </c>
      <c r="E34" s="899">
        <f t="shared" si="10"/>
        <v>14</v>
      </c>
      <c r="F34" s="899">
        <f t="shared" si="11"/>
        <v>12</v>
      </c>
      <c r="G34" s="1173">
        <f>SUM(H34:I34)</f>
        <v>8</v>
      </c>
      <c r="H34" s="899">
        <f t="shared" si="12"/>
        <v>0</v>
      </c>
      <c r="I34" s="899">
        <f t="shared" si="13"/>
        <v>8</v>
      </c>
      <c r="J34" s="377">
        <v>1</v>
      </c>
      <c r="K34" s="377">
        <v>50</v>
      </c>
      <c r="L34" s="30">
        <f t="shared" si="1"/>
        <v>26</v>
      </c>
      <c r="M34" s="377">
        <v>14</v>
      </c>
      <c r="N34" s="377">
        <v>12</v>
      </c>
      <c r="O34" s="30">
        <f t="shared" si="2"/>
        <v>8</v>
      </c>
      <c r="P34" s="377">
        <v>0</v>
      </c>
      <c r="Q34" s="377">
        <v>8</v>
      </c>
      <c r="R34" s="972" t="s">
        <v>22</v>
      </c>
      <c r="S34" s="76" t="s">
        <v>332</v>
      </c>
      <c r="T34" s="377">
        <v>0</v>
      </c>
      <c r="U34" s="377">
        <v>0</v>
      </c>
      <c r="V34" s="30">
        <f t="shared" si="3"/>
        <v>0</v>
      </c>
      <c r="W34" s="377">
        <v>0</v>
      </c>
      <c r="X34" s="377">
        <v>0</v>
      </c>
      <c r="Y34" s="30">
        <f t="shared" si="4"/>
        <v>0</v>
      </c>
      <c r="Z34" s="377">
        <v>0</v>
      </c>
      <c r="AA34" s="377">
        <v>0</v>
      </c>
      <c r="AB34" s="377">
        <v>0</v>
      </c>
      <c r="AC34" s="377">
        <v>0</v>
      </c>
      <c r="AD34" s="30">
        <f t="shared" si="5"/>
        <v>0</v>
      </c>
      <c r="AE34" s="377">
        <v>0</v>
      </c>
      <c r="AF34" s="377">
        <v>0</v>
      </c>
      <c r="AG34" s="30">
        <f t="shared" si="6"/>
        <v>0</v>
      </c>
      <c r="AH34" s="377">
        <v>0</v>
      </c>
      <c r="AI34" s="377">
        <v>0</v>
      </c>
      <c r="AJ34" s="890" t="s">
        <v>22</v>
      </c>
    </row>
    <row r="35" spans="1:36" s="893" customFormat="1" ht="16.5" customHeight="1">
      <c r="A35" s="76" t="s">
        <v>334</v>
      </c>
      <c r="B35" s="377">
        <f t="shared" si="7"/>
        <v>3</v>
      </c>
      <c r="C35" s="377">
        <f t="shared" si="15"/>
        <v>139</v>
      </c>
      <c r="D35" s="377">
        <f t="shared" si="16"/>
        <v>119</v>
      </c>
      <c r="E35" s="899">
        <f t="shared" si="10"/>
        <v>18</v>
      </c>
      <c r="F35" s="899">
        <f t="shared" si="11"/>
        <v>101</v>
      </c>
      <c r="G35" s="1173">
        <f t="shared" si="14"/>
        <v>24</v>
      </c>
      <c r="H35" s="899">
        <f t="shared" si="12"/>
        <v>3</v>
      </c>
      <c r="I35" s="899">
        <f t="shared" si="13"/>
        <v>21</v>
      </c>
      <c r="J35" s="377">
        <v>2</v>
      </c>
      <c r="K35" s="377">
        <v>130</v>
      </c>
      <c r="L35" s="30">
        <f t="shared" si="1"/>
        <v>116</v>
      </c>
      <c r="M35" s="377">
        <v>18</v>
      </c>
      <c r="N35" s="377">
        <v>98</v>
      </c>
      <c r="O35" s="30">
        <f t="shared" si="2"/>
        <v>21</v>
      </c>
      <c r="P35" s="377">
        <v>3</v>
      </c>
      <c r="Q35" s="377">
        <v>18</v>
      </c>
      <c r="R35" s="972" t="s">
        <v>23</v>
      </c>
      <c r="S35" s="76" t="s">
        <v>334</v>
      </c>
      <c r="T35" s="377">
        <v>1</v>
      </c>
      <c r="U35" s="377">
        <v>9</v>
      </c>
      <c r="V35" s="30">
        <f t="shared" si="3"/>
        <v>3</v>
      </c>
      <c r="W35" s="377">
        <v>0</v>
      </c>
      <c r="X35" s="377">
        <v>3</v>
      </c>
      <c r="Y35" s="30">
        <f t="shared" si="4"/>
        <v>3</v>
      </c>
      <c r="Z35" s="377">
        <v>0</v>
      </c>
      <c r="AA35" s="377">
        <v>3</v>
      </c>
      <c r="AB35" s="377">
        <v>0</v>
      </c>
      <c r="AC35" s="377">
        <v>0</v>
      </c>
      <c r="AD35" s="30">
        <f t="shared" si="5"/>
        <v>0</v>
      </c>
      <c r="AE35" s="377">
        <v>0</v>
      </c>
      <c r="AF35" s="377">
        <v>0</v>
      </c>
      <c r="AG35" s="30">
        <f t="shared" si="6"/>
        <v>0</v>
      </c>
      <c r="AH35" s="377">
        <v>0</v>
      </c>
      <c r="AI35" s="377">
        <v>0</v>
      </c>
      <c r="AJ35" s="890" t="s">
        <v>23</v>
      </c>
    </row>
    <row r="36" spans="1:36" s="893" customFormat="1" ht="16.5" customHeight="1">
      <c r="A36" s="76" t="s">
        <v>336</v>
      </c>
      <c r="B36" s="377">
        <f t="shared" si="7"/>
        <v>0</v>
      </c>
      <c r="C36" s="377">
        <f t="shared" si="15"/>
        <v>0</v>
      </c>
      <c r="D36" s="377">
        <f t="shared" si="16"/>
        <v>0</v>
      </c>
      <c r="E36" s="899">
        <f t="shared" si="10"/>
        <v>0</v>
      </c>
      <c r="F36" s="899">
        <f t="shared" si="11"/>
        <v>0</v>
      </c>
      <c r="G36" s="1173">
        <f t="shared" si="14"/>
        <v>0</v>
      </c>
      <c r="H36" s="899">
        <f t="shared" si="12"/>
        <v>0</v>
      </c>
      <c r="I36" s="899">
        <f t="shared" si="13"/>
        <v>0</v>
      </c>
      <c r="J36" s="377">
        <v>0</v>
      </c>
      <c r="K36" s="377">
        <v>0</v>
      </c>
      <c r="L36" s="30">
        <f t="shared" si="1"/>
        <v>0</v>
      </c>
      <c r="M36" s="377">
        <v>0</v>
      </c>
      <c r="N36" s="377">
        <v>0</v>
      </c>
      <c r="O36" s="30">
        <f t="shared" si="2"/>
        <v>0</v>
      </c>
      <c r="P36" s="377">
        <v>0</v>
      </c>
      <c r="Q36" s="377">
        <v>0</v>
      </c>
      <c r="R36" s="972" t="s">
        <v>24</v>
      </c>
      <c r="S36" s="76" t="s">
        <v>336</v>
      </c>
      <c r="T36" s="377">
        <v>0</v>
      </c>
      <c r="U36" s="377">
        <v>0</v>
      </c>
      <c r="V36" s="30">
        <f t="shared" si="3"/>
        <v>0</v>
      </c>
      <c r="W36" s="377">
        <v>0</v>
      </c>
      <c r="X36" s="377">
        <v>0</v>
      </c>
      <c r="Y36" s="30">
        <f t="shared" si="4"/>
        <v>0</v>
      </c>
      <c r="Z36" s="377">
        <v>0</v>
      </c>
      <c r="AA36" s="377">
        <v>0</v>
      </c>
      <c r="AB36" s="377">
        <v>0</v>
      </c>
      <c r="AC36" s="377">
        <v>0</v>
      </c>
      <c r="AD36" s="30">
        <f t="shared" si="5"/>
        <v>0</v>
      </c>
      <c r="AE36" s="377">
        <v>0</v>
      </c>
      <c r="AF36" s="377">
        <v>0</v>
      </c>
      <c r="AG36" s="30">
        <f t="shared" si="6"/>
        <v>0</v>
      </c>
      <c r="AH36" s="377">
        <v>0</v>
      </c>
      <c r="AI36" s="377">
        <v>0</v>
      </c>
      <c r="AJ36" s="890" t="s">
        <v>24</v>
      </c>
    </row>
    <row r="37" spans="1:36" s="893" customFormat="1" ht="16.5" customHeight="1">
      <c r="A37" s="76" t="s">
        <v>338</v>
      </c>
      <c r="B37" s="377">
        <f t="shared" si="7"/>
        <v>0</v>
      </c>
      <c r="C37" s="377">
        <f t="shared" si="15"/>
        <v>0</v>
      </c>
      <c r="D37" s="377">
        <f t="shared" si="16"/>
        <v>0</v>
      </c>
      <c r="E37" s="899">
        <f t="shared" si="10"/>
        <v>0</v>
      </c>
      <c r="F37" s="899">
        <f t="shared" si="11"/>
        <v>0</v>
      </c>
      <c r="G37" s="1173">
        <f t="shared" si="14"/>
        <v>0</v>
      </c>
      <c r="H37" s="899">
        <f t="shared" si="12"/>
        <v>0</v>
      </c>
      <c r="I37" s="899">
        <f t="shared" si="13"/>
        <v>0</v>
      </c>
      <c r="J37" s="377">
        <v>0</v>
      </c>
      <c r="K37" s="377">
        <v>0</v>
      </c>
      <c r="L37" s="30">
        <f t="shared" si="1"/>
        <v>0</v>
      </c>
      <c r="M37" s="377">
        <v>0</v>
      </c>
      <c r="N37" s="377">
        <v>0</v>
      </c>
      <c r="O37" s="30">
        <f t="shared" si="2"/>
        <v>0</v>
      </c>
      <c r="P37" s="377">
        <v>0</v>
      </c>
      <c r="Q37" s="377">
        <v>0</v>
      </c>
      <c r="R37" s="972" t="s">
        <v>25</v>
      </c>
      <c r="S37" s="76" t="s">
        <v>338</v>
      </c>
      <c r="T37" s="377">
        <v>0</v>
      </c>
      <c r="U37" s="377">
        <v>0</v>
      </c>
      <c r="V37" s="30">
        <f t="shared" si="3"/>
        <v>0</v>
      </c>
      <c r="W37" s="377">
        <v>0</v>
      </c>
      <c r="X37" s="377">
        <v>0</v>
      </c>
      <c r="Y37" s="30">
        <f t="shared" si="4"/>
        <v>0</v>
      </c>
      <c r="Z37" s="377">
        <v>0</v>
      </c>
      <c r="AA37" s="377">
        <v>0</v>
      </c>
      <c r="AB37" s="377">
        <v>0</v>
      </c>
      <c r="AC37" s="377">
        <v>0</v>
      </c>
      <c r="AD37" s="30">
        <f t="shared" si="5"/>
        <v>0</v>
      </c>
      <c r="AE37" s="377">
        <v>0</v>
      </c>
      <c r="AF37" s="377">
        <v>0</v>
      </c>
      <c r="AG37" s="30">
        <f t="shared" si="6"/>
        <v>0</v>
      </c>
      <c r="AH37" s="377">
        <v>0</v>
      </c>
      <c r="AI37" s="377">
        <v>0</v>
      </c>
      <c r="AJ37" s="890" t="s">
        <v>25</v>
      </c>
    </row>
    <row r="38" spans="1:36" s="893" customFormat="1" ht="16.5" customHeight="1">
      <c r="A38" s="76" t="s">
        <v>1240</v>
      </c>
      <c r="B38" s="377">
        <f t="shared" si="7"/>
        <v>0</v>
      </c>
      <c r="C38" s="377">
        <f t="shared" si="15"/>
        <v>0</v>
      </c>
      <c r="D38" s="377">
        <f t="shared" si="16"/>
        <v>0</v>
      </c>
      <c r="E38" s="899">
        <f t="shared" si="10"/>
        <v>0</v>
      </c>
      <c r="F38" s="899">
        <f t="shared" si="11"/>
        <v>0</v>
      </c>
      <c r="G38" s="1173">
        <f t="shared" si="14"/>
        <v>0</v>
      </c>
      <c r="H38" s="899">
        <f t="shared" si="12"/>
        <v>0</v>
      </c>
      <c r="I38" s="899">
        <f t="shared" si="13"/>
        <v>0</v>
      </c>
      <c r="J38" s="377">
        <v>0</v>
      </c>
      <c r="K38" s="377">
        <v>0</v>
      </c>
      <c r="L38" s="30">
        <f t="shared" si="1"/>
        <v>0</v>
      </c>
      <c r="M38" s="377">
        <v>0</v>
      </c>
      <c r="N38" s="377">
        <v>0</v>
      </c>
      <c r="O38" s="30">
        <f t="shared" si="2"/>
        <v>0</v>
      </c>
      <c r="P38" s="377">
        <v>0</v>
      </c>
      <c r="Q38" s="377">
        <v>0</v>
      </c>
      <c r="R38" s="972" t="s">
        <v>26</v>
      </c>
      <c r="S38" s="76" t="s">
        <v>1015</v>
      </c>
      <c r="T38" s="377">
        <v>0</v>
      </c>
      <c r="U38" s="377">
        <v>0</v>
      </c>
      <c r="V38" s="30">
        <f t="shared" si="3"/>
        <v>0</v>
      </c>
      <c r="W38" s="377">
        <v>0</v>
      </c>
      <c r="X38" s="377">
        <v>0</v>
      </c>
      <c r="Y38" s="30">
        <f t="shared" si="4"/>
        <v>0</v>
      </c>
      <c r="Z38" s="377">
        <v>0</v>
      </c>
      <c r="AA38" s="377">
        <v>0</v>
      </c>
      <c r="AB38" s="377">
        <v>0</v>
      </c>
      <c r="AC38" s="377">
        <v>0</v>
      </c>
      <c r="AD38" s="30">
        <f t="shared" si="5"/>
        <v>0</v>
      </c>
      <c r="AE38" s="377">
        <v>0</v>
      </c>
      <c r="AF38" s="377">
        <v>0</v>
      </c>
      <c r="AG38" s="30">
        <f t="shared" si="6"/>
        <v>0</v>
      </c>
      <c r="AH38" s="377">
        <v>0</v>
      </c>
      <c r="AI38" s="377">
        <v>0</v>
      </c>
      <c r="AJ38" s="890" t="s">
        <v>26</v>
      </c>
    </row>
    <row r="39" spans="1:36" s="893" customFormat="1" ht="16.5" customHeight="1" thickBot="1">
      <c r="A39" s="76" t="s">
        <v>342</v>
      </c>
      <c r="B39" s="377">
        <f t="shared" si="7"/>
        <v>0</v>
      </c>
      <c r="C39" s="377">
        <f t="shared" si="15"/>
        <v>0</v>
      </c>
      <c r="D39" s="377">
        <f t="shared" si="16"/>
        <v>0</v>
      </c>
      <c r="E39" s="899">
        <f t="shared" si="10"/>
        <v>0</v>
      </c>
      <c r="F39" s="899">
        <f t="shared" si="11"/>
        <v>0</v>
      </c>
      <c r="G39" s="1173">
        <f t="shared" si="14"/>
        <v>0</v>
      </c>
      <c r="H39" s="899">
        <f t="shared" si="12"/>
        <v>0</v>
      </c>
      <c r="I39" s="899">
        <f t="shared" si="13"/>
        <v>0</v>
      </c>
      <c r="J39" s="377">
        <v>0</v>
      </c>
      <c r="K39" s="377">
        <v>0</v>
      </c>
      <c r="L39" s="30">
        <f t="shared" si="1"/>
        <v>0</v>
      </c>
      <c r="M39" s="377">
        <v>0</v>
      </c>
      <c r="N39" s="377">
        <v>0</v>
      </c>
      <c r="O39" s="30">
        <f t="shared" si="2"/>
        <v>0</v>
      </c>
      <c r="P39" s="377">
        <v>0</v>
      </c>
      <c r="Q39" s="377">
        <v>0</v>
      </c>
      <c r="R39" s="972" t="s">
        <v>27</v>
      </c>
      <c r="S39" s="76" t="s">
        <v>342</v>
      </c>
      <c r="T39" s="642">
        <v>0</v>
      </c>
      <c r="U39" s="377">
        <v>0</v>
      </c>
      <c r="V39" s="30">
        <f t="shared" si="3"/>
        <v>0</v>
      </c>
      <c r="W39" s="377">
        <v>0</v>
      </c>
      <c r="X39" s="377">
        <v>0</v>
      </c>
      <c r="Y39" s="30">
        <f t="shared" si="4"/>
        <v>0</v>
      </c>
      <c r="Z39" s="377">
        <v>0</v>
      </c>
      <c r="AA39" s="377">
        <v>0</v>
      </c>
      <c r="AB39" s="377">
        <v>0</v>
      </c>
      <c r="AC39" s="377">
        <v>0</v>
      </c>
      <c r="AD39" s="30">
        <f t="shared" si="5"/>
        <v>0</v>
      </c>
      <c r="AE39" s="377">
        <v>0</v>
      </c>
      <c r="AF39" s="377">
        <v>0</v>
      </c>
      <c r="AG39" s="30">
        <f t="shared" si="6"/>
        <v>0</v>
      </c>
      <c r="AH39" s="377">
        <v>0</v>
      </c>
      <c r="AI39" s="377">
        <v>0</v>
      </c>
      <c r="AJ39" s="890" t="s">
        <v>27</v>
      </c>
    </row>
    <row r="40" spans="1:36" s="78" customFormat="1" ht="11.1" customHeight="1">
      <c r="A40" s="388" t="s">
        <v>1253</v>
      </c>
      <c r="B40" s="666"/>
      <c r="C40" s="666"/>
      <c r="D40" s="666"/>
      <c r="E40" s="666"/>
      <c r="F40" s="666"/>
      <c r="G40" s="666"/>
      <c r="H40" s="666"/>
      <c r="I40" s="666"/>
      <c r="J40" s="388"/>
      <c r="K40" s="388"/>
      <c r="L40" s="980"/>
      <c r="M40" s="980"/>
      <c r="N40" s="980"/>
      <c r="O40" s="980"/>
      <c r="P40" s="980"/>
      <c r="Q40" s="980"/>
      <c r="R40" s="980" t="s">
        <v>1241</v>
      </c>
      <c r="S40" s="388" t="s">
        <v>1253</v>
      </c>
      <c r="U40" s="980"/>
      <c r="V40" s="980"/>
      <c r="W40" s="891"/>
      <c r="X40" s="891"/>
      <c r="Y40" s="891"/>
      <c r="Z40" s="891"/>
      <c r="AA40" s="891"/>
      <c r="AB40" s="388"/>
      <c r="AC40" s="388"/>
      <c r="AD40" s="388"/>
      <c r="AE40" s="388"/>
      <c r="AF40" s="388"/>
      <c r="AG40" s="891"/>
      <c r="AH40" s="891"/>
      <c r="AI40" s="891"/>
      <c r="AJ40" s="891" t="s">
        <v>1241</v>
      </c>
    </row>
    <row r="41" spans="1:36" s="65" customFormat="1" ht="11.1" customHeight="1">
      <c r="A41" s="681" t="s">
        <v>1242</v>
      </c>
      <c r="B41" s="682"/>
      <c r="C41" s="682"/>
      <c r="D41" s="682"/>
      <c r="E41" s="682"/>
      <c r="F41" s="682"/>
      <c r="G41" s="682"/>
      <c r="H41" s="682"/>
      <c r="I41" s="682"/>
      <c r="J41" s="682"/>
      <c r="K41" s="682"/>
      <c r="L41" s="682"/>
      <c r="M41" s="682"/>
      <c r="N41" s="682"/>
      <c r="O41" s="682"/>
      <c r="P41" s="682"/>
      <c r="Q41" s="682"/>
      <c r="R41" s="682"/>
      <c r="S41" s="681" t="s">
        <v>1242</v>
      </c>
      <c r="U41" s="682"/>
      <c r="V41" s="682"/>
      <c r="W41" s="682"/>
      <c r="X41" s="682"/>
      <c r="Y41" s="682"/>
      <c r="Z41" s="682"/>
      <c r="AA41" s="682"/>
      <c r="AB41" s="682"/>
      <c r="AC41" s="682"/>
      <c r="AD41" s="682"/>
      <c r="AE41" s="682"/>
      <c r="AF41" s="682"/>
      <c r="AG41" s="682"/>
      <c r="AH41" s="682"/>
      <c r="AI41" s="682"/>
      <c r="AJ41" s="581"/>
    </row>
    <row r="42" spans="1:36" s="61" customFormat="1" ht="10.5">
      <c r="A42" s="896" t="s">
        <v>1370</v>
      </c>
      <c r="B42" s="674"/>
      <c r="C42" s="674"/>
      <c r="D42" s="674"/>
      <c r="E42" s="674"/>
      <c r="F42" s="674"/>
      <c r="G42" s="674"/>
      <c r="H42" s="674"/>
      <c r="I42" s="674"/>
      <c r="J42" s="674"/>
      <c r="K42" s="674"/>
      <c r="L42" s="674"/>
      <c r="M42" s="674"/>
      <c r="N42" s="674"/>
      <c r="O42" s="674"/>
      <c r="P42" s="674"/>
      <c r="Q42" s="674"/>
      <c r="R42" s="674"/>
      <c r="S42" s="987" t="s">
        <v>1370</v>
      </c>
      <c r="U42" s="674"/>
      <c r="V42" s="674"/>
      <c r="W42" s="674"/>
      <c r="X42" s="674"/>
      <c r="Y42" s="674"/>
      <c r="Z42" s="674"/>
      <c r="AA42" s="674"/>
      <c r="AB42" s="674"/>
      <c r="AC42" s="674"/>
      <c r="AD42" s="674"/>
      <c r="AE42" s="674"/>
      <c r="AF42" s="674"/>
      <c r="AG42" s="674"/>
      <c r="AH42" s="674"/>
      <c r="AI42" s="674"/>
      <c r="AJ42" s="400"/>
    </row>
    <row r="43" spans="1:36" s="61" customFormat="1" ht="10.5">
      <c r="A43" s="168"/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8"/>
      <c r="AE43" s="168"/>
      <c r="AF43" s="168"/>
      <c r="AG43" s="168"/>
      <c r="AH43" s="168"/>
      <c r="AI43" s="168"/>
      <c r="AJ43" s="168"/>
    </row>
    <row r="44" spans="1:36" s="61" customFormat="1" ht="10.5">
      <c r="A44" s="168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168"/>
      <c r="AF44" s="168"/>
      <c r="AG44" s="168"/>
      <c r="AH44" s="168"/>
      <c r="AI44" s="168"/>
      <c r="AJ44" s="168"/>
    </row>
    <row r="45" spans="1:36" s="893" customFormat="1" ht="11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</row>
    <row r="46" spans="1:36" s="893" customFormat="1" ht="11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spans="1:36" s="893" customFormat="1" ht="11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</row>
    <row r="48" spans="1:36" s="893" customFormat="1" ht="11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1:36" s="893" customFormat="1" ht="11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1:36" s="893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1:36" s="893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</row>
    <row r="52" spans="1:36" s="893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</row>
    <row r="53" spans="1:36" s="893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</row>
    <row r="54" spans="1:36" s="893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</row>
    <row r="55" spans="1:36" s="893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</row>
    <row r="56" spans="1:36" s="893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</row>
    <row r="57" spans="1:36" s="893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  <row r="58" spans="1:36" s="893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</row>
    <row r="59" spans="1:36" s="893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</row>
    <row r="60" spans="1:36" s="893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</row>
    <row r="61" spans="1:36" s="893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</row>
    <row r="62" spans="1:36" s="893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</row>
    <row r="63" spans="1:36" s="893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</row>
    <row r="64" spans="1:36" s="893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</row>
    <row r="65" spans="1:36" s="893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</row>
    <row r="66" spans="1:36" s="893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</row>
    <row r="67" spans="1:36" s="893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</row>
    <row r="68" spans="1:36" s="893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s="893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</row>
    <row r="70" spans="1:36" s="893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</row>
    <row r="71" spans="1:36" s="893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</row>
    <row r="72" spans="1:36" s="893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</row>
    <row r="73" spans="1:36" s="893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</row>
    <row r="74" spans="1:36" s="893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</row>
    <row r="75" spans="1:36" s="893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</row>
    <row r="76" spans="1:36" s="893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</row>
    <row r="77" spans="1:36" s="893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</row>
    <row r="78" spans="1:36" s="893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</row>
    <row r="79" spans="1:36" s="893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</row>
    <row r="80" spans="1:36" s="893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</row>
    <row r="81" spans="1:36" s="893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</row>
    <row r="82" spans="1:36" s="893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</row>
    <row r="83" spans="1:36" s="893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</row>
    <row r="84" spans="1:36" s="893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</row>
    <row r="85" spans="1:36" s="893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</row>
    <row r="86" spans="1:36" s="893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</row>
    <row r="87" spans="1:36" s="893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</row>
    <row r="88" spans="1:36" s="893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</row>
    <row r="89" spans="1:36" s="893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</row>
    <row r="90" spans="1:36" s="893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</row>
    <row r="91" spans="1:36" s="893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</row>
    <row r="92" spans="1:36" s="893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</row>
    <row r="93" spans="1:36" s="893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</row>
    <row r="94" spans="1:36" s="893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</row>
    <row r="95" spans="1:36" s="893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</row>
    <row r="96" spans="1:36" s="893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</row>
    <row r="97" spans="1:36" s="893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</row>
    <row r="98" spans="1:36" s="893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</row>
    <row r="99" spans="1:36" s="893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</row>
    <row r="100" spans="1:36" s="893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</row>
    <row r="101" spans="1:36" s="893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</row>
    <row r="102" spans="1:36" s="893" customFormat="1" ht="11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</row>
    <row r="103" spans="1:36" s="893" customFormat="1" ht="11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</row>
    <row r="104" spans="1:36" s="171" customFormat="1" ht="12">
      <c r="A104" s="169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70"/>
      <c r="AA104" s="170"/>
      <c r="AB104" s="170"/>
      <c r="AC104" s="170"/>
      <c r="AD104" s="170"/>
      <c r="AE104" s="170"/>
      <c r="AF104" s="170"/>
      <c r="AG104" s="170"/>
      <c r="AH104" s="170"/>
      <c r="AI104" s="170"/>
      <c r="AJ104" s="169"/>
    </row>
    <row r="105" spans="1:36" s="171" customFormat="1" ht="12">
      <c r="A105" s="169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  <c r="V105" s="170"/>
      <c r="W105" s="170"/>
      <c r="X105" s="170"/>
      <c r="Y105" s="170"/>
      <c r="Z105" s="170"/>
      <c r="AA105" s="170"/>
      <c r="AB105" s="170"/>
      <c r="AC105" s="170"/>
      <c r="AD105" s="170"/>
      <c r="AE105" s="170"/>
      <c r="AF105" s="170"/>
      <c r="AG105" s="170"/>
      <c r="AH105" s="170"/>
      <c r="AI105" s="170"/>
      <c r="AJ105" s="169"/>
    </row>
    <row r="106" spans="1:36" s="171" customFormat="1" ht="12">
      <c r="A106" s="169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70"/>
      <c r="AA106" s="170"/>
      <c r="AB106" s="170"/>
      <c r="AC106" s="170"/>
      <c r="AD106" s="170"/>
      <c r="AE106" s="170"/>
      <c r="AF106" s="170"/>
      <c r="AG106" s="170"/>
      <c r="AH106" s="170"/>
      <c r="AI106" s="170"/>
      <c r="AJ106" s="169"/>
    </row>
    <row r="107" spans="1:36" s="171" customFormat="1" ht="12">
      <c r="A107" s="169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70"/>
      <c r="AA107" s="170"/>
      <c r="AB107" s="170"/>
      <c r="AC107" s="170"/>
      <c r="AD107" s="170"/>
      <c r="AE107" s="170"/>
      <c r="AF107" s="170"/>
      <c r="AG107" s="170"/>
      <c r="AH107" s="170"/>
      <c r="AI107" s="170"/>
      <c r="AJ107" s="169"/>
    </row>
    <row r="108" spans="1:36" s="171" customFormat="1" ht="12">
      <c r="A108" s="169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70"/>
      <c r="AA108" s="170"/>
      <c r="AB108" s="170"/>
      <c r="AC108" s="170"/>
      <c r="AD108" s="170"/>
      <c r="AE108" s="170"/>
      <c r="AF108" s="170"/>
      <c r="AG108" s="170"/>
      <c r="AH108" s="170"/>
      <c r="AI108" s="170"/>
      <c r="AJ108" s="169"/>
    </row>
    <row r="109" spans="1:36" s="171" customFormat="1" ht="12">
      <c r="A109" s="169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70"/>
      <c r="AA109" s="170"/>
      <c r="AB109" s="170"/>
      <c r="AC109" s="170"/>
      <c r="AD109" s="170"/>
      <c r="AE109" s="170"/>
      <c r="AF109" s="170"/>
      <c r="AG109" s="170"/>
      <c r="AH109" s="170"/>
      <c r="AI109" s="170"/>
      <c r="AJ109" s="169"/>
    </row>
    <row r="110" spans="1:36" s="171" customFormat="1" ht="12">
      <c r="A110" s="169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  <c r="S110" s="170"/>
      <c r="T110" s="170"/>
      <c r="U110" s="170"/>
      <c r="V110" s="170"/>
      <c r="W110" s="170"/>
      <c r="X110" s="170"/>
      <c r="Y110" s="170"/>
      <c r="Z110" s="170"/>
      <c r="AA110" s="170"/>
      <c r="AB110" s="170"/>
      <c r="AC110" s="170"/>
      <c r="AD110" s="170"/>
      <c r="AE110" s="170"/>
      <c r="AF110" s="170"/>
      <c r="AG110" s="170"/>
      <c r="AH110" s="170"/>
      <c r="AI110" s="170"/>
      <c r="AJ110" s="169"/>
    </row>
    <row r="111" spans="1:36" s="171" customFormat="1" ht="12">
      <c r="A111" s="169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  <c r="S111" s="170"/>
      <c r="T111" s="170"/>
      <c r="U111" s="170"/>
      <c r="V111" s="170"/>
      <c r="W111" s="170"/>
      <c r="X111" s="170"/>
      <c r="Y111" s="170"/>
      <c r="Z111" s="170"/>
      <c r="AA111" s="170"/>
      <c r="AB111" s="170"/>
      <c r="AC111" s="170"/>
      <c r="AD111" s="170"/>
      <c r="AE111" s="170"/>
      <c r="AF111" s="170"/>
      <c r="AG111" s="170"/>
      <c r="AH111" s="170"/>
      <c r="AI111" s="170"/>
      <c r="AJ111" s="169"/>
    </row>
    <row r="112" spans="1:36" s="171" customFormat="1" ht="12">
      <c r="A112" s="169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  <c r="R112" s="170"/>
      <c r="S112" s="170"/>
      <c r="T112" s="170"/>
      <c r="U112" s="170"/>
      <c r="V112" s="170"/>
      <c r="W112" s="170"/>
      <c r="X112" s="170"/>
      <c r="Y112" s="170"/>
      <c r="Z112" s="170"/>
      <c r="AA112" s="170"/>
      <c r="AB112" s="170"/>
      <c r="AC112" s="170"/>
      <c r="AD112" s="170"/>
      <c r="AE112" s="170"/>
      <c r="AF112" s="170"/>
      <c r="AG112" s="170"/>
      <c r="AH112" s="170"/>
      <c r="AI112" s="170"/>
      <c r="AJ112" s="169"/>
    </row>
    <row r="113" spans="1:36" s="171" customFormat="1" ht="12">
      <c r="A113" s="169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70"/>
      <c r="AA113" s="170"/>
      <c r="AB113" s="170"/>
      <c r="AC113" s="170"/>
      <c r="AD113" s="170"/>
      <c r="AE113" s="170"/>
      <c r="AF113" s="170"/>
      <c r="AG113" s="170"/>
      <c r="AH113" s="170"/>
      <c r="AI113" s="170"/>
      <c r="AJ113" s="169"/>
    </row>
    <row r="114" spans="1:36" s="171" customFormat="1" ht="12">
      <c r="A114" s="169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70"/>
      <c r="AA114" s="170"/>
      <c r="AB114" s="170"/>
      <c r="AC114" s="170"/>
      <c r="AD114" s="170"/>
      <c r="AE114" s="170"/>
      <c r="AF114" s="170"/>
      <c r="AG114" s="170"/>
      <c r="AH114" s="170"/>
      <c r="AI114" s="170"/>
      <c r="AJ114" s="169"/>
    </row>
    <row r="115" spans="1:36">
      <c r="A115" s="169"/>
      <c r="AJ115" s="169"/>
    </row>
  </sheetData>
  <sheetProtection selectLockedCells="1"/>
  <mergeCells count="33">
    <mergeCell ref="A3:I3"/>
    <mergeCell ref="J3:R3"/>
    <mergeCell ref="S6:S10"/>
    <mergeCell ref="S3:AA3"/>
    <mergeCell ref="AB3:AJ3"/>
    <mergeCell ref="T8:T10"/>
    <mergeCell ref="V9:V10"/>
    <mergeCell ref="AC9:AC10"/>
    <mergeCell ref="AD9:AD10"/>
    <mergeCell ref="U8:X8"/>
    <mergeCell ref="Y8:AA9"/>
    <mergeCell ref="AB8:AB10"/>
    <mergeCell ref="AC8:AF8"/>
    <mergeCell ref="R6:R10"/>
    <mergeCell ref="C8:F8"/>
    <mergeCell ref="G8:I9"/>
    <mergeCell ref="T5:V5"/>
    <mergeCell ref="A6:A10"/>
    <mergeCell ref="B6:I7"/>
    <mergeCell ref="J6:Q7"/>
    <mergeCell ref="T6:AA7"/>
    <mergeCell ref="AB6:AI7"/>
    <mergeCell ref="AJ6:AJ10"/>
    <mergeCell ref="B8:B10"/>
    <mergeCell ref="AG8:AI9"/>
    <mergeCell ref="C9:C10"/>
    <mergeCell ref="D9:D10"/>
    <mergeCell ref="K9:K10"/>
    <mergeCell ref="L9:L10"/>
    <mergeCell ref="U9:U10"/>
    <mergeCell ref="J8:J10"/>
    <mergeCell ref="K8:N8"/>
    <mergeCell ref="O8:Q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B17:F38 H17:I38 B39:F39 H39:I39" unlockedFormula="1"/>
    <ignoredError sqref="G17:G39" formula="1" unlockedFormula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5.625" style="43" customWidth="1"/>
    <col min="2" max="2" width="5.625" style="45" customWidth="1"/>
    <col min="3" max="4" width="6.625" style="45" customWidth="1"/>
    <col min="5" max="10" width="5.875" style="45" customWidth="1"/>
    <col min="11" max="13" width="5.625" style="45" customWidth="1"/>
    <col min="14" max="14" width="5.875" style="45" customWidth="1"/>
    <col min="15" max="15" width="6.625" style="45" customWidth="1"/>
    <col min="16" max="17" width="6.375" style="45" customWidth="1"/>
    <col min="18" max="22" width="6.625" style="45" customWidth="1"/>
    <col min="23" max="23" width="6.125" style="45" customWidth="1"/>
    <col min="24" max="25" width="6.625" style="45" customWidth="1"/>
    <col min="26" max="26" width="10.625" style="43" customWidth="1"/>
    <col min="27" max="16384" width="9" style="7"/>
  </cols>
  <sheetData>
    <row r="1" spans="1:29" ht="14.1" customHeight="1">
      <c r="A1" s="55" t="s">
        <v>1371</v>
      </c>
      <c r="G1" s="14"/>
      <c r="H1" s="14"/>
      <c r="I1" s="14"/>
      <c r="O1" s="14"/>
      <c r="P1" s="14"/>
      <c r="Q1" s="14"/>
      <c r="R1" s="7"/>
      <c r="S1" s="7"/>
      <c r="T1" s="28"/>
      <c r="U1" s="28"/>
      <c r="V1" s="28"/>
      <c r="W1" s="7"/>
      <c r="X1" s="7"/>
      <c r="Y1" s="7"/>
      <c r="Z1" s="28" t="s">
        <v>1372</v>
      </c>
      <c r="AA1" s="28"/>
      <c r="AB1" s="28"/>
      <c r="AC1" s="28"/>
    </row>
    <row r="2" spans="1:29" ht="14.1" customHeight="1">
      <c r="A2" s="55"/>
      <c r="G2" s="14"/>
      <c r="H2" s="14"/>
      <c r="I2" s="14"/>
      <c r="O2" s="14"/>
      <c r="P2" s="14"/>
      <c r="Q2" s="14"/>
      <c r="R2" s="7"/>
      <c r="S2" s="7"/>
      <c r="T2" s="28"/>
      <c r="U2" s="28"/>
      <c r="V2" s="28"/>
      <c r="W2" s="7"/>
      <c r="X2" s="7"/>
      <c r="Y2" s="7"/>
      <c r="Z2" s="28"/>
      <c r="AA2" s="28"/>
      <c r="AB2" s="28"/>
      <c r="AC2" s="28"/>
    </row>
    <row r="3" spans="1:29" s="23" customFormat="1" ht="20.100000000000001" customHeight="1">
      <c r="A3" s="1306" t="s">
        <v>393</v>
      </c>
      <c r="B3" s="1306"/>
      <c r="C3" s="1306"/>
      <c r="D3" s="1306"/>
      <c r="E3" s="1306"/>
      <c r="F3" s="1306"/>
      <c r="G3" s="1306"/>
      <c r="H3" s="1306"/>
      <c r="I3" s="1306"/>
      <c r="J3" s="1306"/>
      <c r="K3" s="1306"/>
      <c r="L3" s="1306"/>
      <c r="M3" s="1306"/>
      <c r="N3" s="1306"/>
      <c r="O3" s="1306" t="s">
        <v>394</v>
      </c>
      <c r="P3" s="1306"/>
      <c r="Q3" s="1306"/>
      <c r="R3" s="1306"/>
      <c r="S3" s="1306"/>
      <c r="T3" s="1306"/>
      <c r="U3" s="1306"/>
      <c r="V3" s="1306"/>
      <c r="W3" s="1306"/>
      <c r="X3" s="1306"/>
      <c r="Y3" s="1306"/>
      <c r="Z3" s="1306"/>
      <c r="AA3" s="85"/>
      <c r="AB3" s="85"/>
      <c r="AC3" s="85"/>
    </row>
    <row r="4" spans="1:29" s="25" customFormat="1" ht="24" customHeight="1">
      <c r="A4" s="173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317"/>
      <c r="S4" s="317"/>
      <c r="T4" s="317"/>
      <c r="U4" s="317"/>
      <c r="V4" s="317"/>
    </row>
    <row r="5" spans="1:29" s="27" customFormat="1" ht="18" customHeight="1" thickBot="1">
      <c r="A5" s="27" t="s">
        <v>382</v>
      </c>
      <c r="G5" s="49" t="s">
        <v>387</v>
      </c>
      <c r="H5" s="49"/>
      <c r="I5" s="49"/>
      <c r="O5" s="313"/>
      <c r="P5" s="313"/>
      <c r="Q5" s="313"/>
      <c r="R5" s="1675"/>
      <c r="S5" s="1675"/>
      <c r="T5" s="1675"/>
      <c r="U5" s="49"/>
      <c r="V5" s="49"/>
      <c r="Z5" s="49" t="s">
        <v>90</v>
      </c>
      <c r="AA5" s="49"/>
      <c r="AB5" s="49"/>
    </row>
    <row r="6" spans="1:29" s="1" customFormat="1" ht="12" customHeight="1">
      <c r="A6" s="1312" t="s">
        <v>181</v>
      </c>
      <c r="B6" s="1603" t="s">
        <v>395</v>
      </c>
      <c r="C6" s="1323"/>
      <c r="D6" s="1323"/>
      <c r="E6" s="1323"/>
      <c r="F6" s="1323"/>
      <c r="G6" s="1323"/>
      <c r="H6" s="1323"/>
      <c r="I6" s="1667"/>
      <c r="J6" s="1859" t="s">
        <v>1376</v>
      </c>
      <c r="K6" s="1860"/>
      <c r="L6" s="1860"/>
      <c r="M6" s="1860"/>
      <c r="N6" s="1860"/>
      <c r="O6" s="1860" t="s">
        <v>1377</v>
      </c>
      <c r="P6" s="1860"/>
      <c r="Q6" s="1863"/>
      <c r="R6" s="1857" t="s">
        <v>396</v>
      </c>
      <c r="S6" s="1841"/>
      <c r="T6" s="1841"/>
      <c r="U6" s="1841"/>
      <c r="V6" s="1841"/>
      <c r="W6" s="1841"/>
      <c r="X6" s="1841"/>
      <c r="Y6" s="1842"/>
      <c r="Z6" s="1512" t="s">
        <v>2</v>
      </c>
    </row>
    <row r="7" spans="1:29" s="1" customFormat="1" ht="12" customHeight="1">
      <c r="A7" s="1849"/>
      <c r="B7" s="1574"/>
      <c r="C7" s="1582"/>
      <c r="D7" s="1582"/>
      <c r="E7" s="1582"/>
      <c r="F7" s="1582"/>
      <c r="G7" s="1582"/>
      <c r="H7" s="1582"/>
      <c r="I7" s="1575"/>
      <c r="J7" s="1861"/>
      <c r="K7" s="1862"/>
      <c r="L7" s="1862"/>
      <c r="M7" s="1862"/>
      <c r="N7" s="1862"/>
      <c r="O7" s="1862"/>
      <c r="P7" s="1862"/>
      <c r="Q7" s="1864"/>
      <c r="R7" s="1858"/>
      <c r="S7" s="1843"/>
      <c r="T7" s="1843"/>
      <c r="U7" s="1843"/>
      <c r="V7" s="1843"/>
      <c r="W7" s="1843"/>
      <c r="X7" s="1843"/>
      <c r="Y7" s="1844"/>
      <c r="Z7" s="1513"/>
    </row>
    <row r="8" spans="1:29" s="1" customFormat="1" ht="15" customHeight="1">
      <c r="A8" s="1849"/>
      <c r="B8" s="1350" t="s">
        <v>1373</v>
      </c>
      <c r="C8" s="1515" t="s">
        <v>1117</v>
      </c>
      <c r="D8" s="1580"/>
      <c r="E8" s="1580"/>
      <c r="F8" s="1516"/>
      <c r="G8" s="1515" t="s">
        <v>389</v>
      </c>
      <c r="H8" s="1580"/>
      <c r="I8" s="1516"/>
      <c r="J8" s="1353" t="s">
        <v>1373</v>
      </c>
      <c r="K8" s="1515" t="s">
        <v>1118</v>
      </c>
      <c r="L8" s="1580"/>
      <c r="M8" s="1580"/>
      <c r="N8" s="1580"/>
      <c r="O8" s="1580" t="s">
        <v>389</v>
      </c>
      <c r="P8" s="1580"/>
      <c r="Q8" s="1516"/>
      <c r="R8" s="1353" t="s">
        <v>1373</v>
      </c>
      <c r="S8" s="1515" t="s">
        <v>1117</v>
      </c>
      <c r="T8" s="1580"/>
      <c r="U8" s="1580"/>
      <c r="V8" s="1516"/>
      <c r="W8" s="1515" t="s">
        <v>389</v>
      </c>
      <c r="X8" s="1580"/>
      <c r="Y8" s="1516"/>
      <c r="Z8" s="1513"/>
    </row>
    <row r="9" spans="1:29" s="1" customFormat="1" ht="15" customHeight="1">
      <c r="A9" s="1849"/>
      <c r="B9" s="1845"/>
      <c r="C9" s="1505" t="s">
        <v>390</v>
      </c>
      <c r="D9" s="1515" t="s">
        <v>391</v>
      </c>
      <c r="E9" s="347"/>
      <c r="F9" s="679"/>
      <c r="G9" s="1567"/>
      <c r="H9" s="1581"/>
      <c r="I9" s="1573"/>
      <c r="J9" s="1855"/>
      <c r="K9" s="1505" t="s">
        <v>1374</v>
      </c>
      <c r="L9" s="1515" t="s">
        <v>1375</v>
      </c>
      <c r="M9" s="347"/>
      <c r="N9" s="347"/>
      <c r="O9" s="1581"/>
      <c r="P9" s="1581"/>
      <c r="Q9" s="1573"/>
      <c r="R9" s="1855"/>
      <c r="S9" s="1567" t="s">
        <v>390</v>
      </c>
      <c r="T9" s="1515" t="s">
        <v>391</v>
      </c>
      <c r="U9" s="347"/>
      <c r="V9" s="679"/>
      <c r="W9" s="1567"/>
      <c r="X9" s="1581"/>
      <c r="Y9" s="1573"/>
      <c r="Z9" s="1513"/>
    </row>
    <row r="10" spans="1:29" s="1" customFormat="1" ht="27" customHeight="1">
      <c r="A10" s="1850"/>
      <c r="B10" s="1846"/>
      <c r="C10" s="1518"/>
      <c r="D10" s="1520"/>
      <c r="E10" s="56" t="s">
        <v>973</v>
      </c>
      <c r="F10" s="56" t="s">
        <v>974</v>
      </c>
      <c r="G10" s="680"/>
      <c r="H10" s="56" t="s">
        <v>973</v>
      </c>
      <c r="I10" s="56" t="s">
        <v>974</v>
      </c>
      <c r="J10" s="1856"/>
      <c r="K10" s="1518"/>
      <c r="L10" s="1520"/>
      <c r="M10" s="966" t="s">
        <v>973</v>
      </c>
      <c r="N10" s="968" t="s">
        <v>974</v>
      </c>
      <c r="O10" s="1074"/>
      <c r="P10" s="56" t="s">
        <v>973</v>
      </c>
      <c r="Q10" s="56" t="s">
        <v>974</v>
      </c>
      <c r="R10" s="1856"/>
      <c r="S10" s="1520"/>
      <c r="T10" s="1520"/>
      <c r="U10" s="56" t="s">
        <v>973</v>
      </c>
      <c r="V10" s="56" t="s">
        <v>974</v>
      </c>
      <c r="W10" s="680"/>
      <c r="X10" s="56" t="s">
        <v>973</v>
      </c>
      <c r="Y10" s="56" t="s">
        <v>974</v>
      </c>
      <c r="Z10" s="1514"/>
    </row>
    <row r="11" spans="1:29" s="50" customFormat="1" ht="17.25" customHeight="1">
      <c r="A11" s="362" t="s">
        <v>344</v>
      </c>
      <c r="B11" s="1069">
        <v>181</v>
      </c>
      <c r="C11" s="1069">
        <v>8491</v>
      </c>
      <c r="D11" s="1069">
        <v>6853</v>
      </c>
      <c r="E11" s="1069" t="s">
        <v>955</v>
      </c>
      <c r="F11" s="1069" t="s">
        <v>955</v>
      </c>
      <c r="G11" s="1069">
        <v>3726</v>
      </c>
      <c r="H11" s="1069" t="s">
        <v>955</v>
      </c>
      <c r="I11" s="1069" t="s">
        <v>955</v>
      </c>
      <c r="J11" s="1070">
        <v>128</v>
      </c>
      <c r="K11" s="1070">
        <v>6357</v>
      </c>
      <c r="L11" s="1069">
        <v>4997</v>
      </c>
      <c r="M11" s="1069" t="s">
        <v>955</v>
      </c>
      <c r="N11" s="1069" t="s">
        <v>955</v>
      </c>
      <c r="O11" s="1069">
        <v>2657</v>
      </c>
      <c r="P11" s="1069" t="s">
        <v>955</v>
      </c>
      <c r="Q11" s="1069" t="s">
        <v>955</v>
      </c>
      <c r="R11" s="1070">
        <v>40</v>
      </c>
      <c r="S11" s="1070">
        <v>342</v>
      </c>
      <c r="T11" s="1070">
        <v>184</v>
      </c>
      <c r="U11" s="1070" t="s">
        <v>955</v>
      </c>
      <c r="V11" s="1070" t="s">
        <v>955</v>
      </c>
      <c r="W11" s="1070">
        <v>167</v>
      </c>
      <c r="X11" s="1070" t="s">
        <v>955</v>
      </c>
      <c r="Y11" s="1075" t="s">
        <v>955</v>
      </c>
      <c r="Z11" s="314" t="s">
        <v>344</v>
      </c>
    </row>
    <row r="12" spans="1:29" s="50" customFormat="1" ht="17.25" customHeight="1">
      <c r="A12" s="362" t="s">
        <v>297</v>
      </c>
      <c r="B12" s="1069">
        <v>262</v>
      </c>
      <c r="C12" s="1069">
        <v>10890</v>
      </c>
      <c r="D12" s="1069">
        <v>8552</v>
      </c>
      <c r="E12" s="1069" t="s">
        <v>955</v>
      </c>
      <c r="F12" s="1069" t="s">
        <v>955</v>
      </c>
      <c r="G12" s="1069">
        <v>4929</v>
      </c>
      <c r="H12" s="1069" t="s">
        <v>955</v>
      </c>
      <c r="I12" s="1069" t="s">
        <v>955</v>
      </c>
      <c r="J12" s="1070">
        <v>159</v>
      </c>
      <c r="K12" s="1070">
        <v>8004</v>
      </c>
      <c r="L12" s="1069">
        <v>6158</v>
      </c>
      <c r="M12" s="1069" t="s">
        <v>955</v>
      </c>
      <c r="N12" s="1069" t="s">
        <v>955</v>
      </c>
      <c r="O12" s="1069">
        <v>3348</v>
      </c>
      <c r="P12" s="1069" t="s">
        <v>955</v>
      </c>
      <c r="Q12" s="1069" t="s">
        <v>955</v>
      </c>
      <c r="R12" s="1070">
        <v>90</v>
      </c>
      <c r="S12" s="1070">
        <v>758</v>
      </c>
      <c r="T12" s="1070">
        <v>508</v>
      </c>
      <c r="U12" s="1070" t="s">
        <v>955</v>
      </c>
      <c r="V12" s="1070" t="s">
        <v>955</v>
      </c>
      <c r="W12" s="1070">
        <v>416</v>
      </c>
      <c r="X12" s="1070" t="s">
        <v>955</v>
      </c>
      <c r="Y12" s="1075" t="s">
        <v>955</v>
      </c>
      <c r="Z12" s="314" t="s">
        <v>297</v>
      </c>
    </row>
    <row r="13" spans="1:29" s="50" customFormat="1" ht="17.25" customHeight="1">
      <c r="A13" s="362" t="s">
        <v>348</v>
      </c>
      <c r="B13" s="1069">
        <v>277</v>
      </c>
      <c r="C13" s="1069">
        <v>9285</v>
      </c>
      <c r="D13" s="1069">
        <v>7614</v>
      </c>
      <c r="E13" s="1069" t="s">
        <v>955</v>
      </c>
      <c r="F13" s="1069" t="s">
        <v>955</v>
      </c>
      <c r="G13" s="1069">
        <v>4289</v>
      </c>
      <c r="H13" s="1069" t="s">
        <v>955</v>
      </c>
      <c r="I13" s="1069" t="s">
        <v>955</v>
      </c>
      <c r="J13" s="1070">
        <v>180</v>
      </c>
      <c r="K13" s="1070">
        <v>8463</v>
      </c>
      <c r="L13" s="1069">
        <v>6971</v>
      </c>
      <c r="M13" s="1069" t="s">
        <v>955</v>
      </c>
      <c r="N13" s="1069" t="s">
        <v>955</v>
      </c>
      <c r="O13" s="1069">
        <v>3839</v>
      </c>
      <c r="P13" s="1069" t="s">
        <v>955</v>
      </c>
      <c r="Q13" s="1069" t="s">
        <v>955</v>
      </c>
      <c r="R13" s="1070">
        <v>97</v>
      </c>
      <c r="S13" s="1070">
        <v>822</v>
      </c>
      <c r="T13" s="1070">
        <v>643</v>
      </c>
      <c r="U13" s="1070" t="s">
        <v>955</v>
      </c>
      <c r="V13" s="1070" t="s">
        <v>955</v>
      </c>
      <c r="W13" s="1070">
        <v>450</v>
      </c>
      <c r="X13" s="1070" t="s">
        <v>955</v>
      </c>
      <c r="Y13" s="1075" t="s">
        <v>955</v>
      </c>
      <c r="Z13" s="314" t="s">
        <v>348</v>
      </c>
    </row>
    <row r="14" spans="1:29" s="50" customFormat="1" ht="17.25" customHeight="1">
      <c r="A14" s="362" t="s">
        <v>904</v>
      </c>
      <c r="B14" s="1069">
        <v>299</v>
      </c>
      <c r="C14" s="1069">
        <v>10404</v>
      </c>
      <c r="D14" s="1069">
        <v>8444</v>
      </c>
      <c r="E14" s="1069" t="s">
        <v>955</v>
      </c>
      <c r="F14" s="1069" t="s">
        <v>955</v>
      </c>
      <c r="G14" s="1069">
        <v>4985</v>
      </c>
      <c r="H14" s="1069" t="s">
        <v>955</v>
      </c>
      <c r="I14" s="1069" t="s">
        <v>955</v>
      </c>
      <c r="J14" s="1070">
        <v>184</v>
      </c>
      <c r="K14" s="1070">
        <v>9316</v>
      </c>
      <c r="L14" s="1069">
        <v>7571</v>
      </c>
      <c r="M14" s="1069" t="s">
        <v>955</v>
      </c>
      <c r="N14" s="1069" t="s">
        <v>955</v>
      </c>
      <c r="O14" s="1069">
        <v>4355</v>
      </c>
      <c r="P14" s="1069" t="s">
        <v>955</v>
      </c>
      <c r="Q14" s="1069" t="s">
        <v>955</v>
      </c>
      <c r="R14" s="1070">
        <v>115</v>
      </c>
      <c r="S14" s="1070">
        <v>1088</v>
      </c>
      <c r="T14" s="1070">
        <v>873</v>
      </c>
      <c r="U14" s="1070" t="s">
        <v>955</v>
      </c>
      <c r="V14" s="1070" t="s">
        <v>955</v>
      </c>
      <c r="W14" s="1070">
        <v>630</v>
      </c>
      <c r="X14" s="1070" t="s">
        <v>955</v>
      </c>
      <c r="Y14" s="1075" t="s">
        <v>955</v>
      </c>
      <c r="Z14" s="314" t="s">
        <v>904</v>
      </c>
    </row>
    <row r="15" spans="1:29" s="50" customFormat="1" ht="15.75" customHeight="1">
      <c r="A15" s="120" t="s">
        <v>1088</v>
      </c>
      <c r="B15" s="1071">
        <f>SUM(B17:B39)</f>
        <v>317</v>
      </c>
      <c r="C15" s="1071">
        <f>SUM(C17:C39)</f>
        <v>10952</v>
      </c>
      <c r="D15" s="1071">
        <f t="shared" ref="D15:Y15" si="0">SUM(D17:D39)</f>
        <v>9066</v>
      </c>
      <c r="E15" s="1071">
        <f t="shared" si="0"/>
        <v>1930</v>
      </c>
      <c r="F15" s="1071">
        <f t="shared" si="0"/>
        <v>7136</v>
      </c>
      <c r="G15" s="1071">
        <f t="shared" si="0"/>
        <v>5576</v>
      </c>
      <c r="H15" s="1071">
        <f t="shared" si="0"/>
        <v>783</v>
      </c>
      <c r="I15" s="1071">
        <f t="shared" si="0"/>
        <v>4793</v>
      </c>
      <c r="J15" s="1071">
        <f t="shared" si="0"/>
        <v>195</v>
      </c>
      <c r="K15" s="1071">
        <f t="shared" si="0"/>
        <v>9901</v>
      </c>
      <c r="L15" s="1071">
        <f t="shared" si="0"/>
        <v>8131</v>
      </c>
      <c r="M15" s="1071">
        <f t="shared" si="0"/>
        <v>1754</v>
      </c>
      <c r="N15" s="1071">
        <f t="shared" si="0"/>
        <v>6377</v>
      </c>
      <c r="O15" s="1071">
        <f t="shared" si="0"/>
        <v>4952</v>
      </c>
      <c r="P15" s="1071">
        <f t="shared" si="0"/>
        <v>691</v>
      </c>
      <c r="Q15" s="1071">
        <f t="shared" si="0"/>
        <v>4261</v>
      </c>
      <c r="R15" s="1071">
        <f t="shared" si="0"/>
        <v>122</v>
      </c>
      <c r="S15" s="1071">
        <f t="shared" si="0"/>
        <v>1051</v>
      </c>
      <c r="T15" s="1071">
        <f t="shared" si="0"/>
        <v>935</v>
      </c>
      <c r="U15" s="1071">
        <f t="shared" si="0"/>
        <v>176</v>
      </c>
      <c r="V15" s="1071">
        <f t="shared" si="0"/>
        <v>759</v>
      </c>
      <c r="W15" s="1071">
        <f t="shared" si="0"/>
        <v>624</v>
      </c>
      <c r="X15" s="1071">
        <f t="shared" si="0"/>
        <v>92</v>
      </c>
      <c r="Y15" s="1024">
        <f t="shared" si="0"/>
        <v>532</v>
      </c>
      <c r="Z15" s="175" t="s">
        <v>1088</v>
      </c>
    </row>
    <row r="16" spans="1:29" s="1" customFormat="1" ht="9" customHeight="1">
      <c r="A16" s="121"/>
      <c r="B16" s="1071"/>
      <c r="C16" s="1071"/>
      <c r="D16" s="1071"/>
      <c r="E16" s="1071"/>
      <c r="F16" s="1071"/>
      <c r="G16" s="1071"/>
      <c r="H16" s="1071"/>
      <c r="I16" s="1071"/>
      <c r="J16" s="1071"/>
      <c r="K16" s="1071"/>
      <c r="L16" s="1071"/>
      <c r="M16" s="1071"/>
      <c r="N16" s="1071"/>
      <c r="O16" s="1071"/>
      <c r="P16" s="1071"/>
      <c r="Q16" s="1071"/>
      <c r="R16" s="1071"/>
      <c r="S16" s="1071"/>
      <c r="T16" s="1071"/>
      <c r="U16" s="1071"/>
      <c r="V16" s="1071"/>
      <c r="W16" s="1071"/>
      <c r="X16" s="1071"/>
      <c r="Y16" s="1024"/>
      <c r="Z16" s="316"/>
    </row>
    <row r="17" spans="1:26" s="1" customFormat="1" ht="15.95" customHeight="1">
      <c r="A17" s="76" t="s">
        <v>298</v>
      </c>
      <c r="B17" s="1069">
        <f>SUM(J17,R17)</f>
        <v>27</v>
      </c>
      <c r="C17" s="1069">
        <f>SUM(K17,S17)</f>
        <v>1055</v>
      </c>
      <c r="D17" s="1069">
        <f>SUM(E17:F17)</f>
        <v>838</v>
      </c>
      <c r="E17" s="1069">
        <f>SUM(M17,U17)</f>
        <v>152</v>
      </c>
      <c r="F17" s="1069">
        <f>SUM(N17,V17)</f>
        <v>686</v>
      </c>
      <c r="G17" s="1069">
        <f>SUM(H17:I17)</f>
        <v>525</v>
      </c>
      <c r="H17" s="1069">
        <f>SUM(P17,X17)</f>
        <v>69</v>
      </c>
      <c r="I17" s="1069">
        <f>SUM(Q17,Y17)</f>
        <v>456</v>
      </c>
      <c r="J17" s="1072">
        <v>19</v>
      </c>
      <c r="K17" s="1072">
        <v>985</v>
      </c>
      <c r="L17" s="1069">
        <f>SUM(M17:N17)</f>
        <v>776</v>
      </c>
      <c r="M17" s="1073">
        <v>143</v>
      </c>
      <c r="N17" s="1073">
        <v>633</v>
      </c>
      <c r="O17" s="1069">
        <f>SUM(P17:Q17)</f>
        <v>480</v>
      </c>
      <c r="P17" s="1073">
        <v>62</v>
      </c>
      <c r="Q17" s="1073">
        <v>418</v>
      </c>
      <c r="R17" s="1073">
        <v>8</v>
      </c>
      <c r="S17" s="1073">
        <v>70</v>
      </c>
      <c r="T17" s="1069">
        <f>SUM(U17:V17)</f>
        <v>62</v>
      </c>
      <c r="U17" s="1073">
        <v>9</v>
      </c>
      <c r="V17" s="1073">
        <v>53</v>
      </c>
      <c r="W17" s="1069">
        <f>SUM(X17:Y17)</f>
        <v>45</v>
      </c>
      <c r="X17" s="1073">
        <v>7</v>
      </c>
      <c r="Y17" s="1065">
        <v>38</v>
      </c>
      <c r="Z17" s="999" t="s">
        <v>5</v>
      </c>
    </row>
    <row r="18" spans="1:26" s="1" customFormat="1" ht="15.95" customHeight="1">
      <c r="A18" s="76" t="s">
        <v>300</v>
      </c>
      <c r="B18" s="1069">
        <f t="shared" ref="B18:B39" si="1">SUM(J18,R18)</f>
        <v>22</v>
      </c>
      <c r="C18" s="1069">
        <f t="shared" ref="C18:C39" si="2">SUM(K18,S18)</f>
        <v>674</v>
      </c>
      <c r="D18" s="1069">
        <f t="shared" ref="D18:D39" si="3">SUM(E18:F18)</f>
        <v>533</v>
      </c>
      <c r="E18" s="1069">
        <f t="shared" ref="E18:E39" si="4">SUM(M18,U18)</f>
        <v>112</v>
      </c>
      <c r="F18" s="1069">
        <f t="shared" ref="F18:F39" si="5">SUM(N18,V18)</f>
        <v>421</v>
      </c>
      <c r="G18" s="1069">
        <f t="shared" ref="G18:G39" si="6">SUM(H18:I18)</f>
        <v>334</v>
      </c>
      <c r="H18" s="1069">
        <f t="shared" ref="H18:H39" si="7">SUM(P18,X18)</f>
        <v>40</v>
      </c>
      <c r="I18" s="1069">
        <f t="shared" ref="I18:I39" si="8">SUM(Q18,Y18)</f>
        <v>294</v>
      </c>
      <c r="J18" s="1072">
        <v>13</v>
      </c>
      <c r="K18" s="1072">
        <v>593</v>
      </c>
      <c r="L18" s="1069">
        <f t="shared" ref="L18:L39" si="9">SUM(M18:N18)</f>
        <v>464</v>
      </c>
      <c r="M18" s="1073">
        <v>97</v>
      </c>
      <c r="N18" s="1073">
        <v>367</v>
      </c>
      <c r="O18" s="1069">
        <f t="shared" ref="O18:O39" si="10">SUM(P18:Q18)</f>
        <v>283</v>
      </c>
      <c r="P18" s="1073">
        <v>34</v>
      </c>
      <c r="Q18" s="1073">
        <v>249</v>
      </c>
      <c r="R18" s="1073">
        <v>9</v>
      </c>
      <c r="S18" s="1073">
        <v>81</v>
      </c>
      <c r="T18" s="1069">
        <f t="shared" ref="T18:T39" si="11">SUM(U18:V18)</f>
        <v>69</v>
      </c>
      <c r="U18" s="1073">
        <v>15</v>
      </c>
      <c r="V18" s="1073">
        <v>54</v>
      </c>
      <c r="W18" s="1069">
        <f t="shared" ref="W18:W39" si="12">SUM(X18:Y18)</f>
        <v>51</v>
      </c>
      <c r="X18" s="1073">
        <v>6</v>
      </c>
      <c r="Y18" s="1065">
        <v>45</v>
      </c>
      <c r="Z18" s="999" t="s">
        <v>6</v>
      </c>
    </row>
    <row r="19" spans="1:26" s="1" customFormat="1" ht="15.95" customHeight="1">
      <c r="A19" s="76" t="s">
        <v>302</v>
      </c>
      <c r="B19" s="1069">
        <f t="shared" si="1"/>
        <v>22</v>
      </c>
      <c r="C19" s="1069">
        <f t="shared" si="2"/>
        <v>668</v>
      </c>
      <c r="D19" s="1069">
        <f t="shared" si="3"/>
        <v>575</v>
      </c>
      <c r="E19" s="1069">
        <f t="shared" si="4"/>
        <v>118</v>
      </c>
      <c r="F19" s="1069">
        <f t="shared" si="5"/>
        <v>457</v>
      </c>
      <c r="G19" s="1069">
        <f t="shared" si="6"/>
        <v>377</v>
      </c>
      <c r="H19" s="1069">
        <f t="shared" si="7"/>
        <v>52</v>
      </c>
      <c r="I19" s="1069">
        <f t="shared" si="8"/>
        <v>325</v>
      </c>
      <c r="J19" s="1072">
        <v>11</v>
      </c>
      <c r="K19" s="1072">
        <v>572</v>
      </c>
      <c r="L19" s="1069">
        <f t="shared" si="9"/>
        <v>495</v>
      </c>
      <c r="M19" s="1073">
        <v>99</v>
      </c>
      <c r="N19" s="1073">
        <v>396</v>
      </c>
      <c r="O19" s="1069">
        <f t="shared" si="10"/>
        <v>316</v>
      </c>
      <c r="P19" s="1073">
        <v>44</v>
      </c>
      <c r="Q19" s="1073">
        <v>272</v>
      </c>
      <c r="R19" s="1073">
        <v>11</v>
      </c>
      <c r="S19" s="1073">
        <v>96</v>
      </c>
      <c r="T19" s="1069">
        <f t="shared" si="11"/>
        <v>80</v>
      </c>
      <c r="U19" s="1073">
        <v>19</v>
      </c>
      <c r="V19" s="1073">
        <v>61</v>
      </c>
      <c r="W19" s="1069">
        <f t="shared" si="12"/>
        <v>61</v>
      </c>
      <c r="X19" s="1073">
        <v>8</v>
      </c>
      <c r="Y19" s="1065">
        <v>53</v>
      </c>
      <c r="Z19" s="999" t="s">
        <v>7</v>
      </c>
    </row>
    <row r="20" spans="1:26" s="1" customFormat="1" ht="15.95" customHeight="1">
      <c r="A20" s="76" t="s">
        <v>304</v>
      </c>
      <c r="B20" s="1069">
        <f t="shared" si="1"/>
        <v>15</v>
      </c>
      <c r="C20" s="1069">
        <f t="shared" si="2"/>
        <v>726</v>
      </c>
      <c r="D20" s="1069">
        <f t="shared" si="3"/>
        <v>660</v>
      </c>
      <c r="E20" s="1069">
        <f t="shared" si="4"/>
        <v>164</v>
      </c>
      <c r="F20" s="1069">
        <f t="shared" si="5"/>
        <v>496</v>
      </c>
      <c r="G20" s="1069">
        <f t="shared" si="6"/>
        <v>364</v>
      </c>
      <c r="H20" s="1069">
        <f t="shared" si="7"/>
        <v>65</v>
      </c>
      <c r="I20" s="1069">
        <f t="shared" si="8"/>
        <v>299</v>
      </c>
      <c r="J20" s="1072">
        <v>11</v>
      </c>
      <c r="K20" s="1072">
        <v>691</v>
      </c>
      <c r="L20" s="1069">
        <f t="shared" si="9"/>
        <v>633</v>
      </c>
      <c r="M20" s="1073">
        <v>159</v>
      </c>
      <c r="N20" s="1073">
        <v>474</v>
      </c>
      <c r="O20" s="1069">
        <f t="shared" si="10"/>
        <v>345</v>
      </c>
      <c r="P20" s="1073">
        <v>56</v>
      </c>
      <c r="Q20" s="1073">
        <v>289</v>
      </c>
      <c r="R20" s="1073">
        <v>4</v>
      </c>
      <c r="S20" s="1073">
        <v>35</v>
      </c>
      <c r="T20" s="1069">
        <f t="shared" si="11"/>
        <v>27</v>
      </c>
      <c r="U20" s="1073">
        <v>5</v>
      </c>
      <c r="V20" s="1073">
        <v>22</v>
      </c>
      <c r="W20" s="1069">
        <f t="shared" si="12"/>
        <v>19</v>
      </c>
      <c r="X20" s="1073">
        <v>9</v>
      </c>
      <c r="Y20" s="1065">
        <v>10</v>
      </c>
      <c r="Z20" s="999" t="s">
        <v>8</v>
      </c>
    </row>
    <row r="21" spans="1:26" s="1" customFormat="1" ht="15.95" customHeight="1">
      <c r="A21" s="76" t="s">
        <v>306</v>
      </c>
      <c r="B21" s="1069">
        <f t="shared" si="1"/>
        <v>30</v>
      </c>
      <c r="C21" s="1069">
        <f t="shared" si="2"/>
        <v>745</v>
      </c>
      <c r="D21" s="1069">
        <f t="shared" si="3"/>
        <v>735</v>
      </c>
      <c r="E21" s="1069">
        <f t="shared" si="4"/>
        <v>163</v>
      </c>
      <c r="F21" s="1069">
        <f t="shared" si="5"/>
        <v>572</v>
      </c>
      <c r="G21" s="1069">
        <f t="shared" si="6"/>
        <v>412</v>
      </c>
      <c r="H21" s="1069">
        <f t="shared" si="7"/>
        <v>42</v>
      </c>
      <c r="I21" s="1069">
        <f t="shared" si="8"/>
        <v>370</v>
      </c>
      <c r="J21" s="1072">
        <v>12</v>
      </c>
      <c r="K21" s="1072">
        <v>592</v>
      </c>
      <c r="L21" s="1069">
        <f t="shared" si="9"/>
        <v>541</v>
      </c>
      <c r="M21" s="1073">
        <v>127</v>
      </c>
      <c r="N21" s="1073">
        <v>414</v>
      </c>
      <c r="O21" s="1069">
        <f t="shared" si="10"/>
        <v>322</v>
      </c>
      <c r="P21" s="1073">
        <v>31</v>
      </c>
      <c r="Q21" s="1073">
        <v>291</v>
      </c>
      <c r="R21" s="1073">
        <v>18</v>
      </c>
      <c r="S21" s="1073">
        <v>153</v>
      </c>
      <c r="T21" s="1069">
        <f t="shared" si="11"/>
        <v>194</v>
      </c>
      <c r="U21" s="1073">
        <v>36</v>
      </c>
      <c r="V21" s="1073">
        <v>158</v>
      </c>
      <c r="W21" s="1069">
        <f t="shared" si="12"/>
        <v>90</v>
      </c>
      <c r="X21" s="1073">
        <v>11</v>
      </c>
      <c r="Y21" s="1065">
        <v>79</v>
      </c>
      <c r="Z21" s="999" t="s">
        <v>9</v>
      </c>
    </row>
    <row r="22" spans="1:26" s="1" customFormat="1" ht="15.95" customHeight="1">
      <c r="A22" s="76" t="s">
        <v>308</v>
      </c>
      <c r="B22" s="1069">
        <f t="shared" si="1"/>
        <v>19</v>
      </c>
      <c r="C22" s="1069">
        <f t="shared" si="2"/>
        <v>743</v>
      </c>
      <c r="D22" s="1069">
        <f t="shared" si="3"/>
        <v>700</v>
      </c>
      <c r="E22" s="1069">
        <f t="shared" si="4"/>
        <v>159</v>
      </c>
      <c r="F22" s="1069">
        <f t="shared" si="5"/>
        <v>541</v>
      </c>
      <c r="G22" s="1069">
        <f t="shared" si="6"/>
        <v>393</v>
      </c>
      <c r="H22" s="1069">
        <f t="shared" si="7"/>
        <v>65</v>
      </c>
      <c r="I22" s="1069">
        <f t="shared" si="8"/>
        <v>328</v>
      </c>
      <c r="J22" s="1072">
        <v>16</v>
      </c>
      <c r="K22" s="1072">
        <v>722</v>
      </c>
      <c r="L22" s="1069">
        <f t="shared" si="9"/>
        <v>681</v>
      </c>
      <c r="M22" s="1073">
        <v>155</v>
      </c>
      <c r="N22" s="1073">
        <v>526</v>
      </c>
      <c r="O22" s="1069">
        <f t="shared" si="10"/>
        <v>381</v>
      </c>
      <c r="P22" s="1073">
        <v>63</v>
      </c>
      <c r="Q22" s="1073">
        <v>318</v>
      </c>
      <c r="R22" s="1073">
        <v>3</v>
      </c>
      <c r="S22" s="1073">
        <v>21</v>
      </c>
      <c r="T22" s="1069">
        <f t="shared" si="11"/>
        <v>19</v>
      </c>
      <c r="U22" s="1073">
        <v>4</v>
      </c>
      <c r="V22" s="1073">
        <v>15</v>
      </c>
      <c r="W22" s="1069">
        <f t="shared" si="12"/>
        <v>12</v>
      </c>
      <c r="X22" s="1073">
        <v>2</v>
      </c>
      <c r="Y22" s="1065">
        <v>10</v>
      </c>
      <c r="Z22" s="999" t="s">
        <v>10</v>
      </c>
    </row>
    <row r="23" spans="1:26" s="1" customFormat="1" ht="15.95" customHeight="1">
      <c r="A23" s="76" t="s">
        <v>310</v>
      </c>
      <c r="B23" s="1069">
        <f t="shared" si="1"/>
        <v>12</v>
      </c>
      <c r="C23" s="1069">
        <f t="shared" si="2"/>
        <v>406</v>
      </c>
      <c r="D23" s="1069">
        <f t="shared" si="3"/>
        <v>327</v>
      </c>
      <c r="E23" s="1069">
        <f t="shared" si="4"/>
        <v>75</v>
      </c>
      <c r="F23" s="1069">
        <f t="shared" si="5"/>
        <v>252</v>
      </c>
      <c r="G23" s="1069">
        <f t="shared" si="6"/>
        <v>202</v>
      </c>
      <c r="H23" s="1069">
        <f t="shared" si="7"/>
        <v>35</v>
      </c>
      <c r="I23" s="1069">
        <f t="shared" si="8"/>
        <v>167</v>
      </c>
      <c r="J23" s="1072">
        <v>7</v>
      </c>
      <c r="K23" s="1072">
        <v>361</v>
      </c>
      <c r="L23" s="1069">
        <f t="shared" si="9"/>
        <v>294</v>
      </c>
      <c r="M23" s="1073">
        <v>71</v>
      </c>
      <c r="N23" s="1073">
        <v>223</v>
      </c>
      <c r="O23" s="1069">
        <f t="shared" si="10"/>
        <v>178</v>
      </c>
      <c r="P23" s="1073">
        <v>35</v>
      </c>
      <c r="Q23" s="1073">
        <v>143</v>
      </c>
      <c r="R23" s="1073">
        <v>5</v>
      </c>
      <c r="S23" s="1073">
        <v>45</v>
      </c>
      <c r="T23" s="1069">
        <f t="shared" si="11"/>
        <v>33</v>
      </c>
      <c r="U23" s="1073">
        <v>4</v>
      </c>
      <c r="V23" s="1073">
        <v>29</v>
      </c>
      <c r="W23" s="1069">
        <f t="shared" si="12"/>
        <v>24</v>
      </c>
      <c r="X23" s="1073">
        <v>0</v>
      </c>
      <c r="Y23" s="1065">
        <v>24</v>
      </c>
      <c r="Z23" s="999" t="s">
        <v>11</v>
      </c>
    </row>
    <row r="24" spans="1:26" s="1" customFormat="1" ht="15.95" customHeight="1">
      <c r="A24" s="76" t="s">
        <v>312</v>
      </c>
      <c r="B24" s="1069">
        <f t="shared" si="1"/>
        <v>19</v>
      </c>
      <c r="C24" s="1069">
        <f t="shared" si="2"/>
        <v>681</v>
      </c>
      <c r="D24" s="1069">
        <f t="shared" si="3"/>
        <v>552</v>
      </c>
      <c r="E24" s="1069">
        <f t="shared" si="4"/>
        <v>123</v>
      </c>
      <c r="F24" s="1069">
        <f t="shared" si="5"/>
        <v>429</v>
      </c>
      <c r="G24" s="1069">
        <f t="shared" si="6"/>
        <v>355</v>
      </c>
      <c r="H24" s="1069">
        <f t="shared" si="7"/>
        <v>54</v>
      </c>
      <c r="I24" s="1069">
        <f t="shared" si="8"/>
        <v>301</v>
      </c>
      <c r="J24" s="1072">
        <v>15</v>
      </c>
      <c r="K24" s="1072">
        <v>645</v>
      </c>
      <c r="L24" s="1069">
        <f t="shared" si="9"/>
        <v>522</v>
      </c>
      <c r="M24" s="1073">
        <v>111</v>
      </c>
      <c r="N24" s="1073">
        <v>411</v>
      </c>
      <c r="O24" s="1069">
        <f t="shared" si="10"/>
        <v>332</v>
      </c>
      <c r="P24" s="1073">
        <v>51</v>
      </c>
      <c r="Q24" s="1073">
        <v>281</v>
      </c>
      <c r="R24" s="1073">
        <v>4</v>
      </c>
      <c r="S24" s="1073">
        <v>36</v>
      </c>
      <c r="T24" s="1069">
        <f t="shared" si="11"/>
        <v>30</v>
      </c>
      <c r="U24" s="1073">
        <v>12</v>
      </c>
      <c r="V24" s="1073">
        <v>18</v>
      </c>
      <c r="W24" s="1069">
        <f t="shared" si="12"/>
        <v>23</v>
      </c>
      <c r="X24" s="1073">
        <v>3</v>
      </c>
      <c r="Y24" s="1065">
        <v>20</v>
      </c>
      <c r="Z24" s="999" t="s">
        <v>12</v>
      </c>
    </row>
    <row r="25" spans="1:26" s="1" customFormat="1" ht="15.95" customHeight="1">
      <c r="A25" s="76" t="s">
        <v>314</v>
      </c>
      <c r="B25" s="1069">
        <f t="shared" si="1"/>
        <v>15</v>
      </c>
      <c r="C25" s="1069">
        <f t="shared" si="2"/>
        <v>529</v>
      </c>
      <c r="D25" s="1069">
        <f t="shared" si="3"/>
        <v>478</v>
      </c>
      <c r="E25" s="1069">
        <f t="shared" si="4"/>
        <v>110</v>
      </c>
      <c r="F25" s="1069">
        <f t="shared" si="5"/>
        <v>368</v>
      </c>
      <c r="G25" s="1069">
        <f t="shared" si="6"/>
        <v>280</v>
      </c>
      <c r="H25" s="1069">
        <f t="shared" si="7"/>
        <v>45</v>
      </c>
      <c r="I25" s="1069">
        <f t="shared" si="8"/>
        <v>235</v>
      </c>
      <c r="J25" s="1072">
        <v>11</v>
      </c>
      <c r="K25" s="1072">
        <v>493</v>
      </c>
      <c r="L25" s="1069">
        <f t="shared" si="9"/>
        <v>442</v>
      </c>
      <c r="M25" s="1073">
        <v>102</v>
      </c>
      <c r="N25" s="1073">
        <v>340</v>
      </c>
      <c r="O25" s="1069">
        <f t="shared" si="10"/>
        <v>259</v>
      </c>
      <c r="P25" s="1073">
        <v>42</v>
      </c>
      <c r="Q25" s="1073">
        <v>217</v>
      </c>
      <c r="R25" s="1073">
        <v>4</v>
      </c>
      <c r="S25" s="1073">
        <v>36</v>
      </c>
      <c r="T25" s="1069">
        <f t="shared" si="11"/>
        <v>36</v>
      </c>
      <c r="U25" s="1073">
        <v>8</v>
      </c>
      <c r="V25" s="1073">
        <v>28</v>
      </c>
      <c r="W25" s="1069">
        <f t="shared" si="12"/>
        <v>21</v>
      </c>
      <c r="X25" s="1073">
        <v>3</v>
      </c>
      <c r="Y25" s="1065">
        <v>18</v>
      </c>
      <c r="Z25" s="999" t="s">
        <v>13</v>
      </c>
    </row>
    <row r="26" spans="1:26" s="1" customFormat="1" ht="15.95" customHeight="1">
      <c r="A26" s="76" t="s">
        <v>316</v>
      </c>
      <c r="B26" s="1069">
        <f t="shared" si="1"/>
        <v>37</v>
      </c>
      <c r="C26" s="1069">
        <f t="shared" si="2"/>
        <v>888</v>
      </c>
      <c r="D26" s="1069">
        <f t="shared" si="3"/>
        <v>713</v>
      </c>
      <c r="E26" s="1069">
        <f t="shared" si="4"/>
        <v>143</v>
      </c>
      <c r="F26" s="1069">
        <f t="shared" si="5"/>
        <v>570</v>
      </c>
      <c r="G26" s="1069">
        <f t="shared" si="6"/>
        <v>461</v>
      </c>
      <c r="H26" s="1069">
        <f t="shared" si="7"/>
        <v>51</v>
      </c>
      <c r="I26" s="1069">
        <f t="shared" si="8"/>
        <v>410</v>
      </c>
      <c r="J26" s="1072">
        <v>14</v>
      </c>
      <c r="K26" s="1072">
        <v>689</v>
      </c>
      <c r="L26" s="1069">
        <f t="shared" si="9"/>
        <v>562</v>
      </c>
      <c r="M26" s="1073">
        <v>111</v>
      </c>
      <c r="N26" s="1073">
        <v>451</v>
      </c>
      <c r="O26" s="1069">
        <f t="shared" si="10"/>
        <v>350</v>
      </c>
      <c r="P26" s="1073">
        <v>31</v>
      </c>
      <c r="Q26" s="1073">
        <v>319</v>
      </c>
      <c r="R26" s="1073">
        <v>23</v>
      </c>
      <c r="S26" s="1073">
        <v>199</v>
      </c>
      <c r="T26" s="1069">
        <f t="shared" si="11"/>
        <v>151</v>
      </c>
      <c r="U26" s="1073">
        <v>32</v>
      </c>
      <c r="V26" s="1073">
        <v>119</v>
      </c>
      <c r="W26" s="1069">
        <f t="shared" si="12"/>
        <v>111</v>
      </c>
      <c r="X26" s="1073">
        <v>20</v>
      </c>
      <c r="Y26" s="1065">
        <v>91</v>
      </c>
      <c r="Z26" s="999" t="s">
        <v>14</v>
      </c>
    </row>
    <row r="27" spans="1:26" s="1" customFormat="1" ht="15.95" customHeight="1">
      <c r="A27" s="76" t="s">
        <v>318</v>
      </c>
      <c r="B27" s="1069">
        <f t="shared" si="1"/>
        <v>4</v>
      </c>
      <c r="C27" s="1069">
        <f t="shared" si="2"/>
        <v>174</v>
      </c>
      <c r="D27" s="1069">
        <f t="shared" si="3"/>
        <v>142</v>
      </c>
      <c r="E27" s="1069">
        <f t="shared" si="4"/>
        <v>28</v>
      </c>
      <c r="F27" s="1069">
        <f t="shared" si="5"/>
        <v>114</v>
      </c>
      <c r="G27" s="1069">
        <f t="shared" si="6"/>
        <v>91</v>
      </c>
      <c r="H27" s="1069">
        <f t="shared" si="7"/>
        <v>16</v>
      </c>
      <c r="I27" s="1069">
        <f t="shared" si="8"/>
        <v>75</v>
      </c>
      <c r="J27" s="1072">
        <v>3</v>
      </c>
      <c r="K27" s="1072">
        <v>165</v>
      </c>
      <c r="L27" s="1069">
        <f t="shared" si="9"/>
        <v>142</v>
      </c>
      <c r="M27" s="1073">
        <v>28</v>
      </c>
      <c r="N27" s="1073">
        <v>114</v>
      </c>
      <c r="O27" s="1069">
        <f t="shared" si="10"/>
        <v>88</v>
      </c>
      <c r="P27" s="1073">
        <v>16</v>
      </c>
      <c r="Q27" s="1073">
        <v>72</v>
      </c>
      <c r="R27" s="1073">
        <v>1</v>
      </c>
      <c r="S27" s="1073">
        <v>9</v>
      </c>
      <c r="T27" s="1069">
        <f t="shared" si="11"/>
        <v>0</v>
      </c>
      <c r="U27" s="1073">
        <v>0</v>
      </c>
      <c r="V27" s="1073">
        <v>0</v>
      </c>
      <c r="W27" s="1069">
        <f t="shared" si="12"/>
        <v>3</v>
      </c>
      <c r="X27" s="1073">
        <v>0</v>
      </c>
      <c r="Y27" s="1065">
        <v>3</v>
      </c>
      <c r="Z27" s="999" t="s">
        <v>15</v>
      </c>
    </row>
    <row r="28" spans="1:26" s="1" customFormat="1" ht="15.95" customHeight="1">
      <c r="A28" s="76" t="s">
        <v>320</v>
      </c>
      <c r="B28" s="1069">
        <f t="shared" si="1"/>
        <v>16</v>
      </c>
      <c r="C28" s="1069">
        <f t="shared" si="2"/>
        <v>597</v>
      </c>
      <c r="D28" s="1069">
        <f t="shared" si="3"/>
        <v>471</v>
      </c>
      <c r="E28" s="1069">
        <f t="shared" si="4"/>
        <v>93</v>
      </c>
      <c r="F28" s="1069">
        <f t="shared" si="5"/>
        <v>378</v>
      </c>
      <c r="G28" s="1069">
        <f t="shared" si="6"/>
        <v>279</v>
      </c>
      <c r="H28" s="1069">
        <f t="shared" si="7"/>
        <v>39</v>
      </c>
      <c r="I28" s="1069">
        <f t="shared" si="8"/>
        <v>240</v>
      </c>
      <c r="J28" s="1072">
        <v>12</v>
      </c>
      <c r="K28" s="1072">
        <v>566</v>
      </c>
      <c r="L28" s="1069">
        <f t="shared" si="9"/>
        <v>442</v>
      </c>
      <c r="M28" s="1073">
        <v>91</v>
      </c>
      <c r="N28" s="1073">
        <v>351</v>
      </c>
      <c r="O28" s="1069">
        <f t="shared" si="10"/>
        <v>258</v>
      </c>
      <c r="P28" s="1073">
        <v>35</v>
      </c>
      <c r="Q28" s="1073">
        <v>223</v>
      </c>
      <c r="R28" s="1073">
        <v>4</v>
      </c>
      <c r="S28" s="1073">
        <v>31</v>
      </c>
      <c r="T28" s="1069">
        <f t="shared" si="11"/>
        <v>29</v>
      </c>
      <c r="U28" s="1073">
        <v>2</v>
      </c>
      <c r="V28" s="1073">
        <v>27</v>
      </c>
      <c r="W28" s="1069">
        <f t="shared" si="12"/>
        <v>21</v>
      </c>
      <c r="X28" s="1073">
        <v>4</v>
      </c>
      <c r="Y28" s="1065">
        <v>17</v>
      </c>
      <c r="Z28" s="999" t="s">
        <v>16</v>
      </c>
    </row>
    <row r="29" spans="1:26" s="1" customFormat="1" ht="15.95" customHeight="1">
      <c r="A29" s="76" t="s">
        <v>322</v>
      </c>
      <c r="B29" s="1069">
        <f t="shared" si="1"/>
        <v>5</v>
      </c>
      <c r="C29" s="1069">
        <f t="shared" si="2"/>
        <v>255</v>
      </c>
      <c r="D29" s="1069">
        <f t="shared" si="3"/>
        <v>223</v>
      </c>
      <c r="E29" s="1069">
        <f t="shared" si="4"/>
        <v>57</v>
      </c>
      <c r="F29" s="1069">
        <f t="shared" si="5"/>
        <v>166</v>
      </c>
      <c r="G29" s="1069">
        <f t="shared" si="6"/>
        <v>138</v>
      </c>
      <c r="H29" s="1069">
        <f t="shared" si="7"/>
        <v>26</v>
      </c>
      <c r="I29" s="1069">
        <f t="shared" si="8"/>
        <v>112</v>
      </c>
      <c r="J29" s="1072">
        <v>5</v>
      </c>
      <c r="K29" s="1072">
        <v>255</v>
      </c>
      <c r="L29" s="1069">
        <f t="shared" si="9"/>
        <v>223</v>
      </c>
      <c r="M29" s="1073">
        <v>57</v>
      </c>
      <c r="N29" s="1073">
        <v>166</v>
      </c>
      <c r="O29" s="1069">
        <f t="shared" si="10"/>
        <v>138</v>
      </c>
      <c r="P29" s="1073">
        <v>26</v>
      </c>
      <c r="Q29" s="1073">
        <v>112</v>
      </c>
      <c r="R29" s="1073">
        <v>0</v>
      </c>
      <c r="S29" s="1073">
        <v>0</v>
      </c>
      <c r="T29" s="1069">
        <f t="shared" si="11"/>
        <v>0</v>
      </c>
      <c r="U29" s="1073">
        <v>0</v>
      </c>
      <c r="V29" s="1073">
        <v>0</v>
      </c>
      <c r="W29" s="1069">
        <f t="shared" si="12"/>
        <v>0</v>
      </c>
      <c r="X29" s="1073">
        <v>0</v>
      </c>
      <c r="Y29" s="1065">
        <v>0</v>
      </c>
      <c r="Z29" s="999" t="s">
        <v>1378</v>
      </c>
    </row>
    <row r="30" spans="1:26" s="1" customFormat="1" ht="15.95" customHeight="1">
      <c r="A30" s="76" t="s">
        <v>324</v>
      </c>
      <c r="B30" s="1069">
        <f t="shared" si="1"/>
        <v>5</v>
      </c>
      <c r="C30" s="1069">
        <f t="shared" si="2"/>
        <v>205</v>
      </c>
      <c r="D30" s="1069">
        <f t="shared" si="3"/>
        <v>150</v>
      </c>
      <c r="E30" s="1069">
        <f t="shared" si="4"/>
        <v>27</v>
      </c>
      <c r="F30" s="1069">
        <f t="shared" si="5"/>
        <v>123</v>
      </c>
      <c r="G30" s="1069">
        <f t="shared" si="6"/>
        <v>91</v>
      </c>
      <c r="H30" s="1069">
        <f t="shared" si="7"/>
        <v>23</v>
      </c>
      <c r="I30" s="1069">
        <f t="shared" si="8"/>
        <v>68</v>
      </c>
      <c r="J30" s="1072">
        <v>3</v>
      </c>
      <c r="K30" s="1072">
        <v>187</v>
      </c>
      <c r="L30" s="1069">
        <f t="shared" si="9"/>
        <v>141</v>
      </c>
      <c r="M30" s="1073">
        <v>26</v>
      </c>
      <c r="N30" s="1073">
        <v>115</v>
      </c>
      <c r="O30" s="1069">
        <f t="shared" si="10"/>
        <v>83</v>
      </c>
      <c r="P30" s="1073">
        <v>20</v>
      </c>
      <c r="Q30" s="1073">
        <v>63</v>
      </c>
      <c r="R30" s="1073">
        <v>2</v>
      </c>
      <c r="S30" s="1073">
        <v>18</v>
      </c>
      <c r="T30" s="1069">
        <f t="shared" si="11"/>
        <v>9</v>
      </c>
      <c r="U30" s="1073">
        <v>1</v>
      </c>
      <c r="V30" s="1073">
        <v>8</v>
      </c>
      <c r="W30" s="1069">
        <f t="shared" si="12"/>
        <v>8</v>
      </c>
      <c r="X30" s="1073">
        <v>3</v>
      </c>
      <c r="Y30" s="1065">
        <v>5</v>
      </c>
      <c r="Z30" s="999" t="s">
        <v>18</v>
      </c>
    </row>
    <row r="31" spans="1:26" s="1" customFormat="1" ht="15.95" customHeight="1">
      <c r="A31" s="76" t="s">
        <v>326</v>
      </c>
      <c r="B31" s="1069">
        <f>SUM(J31,R31)</f>
        <v>4</v>
      </c>
      <c r="C31" s="1069">
        <f>SUM(K31,S31)</f>
        <v>276</v>
      </c>
      <c r="D31" s="1069">
        <f t="shared" si="3"/>
        <v>153</v>
      </c>
      <c r="E31" s="1069">
        <f t="shared" si="4"/>
        <v>44</v>
      </c>
      <c r="F31" s="1069">
        <f t="shared" si="5"/>
        <v>109</v>
      </c>
      <c r="G31" s="1069">
        <f t="shared" si="6"/>
        <v>100</v>
      </c>
      <c r="H31" s="1069">
        <f t="shared" si="7"/>
        <v>11</v>
      </c>
      <c r="I31" s="1069">
        <f t="shared" si="8"/>
        <v>89</v>
      </c>
      <c r="J31" s="1072">
        <v>4</v>
      </c>
      <c r="K31" s="1072">
        <v>276</v>
      </c>
      <c r="L31" s="1069">
        <f t="shared" si="9"/>
        <v>153</v>
      </c>
      <c r="M31" s="1073">
        <v>44</v>
      </c>
      <c r="N31" s="1073">
        <v>109</v>
      </c>
      <c r="O31" s="1069">
        <f t="shared" si="10"/>
        <v>100</v>
      </c>
      <c r="P31" s="1073">
        <v>11</v>
      </c>
      <c r="Q31" s="1073">
        <v>89</v>
      </c>
      <c r="R31" s="1073">
        <v>0</v>
      </c>
      <c r="S31" s="1073">
        <v>0</v>
      </c>
      <c r="T31" s="1069">
        <f t="shared" si="11"/>
        <v>0</v>
      </c>
      <c r="U31" s="1073">
        <v>0</v>
      </c>
      <c r="V31" s="1073">
        <v>0</v>
      </c>
      <c r="W31" s="1069">
        <f t="shared" si="12"/>
        <v>0</v>
      </c>
      <c r="X31" s="1073">
        <v>0</v>
      </c>
      <c r="Y31" s="1065">
        <v>0</v>
      </c>
      <c r="Z31" s="999" t="s">
        <v>19</v>
      </c>
    </row>
    <row r="32" spans="1:26" s="1" customFormat="1" ht="15.95" customHeight="1">
      <c r="A32" s="76" t="s">
        <v>328</v>
      </c>
      <c r="B32" s="1069">
        <f t="shared" si="1"/>
        <v>12</v>
      </c>
      <c r="C32" s="1069">
        <f t="shared" si="2"/>
        <v>406</v>
      </c>
      <c r="D32" s="1069">
        <f t="shared" si="3"/>
        <v>309</v>
      </c>
      <c r="E32" s="1069">
        <f t="shared" si="4"/>
        <v>59</v>
      </c>
      <c r="F32" s="1069">
        <f t="shared" si="5"/>
        <v>250</v>
      </c>
      <c r="G32" s="1069">
        <f t="shared" si="6"/>
        <v>203</v>
      </c>
      <c r="H32" s="1069">
        <f t="shared" si="7"/>
        <v>37</v>
      </c>
      <c r="I32" s="1069">
        <f t="shared" si="8"/>
        <v>166</v>
      </c>
      <c r="J32" s="1072">
        <v>7</v>
      </c>
      <c r="K32" s="1072">
        <v>363</v>
      </c>
      <c r="L32" s="1069">
        <f t="shared" si="9"/>
        <v>281</v>
      </c>
      <c r="M32" s="1073">
        <v>55</v>
      </c>
      <c r="N32" s="1073">
        <v>226</v>
      </c>
      <c r="O32" s="1069">
        <f t="shared" si="10"/>
        <v>181</v>
      </c>
      <c r="P32" s="1073">
        <v>33</v>
      </c>
      <c r="Q32" s="1073">
        <v>148</v>
      </c>
      <c r="R32" s="1073">
        <v>5</v>
      </c>
      <c r="S32" s="1073">
        <v>43</v>
      </c>
      <c r="T32" s="1069">
        <f t="shared" si="11"/>
        <v>28</v>
      </c>
      <c r="U32" s="1073">
        <v>4</v>
      </c>
      <c r="V32" s="1073">
        <v>24</v>
      </c>
      <c r="W32" s="1069">
        <f t="shared" si="12"/>
        <v>22</v>
      </c>
      <c r="X32" s="1073">
        <v>4</v>
      </c>
      <c r="Y32" s="1065">
        <v>18</v>
      </c>
      <c r="Z32" s="999" t="s">
        <v>20</v>
      </c>
    </row>
    <row r="33" spans="1:27" s="1" customFormat="1" ht="15.95" customHeight="1">
      <c r="A33" s="76" t="s">
        <v>330</v>
      </c>
      <c r="B33" s="1069">
        <f t="shared" si="1"/>
        <v>5</v>
      </c>
      <c r="C33" s="1069">
        <f t="shared" si="2"/>
        <v>178</v>
      </c>
      <c r="D33" s="1069">
        <f t="shared" si="3"/>
        <v>160</v>
      </c>
      <c r="E33" s="1069">
        <f t="shared" si="4"/>
        <v>29</v>
      </c>
      <c r="F33" s="1069">
        <f t="shared" si="5"/>
        <v>131</v>
      </c>
      <c r="G33" s="1069">
        <f t="shared" si="6"/>
        <v>101</v>
      </c>
      <c r="H33" s="1069">
        <f t="shared" si="7"/>
        <v>7</v>
      </c>
      <c r="I33" s="1069">
        <f t="shared" si="8"/>
        <v>94</v>
      </c>
      <c r="J33" s="1072">
        <v>4</v>
      </c>
      <c r="K33" s="1072">
        <v>169</v>
      </c>
      <c r="L33" s="1069">
        <f t="shared" si="9"/>
        <v>154</v>
      </c>
      <c r="M33" s="1073">
        <v>29</v>
      </c>
      <c r="N33" s="1073">
        <v>125</v>
      </c>
      <c r="O33" s="1069">
        <f t="shared" si="10"/>
        <v>95</v>
      </c>
      <c r="P33" s="1073">
        <v>7</v>
      </c>
      <c r="Q33" s="1073">
        <v>88</v>
      </c>
      <c r="R33" s="1073">
        <v>1</v>
      </c>
      <c r="S33" s="1073">
        <v>9</v>
      </c>
      <c r="T33" s="1069">
        <f t="shared" si="11"/>
        <v>6</v>
      </c>
      <c r="U33" s="1073">
        <v>0</v>
      </c>
      <c r="V33" s="1073">
        <v>6</v>
      </c>
      <c r="W33" s="1069">
        <f t="shared" si="12"/>
        <v>6</v>
      </c>
      <c r="X33" s="1073">
        <v>0</v>
      </c>
      <c r="Y33" s="1065">
        <v>6</v>
      </c>
      <c r="Z33" s="999" t="s">
        <v>21</v>
      </c>
    </row>
    <row r="34" spans="1:27" s="1" customFormat="1" ht="15.95" customHeight="1">
      <c r="A34" s="76" t="s">
        <v>332</v>
      </c>
      <c r="B34" s="1069">
        <f t="shared" si="1"/>
        <v>8</v>
      </c>
      <c r="C34" s="1069">
        <f t="shared" si="2"/>
        <v>277</v>
      </c>
      <c r="D34" s="1069">
        <f t="shared" si="3"/>
        <v>221</v>
      </c>
      <c r="E34" s="1069">
        <f t="shared" si="4"/>
        <v>52</v>
      </c>
      <c r="F34" s="1069">
        <f t="shared" si="5"/>
        <v>169</v>
      </c>
      <c r="G34" s="1069">
        <f t="shared" si="6"/>
        <v>144</v>
      </c>
      <c r="H34" s="1069">
        <f t="shared" si="7"/>
        <v>22</v>
      </c>
      <c r="I34" s="1069">
        <f t="shared" si="8"/>
        <v>122</v>
      </c>
      <c r="J34" s="1072">
        <v>6</v>
      </c>
      <c r="K34" s="1072">
        <v>259</v>
      </c>
      <c r="L34" s="1069">
        <f t="shared" si="9"/>
        <v>203</v>
      </c>
      <c r="M34" s="1073">
        <v>51</v>
      </c>
      <c r="N34" s="1073">
        <v>152</v>
      </c>
      <c r="O34" s="1069">
        <f t="shared" si="10"/>
        <v>134</v>
      </c>
      <c r="P34" s="1073">
        <v>21</v>
      </c>
      <c r="Q34" s="1073">
        <v>113</v>
      </c>
      <c r="R34" s="1073">
        <v>2</v>
      </c>
      <c r="S34" s="1073">
        <v>18</v>
      </c>
      <c r="T34" s="1069">
        <f t="shared" si="11"/>
        <v>18</v>
      </c>
      <c r="U34" s="1073">
        <v>1</v>
      </c>
      <c r="V34" s="1073">
        <v>17</v>
      </c>
      <c r="W34" s="1069">
        <f t="shared" si="12"/>
        <v>10</v>
      </c>
      <c r="X34" s="1073">
        <v>1</v>
      </c>
      <c r="Y34" s="1065">
        <v>9</v>
      </c>
      <c r="Z34" s="999" t="s">
        <v>22</v>
      </c>
    </row>
    <row r="35" spans="1:27" s="1" customFormat="1" ht="15.95" customHeight="1">
      <c r="A35" s="76" t="s">
        <v>334</v>
      </c>
      <c r="B35" s="1069">
        <f t="shared" si="1"/>
        <v>23</v>
      </c>
      <c r="C35" s="1069">
        <f t="shared" si="2"/>
        <v>707</v>
      </c>
      <c r="D35" s="1069">
        <f t="shared" si="3"/>
        <v>533</v>
      </c>
      <c r="E35" s="1069">
        <f t="shared" si="4"/>
        <v>83</v>
      </c>
      <c r="F35" s="1069">
        <f t="shared" si="5"/>
        <v>450</v>
      </c>
      <c r="G35" s="1069">
        <f t="shared" si="6"/>
        <v>357</v>
      </c>
      <c r="H35" s="1069">
        <f t="shared" si="7"/>
        <v>39</v>
      </c>
      <c r="I35" s="1069">
        <f t="shared" si="8"/>
        <v>318</v>
      </c>
      <c r="J35" s="1072">
        <v>10</v>
      </c>
      <c r="K35" s="1072">
        <v>601</v>
      </c>
      <c r="L35" s="1069">
        <f t="shared" si="9"/>
        <v>434</v>
      </c>
      <c r="M35" s="1073">
        <v>70</v>
      </c>
      <c r="N35" s="1073">
        <v>364</v>
      </c>
      <c r="O35" s="1069">
        <f t="shared" si="10"/>
        <v>287</v>
      </c>
      <c r="P35" s="1073">
        <v>32</v>
      </c>
      <c r="Q35" s="1073">
        <v>255</v>
      </c>
      <c r="R35" s="1073">
        <v>13</v>
      </c>
      <c r="S35" s="1073">
        <v>106</v>
      </c>
      <c r="T35" s="1069">
        <f t="shared" si="11"/>
        <v>99</v>
      </c>
      <c r="U35" s="1073">
        <v>13</v>
      </c>
      <c r="V35" s="1073">
        <v>86</v>
      </c>
      <c r="W35" s="1069">
        <f t="shared" si="12"/>
        <v>70</v>
      </c>
      <c r="X35" s="1073">
        <v>7</v>
      </c>
      <c r="Y35" s="1065">
        <v>63</v>
      </c>
      <c r="Z35" s="999" t="s">
        <v>23</v>
      </c>
    </row>
    <row r="36" spans="1:27" s="1" customFormat="1" ht="15.95" customHeight="1">
      <c r="A36" s="76" t="s">
        <v>336</v>
      </c>
      <c r="B36" s="1069">
        <f t="shared" si="1"/>
        <v>8</v>
      </c>
      <c r="C36" s="1069">
        <f t="shared" si="2"/>
        <v>269</v>
      </c>
      <c r="D36" s="1069">
        <f t="shared" si="3"/>
        <v>230</v>
      </c>
      <c r="E36" s="1069">
        <f t="shared" si="4"/>
        <v>54</v>
      </c>
      <c r="F36" s="1069">
        <f t="shared" si="5"/>
        <v>176</v>
      </c>
      <c r="G36" s="1069">
        <f t="shared" si="6"/>
        <v>141</v>
      </c>
      <c r="H36" s="1069">
        <f t="shared" si="7"/>
        <v>14</v>
      </c>
      <c r="I36" s="1069">
        <f t="shared" si="8"/>
        <v>127</v>
      </c>
      <c r="J36" s="1072">
        <v>5</v>
      </c>
      <c r="K36" s="1072">
        <v>242</v>
      </c>
      <c r="L36" s="1069">
        <f t="shared" si="9"/>
        <v>203</v>
      </c>
      <c r="M36" s="1073">
        <v>45</v>
      </c>
      <c r="N36" s="1073">
        <v>158</v>
      </c>
      <c r="O36" s="1069">
        <f t="shared" si="10"/>
        <v>124</v>
      </c>
      <c r="P36" s="1073">
        <v>12</v>
      </c>
      <c r="Q36" s="1073">
        <v>112</v>
      </c>
      <c r="R36" s="1073">
        <v>3</v>
      </c>
      <c r="S36" s="1073">
        <v>27</v>
      </c>
      <c r="T36" s="1069">
        <f t="shared" si="11"/>
        <v>27</v>
      </c>
      <c r="U36" s="1073">
        <v>9</v>
      </c>
      <c r="V36" s="1073">
        <v>18</v>
      </c>
      <c r="W36" s="1069">
        <f t="shared" si="12"/>
        <v>17</v>
      </c>
      <c r="X36" s="1073">
        <v>2</v>
      </c>
      <c r="Y36" s="1065">
        <v>15</v>
      </c>
      <c r="Z36" s="999" t="s">
        <v>24</v>
      </c>
    </row>
    <row r="37" spans="1:27" s="1" customFormat="1" ht="15.95" customHeight="1">
      <c r="A37" s="76" t="s">
        <v>338</v>
      </c>
      <c r="B37" s="1069">
        <f t="shared" si="1"/>
        <v>5</v>
      </c>
      <c r="C37" s="1069">
        <f t="shared" si="2"/>
        <v>252</v>
      </c>
      <c r="D37" s="1069">
        <f t="shared" si="3"/>
        <v>214</v>
      </c>
      <c r="E37" s="1069">
        <f t="shared" si="4"/>
        <v>43</v>
      </c>
      <c r="F37" s="1069">
        <f t="shared" si="5"/>
        <v>171</v>
      </c>
      <c r="G37" s="1069">
        <f t="shared" si="6"/>
        <v>132</v>
      </c>
      <c r="H37" s="1069">
        <f t="shared" si="7"/>
        <v>17</v>
      </c>
      <c r="I37" s="1069">
        <f t="shared" si="8"/>
        <v>115</v>
      </c>
      <c r="J37" s="1072">
        <v>4</v>
      </c>
      <c r="K37" s="1072">
        <v>243</v>
      </c>
      <c r="L37" s="1069">
        <f t="shared" si="9"/>
        <v>205</v>
      </c>
      <c r="M37" s="1073">
        <v>43</v>
      </c>
      <c r="N37" s="1073">
        <v>162</v>
      </c>
      <c r="O37" s="1069">
        <f t="shared" si="10"/>
        <v>127</v>
      </c>
      <c r="P37" s="1073">
        <v>16</v>
      </c>
      <c r="Q37" s="1073">
        <v>111</v>
      </c>
      <c r="R37" s="1073">
        <v>1</v>
      </c>
      <c r="S37" s="1073">
        <v>9</v>
      </c>
      <c r="T37" s="1069">
        <f t="shared" si="11"/>
        <v>9</v>
      </c>
      <c r="U37" s="1073">
        <v>0</v>
      </c>
      <c r="V37" s="1073">
        <v>9</v>
      </c>
      <c r="W37" s="1069">
        <f t="shared" si="12"/>
        <v>5</v>
      </c>
      <c r="X37" s="1073">
        <v>1</v>
      </c>
      <c r="Y37" s="1065">
        <v>4</v>
      </c>
      <c r="Z37" s="999" t="s">
        <v>25</v>
      </c>
    </row>
    <row r="38" spans="1:27" s="1" customFormat="1" ht="15.95" customHeight="1">
      <c r="A38" s="76" t="s">
        <v>245</v>
      </c>
      <c r="B38" s="1069">
        <f t="shared" si="1"/>
        <v>2</v>
      </c>
      <c r="C38" s="1069">
        <f t="shared" si="2"/>
        <v>172</v>
      </c>
      <c r="D38" s="1069">
        <f t="shared" si="3"/>
        <v>114</v>
      </c>
      <c r="E38" s="1069">
        <f t="shared" si="4"/>
        <v>32</v>
      </c>
      <c r="F38" s="1069">
        <f t="shared" si="5"/>
        <v>82</v>
      </c>
      <c r="G38" s="1069">
        <f t="shared" si="6"/>
        <v>75</v>
      </c>
      <c r="H38" s="1069">
        <f t="shared" si="7"/>
        <v>10</v>
      </c>
      <c r="I38" s="1069">
        <f t="shared" si="8"/>
        <v>65</v>
      </c>
      <c r="J38" s="1072">
        <v>2</v>
      </c>
      <c r="K38" s="1072">
        <v>172</v>
      </c>
      <c r="L38" s="1069">
        <f t="shared" si="9"/>
        <v>114</v>
      </c>
      <c r="M38" s="1072">
        <v>32</v>
      </c>
      <c r="N38" s="1072">
        <v>82</v>
      </c>
      <c r="O38" s="1069">
        <f t="shared" si="10"/>
        <v>75</v>
      </c>
      <c r="P38" s="1072">
        <v>10</v>
      </c>
      <c r="Q38" s="1072">
        <v>65</v>
      </c>
      <c r="R38" s="1072">
        <v>0</v>
      </c>
      <c r="S38" s="1072">
        <v>0</v>
      </c>
      <c r="T38" s="1069">
        <f t="shared" si="11"/>
        <v>0</v>
      </c>
      <c r="U38" s="1072">
        <v>0</v>
      </c>
      <c r="V38" s="1072">
        <v>0</v>
      </c>
      <c r="W38" s="1069">
        <f t="shared" si="12"/>
        <v>0</v>
      </c>
      <c r="X38" s="1072">
        <v>0</v>
      </c>
      <c r="Y38" s="1067">
        <v>0</v>
      </c>
      <c r="Z38" s="999" t="s">
        <v>26</v>
      </c>
      <c r="AA38" s="984"/>
    </row>
    <row r="39" spans="1:27" s="1" customFormat="1" ht="15.95" customHeight="1" thickBot="1">
      <c r="A39" s="76" t="s">
        <v>342</v>
      </c>
      <c r="B39" s="1069">
        <f t="shared" si="1"/>
        <v>2</v>
      </c>
      <c r="C39" s="1069">
        <f t="shared" si="2"/>
        <v>69</v>
      </c>
      <c r="D39" s="1069">
        <f t="shared" si="3"/>
        <v>35</v>
      </c>
      <c r="E39" s="1069">
        <f t="shared" si="4"/>
        <v>10</v>
      </c>
      <c r="F39" s="1069">
        <f t="shared" si="5"/>
        <v>25</v>
      </c>
      <c r="G39" s="1069">
        <f t="shared" si="6"/>
        <v>21</v>
      </c>
      <c r="H39" s="1069">
        <f t="shared" si="7"/>
        <v>4</v>
      </c>
      <c r="I39" s="1069">
        <f t="shared" si="8"/>
        <v>17</v>
      </c>
      <c r="J39" s="1072">
        <v>1</v>
      </c>
      <c r="K39" s="1072">
        <v>60</v>
      </c>
      <c r="L39" s="1069">
        <f t="shared" si="9"/>
        <v>26</v>
      </c>
      <c r="M39" s="1072">
        <v>8</v>
      </c>
      <c r="N39" s="1072">
        <v>18</v>
      </c>
      <c r="O39" s="1069">
        <f t="shared" si="10"/>
        <v>16</v>
      </c>
      <c r="P39" s="1072">
        <v>3</v>
      </c>
      <c r="Q39" s="1072">
        <v>13</v>
      </c>
      <c r="R39" s="1072">
        <v>1</v>
      </c>
      <c r="S39" s="1072">
        <v>9</v>
      </c>
      <c r="T39" s="1069">
        <f t="shared" si="11"/>
        <v>9</v>
      </c>
      <c r="U39" s="1072">
        <v>2</v>
      </c>
      <c r="V39" s="1072">
        <v>7</v>
      </c>
      <c r="W39" s="1069">
        <f t="shared" si="12"/>
        <v>5</v>
      </c>
      <c r="X39" s="1072">
        <v>1</v>
      </c>
      <c r="Y39" s="1067">
        <v>4</v>
      </c>
      <c r="Z39" s="999" t="s">
        <v>27</v>
      </c>
      <c r="AA39" s="984"/>
    </row>
    <row r="40" spans="1:27" s="161" customFormat="1" ht="11.1" customHeight="1">
      <c r="A40" s="675" t="s">
        <v>1253</v>
      </c>
      <c r="B40" s="683"/>
      <c r="C40" s="683"/>
      <c r="D40" s="683"/>
      <c r="E40" s="683"/>
      <c r="F40" s="683"/>
      <c r="G40" s="683"/>
      <c r="H40" s="683"/>
      <c r="I40" s="683"/>
      <c r="J40" s="675"/>
      <c r="K40" s="675"/>
      <c r="L40" s="684"/>
      <c r="M40" s="684"/>
      <c r="N40" s="684"/>
      <c r="O40" s="684"/>
      <c r="P40" s="684"/>
      <c r="Q40" s="684"/>
      <c r="R40" s="684"/>
      <c r="S40" s="684"/>
      <c r="T40" s="684"/>
      <c r="U40" s="684"/>
      <c r="V40" s="684"/>
      <c r="W40" s="684"/>
      <c r="X40" s="684"/>
      <c r="Y40" s="684"/>
      <c r="Z40" s="684" t="s">
        <v>386</v>
      </c>
    </row>
    <row r="41" spans="1:27" s="61" customFormat="1" ht="11.1" customHeight="1">
      <c r="A41" s="685" t="s">
        <v>392</v>
      </c>
      <c r="B41" s="674"/>
      <c r="C41" s="674"/>
      <c r="D41" s="674"/>
      <c r="E41" s="674"/>
      <c r="F41" s="674"/>
      <c r="G41" s="674"/>
      <c r="H41" s="674"/>
      <c r="I41" s="674"/>
      <c r="J41" s="674"/>
      <c r="K41" s="674"/>
      <c r="L41" s="674"/>
      <c r="M41" s="674"/>
      <c r="N41" s="674"/>
      <c r="O41" s="674"/>
      <c r="P41" s="674"/>
      <c r="Q41" s="674"/>
      <c r="R41" s="671"/>
      <c r="S41" s="671"/>
      <c r="T41" s="671"/>
      <c r="U41" s="671"/>
      <c r="V41" s="671"/>
      <c r="W41" s="671"/>
      <c r="X41" s="671"/>
      <c r="Y41" s="671"/>
      <c r="Z41" s="402"/>
    </row>
    <row r="42" spans="1:27" s="61" customFormat="1" ht="11.1" customHeight="1">
      <c r="A42" s="1853" t="s">
        <v>627</v>
      </c>
      <c r="B42" s="1854"/>
      <c r="C42" s="1854"/>
      <c r="D42" s="1854"/>
      <c r="E42" s="1854"/>
      <c r="F42" s="1854"/>
      <c r="G42" s="1854"/>
      <c r="H42" s="1854"/>
      <c r="I42" s="1854"/>
      <c r="J42" s="1854"/>
      <c r="K42" s="1854"/>
      <c r="L42" s="1854"/>
      <c r="M42" s="1854"/>
      <c r="N42" s="1854"/>
      <c r="O42" s="1854"/>
      <c r="P42" s="686"/>
      <c r="Q42" s="686"/>
      <c r="R42" s="674"/>
      <c r="S42" s="674"/>
      <c r="T42" s="674"/>
      <c r="U42" s="674"/>
      <c r="V42" s="674"/>
      <c r="W42" s="674"/>
      <c r="X42" s="674"/>
      <c r="Y42" s="674"/>
      <c r="Z42" s="400"/>
    </row>
    <row r="43" spans="1:27" s="61" customFormat="1" ht="10.5">
      <c r="A43" s="405" t="s">
        <v>1119</v>
      </c>
      <c r="B43" s="400"/>
      <c r="C43" s="400"/>
      <c r="D43" s="400"/>
      <c r="E43" s="400"/>
      <c r="F43" s="400"/>
      <c r="G43" s="400"/>
      <c r="H43" s="400"/>
      <c r="I43" s="400"/>
      <c r="J43" s="400"/>
      <c r="K43" s="400"/>
      <c r="L43" s="400"/>
      <c r="M43" s="400"/>
      <c r="N43" s="400"/>
      <c r="O43" s="400"/>
      <c r="P43" s="400"/>
      <c r="Q43" s="400"/>
      <c r="R43" s="400"/>
      <c r="S43" s="400"/>
      <c r="T43" s="400"/>
      <c r="U43" s="400"/>
      <c r="V43" s="400"/>
      <c r="W43" s="400"/>
      <c r="X43" s="400"/>
      <c r="Y43" s="400"/>
      <c r="Z43" s="400"/>
    </row>
    <row r="44" spans="1:27" s="61" customFormat="1" ht="10.5">
      <c r="A44" s="168"/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</row>
    <row r="45" spans="1:27" s="1" customFormat="1" ht="11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7" s="1" customFormat="1" ht="11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7" s="1" customFormat="1" ht="11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7" s="1" customFormat="1" ht="11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s="1" customFormat="1" ht="11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s="1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s="1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s="1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1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s="1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s="1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s="1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s="1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s="1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s="1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s="1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1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s="1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1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s="1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s="1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s="1" customFormat="1" ht="11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s="1" customFormat="1" ht="11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s="171" customFormat="1" ht="12">
      <c r="A104" s="169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70"/>
      <c r="R104" s="170"/>
      <c r="S104" s="170"/>
      <c r="T104" s="170"/>
      <c r="U104" s="170"/>
      <c r="V104" s="170"/>
      <c r="W104" s="170"/>
      <c r="X104" s="170"/>
      <c r="Y104" s="170"/>
      <c r="Z104" s="169"/>
    </row>
    <row r="105" spans="1:26" s="171" customFormat="1" ht="12">
      <c r="A105" s="169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70"/>
      <c r="R105" s="170"/>
      <c r="S105" s="170"/>
      <c r="T105" s="170"/>
      <c r="U105" s="170"/>
      <c r="V105" s="170"/>
      <c r="W105" s="170"/>
      <c r="X105" s="170"/>
      <c r="Y105" s="170"/>
      <c r="Z105" s="169"/>
    </row>
    <row r="106" spans="1:26" s="171" customFormat="1" ht="12">
      <c r="A106" s="169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69"/>
    </row>
    <row r="107" spans="1:26" s="171" customFormat="1" ht="12">
      <c r="A107" s="169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69"/>
    </row>
    <row r="108" spans="1:26" s="171" customFormat="1" ht="12">
      <c r="A108" s="169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69"/>
    </row>
    <row r="109" spans="1:26" s="171" customFormat="1" ht="12">
      <c r="A109" s="169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69"/>
    </row>
    <row r="110" spans="1:26" s="171" customFormat="1" ht="12">
      <c r="A110" s="169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70"/>
      <c r="R110" s="170"/>
      <c r="S110" s="170"/>
      <c r="T110" s="170"/>
      <c r="U110" s="170"/>
      <c r="V110" s="170"/>
      <c r="W110" s="170"/>
      <c r="X110" s="170"/>
      <c r="Y110" s="170"/>
      <c r="Z110" s="169"/>
    </row>
    <row r="111" spans="1:26" s="171" customFormat="1" ht="12">
      <c r="A111" s="169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70"/>
      <c r="R111" s="170"/>
      <c r="S111" s="170"/>
      <c r="T111" s="170"/>
      <c r="U111" s="170"/>
      <c r="V111" s="170"/>
      <c r="W111" s="170"/>
      <c r="X111" s="170"/>
      <c r="Y111" s="170"/>
      <c r="Z111" s="169"/>
    </row>
    <row r="112" spans="1:26" s="171" customFormat="1" ht="12">
      <c r="A112" s="169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70"/>
      <c r="R112" s="170"/>
      <c r="S112" s="170"/>
      <c r="T112" s="170"/>
      <c r="U112" s="170"/>
      <c r="V112" s="170"/>
      <c r="W112" s="170"/>
      <c r="X112" s="170"/>
      <c r="Y112" s="170"/>
      <c r="Z112" s="169"/>
    </row>
    <row r="113" spans="1:26" s="171" customFormat="1" ht="12">
      <c r="A113" s="169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70"/>
      <c r="R113" s="170"/>
      <c r="S113" s="170"/>
      <c r="T113" s="170"/>
      <c r="U113" s="170"/>
      <c r="V113" s="170"/>
      <c r="W113" s="170"/>
      <c r="X113" s="170"/>
      <c r="Y113" s="170"/>
      <c r="Z113" s="169"/>
    </row>
    <row r="114" spans="1:26" s="171" customFormat="1" ht="12">
      <c r="A114" s="169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70"/>
      <c r="R114" s="170"/>
      <c r="S114" s="170"/>
      <c r="T114" s="170"/>
      <c r="U114" s="170"/>
      <c r="V114" s="170"/>
      <c r="W114" s="170"/>
      <c r="X114" s="170"/>
      <c r="Y114" s="170"/>
      <c r="Z114" s="169"/>
    </row>
    <row r="115" spans="1:26">
      <c r="A115" s="169"/>
      <c r="Z115" s="169"/>
    </row>
  </sheetData>
  <sheetProtection selectLockedCells="1"/>
  <mergeCells count="25">
    <mergeCell ref="S8:V8"/>
    <mergeCell ref="S9:S10"/>
    <mergeCell ref="T9:T10"/>
    <mergeCell ref="O3:Z3"/>
    <mergeCell ref="A3:N3"/>
    <mergeCell ref="Z6:Z10"/>
    <mergeCell ref="W8:Y9"/>
    <mergeCell ref="R6:Y7"/>
    <mergeCell ref="J6:N7"/>
    <mergeCell ref="O6:Q7"/>
    <mergeCell ref="R5:T5"/>
    <mergeCell ref="A42:O42"/>
    <mergeCell ref="B8:B10"/>
    <mergeCell ref="R8:R10"/>
    <mergeCell ref="J8:J10"/>
    <mergeCell ref="D9:D10"/>
    <mergeCell ref="G8:I9"/>
    <mergeCell ref="C8:F8"/>
    <mergeCell ref="C9:C10"/>
    <mergeCell ref="L9:L10"/>
    <mergeCell ref="K8:N8"/>
    <mergeCell ref="K9:K10"/>
    <mergeCell ref="O8:Q9"/>
    <mergeCell ref="A6:A10"/>
    <mergeCell ref="B6:I7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4" max="42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view="pageBreakPreview" zoomScaleNormal="100" zoomScaleSheetLayoutView="100" workbookViewId="0">
      <selection activeCell="B7" sqref="B7:B11"/>
    </sheetView>
  </sheetViews>
  <sheetFormatPr defaultRowHeight="14.25"/>
  <cols>
    <col min="1" max="5" width="6.625" style="117" customWidth="1"/>
    <col min="6" max="7" width="6.125" style="117" customWidth="1"/>
    <col min="8" max="8" width="6.625" style="117" customWidth="1"/>
    <col min="9" max="16" width="6.125" style="117" customWidth="1"/>
    <col min="17" max="18" width="5.625" style="117" customWidth="1"/>
    <col min="19" max="25" width="6.125" style="117" customWidth="1"/>
    <col min="26" max="26" width="10" style="117" customWidth="1"/>
    <col min="27" max="16384" width="9" style="117"/>
  </cols>
  <sheetData>
    <row r="1" spans="1:26" s="115" customFormat="1" ht="14.1" customHeight="1">
      <c r="A1" s="176" t="s">
        <v>757</v>
      </c>
      <c r="B1" s="318"/>
      <c r="C1" s="318"/>
      <c r="D1" s="318"/>
      <c r="G1" s="116"/>
      <c r="K1" s="318"/>
      <c r="L1" s="318"/>
      <c r="M1" s="318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79" t="s">
        <v>1379</v>
      </c>
    </row>
    <row r="2" spans="1:26" s="115" customFormat="1" ht="14.1" customHeight="1">
      <c r="A2" s="176"/>
      <c r="B2" s="318"/>
      <c r="C2" s="318"/>
      <c r="D2" s="318"/>
      <c r="G2" s="116"/>
      <c r="K2" s="318"/>
      <c r="L2" s="318"/>
      <c r="M2" s="318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79"/>
    </row>
    <row r="3" spans="1:26" s="23" customFormat="1" ht="20.100000000000001" customHeight="1">
      <c r="A3" s="1331" t="s">
        <v>1120</v>
      </c>
      <c r="B3" s="1331"/>
      <c r="C3" s="1331"/>
      <c r="D3" s="1331"/>
      <c r="E3" s="1331"/>
      <c r="F3" s="1331"/>
      <c r="G3" s="1331"/>
      <c r="H3" s="1331"/>
      <c r="I3" s="1331"/>
      <c r="J3" s="1331"/>
      <c r="K3" s="1331"/>
      <c r="L3" s="1331"/>
      <c r="M3" s="1331"/>
      <c r="N3" s="1331" t="s">
        <v>182</v>
      </c>
      <c r="O3" s="1331"/>
      <c r="P3" s="1331"/>
      <c r="Q3" s="1331"/>
      <c r="R3" s="1331"/>
      <c r="S3" s="1331"/>
      <c r="T3" s="1331"/>
      <c r="U3" s="1331"/>
      <c r="V3" s="1331"/>
      <c r="W3" s="1331"/>
      <c r="X3" s="1331"/>
      <c r="Y3" s="1331"/>
      <c r="Z3" s="1331"/>
    </row>
    <row r="4" spans="1:26" s="25" customFormat="1" ht="24" customHeight="1">
      <c r="A4" s="317"/>
      <c r="B4" s="317"/>
      <c r="C4" s="317"/>
      <c r="D4" s="317"/>
      <c r="E4" s="317"/>
      <c r="F4" s="317"/>
      <c r="G4" s="317"/>
      <c r="H4" s="317"/>
      <c r="I4" s="317"/>
      <c r="J4" s="969"/>
      <c r="K4" s="969"/>
      <c r="L4" s="969"/>
      <c r="M4" s="969"/>
      <c r="N4" s="969"/>
      <c r="O4" s="969"/>
      <c r="P4" s="969"/>
      <c r="Q4" s="969"/>
    </row>
    <row r="5" spans="1:26" s="27" customFormat="1" ht="18" customHeight="1" thickBot="1">
      <c r="A5" s="27" t="s">
        <v>183</v>
      </c>
      <c r="I5" s="49"/>
      <c r="Z5" s="49" t="s">
        <v>748</v>
      </c>
    </row>
    <row r="6" spans="1:26" s="319" customFormat="1" ht="23.25" customHeight="1">
      <c r="A6" s="1601" t="s">
        <v>51</v>
      </c>
      <c r="B6" s="1509" t="s">
        <v>1553</v>
      </c>
      <c r="C6" s="1300"/>
      <c r="D6" s="1300"/>
      <c r="E6" s="1300"/>
      <c r="F6" s="1334" t="s">
        <v>1552</v>
      </c>
      <c r="G6" s="1504"/>
      <c r="H6" s="1504"/>
      <c r="I6" s="1519"/>
      <c r="J6" s="1299" t="s">
        <v>184</v>
      </c>
      <c r="K6" s="1300"/>
      <c r="L6" s="1300"/>
      <c r="M6" s="1595"/>
      <c r="N6" s="1519" t="s">
        <v>185</v>
      </c>
      <c r="O6" s="1300"/>
      <c r="P6" s="1300"/>
      <c r="Q6" s="1300"/>
      <c r="R6" s="1334" t="s">
        <v>186</v>
      </c>
      <c r="S6" s="1349"/>
      <c r="T6" s="1349"/>
      <c r="U6" s="1380"/>
      <c r="V6" s="1504" t="s">
        <v>1121</v>
      </c>
      <c r="W6" s="1349"/>
      <c r="X6" s="1349"/>
      <c r="Y6" s="1362"/>
      <c r="Z6" s="1323" t="s">
        <v>846</v>
      </c>
    </row>
    <row r="7" spans="1:26" s="319" customFormat="1" ht="12.75" customHeight="1">
      <c r="A7" s="1568"/>
      <c r="B7" s="1350" t="s">
        <v>1380</v>
      </c>
      <c r="C7" s="1353" t="s">
        <v>187</v>
      </c>
      <c r="D7" s="1301"/>
      <c r="E7" s="1371" t="s">
        <v>1381</v>
      </c>
      <c r="F7" s="1353" t="s">
        <v>1380</v>
      </c>
      <c r="G7" s="1353" t="s">
        <v>187</v>
      </c>
      <c r="H7" s="1301"/>
      <c r="I7" s="1353" t="s">
        <v>1381</v>
      </c>
      <c r="J7" s="1353" t="s">
        <v>1380</v>
      </c>
      <c r="K7" s="1353" t="s">
        <v>187</v>
      </c>
      <c r="L7" s="1301"/>
      <c r="M7" s="1371" t="s">
        <v>1381</v>
      </c>
      <c r="N7" s="1374" t="s">
        <v>1380</v>
      </c>
      <c r="O7" s="1353" t="s">
        <v>831</v>
      </c>
      <c r="P7" s="1301"/>
      <c r="Q7" s="1353" t="s">
        <v>1381</v>
      </c>
      <c r="R7" s="1353" t="s">
        <v>1380</v>
      </c>
      <c r="S7" s="1353" t="s">
        <v>187</v>
      </c>
      <c r="T7" s="1301"/>
      <c r="U7" s="1353" t="s">
        <v>1381</v>
      </c>
      <c r="V7" s="1374" t="s">
        <v>1382</v>
      </c>
      <c r="W7" s="1353" t="s">
        <v>187</v>
      </c>
      <c r="X7" s="1301"/>
      <c r="Y7" s="1356" t="s">
        <v>1381</v>
      </c>
      <c r="Z7" s="1581"/>
    </row>
    <row r="8" spans="1:26" s="319" customFormat="1" ht="12.75" customHeight="1">
      <c r="A8" s="1568"/>
      <c r="B8" s="1351"/>
      <c r="C8" s="1301"/>
      <c r="D8" s="1301"/>
      <c r="E8" s="1371"/>
      <c r="F8" s="1301"/>
      <c r="G8" s="1301"/>
      <c r="H8" s="1301"/>
      <c r="I8" s="1353"/>
      <c r="J8" s="1301"/>
      <c r="K8" s="1301"/>
      <c r="L8" s="1301"/>
      <c r="M8" s="1371"/>
      <c r="N8" s="1375"/>
      <c r="O8" s="1301"/>
      <c r="P8" s="1301"/>
      <c r="Q8" s="1353"/>
      <c r="R8" s="1301"/>
      <c r="S8" s="1301"/>
      <c r="T8" s="1301"/>
      <c r="U8" s="1353"/>
      <c r="V8" s="1375"/>
      <c r="W8" s="1301"/>
      <c r="X8" s="1301"/>
      <c r="Y8" s="1356"/>
      <c r="Z8" s="1581"/>
    </row>
    <row r="9" spans="1:26" s="319" customFormat="1" ht="9" customHeight="1">
      <c r="A9" s="1568"/>
      <c r="B9" s="1351"/>
      <c r="C9" s="1353" t="s">
        <v>188</v>
      </c>
      <c r="D9" s="1353" t="s">
        <v>189</v>
      </c>
      <c r="E9" s="1371"/>
      <c r="F9" s="1301"/>
      <c r="G9" s="1353" t="s">
        <v>188</v>
      </c>
      <c r="H9" s="1353" t="s">
        <v>189</v>
      </c>
      <c r="I9" s="1353"/>
      <c r="J9" s="1301"/>
      <c r="K9" s="1353" t="s">
        <v>830</v>
      </c>
      <c r="L9" s="1353" t="s">
        <v>189</v>
      </c>
      <c r="M9" s="1371"/>
      <c r="N9" s="1375"/>
      <c r="O9" s="1353" t="s">
        <v>830</v>
      </c>
      <c r="P9" s="1353" t="s">
        <v>829</v>
      </c>
      <c r="Q9" s="1353"/>
      <c r="R9" s="1301"/>
      <c r="S9" s="1353" t="s">
        <v>830</v>
      </c>
      <c r="T9" s="1353" t="s">
        <v>829</v>
      </c>
      <c r="U9" s="1353"/>
      <c r="V9" s="1375"/>
      <c r="W9" s="1353" t="s">
        <v>188</v>
      </c>
      <c r="X9" s="1353" t="s">
        <v>189</v>
      </c>
      <c r="Y9" s="1356"/>
      <c r="Z9" s="1581"/>
    </row>
    <row r="10" spans="1:26" s="319" customFormat="1" ht="9" customHeight="1">
      <c r="A10" s="1568"/>
      <c r="B10" s="1351"/>
      <c r="C10" s="1301"/>
      <c r="D10" s="1301"/>
      <c r="E10" s="1371"/>
      <c r="F10" s="1301"/>
      <c r="G10" s="1301"/>
      <c r="H10" s="1301"/>
      <c r="I10" s="1353"/>
      <c r="J10" s="1301"/>
      <c r="K10" s="1301"/>
      <c r="L10" s="1301"/>
      <c r="M10" s="1371"/>
      <c r="N10" s="1375"/>
      <c r="O10" s="1301"/>
      <c r="P10" s="1301"/>
      <c r="Q10" s="1353"/>
      <c r="R10" s="1301"/>
      <c r="S10" s="1301"/>
      <c r="T10" s="1301"/>
      <c r="U10" s="1353"/>
      <c r="V10" s="1375"/>
      <c r="W10" s="1301"/>
      <c r="X10" s="1301"/>
      <c r="Y10" s="1356"/>
      <c r="Z10" s="1581"/>
    </row>
    <row r="11" spans="1:26" s="319" customFormat="1" ht="9" customHeight="1">
      <c r="A11" s="1602"/>
      <c r="B11" s="1352"/>
      <c r="C11" s="1332"/>
      <c r="D11" s="1332"/>
      <c r="E11" s="1372"/>
      <c r="F11" s="1332"/>
      <c r="G11" s="1332"/>
      <c r="H11" s="1332"/>
      <c r="I11" s="1354"/>
      <c r="J11" s="1332"/>
      <c r="K11" s="1332"/>
      <c r="L11" s="1332"/>
      <c r="M11" s="1372"/>
      <c r="N11" s="1376"/>
      <c r="O11" s="1332"/>
      <c r="P11" s="1332"/>
      <c r="Q11" s="1354"/>
      <c r="R11" s="1332"/>
      <c r="S11" s="1332"/>
      <c r="T11" s="1332"/>
      <c r="U11" s="1354"/>
      <c r="V11" s="1376"/>
      <c r="W11" s="1332"/>
      <c r="X11" s="1332"/>
      <c r="Y11" s="1369"/>
      <c r="Z11" s="1662"/>
    </row>
    <row r="12" spans="1:26" s="320" customFormat="1" ht="17.45" customHeight="1">
      <c r="A12" s="72" t="s">
        <v>344</v>
      </c>
      <c r="B12" s="1076">
        <v>147</v>
      </c>
      <c r="C12" s="1076">
        <v>921</v>
      </c>
      <c r="D12" s="1076">
        <v>4871</v>
      </c>
      <c r="E12" s="1076">
        <v>2214</v>
      </c>
      <c r="F12" s="1076">
        <v>64</v>
      </c>
      <c r="G12" s="1076">
        <v>0</v>
      </c>
      <c r="H12" s="1076">
        <v>3941</v>
      </c>
      <c r="I12" s="1076">
        <v>1374</v>
      </c>
      <c r="J12" s="1076">
        <v>33</v>
      </c>
      <c r="K12" s="1076">
        <v>605</v>
      </c>
      <c r="L12" s="1076">
        <v>339</v>
      </c>
      <c r="M12" s="1076">
        <v>182</v>
      </c>
      <c r="N12" s="1076">
        <v>30</v>
      </c>
      <c r="O12" s="1076">
        <v>316</v>
      </c>
      <c r="P12" s="1076">
        <v>274</v>
      </c>
      <c r="Q12" s="1076">
        <v>323</v>
      </c>
      <c r="R12" s="1075">
        <v>20</v>
      </c>
      <c r="S12" s="1075">
        <v>0</v>
      </c>
      <c r="T12" s="1075">
        <v>317</v>
      </c>
      <c r="U12" s="1075">
        <v>335</v>
      </c>
      <c r="V12" s="1075" t="s">
        <v>955</v>
      </c>
      <c r="W12" s="1075" t="s">
        <v>955</v>
      </c>
      <c r="X12" s="1075" t="s">
        <v>955</v>
      </c>
      <c r="Y12" s="1077" t="s">
        <v>955</v>
      </c>
      <c r="Z12" s="361" t="s">
        <v>344</v>
      </c>
    </row>
    <row r="13" spans="1:26" s="320" customFormat="1" ht="17.45" customHeight="1">
      <c r="A13" s="72" t="s">
        <v>297</v>
      </c>
      <c r="B13" s="1076">
        <v>148</v>
      </c>
      <c r="C13" s="1076">
        <v>753</v>
      </c>
      <c r="D13" s="1076">
        <v>2277</v>
      </c>
      <c r="E13" s="1076">
        <v>1648</v>
      </c>
      <c r="F13" s="1076">
        <v>68</v>
      </c>
      <c r="G13" s="1076">
        <v>0</v>
      </c>
      <c r="H13" s="1076">
        <v>1667</v>
      </c>
      <c r="I13" s="1076">
        <v>1347</v>
      </c>
      <c r="J13" s="1076">
        <v>38</v>
      </c>
      <c r="K13" s="1076">
        <v>667</v>
      </c>
      <c r="L13" s="1076">
        <v>352</v>
      </c>
      <c r="M13" s="1076">
        <v>198</v>
      </c>
      <c r="N13" s="1076">
        <v>12</v>
      </c>
      <c r="O13" s="1076">
        <v>86</v>
      </c>
      <c r="P13" s="1076">
        <v>34</v>
      </c>
      <c r="Q13" s="1076">
        <v>43</v>
      </c>
      <c r="R13" s="1075">
        <v>30</v>
      </c>
      <c r="S13" s="1075">
        <v>0</v>
      </c>
      <c r="T13" s="1075">
        <v>224</v>
      </c>
      <c r="U13" s="1075">
        <v>60</v>
      </c>
      <c r="V13" s="1075" t="s">
        <v>955</v>
      </c>
      <c r="W13" s="1075" t="s">
        <v>955</v>
      </c>
      <c r="X13" s="1075" t="s">
        <v>955</v>
      </c>
      <c r="Y13" s="1077" t="s">
        <v>955</v>
      </c>
      <c r="Z13" s="361" t="s">
        <v>297</v>
      </c>
    </row>
    <row r="14" spans="1:26" s="320" customFormat="1" ht="17.45" customHeight="1">
      <c r="A14" s="72" t="s">
        <v>348</v>
      </c>
      <c r="B14" s="1076">
        <v>164</v>
      </c>
      <c r="C14" s="1076">
        <v>830</v>
      </c>
      <c r="D14" s="1076">
        <v>2231</v>
      </c>
      <c r="E14" s="1076">
        <v>1950</v>
      </c>
      <c r="F14" s="1076">
        <v>67</v>
      </c>
      <c r="G14" s="1076">
        <v>0</v>
      </c>
      <c r="H14" s="1076">
        <v>1521</v>
      </c>
      <c r="I14" s="1076">
        <v>1203</v>
      </c>
      <c r="J14" s="1076">
        <v>41</v>
      </c>
      <c r="K14" s="1076">
        <v>702</v>
      </c>
      <c r="L14" s="1076">
        <v>427</v>
      </c>
      <c r="M14" s="1076">
        <v>187</v>
      </c>
      <c r="N14" s="1076">
        <v>14</v>
      </c>
      <c r="O14" s="1076">
        <v>128</v>
      </c>
      <c r="P14" s="1076">
        <v>62</v>
      </c>
      <c r="Q14" s="1076">
        <v>59</v>
      </c>
      <c r="R14" s="1075">
        <v>42</v>
      </c>
      <c r="S14" s="1075">
        <v>0</v>
      </c>
      <c r="T14" s="1075">
        <v>221</v>
      </c>
      <c r="U14" s="1075">
        <v>501</v>
      </c>
      <c r="V14" s="1075" t="s">
        <v>955</v>
      </c>
      <c r="W14" s="1075" t="s">
        <v>955</v>
      </c>
      <c r="X14" s="1075" t="s">
        <v>955</v>
      </c>
      <c r="Y14" s="1077" t="s">
        <v>955</v>
      </c>
      <c r="Z14" s="361" t="s">
        <v>348</v>
      </c>
    </row>
    <row r="15" spans="1:26" s="320" customFormat="1" ht="17.45" customHeight="1">
      <c r="A15" s="72" t="s">
        <v>904</v>
      </c>
      <c r="B15" s="1076">
        <v>163</v>
      </c>
      <c r="C15" s="1076">
        <v>796</v>
      </c>
      <c r="D15" s="1076">
        <v>2171</v>
      </c>
      <c r="E15" s="1076">
        <v>1476</v>
      </c>
      <c r="F15" s="1076">
        <v>66</v>
      </c>
      <c r="G15" s="1076">
        <v>0</v>
      </c>
      <c r="H15" s="1076">
        <v>1469</v>
      </c>
      <c r="I15" s="1076">
        <v>1031</v>
      </c>
      <c r="J15" s="1076">
        <v>40</v>
      </c>
      <c r="K15" s="1076">
        <v>672</v>
      </c>
      <c r="L15" s="1076">
        <v>338</v>
      </c>
      <c r="M15" s="1076">
        <v>176</v>
      </c>
      <c r="N15" s="1076">
        <v>14</v>
      </c>
      <c r="O15" s="1076">
        <v>124</v>
      </c>
      <c r="P15" s="1076">
        <v>30</v>
      </c>
      <c r="Q15" s="1076">
        <v>45</v>
      </c>
      <c r="R15" s="1075">
        <v>43</v>
      </c>
      <c r="S15" s="1075">
        <v>0</v>
      </c>
      <c r="T15" s="1075">
        <v>334</v>
      </c>
      <c r="U15" s="1075">
        <v>224</v>
      </c>
      <c r="V15" s="1075" t="s">
        <v>955</v>
      </c>
      <c r="W15" s="1075" t="s">
        <v>955</v>
      </c>
      <c r="X15" s="1075" t="s">
        <v>955</v>
      </c>
      <c r="Y15" s="1077" t="s">
        <v>955</v>
      </c>
      <c r="Z15" s="361" t="s">
        <v>904</v>
      </c>
    </row>
    <row r="16" spans="1:26" s="320" customFormat="1" ht="17.45" customHeight="1">
      <c r="A16" s="74" t="s">
        <v>1088</v>
      </c>
      <c r="B16" s="1078">
        <f t="shared" ref="B16:Y16" si="0">SUM(B18:B40)</f>
        <v>207</v>
      </c>
      <c r="C16" s="1078">
        <f t="shared" si="0"/>
        <v>800</v>
      </c>
      <c r="D16" s="1078">
        <f t="shared" si="0"/>
        <v>5076</v>
      </c>
      <c r="E16" s="1078">
        <f t="shared" si="0"/>
        <v>1555</v>
      </c>
      <c r="F16" s="1078">
        <f t="shared" si="0"/>
        <v>65</v>
      </c>
      <c r="G16" s="1078">
        <f t="shared" si="0"/>
        <v>0</v>
      </c>
      <c r="H16" s="1078">
        <f t="shared" si="0"/>
        <v>1238</v>
      </c>
      <c r="I16" s="1078">
        <f t="shared" si="0"/>
        <v>914</v>
      </c>
      <c r="J16" s="1078">
        <f t="shared" si="0"/>
        <v>47</v>
      </c>
      <c r="K16" s="1078">
        <f t="shared" si="0"/>
        <v>728</v>
      </c>
      <c r="L16" s="1078">
        <f t="shared" si="0"/>
        <v>451</v>
      </c>
      <c r="M16" s="1078">
        <f t="shared" si="0"/>
        <v>213</v>
      </c>
      <c r="N16" s="1078">
        <f t="shared" si="0"/>
        <v>14</v>
      </c>
      <c r="O16" s="1078">
        <f t="shared" si="0"/>
        <v>72</v>
      </c>
      <c r="P16" s="1078">
        <f t="shared" si="0"/>
        <v>41</v>
      </c>
      <c r="Q16" s="1078">
        <f t="shared" si="0"/>
        <v>31</v>
      </c>
      <c r="R16" s="1079">
        <f t="shared" si="0"/>
        <v>44</v>
      </c>
      <c r="S16" s="1079">
        <f t="shared" si="0"/>
        <v>0</v>
      </c>
      <c r="T16" s="1079">
        <f t="shared" si="0"/>
        <v>383</v>
      </c>
      <c r="U16" s="1079">
        <f t="shared" si="0"/>
        <v>249</v>
      </c>
      <c r="V16" s="1079">
        <f t="shared" si="0"/>
        <v>37</v>
      </c>
      <c r="W16" s="1079">
        <f t="shared" si="0"/>
        <v>0</v>
      </c>
      <c r="X16" s="1079">
        <f t="shared" si="0"/>
        <v>2963</v>
      </c>
      <c r="Y16" s="1079">
        <f t="shared" si="0"/>
        <v>148</v>
      </c>
      <c r="Z16" s="75" t="s">
        <v>1088</v>
      </c>
    </row>
    <row r="17" spans="1:26" s="319" customFormat="1" ht="10.7" customHeight="1">
      <c r="A17" s="76"/>
      <c r="B17" s="1080"/>
      <c r="C17" s="1080"/>
      <c r="D17" s="1080"/>
      <c r="E17" s="1080"/>
      <c r="F17" s="1080"/>
      <c r="G17" s="1080"/>
      <c r="H17" s="1080"/>
      <c r="I17" s="1080"/>
      <c r="J17" s="1080"/>
      <c r="K17" s="1080"/>
      <c r="L17" s="1080"/>
      <c r="M17" s="1080"/>
      <c r="N17" s="1081"/>
      <c r="O17" s="1081"/>
      <c r="P17" s="1081"/>
      <c r="Q17" s="1081"/>
      <c r="R17" s="1081"/>
      <c r="S17" s="1081"/>
      <c r="T17" s="1081"/>
      <c r="U17" s="1081"/>
      <c r="V17" s="1081"/>
      <c r="W17" s="1081"/>
      <c r="X17" s="1081"/>
      <c r="Y17" s="1081"/>
      <c r="Z17" s="77"/>
    </row>
    <row r="18" spans="1:26" s="319" customFormat="1" ht="16.7" customHeight="1">
      <c r="A18" s="76" t="s">
        <v>298</v>
      </c>
      <c r="B18" s="1082">
        <f>SUM(F18,J18,N18,R18,V18)</f>
        <v>27</v>
      </c>
      <c r="C18" s="1082">
        <f t="shared" ref="C18:E33" si="1">SUM(G18,K18,O18,S18,W18)</f>
        <v>72</v>
      </c>
      <c r="D18" s="1082">
        <f t="shared" si="1"/>
        <v>606</v>
      </c>
      <c r="E18" s="1082">
        <f>SUM(I18,M18,Q18,U18,Y18)</f>
        <v>172</v>
      </c>
      <c r="F18" s="1082">
        <v>9</v>
      </c>
      <c r="G18" s="1082">
        <v>0</v>
      </c>
      <c r="H18" s="1082">
        <v>41</v>
      </c>
      <c r="I18" s="1082">
        <v>27</v>
      </c>
      <c r="J18" s="1082">
        <v>4</v>
      </c>
      <c r="K18" s="1082">
        <v>72</v>
      </c>
      <c r="L18" s="1082">
        <v>47</v>
      </c>
      <c r="M18" s="1082">
        <v>15</v>
      </c>
      <c r="N18" s="1082">
        <v>2</v>
      </c>
      <c r="O18" s="1082">
        <v>0</v>
      </c>
      <c r="P18" s="1082">
        <v>0</v>
      </c>
      <c r="Q18" s="1082">
        <v>0</v>
      </c>
      <c r="R18" s="1082">
        <v>7</v>
      </c>
      <c r="S18" s="1082">
        <v>0</v>
      </c>
      <c r="T18" s="1082">
        <v>118</v>
      </c>
      <c r="U18" s="1082">
        <v>108</v>
      </c>
      <c r="V18" s="1082">
        <v>5</v>
      </c>
      <c r="W18" s="1082">
        <v>0</v>
      </c>
      <c r="X18" s="1082">
        <v>400</v>
      </c>
      <c r="Y18" s="1082">
        <v>22</v>
      </c>
      <c r="Z18" s="68" t="s">
        <v>5</v>
      </c>
    </row>
    <row r="19" spans="1:26" s="319" customFormat="1" ht="16.7" customHeight="1">
      <c r="A19" s="76" t="s">
        <v>300</v>
      </c>
      <c r="B19" s="1082">
        <f t="shared" ref="B19:B40" si="2">SUM(F19,J19,N19,R19,V19)</f>
        <v>18</v>
      </c>
      <c r="C19" s="1082">
        <f t="shared" si="1"/>
        <v>64</v>
      </c>
      <c r="D19" s="1082">
        <f t="shared" si="1"/>
        <v>421</v>
      </c>
      <c r="E19" s="1082">
        <f t="shared" si="1"/>
        <v>88</v>
      </c>
      <c r="F19" s="1082">
        <v>4</v>
      </c>
      <c r="G19" s="1082">
        <v>0</v>
      </c>
      <c r="H19" s="1082">
        <v>57</v>
      </c>
      <c r="I19" s="1082">
        <v>40</v>
      </c>
      <c r="J19" s="1082">
        <v>5</v>
      </c>
      <c r="K19" s="1082">
        <v>64</v>
      </c>
      <c r="L19" s="1082">
        <v>45</v>
      </c>
      <c r="M19" s="1082">
        <v>18</v>
      </c>
      <c r="N19" s="1082">
        <v>1</v>
      </c>
      <c r="O19" s="1082">
        <v>0</v>
      </c>
      <c r="P19" s="1082">
        <v>0</v>
      </c>
      <c r="Q19" s="1082">
        <v>0</v>
      </c>
      <c r="R19" s="1082">
        <v>4</v>
      </c>
      <c r="S19" s="1082">
        <v>0</v>
      </c>
      <c r="T19" s="1082">
        <v>22</v>
      </c>
      <c r="U19" s="1082">
        <v>16</v>
      </c>
      <c r="V19" s="1082">
        <v>4</v>
      </c>
      <c r="W19" s="1082">
        <v>0</v>
      </c>
      <c r="X19" s="1082">
        <v>297</v>
      </c>
      <c r="Y19" s="1082">
        <v>14</v>
      </c>
      <c r="Z19" s="68" t="s">
        <v>6</v>
      </c>
    </row>
    <row r="20" spans="1:26" s="319" customFormat="1" ht="16.7" customHeight="1">
      <c r="A20" s="76" t="s">
        <v>302</v>
      </c>
      <c r="B20" s="1082">
        <f t="shared" si="2"/>
        <v>5</v>
      </c>
      <c r="C20" s="1082">
        <f t="shared" si="1"/>
        <v>21</v>
      </c>
      <c r="D20" s="1082">
        <f t="shared" si="1"/>
        <v>101</v>
      </c>
      <c r="E20" s="1082">
        <f t="shared" si="1"/>
        <v>17</v>
      </c>
      <c r="F20" s="1082">
        <v>1</v>
      </c>
      <c r="G20" s="1082">
        <v>0</v>
      </c>
      <c r="H20" s="1082">
        <v>1</v>
      </c>
      <c r="I20" s="1082">
        <v>1</v>
      </c>
      <c r="J20" s="1082">
        <v>1</v>
      </c>
      <c r="K20" s="1082">
        <v>21</v>
      </c>
      <c r="L20" s="1082">
        <v>9</v>
      </c>
      <c r="M20" s="1082">
        <v>4</v>
      </c>
      <c r="N20" s="1082">
        <v>1</v>
      </c>
      <c r="O20" s="1082">
        <v>0</v>
      </c>
      <c r="P20" s="1082">
        <v>0</v>
      </c>
      <c r="Q20" s="1082">
        <v>1</v>
      </c>
      <c r="R20" s="1082">
        <v>1</v>
      </c>
      <c r="S20" s="1082">
        <v>0</v>
      </c>
      <c r="T20" s="1082">
        <v>8</v>
      </c>
      <c r="U20" s="1082">
        <v>8</v>
      </c>
      <c r="V20" s="1082">
        <v>1</v>
      </c>
      <c r="W20" s="1082">
        <v>0</v>
      </c>
      <c r="X20" s="1082">
        <v>83</v>
      </c>
      <c r="Y20" s="1082">
        <v>3</v>
      </c>
      <c r="Z20" s="68" t="s">
        <v>7</v>
      </c>
    </row>
    <row r="21" spans="1:26" s="319" customFormat="1" ht="16.7" customHeight="1">
      <c r="A21" s="76" t="s">
        <v>304</v>
      </c>
      <c r="B21" s="1082">
        <f t="shared" si="2"/>
        <v>10</v>
      </c>
      <c r="C21" s="1082">
        <f t="shared" si="1"/>
        <v>79</v>
      </c>
      <c r="D21" s="1082">
        <f t="shared" si="1"/>
        <v>302</v>
      </c>
      <c r="E21" s="1082">
        <f t="shared" si="1"/>
        <v>110</v>
      </c>
      <c r="F21" s="1082">
        <v>3</v>
      </c>
      <c r="G21" s="1082">
        <v>0</v>
      </c>
      <c r="H21" s="1082">
        <v>72</v>
      </c>
      <c r="I21" s="1082">
        <v>71</v>
      </c>
      <c r="J21" s="1082">
        <v>2</v>
      </c>
      <c r="K21" s="1082">
        <v>62</v>
      </c>
      <c r="L21" s="1082">
        <v>57</v>
      </c>
      <c r="M21" s="1082">
        <v>17</v>
      </c>
      <c r="N21" s="1082">
        <v>1</v>
      </c>
      <c r="O21" s="1082">
        <v>17</v>
      </c>
      <c r="P21" s="1082">
        <v>16</v>
      </c>
      <c r="Q21" s="1082">
        <v>4</v>
      </c>
      <c r="R21" s="1082">
        <v>3</v>
      </c>
      <c r="S21" s="1082">
        <v>0</v>
      </c>
      <c r="T21" s="1082">
        <v>31</v>
      </c>
      <c r="U21" s="1082">
        <v>11</v>
      </c>
      <c r="V21" s="1082">
        <v>1</v>
      </c>
      <c r="W21" s="1082">
        <v>0</v>
      </c>
      <c r="X21" s="1082">
        <v>126</v>
      </c>
      <c r="Y21" s="1082">
        <v>7</v>
      </c>
      <c r="Z21" s="68" t="s">
        <v>8</v>
      </c>
    </row>
    <row r="22" spans="1:26" s="319" customFormat="1" ht="16.7" customHeight="1">
      <c r="A22" s="76" t="s">
        <v>306</v>
      </c>
      <c r="B22" s="1082">
        <f t="shared" si="2"/>
        <v>14</v>
      </c>
      <c r="C22" s="1082">
        <f t="shared" si="1"/>
        <v>39</v>
      </c>
      <c r="D22" s="1082">
        <f t="shared" si="1"/>
        <v>428</v>
      </c>
      <c r="E22" s="1082">
        <f t="shared" si="1"/>
        <v>80</v>
      </c>
      <c r="F22" s="1082">
        <v>6</v>
      </c>
      <c r="G22" s="1082">
        <v>0</v>
      </c>
      <c r="H22" s="1082">
        <v>44</v>
      </c>
      <c r="I22" s="1082">
        <v>46</v>
      </c>
      <c r="J22" s="1082">
        <v>2</v>
      </c>
      <c r="K22" s="1082">
        <v>39</v>
      </c>
      <c r="L22" s="1082">
        <v>29</v>
      </c>
      <c r="M22" s="1082">
        <v>13</v>
      </c>
      <c r="N22" s="1082">
        <v>0</v>
      </c>
      <c r="O22" s="1082">
        <v>0</v>
      </c>
      <c r="P22" s="1082">
        <v>0</v>
      </c>
      <c r="Q22" s="1082">
        <v>0</v>
      </c>
      <c r="R22" s="1082">
        <v>2</v>
      </c>
      <c r="S22" s="1082">
        <v>0</v>
      </c>
      <c r="T22" s="1082">
        <v>28</v>
      </c>
      <c r="U22" s="1082">
        <v>8</v>
      </c>
      <c r="V22" s="1082">
        <v>4</v>
      </c>
      <c r="W22" s="1082">
        <v>0</v>
      </c>
      <c r="X22" s="1082">
        <v>327</v>
      </c>
      <c r="Y22" s="1082">
        <v>13</v>
      </c>
      <c r="Z22" s="68" t="s">
        <v>9</v>
      </c>
    </row>
    <row r="23" spans="1:26" s="319" customFormat="1" ht="16.7" customHeight="1">
      <c r="A23" s="76" t="s">
        <v>308</v>
      </c>
      <c r="B23" s="1082">
        <f t="shared" si="2"/>
        <v>16</v>
      </c>
      <c r="C23" s="1082">
        <f t="shared" si="1"/>
        <v>47</v>
      </c>
      <c r="D23" s="1082">
        <f t="shared" si="1"/>
        <v>279</v>
      </c>
      <c r="E23" s="1082">
        <f t="shared" si="1"/>
        <v>133</v>
      </c>
      <c r="F23" s="1082">
        <v>7</v>
      </c>
      <c r="G23" s="1082">
        <v>0</v>
      </c>
      <c r="H23" s="1082">
        <v>159</v>
      </c>
      <c r="I23" s="1082">
        <v>109</v>
      </c>
      <c r="J23" s="1082">
        <v>2</v>
      </c>
      <c r="K23" s="1082">
        <v>41</v>
      </c>
      <c r="L23" s="1082">
        <v>30</v>
      </c>
      <c r="M23" s="1082">
        <v>10</v>
      </c>
      <c r="N23" s="1082">
        <v>2</v>
      </c>
      <c r="O23" s="1082">
        <v>6</v>
      </c>
      <c r="P23" s="1082">
        <v>4</v>
      </c>
      <c r="Q23" s="1082">
        <v>4</v>
      </c>
      <c r="R23" s="1082">
        <v>4</v>
      </c>
      <c r="S23" s="1082">
        <v>0</v>
      </c>
      <c r="T23" s="1082">
        <v>6</v>
      </c>
      <c r="U23" s="1082">
        <v>3</v>
      </c>
      <c r="V23" s="1082">
        <v>1</v>
      </c>
      <c r="W23" s="1082">
        <v>0</v>
      </c>
      <c r="X23" s="1082">
        <v>80</v>
      </c>
      <c r="Y23" s="1082">
        <v>7</v>
      </c>
      <c r="Z23" s="68" t="s">
        <v>10</v>
      </c>
    </row>
    <row r="24" spans="1:26" s="319" customFormat="1" ht="16.7" customHeight="1">
      <c r="A24" s="76" t="s">
        <v>310</v>
      </c>
      <c r="B24" s="1082">
        <f t="shared" si="2"/>
        <v>2</v>
      </c>
      <c r="C24" s="1082">
        <f t="shared" si="1"/>
        <v>9</v>
      </c>
      <c r="D24" s="1082">
        <f t="shared" si="1"/>
        <v>65</v>
      </c>
      <c r="E24" s="1082">
        <f t="shared" si="1"/>
        <v>55</v>
      </c>
      <c r="F24" s="1205">
        <v>1</v>
      </c>
      <c r="G24" s="1205">
        <v>0</v>
      </c>
      <c r="H24" s="1205">
        <v>65</v>
      </c>
      <c r="I24" s="1205">
        <v>51</v>
      </c>
      <c r="J24" s="1205">
        <v>1</v>
      </c>
      <c r="K24" s="1205">
        <v>9</v>
      </c>
      <c r="L24" s="1205">
        <v>0</v>
      </c>
      <c r="M24" s="1205">
        <v>4</v>
      </c>
      <c r="N24" s="1205">
        <v>0</v>
      </c>
      <c r="O24" s="1205">
        <v>0</v>
      </c>
      <c r="P24" s="1205">
        <v>0</v>
      </c>
      <c r="Q24" s="1205">
        <v>0</v>
      </c>
      <c r="R24" s="1205">
        <v>0</v>
      </c>
      <c r="S24" s="1205">
        <v>0</v>
      </c>
      <c r="T24" s="1205">
        <v>0</v>
      </c>
      <c r="U24" s="1205">
        <v>0</v>
      </c>
      <c r="V24" s="1205">
        <v>0</v>
      </c>
      <c r="W24" s="1205">
        <v>0</v>
      </c>
      <c r="X24" s="1205">
        <v>0</v>
      </c>
      <c r="Y24" s="1205">
        <v>0</v>
      </c>
      <c r="Z24" s="68" t="s">
        <v>11</v>
      </c>
    </row>
    <row r="25" spans="1:26" s="319" customFormat="1" ht="16.7" customHeight="1">
      <c r="A25" s="76" t="s">
        <v>312</v>
      </c>
      <c r="B25" s="1082">
        <f t="shared" si="2"/>
        <v>26</v>
      </c>
      <c r="C25" s="1082">
        <f t="shared" si="1"/>
        <v>41</v>
      </c>
      <c r="D25" s="1082">
        <f t="shared" si="1"/>
        <v>619</v>
      </c>
      <c r="E25" s="1082">
        <f t="shared" si="1"/>
        <v>189</v>
      </c>
      <c r="F25" s="1205">
        <v>8</v>
      </c>
      <c r="G25" s="1205">
        <v>0</v>
      </c>
      <c r="H25" s="1205">
        <v>146</v>
      </c>
      <c r="I25" s="1205">
        <v>137</v>
      </c>
      <c r="J25" s="1205">
        <v>5</v>
      </c>
      <c r="K25" s="1205">
        <v>41</v>
      </c>
      <c r="L25" s="1205">
        <v>40</v>
      </c>
      <c r="M25" s="1205">
        <v>19</v>
      </c>
      <c r="N25" s="1205">
        <v>0</v>
      </c>
      <c r="O25" s="1205">
        <v>0</v>
      </c>
      <c r="P25" s="1205">
        <v>0</v>
      </c>
      <c r="Q25" s="1205">
        <v>0</v>
      </c>
      <c r="R25" s="1205">
        <v>8</v>
      </c>
      <c r="S25" s="1205">
        <v>0</v>
      </c>
      <c r="T25" s="1205">
        <v>33</v>
      </c>
      <c r="U25" s="1205">
        <v>13</v>
      </c>
      <c r="V25" s="1205">
        <v>5</v>
      </c>
      <c r="W25" s="1205">
        <v>0</v>
      </c>
      <c r="X25" s="1205">
        <v>400</v>
      </c>
      <c r="Y25" s="1205">
        <v>20</v>
      </c>
      <c r="Z25" s="68" t="s">
        <v>12</v>
      </c>
    </row>
    <row r="26" spans="1:26" s="319" customFormat="1" ht="16.7" customHeight="1">
      <c r="A26" s="76" t="s">
        <v>314</v>
      </c>
      <c r="B26" s="1082">
        <f t="shared" si="2"/>
        <v>9</v>
      </c>
      <c r="C26" s="1082">
        <f t="shared" si="1"/>
        <v>39</v>
      </c>
      <c r="D26" s="1082">
        <f t="shared" si="1"/>
        <v>105</v>
      </c>
      <c r="E26" s="1082">
        <f t="shared" si="1"/>
        <v>42</v>
      </c>
      <c r="F26" s="1205">
        <v>2</v>
      </c>
      <c r="G26" s="1205">
        <v>0</v>
      </c>
      <c r="H26" s="1205">
        <v>13</v>
      </c>
      <c r="I26" s="1205">
        <v>19</v>
      </c>
      <c r="J26" s="1205">
        <v>3</v>
      </c>
      <c r="K26" s="1205">
        <v>39</v>
      </c>
      <c r="L26" s="1205">
        <v>12</v>
      </c>
      <c r="M26" s="1205">
        <v>12</v>
      </c>
      <c r="N26" s="1205">
        <v>1</v>
      </c>
      <c r="O26" s="1205">
        <v>0</v>
      </c>
      <c r="P26" s="1205">
        <v>0</v>
      </c>
      <c r="Q26" s="1205">
        <v>2</v>
      </c>
      <c r="R26" s="1205">
        <v>2</v>
      </c>
      <c r="S26" s="1205">
        <v>0</v>
      </c>
      <c r="T26" s="1205">
        <v>0</v>
      </c>
      <c r="U26" s="1205">
        <v>6</v>
      </c>
      <c r="V26" s="1205">
        <v>1</v>
      </c>
      <c r="W26" s="1205">
        <v>0</v>
      </c>
      <c r="X26" s="1205">
        <v>80</v>
      </c>
      <c r="Y26" s="1205">
        <v>3</v>
      </c>
      <c r="Z26" s="68" t="s">
        <v>13</v>
      </c>
    </row>
    <row r="27" spans="1:26" s="319" customFormat="1" ht="16.7" customHeight="1">
      <c r="A27" s="76" t="s">
        <v>316</v>
      </c>
      <c r="B27" s="1082">
        <f t="shared" si="2"/>
        <v>15</v>
      </c>
      <c r="C27" s="1082">
        <f t="shared" si="1"/>
        <v>91</v>
      </c>
      <c r="D27" s="1082">
        <f t="shared" si="1"/>
        <v>371</v>
      </c>
      <c r="E27" s="1082">
        <f t="shared" si="1"/>
        <v>107</v>
      </c>
      <c r="F27" s="1205">
        <v>4</v>
      </c>
      <c r="G27" s="1205">
        <v>0</v>
      </c>
      <c r="H27" s="1205">
        <v>90</v>
      </c>
      <c r="I27" s="1205">
        <v>45</v>
      </c>
      <c r="J27" s="1205">
        <v>2</v>
      </c>
      <c r="K27" s="1205">
        <v>75</v>
      </c>
      <c r="L27" s="1205">
        <v>46</v>
      </c>
      <c r="M27" s="1205">
        <v>12</v>
      </c>
      <c r="N27" s="1205">
        <v>2</v>
      </c>
      <c r="O27" s="1205">
        <v>16</v>
      </c>
      <c r="P27" s="1205">
        <v>7</v>
      </c>
      <c r="Q27" s="1205">
        <v>10</v>
      </c>
      <c r="R27" s="1205">
        <v>4</v>
      </c>
      <c r="S27" s="1205">
        <v>0</v>
      </c>
      <c r="T27" s="1205">
        <v>1</v>
      </c>
      <c r="U27" s="1205">
        <v>24</v>
      </c>
      <c r="V27" s="1205">
        <v>3</v>
      </c>
      <c r="W27" s="1205">
        <v>0</v>
      </c>
      <c r="X27" s="1205">
        <v>227</v>
      </c>
      <c r="Y27" s="1205">
        <v>16</v>
      </c>
      <c r="Z27" s="68" t="s">
        <v>14</v>
      </c>
    </row>
    <row r="28" spans="1:26" s="319" customFormat="1" ht="16.7" customHeight="1">
      <c r="A28" s="76" t="s">
        <v>318</v>
      </c>
      <c r="B28" s="1082">
        <f t="shared" si="2"/>
        <v>5</v>
      </c>
      <c r="C28" s="1082">
        <f t="shared" si="1"/>
        <v>40</v>
      </c>
      <c r="D28" s="1082">
        <f t="shared" si="1"/>
        <v>179</v>
      </c>
      <c r="E28" s="1082">
        <f t="shared" si="1"/>
        <v>51</v>
      </c>
      <c r="F28" s="1205">
        <v>2</v>
      </c>
      <c r="G28" s="1205">
        <v>0</v>
      </c>
      <c r="H28" s="1205">
        <v>32</v>
      </c>
      <c r="I28" s="1205">
        <v>30</v>
      </c>
      <c r="J28" s="1205">
        <v>1</v>
      </c>
      <c r="K28" s="1205">
        <v>30</v>
      </c>
      <c r="L28" s="1205">
        <v>22</v>
      </c>
      <c r="M28" s="1205">
        <v>11</v>
      </c>
      <c r="N28" s="1205">
        <v>1</v>
      </c>
      <c r="O28" s="1205">
        <v>10</v>
      </c>
      <c r="P28" s="1205">
        <v>10</v>
      </c>
      <c r="Q28" s="1205">
        <v>7</v>
      </c>
      <c r="R28" s="1205">
        <v>0</v>
      </c>
      <c r="S28" s="1205">
        <v>0</v>
      </c>
      <c r="T28" s="1205">
        <v>0</v>
      </c>
      <c r="U28" s="1205">
        <v>0</v>
      </c>
      <c r="V28" s="1205">
        <v>1</v>
      </c>
      <c r="W28" s="1205">
        <v>0</v>
      </c>
      <c r="X28" s="1205">
        <v>115</v>
      </c>
      <c r="Y28" s="1205">
        <v>3</v>
      </c>
      <c r="Z28" s="68" t="s">
        <v>15</v>
      </c>
    </row>
    <row r="29" spans="1:26" s="319" customFormat="1" ht="16.7" customHeight="1">
      <c r="A29" s="76" t="s">
        <v>320</v>
      </c>
      <c r="B29" s="1082">
        <f t="shared" si="2"/>
        <v>14</v>
      </c>
      <c r="C29" s="1082">
        <f t="shared" si="1"/>
        <v>88</v>
      </c>
      <c r="D29" s="1082">
        <f t="shared" si="1"/>
        <v>340</v>
      </c>
      <c r="E29" s="1082">
        <f t="shared" si="1"/>
        <v>100</v>
      </c>
      <c r="F29" s="1205">
        <v>4</v>
      </c>
      <c r="G29" s="1205">
        <v>0</v>
      </c>
      <c r="H29" s="1205">
        <v>97</v>
      </c>
      <c r="I29" s="1205">
        <v>81</v>
      </c>
      <c r="J29" s="1205">
        <v>3</v>
      </c>
      <c r="K29" s="1205">
        <v>69</v>
      </c>
      <c r="L29" s="1205">
        <v>2</v>
      </c>
      <c r="M29" s="1205">
        <v>1</v>
      </c>
      <c r="N29" s="1205">
        <v>2</v>
      </c>
      <c r="O29" s="1205">
        <v>19</v>
      </c>
      <c r="P29" s="1205">
        <v>0</v>
      </c>
      <c r="Q29" s="1205">
        <v>0</v>
      </c>
      <c r="R29" s="1205">
        <v>2</v>
      </c>
      <c r="S29" s="1205">
        <v>0</v>
      </c>
      <c r="T29" s="1205">
        <v>41</v>
      </c>
      <c r="U29" s="1205">
        <v>6</v>
      </c>
      <c r="V29" s="1205">
        <v>3</v>
      </c>
      <c r="W29" s="1205">
        <v>0</v>
      </c>
      <c r="X29" s="1205">
        <v>200</v>
      </c>
      <c r="Y29" s="1205">
        <v>12</v>
      </c>
      <c r="Z29" s="68" t="s">
        <v>16</v>
      </c>
    </row>
    <row r="30" spans="1:26" s="319" customFormat="1" ht="16.7" customHeight="1">
      <c r="A30" s="76" t="s">
        <v>322</v>
      </c>
      <c r="B30" s="1082">
        <f t="shared" si="2"/>
        <v>8</v>
      </c>
      <c r="C30" s="1082">
        <f t="shared" si="1"/>
        <v>26</v>
      </c>
      <c r="D30" s="1082">
        <f t="shared" si="1"/>
        <v>108</v>
      </c>
      <c r="E30" s="1082">
        <f t="shared" si="1"/>
        <v>52</v>
      </c>
      <c r="F30" s="1205">
        <v>3</v>
      </c>
      <c r="G30" s="1205">
        <v>0</v>
      </c>
      <c r="H30" s="1205">
        <v>53</v>
      </c>
      <c r="I30" s="1205">
        <v>37</v>
      </c>
      <c r="J30" s="1205">
        <v>3</v>
      </c>
      <c r="K30" s="1205">
        <v>26</v>
      </c>
      <c r="L30" s="1205">
        <v>14</v>
      </c>
      <c r="M30" s="1205">
        <v>11</v>
      </c>
      <c r="N30" s="1205">
        <v>0</v>
      </c>
      <c r="O30" s="1205">
        <v>0</v>
      </c>
      <c r="P30" s="1205">
        <v>0</v>
      </c>
      <c r="Q30" s="1205">
        <v>0</v>
      </c>
      <c r="R30" s="1205">
        <v>1</v>
      </c>
      <c r="S30" s="1205">
        <v>0</v>
      </c>
      <c r="T30" s="1205">
        <v>0</v>
      </c>
      <c r="U30" s="1205">
        <v>1</v>
      </c>
      <c r="V30" s="1205">
        <v>1</v>
      </c>
      <c r="W30" s="1205">
        <v>0</v>
      </c>
      <c r="X30" s="1205">
        <v>41</v>
      </c>
      <c r="Y30" s="1205">
        <v>3</v>
      </c>
      <c r="Z30" s="68" t="s">
        <v>17</v>
      </c>
    </row>
    <row r="31" spans="1:26" s="319" customFormat="1" ht="16.7" customHeight="1">
      <c r="A31" s="76" t="s">
        <v>324</v>
      </c>
      <c r="B31" s="1082">
        <f t="shared" si="2"/>
        <v>4</v>
      </c>
      <c r="C31" s="1082">
        <f t="shared" si="1"/>
        <v>0</v>
      </c>
      <c r="D31" s="1082">
        <f t="shared" si="1"/>
        <v>0</v>
      </c>
      <c r="E31" s="1082">
        <f t="shared" si="1"/>
        <v>0</v>
      </c>
      <c r="F31" s="1205">
        <v>1</v>
      </c>
      <c r="G31" s="1205">
        <v>0</v>
      </c>
      <c r="H31" s="1205">
        <v>0</v>
      </c>
      <c r="I31" s="1205">
        <v>0</v>
      </c>
      <c r="J31" s="1205">
        <v>2</v>
      </c>
      <c r="K31" s="1205">
        <v>0</v>
      </c>
      <c r="L31" s="1205">
        <v>0</v>
      </c>
      <c r="M31" s="1205">
        <v>0</v>
      </c>
      <c r="N31" s="1205">
        <v>0</v>
      </c>
      <c r="O31" s="1205">
        <v>0</v>
      </c>
      <c r="P31" s="1205">
        <v>0</v>
      </c>
      <c r="Q31" s="1205">
        <v>0</v>
      </c>
      <c r="R31" s="1205">
        <v>1</v>
      </c>
      <c r="S31" s="1205">
        <v>0</v>
      </c>
      <c r="T31" s="1205">
        <v>0</v>
      </c>
      <c r="U31" s="1205">
        <v>0</v>
      </c>
      <c r="V31" s="1205">
        <v>0</v>
      </c>
      <c r="W31" s="1205">
        <v>0</v>
      </c>
      <c r="X31" s="1205">
        <v>0</v>
      </c>
      <c r="Y31" s="1205">
        <v>0</v>
      </c>
      <c r="Z31" s="68" t="s">
        <v>18</v>
      </c>
    </row>
    <row r="32" spans="1:26" s="319" customFormat="1" ht="16.7" customHeight="1">
      <c r="A32" s="76" t="s">
        <v>326</v>
      </c>
      <c r="B32" s="1082">
        <f t="shared" si="2"/>
        <v>0</v>
      </c>
      <c r="C32" s="1082">
        <f t="shared" si="1"/>
        <v>0</v>
      </c>
      <c r="D32" s="1082">
        <f t="shared" si="1"/>
        <v>0</v>
      </c>
      <c r="E32" s="1082">
        <f t="shared" si="1"/>
        <v>0</v>
      </c>
      <c r="F32" s="1205">
        <v>0</v>
      </c>
      <c r="G32" s="1205">
        <v>0</v>
      </c>
      <c r="H32" s="1205">
        <v>0</v>
      </c>
      <c r="I32" s="1205">
        <v>0</v>
      </c>
      <c r="J32" s="1205">
        <v>0</v>
      </c>
      <c r="K32" s="1205">
        <v>0</v>
      </c>
      <c r="L32" s="1205">
        <v>0</v>
      </c>
      <c r="M32" s="1205">
        <v>0</v>
      </c>
      <c r="N32" s="1205">
        <v>0</v>
      </c>
      <c r="O32" s="1205">
        <v>0</v>
      </c>
      <c r="P32" s="1205">
        <v>0</v>
      </c>
      <c r="Q32" s="1205">
        <v>0</v>
      </c>
      <c r="R32" s="1205">
        <v>0</v>
      </c>
      <c r="S32" s="1205">
        <v>0</v>
      </c>
      <c r="T32" s="1205">
        <v>0</v>
      </c>
      <c r="U32" s="1205">
        <v>0</v>
      </c>
      <c r="V32" s="1205">
        <v>0</v>
      </c>
      <c r="W32" s="1205">
        <v>0</v>
      </c>
      <c r="X32" s="1205">
        <v>0</v>
      </c>
      <c r="Y32" s="1205">
        <v>0</v>
      </c>
      <c r="Z32" s="68" t="s">
        <v>19</v>
      </c>
    </row>
    <row r="33" spans="1:26" s="319" customFormat="1" ht="16.7" customHeight="1">
      <c r="A33" s="76" t="s">
        <v>328</v>
      </c>
      <c r="B33" s="1082">
        <f t="shared" si="2"/>
        <v>9</v>
      </c>
      <c r="C33" s="1082">
        <f t="shared" si="1"/>
        <v>32</v>
      </c>
      <c r="D33" s="1082">
        <f t="shared" si="1"/>
        <v>348</v>
      </c>
      <c r="E33" s="1082">
        <f t="shared" si="1"/>
        <v>96</v>
      </c>
      <c r="F33" s="1082">
        <v>2</v>
      </c>
      <c r="G33" s="1082">
        <v>0</v>
      </c>
      <c r="H33" s="1082">
        <v>76</v>
      </c>
      <c r="I33" s="1082">
        <v>38</v>
      </c>
      <c r="J33" s="1082">
        <v>3</v>
      </c>
      <c r="K33" s="1082">
        <v>32</v>
      </c>
      <c r="L33" s="1082">
        <v>16</v>
      </c>
      <c r="M33" s="1082">
        <v>12</v>
      </c>
      <c r="N33" s="1082">
        <v>0</v>
      </c>
      <c r="O33" s="1082">
        <v>0</v>
      </c>
      <c r="P33" s="1082">
        <v>0</v>
      </c>
      <c r="Q33" s="1082">
        <v>0</v>
      </c>
      <c r="R33" s="1082">
        <v>2</v>
      </c>
      <c r="S33" s="1082">
        <v>0</v>
      </c>
      <c r="T33" s="1082">
        <v>74</v>
      </c>
      <c r="U33" s="1082">
        <v>38</v>
      </c>
      <c r="V33" s="1082">
        <v>2</v>
      </c>
      <c r="W33" s="1082">
        <v>0</v>
      </c>
      <c r="X33" s="1082">
        <v>182</v>
      </c>
      <c r="Y33" s="1082">
        <v>8</v>
      </c>
      <c r="Z33" s="68" t="s">
        <v>20</v>
      </c>
    </row>
    <row r="34" spans="1:26" s="319" customFormat="1" ht="16.7" customHeight="1">
      <c r="A34" s="76" t="s">
        <v>330</v>
      </c>
      <c r="B34" s="1082">
        <f t="shared" si="2"/>
        <v>0</v>
      </c>
      <c r="C34" s="1082">
        <f t="shared" ref="C34:C40" si="3">SUM(G34,K34,O34,S34,W34)</f>
        <v>0</v>
      </c>
      <c r="D34" s="1082">
        <f t="shared" ref="D34:D40" si="4">SUM(H34,L34,P34,T34,X34)</f>
        <v>0</v>
      </c>
      <c r="E34" s="1082">
        <f t="shared" ref="E34:E40" si="5">SUM(I34,M34,Q34,U34,Y34)</f>
        <v>0</v>
      </c>
      <c r="F34" s="1082">
        <v>0</v>
      </c>
      <c r="G34" s="1082">
        <v>0</v>
      </c>
      <c r="H34" s="1082">
        <v>0</v>
      </c>
      <c r="I34" s="1082">
        <v>0</v>
      </c>
      <c r="J34" s="1082">
        <v>0</v>
      </c>
      <c r="K34" s="1082">
        <v>0</v>
      </c>
      <c r="L34" s="1082">
        <v>0</v>
      </c>
      <c r="M34" s="1082">
        <v>0</v>
      </c>
      <c r="N34" s="1082">
        <v>0</v>
      </c>
      <c r="O34" s="1082">
        <v>0</v>
      </c>
      <c r="P34" s="1082">
        <v>0</v>
      </c>
      <c r="Q34" s="1082">
        <v>0</v>
      </c>
      <c r="R34" s="1082">
        <v>0</v>
      </c>
      <c r="S34" s="1082">
        <v>0</v>
      </c>
      <c r="T34" s="1082">
        <v>0</v>
      </c>
      <c r="U34" s="1082">
        <v>0</v>
      </c>
      <c r="V34" s="1082">
        <v>0</v>
      </c>
      <c r="W34" s="1082">
        <v>0</v>
      </c>
      <c r="X34" s="1082">
        <v>0</v>
      </c>
      <c r="Y34" s="1082">
        <v>0</v>
      </c>
      <c r="Z34" s="68" t="s">
        <v>21</v>
      </c>
    </row>
    <row r="35" spans="1:26" s="319" customFormat="1" ht="16.7" customHeight="1">
      <c r="A35" s="76" t="s">
        <v>332</v>
      </c>
      <c r="B35" s="1082">
        <f t="shared" si="2"/>
        <v>5</v>
      </c>
      <c r="C35" s="1082">
        <f t="shared" si="3"/>
        <v>29</v>
      </c>
      <c r="D35" s="1082">
        <f t="shared" si="4"/>
        <v>106</v>
      </c>
      <c r="E35" s="1082">
        <f t="shared" si="5"/>
        <v>25</v>
      </c>
      <c r="F35" s="1082">
        <v>1</v>
      </c>
      <c r="G35" s="1082">
        <v>0</v>
      </c>
      <c r="H35" s="1082">
        <v>11</v>
      </c>
      <c r="I35" s="1082">
        <v>9</v>
      </c>
      <c r="J35" s="1082">
        <v>3</v>
      </c>
      <c r="K35" s="1082">
        <v>29</v>
      </c>
      <c r="L35" s="1082">
        <v>15</v>
      </c>
      <c r="M35" s="1082">
        <v>13</v>
      </c>
      <c r="N35" s="1082">
        <v>0</v>
      </c>
      <c r="O35" s="1082">
        <v>0</v>
      </c>
      <c r="P35" s="1082">
        <v>0</v>
      </c>
      <c r="Q35" s="1082">
        <v>0</v>
      </c>
      <c r="R35" s="1082">
        <v>0</v>
      </c>
      <c r="S35" s="1082">
        <v>0</v>
      </c>
      <c r="T35" s="1082">
        <v>0</v>
      </c>
      <c r="U35" s="1082">
        <v>0</v>
      </c>
      <c r="V35" s="1082">
        <v>1</v>
      </c>
      <c r="W35" s="1082">
        <v>0</v>
      </c>
      <c r="X35" s="1082">
        <v>80</v>
      </c>
      <c r="Y35" s="1082">
        <v>3</v>
      </c>
      <c r="Z35" s="68" t="s">
        <v>22</v>
      </c>
    </row>
    <row r="36" spans="1:26" s="319" customFormat="1" ht="16.7" customHeight="1">
      <c r="A36" s="76" t="s">
        <v>334</v>
      </c>
      <c r="B36" s="1082">
        <f t="shared" si="2"/>
        <v>6</v>
      </c>
      <c r="C36" s="1082">
        <f t="shared" si="3"/>
        <v>24</v>
      </c>
      <c r="D36" s="1082">
        <f t="shared" si="4"/>
        <v>89</v>
      </c>
      <c r="E36" s="1082">
        <f t="shared" si="5"/>
        <v>67</v>
      </c>
      <c r="F36" s="1082">
        <v>2</v>
      </c>
      <c r="G36" s="1082">
        <v>0</v>
      </c>
      <c r="H36" s="1082">
        <v>56</v>
      </c>
      <c r="I36" s="1082">
        <v>55</v>
      </c>
      <c r="J36" s="1082">
        <v>1</v>
      </c>
      <c r="K36" s="1082">
        <v>20</v>
      </c>
      <c r="L36" s="1082">
        <v>14</v>
      </c>
      <c r="M36" s="1082">
        <v>4</v>
      </c>
      <c r="N36" s="1082">
        <v>1</v>
      </c>
      <c r="O36" s="1082">
        <v>4</v>
      </c>
      <c r="P36" s="1082">
        <v>4</v>
      </c>
      <c r="Q36" s="1082">
        <v>3</v>
      </c>
      <c r="R36" s="1082">
        <v>2</v>
      </c>
      <c r="S36" s="1082">
        <v>0</v>
      </c>
      <c r="T36" s="1082">
        <v>15</v>
      </c>
      <c r="U36" s="1082">
        <v>5</v>
      </c>
      <c r="V36" s="1082">
        <v>0</v>
      </c>
      <c r="W36" s="1082">
        <v>0</v>
      </c>
      <c r="X36" s="1082">
        <v>0</v>
      </c>
      <c r="Y36" s="1082">
        <v>0</v>
      </c>
      <c r="Z36" s="68" t="s">
        <v>23</v>
      </c>
    </row>
    <row r="37" spans="1:26" s="319" customFormat="1" ht="16.7" customHeight="1">
      <c r="A37" s="76" t="s">
        <v>336</v>
      </c>
      <c r="B37" s="1082">
        <f t="shared" si="2"/>
        <v>7</v>
      </c>
      <c r="C37" s="1082">
        <f t="shared" si="3"/>
        <v>25</v>
      </c>
      <c r="D37" s="1082">
        <f t="shared" si="4"/>
        <v>249</v>
      </c>
      <c r="E37" s="1082">
        <f t="shared" si="5"/>
        <v>54</v>
      </c>
      <c r="F37" s="1082">
        <v>3</v>
      </c>
      <c r="G37" s="1082">
        <v>0</v>
      </c>
      <c r="H37" s="1082">
        <v>64</v>
      </c>
      <c r="I37" s="1082">
        <v>36</v>
      </c>
      <c r="J37" s="1082">
        <v>2</v>
      </c>
      <c r="K37" s="1082">
        <v>25</v>
      </c>
      <c r="L37" s="1082">
        <v>20</v>
      </c>
      <c r="M37" s="1082">
        <v>10</v>
      </c>
      <c r="N37" s="1082">
        <v>0</v>
      </c>
      <c r="O37" s="1082">
        <v>0</v>
      </c>
      <c r="P37" s="1082">
        <v>0</v>
      </c>
      <c r="Q37" s="1082">
        <v>0</v>
      </c>
      <c r="R37" s="1082">
        <v>0</v>
      </c>
      <c r="S37" s="1082">
        <v>0</v>
      </c>
      <c r="T37" s="1082">
        <v>0</v>
      </c>
      <c r="U37" s="1082">
        <v>0</v>
      </c>
      <c r="V37" s="1082">
        <v>2</v>
      </c>
      <c r="W37" s="1082">
        <v>0</v>
      </c>
      <c r="X37" s="1082">
        <v>165</v>
      </c>
      <c r="Y37" s="1082">
        <v>8</v>
      </c>
      <c r="Z37" s="68" t="s">
        <v>24</v>
      </c>
    </row>
    <row r="38" spans="1:26" s="319" customFormat="1" ht="16.7" customHeight="1">
      <c r="A38" s="76" t="s">
        <v>245</v>
      </c>
      <c r="B38" s="1082">
        <f t="shared" si="2"/>
        <v>2</v>
      </c>
      <c r="C38" s="1082">
        <f t="shared" si="3"/>
        <v>20</v>
      </c>
      <c r="D38" s="1082">
        <f t="shared" si="4"/>
        <v>45</v>
      </c>
      <c r="E38" s="1082">
        <f t="shared" si="5"/>
        <v>40</v>
      </c>
      <c r="F38" s="1082">
        <v>1</v>
      </c>
      <c r="G38" s="1082">
        <v>0</v>
      </c>
      <c r="H38" s="1082">
        <v>26</v>
      </c>
      <c r="I38" s="1082">
        <v>17</v>
      </c>
      <c r="J38" s="1082">
        <v>1</v>
      </c>
      <c r="K38" s="1082">
        <v>20</v>
      </c>
      <c r="L38" s="1082">
        <v>19</v>
      </c>
      <c r="M38" s="1082">
        <v>23</v>
      </c>
      <c r="N38" s="1082">
        <v>0</v>
      </c>
      <c r="O38" s="1082">
        <v>0</v>
      </c>
      <c r="P38" s="1082">
        <v>0</v>
      </c>
      <c r="Q38" s="1082">
        <v>0</v>
      </c>
      <c r="R38" s="1082">
        <v>0</v>
      </c>
      <c r="S38" s="1082">
        <v>0</v>
      </c>
      <c r="T38" s="1082">
        <v>0</v>
      </c>
      <c r="U38" s="1082">
        <v>0</v>
      </c>
      <c r="V38" s="1082">
        <v>0</v>
      </c>
      <c r="W38" s="1082">
        <v>0</v>
      </c>
      <c r="X38" s="1082">
        <v>0</v>
      </c>
      <c r="Y38" s="1082">
        <v>0</v>
      </c>
      <c r="Z38" s="68" t="s">
        <v>25</v>
      </c>
    </row>
    <row r="39" spans="1:26" s="319" customFormat="1" ht="16.7" customHeight="1">
      <c r="A39" s="76" t="s">
        <v>340</v>
      </c>
      <c r="B39" s="1082">
        <f t="shared" si="2"/>
        <v>5</v>
      </c>
      <c r="C39" s="1082">
        <f t="shared" si="3"/>
        <v>14</v>
      </c>
      <c r="D39" s="1082">
        <f t="shared" si="4"/>
        <v>315</v>
      </c>
      <c r="E39" s="1082">
        <f t="shared" si="5"/>
        <v>77</v>
      </c>
      <c r="F39" s="1082">
        <v>1</v>
      </c>
      <c r="G39" s="1082">
        <v>0</v>
      </c>
      <c r="H39" s="1082">
        <v>135</v>
      </c>
      <c r="I39" s="1082">
        <v>65</v>
      </c>
      <c r="J39" s="1082">
        <v>1</v>
      </c>
      <c r="K39" s="1082">
        <v>14</v>
      </c>
      <c r="L39" s="1082">
        <v>14</v>
      </c>
      <c r="M39" s="1082">
        <v>4</v>
      </c>
      <c r="N39" s="1082">
        <v>0</v>
      </c>
      <c r="O39" s="1082">
        <v>0</v>
      </c>
      <c r="P39" s="1082">
        <v>0</v>
      </c>
      <c r="Q39" s="1082">
        <v>0</v>
      </c>
      <c r="R39" s="1082">
        <v>1</v>
      </c>
      <c r="S39" s="1082">
        <v>0</v>
      </c>
      <c r="T39" s="1082">
        <v>6</v>
      </c>
      <c r="U39" s="1082">
        <v>2</v>
      </c>
      <c r="V39" s="1082">
        <v>2</v>
      </c>
      <c r="W39" s="1082">
        <v>0</v>
      </c>
      <c r="X39" s="1082">
        <v>160</v>
      </c>
      <c r="Y39" s="1082">
        <v>6</v>
      </c>
      <c r="Z39" s="68" t="s">
        <v>26</v>
      </c>
    </row>
    <row r="40" spans="1:26" s="319" customFormat="1" ht="16.7" customHeight="1" thickBot="1">
      <c r="A40" s="98" t="s">
        <v>342</v>
      </c>
      <c r="B40" s="1083">
        <f t="shared" si="2"/>
        <v>0</v>
      </c>
      <c r="C40" s="1084">
        <f t="shared" si="3"/>
        <v>0</v>
      </c>
      <c r="D40" s="1084">
        <f t="shared" si="4"/>
        <v>0</v>
      </c>
      <c r="E40" s="1084">
        <f t="shared" si="5"/>
        <v>0</v>
      </c>
      <c r="F40" s="1028">
        <v>0</v>
      </c>
      <c r="G40" s="1028">
        <v>0</v>
      </c>
      <c r="H40" s="1028">
        <v>0</v>
      </c>
      <c r="I40" s="1028">
        <v>0</v>
      </c>
      <c r="J40" s="1028">
        <v>0</v>
      </c>
      <c r="K40" s="1028">
        <v>0</v>
      </c>
      <c r="L40" s="1028">
        <v>0</v>
      </c>
      <c r="M40" s="1028">
        <v>0</v>
      </c>
      <c r="N40" s="1028">
        <v>0</v>
      </c>
      <c r="O40" s="1028">
        <v>0</v>
      </c>
      <c r="P40" s="1028">
        <v>0</v>
      </c>
      <c r="Q40" s="1028">
        <v>0</v>
      </c>
      <c r="R40" s="1028">
        <v>0</v>
      </c>
      <c r="S40" s="1028">
        <v>0</v>
      </c>
      <c r="T40" s="1028">
        <v>0</v>
      </c>
      <c r="U40" s="1028">
        <v>0</v>
      </c>
      <c r="V40" s="1028">
        <v>0</v>
      </c>
      <c r="W40" s="1028">
        <v>0</v>
      </c>
      <c r="X40" s="1028">
        <v>0</v>
      </c>
      <c r="Y40" s="1085">
        <v>0</v>
      </c>
      <c r="Z40" s="70" t="s">
        <v>27</v>
      </c>
    </row>
    <row r="41" spans="1:26" s="321" customFormat="1" ht="12.95" customHeight="1">
      <c r="A41" s="678" t="s">
        <v>1254</v>
      </c>
      <c r="B41" s="687"/>
      <c r="C41" s="688"/>
      <c r="D41" s="688"/>
      <c r="E41" s="688"/>
      <c r="F41" s="688"/>
      <c r="G41" s="688"/>
      <c r="H41" s="688"/>
      <c r="I41" s="688"/>
      <c r="J41" s="689"/>
      <c r="K41" s="688"/>
      <c r="L41" s="688"/>
      <c r="M41" s="688"/>
      <c r="N41" s="688"/>
      <c r="O41" s="688"/>
      <c r="P41" s="688"/>
      <c r="Q41" s="690"/>
      <c r="R41" s="690"/>
      <c r="S41" s="690"/>
      <c r="T41" s="690"/>
      <c r="U41" s="690"/>
      <c r="V41" s="690"/>
      <c r="W41" s="690"/>
      <c r="X41" s="690"/>
      <c r="Y41" s="690"/>
      <c r="Z41" s="691" t="s">
        <v>190</v>
      </c>
    </row>
    <row r="42" spans="1:26" s="322" customFormat="1" ht="10.5" customHeight="1">
      <c r="A42" s="685" t="s">
        <v>191</v>
      </c>
      <c r="B42" s="687"/>
      <c r="C42" s="688"/>
      <c r="D42" s="688"/>
      <c r="E42" s="688"/>
      <c r="F42" s="688"/>
      <c r="G42" s="688"/>
      <c r="H42" s="688"/>
      <c r="I42" s="688"/>
      <c r="J42" s="688"/>
      <c r="K42" s="688"/>
      <c r="L42" s="688"/>
      <c r="M42" s="688"/>
      <c r="N42" s="688"/>
      <c r="O42" s="688"/>
      <c r="P42" s="688"/>
      <c r="Q42" s="688"/>
      <c r="R42" s="688"/>
      <c r="S42" s="688"/>
      <c r="T42" s="688"/>
      <c r="U42" s="688"/>
      <c r="V42" s="688"/>
      <c r="W42" s="688"/>
      <c r="X42" s="688"/>
      <c r="Y42" s="688"/>
      <c r="Z42" s="688"/>
    </row>
    <row r="43" spans="1:26" ht="10.5" customHeight="1">
      <c r="A43" s="685" t="s">
        <v>1122</v>
      </c>
      <c r="B43" s="687"/>
      <c r="C43" s="640"/>
      <c r="D43" s="640"/>
      <c r="E43" s="640"/>
      <c r="F43" s="640"/>
      <c r="G43" s="640"/>
      <c r="H43" s="640"/>
      <c r="I43" s="640"/>
      <c r="J43" s="640"/>
      <c r="K43" s="640"/>
      <c r="L43" s="640"/>
      <c r="M43" s="640"/>
      <c r="N43" s="640"/>
      <c r="O43" s="640"/>
      <c r="P43" s="640"/>
      <c r="Q43" s="640"/>
      <c r="R43" s="640"/>
      <c r="S43" s="640"/>
      <c r="T43" s="640"/>
      <c r="U43" s="640"/>
      <c r="V43" s="640"/>
      <c r="W43" s="640"/>
      <c r="X43" s="640"/>
      <c r="Y43" s="640"/>
      <c r="Z43" s="640"/>
    </row>
    <row r="45" spans="1:26">
      <c r="G45" s="319"/>
    </row>
  </sheetData>
  <sheetProtection selectLockedCells="1"/>
  <mergeCells count="40">
    <mergeCell ref="N3:Z3"/>
    <mergeCell ref="A3:M3"/>
    <mergeCell ref="S9:S11"/>
    <mergeCell ref="R6:U6"/>
    <mergeCell ref="N7:N11"/>
    <mergeCell ref="F6:I6"/>
    <mergeCell ref="G9:G11"/>
    <mergeCell ref="J7:J11"/>
    <mergeCell ref="K7:L8"/>
    <mergeCell ref="K9:K11"/>
    <mergeCell ref="L9:L11"/>
    <mergeCell ref="E7:E11"/>
    <mergeCell ref="H9:H11"/>
    <mergeCell ref="C7:D8"/>
    <mergeCell ref="Z6:Z11"/>
    <mergeCell ref="G7:H8"/>
    <mergeCell ref="B7:B11"/>
    <mergeCell ref="I7:I11"/>
    <mergeCell ref="O7:P8"/>
    <mergeCell ref="Q7:Q11"/>
    <mergeCell ref="T9:T11"/>
    <mergeCell ref="R7:R11"/>
    <mergeCell ref="S7:T8"/>
    <mergeCell ref="P9:P11"/>
    <mergeCell ref="A6:A11"/>
    <mergeCell ref="B6:E6"/>
    <mergeCell ref="C9:C11"/>
    <mergeCell ref="J6:M6"/>
    <mergeCell ref="V6:Y6"/>
    <mergeCell ref="V7:V11"/>
    <mergeCell ref="W7:X8"/>
    <mergeCell ref="Y7:Y11"/>
    <mergeCell ref="W9:W11"/>
    <mergeCell ref="X9:X11"/>
    <mergeCell ref="D9:D11"/>
    <mergeCell ref="F7:F11"/>
    <mergeCell ref="N6:Q6"/>
    <mergeCell ref="U7:U11"/>
    <mergeCell ref="O9:O11"/>
    <mergeCell ref="M7:M11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3" max="42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8"/>
  <sheetViews>
    <sheetView view="pageBreakPreview" zoomScaleNormal="100" zoomScaleSheetLayoutView="100" workbookViewId="0">
      <selection activeCell="F23" sqref="F23"/>
    </sheetView>
  </sheetViews>
  <sheetFormatPr defaultColWidth="12.375" defaultRowHeight="14.25"/>
  <cols>
    <col min="1" max="1" width="12.875" style="45" customWidth="1"/>
    <col min="2" max="8" width="9.875" style="45" customWidth="1"/>
    <col min="9" max="9" width="9.375" style="45" customWidth="1"/>
    <col min="10" max="10" width="8.625" style="45" customWidth="1"/>
    <col min="11" max="11" width="9.625" style="45" customWidth="1"/>
    <col min="12" max="12" width="8.625" style="45" customWidth="1"/>
    <col min="13" max="13" width="9.625" style="45" customWidth="1"/>
    <col min="14" max="14" width="7.625" style="45" customWidth="1"/>
    <col min="15" max="16" width="8.625" style="45" customWidth="1"/>
    <col min="17" max="17" width="11.625" style="43" customWidth="1"/>
    <col min="18" max="16384" width="12.375" style="7"/>
  </cols>
  <sheetData>
    <row r="1" spans="1:18" s="1" customFormat="1" ht="14.1" customHeight="1">
      <c r="A1" s="176" t="s">
        <v>1383</v>
      </c>
      <c r="B1" s="2"/>
      <c r="C1" s="2"/>
      <c r="D1" s="2"/>
      <c r="E1" s="2"/>
      <c r="Q1" s="179" t="s">
        <v>758</v>
      </c>
    </row>
    <row r="2" spans="1:18" s="1" customFormat="1" ht="14.1" customHeight="1">
      <c r="B2" s="2"/>
      <c r="C2" s="2"/>
      <c r="D2" s="2"/>
      <c r="E2" s="2"/>
      <c r="F2" s="2"/>
      <c r="G2" s="2"/>
      <c r="H2" s="2"/>
      <c r="P2" s="182"/>
      <c r="Q2" s="176"/>
    </row>
    <row r="3" spans="1:18" s="23" customFormat="1" ht="20.100000000000001" customHeight="1">
      <c r="A3" s="1331" t="s">
        <v>192</v>
      </c>
      <c r="B3" s="1331"/>
      <c r="C3" s="1331"/>
      <c r="D3" s="1331"/>
      <c r="E3" s="1331"/>
      <c r="F3" s="1331"/>
      <c r="G3" s="1331"/>
      <c r="H3" s="1331"/>
      <c r="I3" s="1306" t="s">
        <v>193</v>
      </c>
      <c r="J3" s="1306"/>
      <c r="K3" s="1306"/>
      <c r="L3" s="1306"/>
      <c r="M3" s="1306"/>
      <c r="N3" s="1306"/>
      <c r="O3" s="1306"/>
      <c r="P3" s="1306"/>
      <c r="Q3" s="1306"/>
    </row>
    <row r="4" spans="1:18" s="25" customFormat="1" ht="24" customHeight="1">
      <c r="A4" s="1011"/>
      <c r="B4" s="1003"/>
      <c r="C4" s="1003"/>
      <c r="D4" s="1003"/>
      <c r="E4" s="1003"/>
      <c r="F4" s="1003"/>
      <c r="G4" s="1003"/>
      <c r="H4" s="1003"/>
      <c r="I4" s="1011"/>
      <c r="J4" s="1011"/>
      <c r="K4" s="1011"/>
      <c r="L4" s="1011"/>
      <c r="M4" s="1011"/>
      <c r="N4" s="1011"/>
      <c r="O4" s="1011"/>
      <c r="P4" s="1011"/>
      <c r="Q4" s="1003"/>
    </row>
    <row r="5" spans="1:18" s="174" customFormat="1" ht="18" customHeight="1" thickBot="1">
      <c r="A5" s="174" t="s">
        <v>194</v>
      </c>
      <c r="Q5" s="49" t="s">
        <v>1218</v>
      </c>
    </row>
    <row r="6" spans="1:18" s="1" customFormat="1" ht="18.75" customHeight="1">
      <c r="A6" s="1601" t="s">
        <v>827</v>
      </c>
      <c r="B6" s="1519" t="s">
        <v>832</v>
      </c>
      <c r="C6" s="1519"/>
      <c r="D6" s="1300"/>
      <c r="E6" s="1327" t="s">
        <v>1123</v>
      </c>
      <c r="F6" s="1323"/>
      <c r="G6" s="1323"/>
      <c r="H6" s="1323"/>
      <c r="I6" s="1519" t="s">
        <v>833</v>
      </c>
      <c r="J6" s="1299"/>
      <c r="K6" s="1299"/>
      <c r="L6" s="1299"/>
      <c r="M6" s="1299"/>
      <c r="N6" s="1299"/>
      <c r="O6" s="1327" t="s">
        <v>834</v>
      </c>
      <c r="P6" s="1323"/>
      <c r="Q6" s="1512" t="s">
        <v>827</v>
      </c>
    </row>
    <row r="7" spans="1:18" s="1" customFormat="1" ht="15" customHeight="1">
      <c r="A7" s="1568"/>
      <c r="B7" s="1575"/>
      <c r="C7" s="1575"/>
      <c r="D7" s="1607"/>
      <c r="E7" s="1503" t="s">
        <v>838</v>
      </c>
      <c r="F7" s="1664" t="s">
        <v>1124</v>
      </c>
      <c r="G7" s="1665"/>
      <c r="H7" s="1665"/>
      <c r="I7" s="1374" t="s">
        <v>835</v>
      </c>
      <c r="J7" s="1353"/>
      <c r="K7" s="1374" t="s">
        <v>836</v>
      </c>
      <c r="L7" s="1353"/>
      <c r="M7" s="1353" t="s">
        <v>837</v>
      </c>
      <c r="N7" s="1353"/>
      <c r="O7" s="1567"/>
      <c r="P7" s="1581"/>
      <c r="Q7" s="1865"/>
    </row>
    <row r="8" spans="1:18" s="1" customFormat="1" ht="15" customHeight="1">
      <c r="A8" s="1568"/>
      <c r="B8" s="1375"/>
      <c r="C8" s="1375"/>
      <c r="D8" s="1301"/>
      <c r="E8" s="1505"/>
      <c r="F8" s="1630"/>
      <c r="G8" s="1325"/>
      <c r="H8" s="1325"/>
      <c r="I8" s="1374"/>
      <c r="J8" s="1353"/>
      <c r="K8" s="1374"/>
      <c r="L8" s="1353"/>
      <c r="M8" s="1353"/>
      <c r="N8" s="1353"/>
      <c r="O8" s="1569"/>
      <c r="P8" s="1582"/>
      <c r="Q8" s="1865"/>
    </row>
    <row r="9" spans="1:18" s="1" customFormat="1" ht="18" customHeight="1">
      <c r="A9" s="1568"/>
      <c r="B9" s="1510" t="s">
        <v>838</v>
      </c>
      <c r="C9" s="1503" t="s">
        <v>55</v>
      </c>
      <c r="D9" s="1515" t="s">
        <v>56</v>
      </c>
      <c r="E9" s="1505"/>
      <c r="F9" s="1503" t="s">
        <v>1219</v>
      </c>
      <c r="G9" s="1503" t="s">
        <v>55</v>
      </c>
      <c r="H9" s="1515" t="s">
        <v>56</v>
      </c>
      <c r="I9" s="1516" t="s">
        <v>838</v>
      </c>
      <c r="J9" s="1515" t="s">
        <v>840</v>
      </c>
      <c r="K9" s="1503" t="s">
        <v>838</v>
      </c>
      <c r="L9" s="1503" t="s">
        <v>840</v>
      </c>
      <c r="M9" s="1503" t="s">
        <v>838</v>
      </c>
      <c r="N9" s="1503" t="s">
        <v>840</v>
      </c>
      <c r="O9" s="1503" t="s">
        <v>839</v>
      </c>
      <c r="P9" s="1515" t="s">
        <v>840</v>
      </c>
      <c r="Q9" s="1865"/>
    </row>
    <row r="10" spans="1:18" s="1" customFormat="1" ht="15" customHeight="1">
      <c r="A10" s="1602"/>
      <c r="B10" s="1612"/>
      <c r="C10" s="1518"/>
      <c r="D10" s="1520"/>
      <c r="E10" s="1518"/>
      <c r="F10" s="1518"/>
      <c r="G10" s="1518"/>
      <c r="H10" s="1520"/>
      <c r="I10" s="1521"/>
      <c r="J10" s="1520"/>
      <c r="K10" s="1518"/>
      <c r="L10" s="1518"/>
      <c r="M10" s="1518"/>
      <c r="N10" s="1518"/>
      <c r="O10" s="1518"/>
      <c r="P10" s="1520"/>
      <c r="Q10" s="1866"/>
    </row>
    <row r="11" spans="1:18" s="32" customFormat="1" ht="17.100000000000001" customHeight="1">
      <c r="A11" s="71" t="s">
        <v>841</v>
      </c>
      <c r="B11" s="249">
        <v>73109</v>
      </c>
      <c r="C11" s="409" t="s">
        <v>955</v>
      </c>
      <c r="D11" s="410" t="s">
        <v>955</v>
      </c>
      <c r="E11" s="249">
        <v>72159</v>
      </c>
      <c r="F11" s="249">
        <v>116877</v>
      </c>
      <c r="G11" s="410" t="s">
        <v>955</v>
      </c>
      <c r="H11" s="410" t="s">
        <v>955</v>
      </c>
      <c r="I11" s="249">
        <v>950</v>
      </c>
      <c r="J11" s="249">
        <v>1512</v>
      </c>
      <c r="K11" s="249">
        <v>924</v>
      </c>
      <c r="L11" s="249">
        <v>1481</v>
      </c>
      <c r="M11" s="249">
        <v>26</v>
      </c>
      <c r="N11" s="249">
        <v>31</v>
      </c>
      <c r="O11" s="249">
        <v>151</v>
      </c>
      <c r="P11" s="249">
        <v>6733</v>
      </c>
      <c r="Q11" s="58" t="s">
        <v>842</v>
      </c>
      <c r="R11" s="81"/>
    </row>
    <row r="12" spans="1:18" s="32" customFormat="1" ht="17.100000000000001" customHeight="1">
      <c r="A12" s="71" t="s">
        <v>297</v>
      </c>
      <c r="B12" s="249">
        <v>72451</v>
      </c>
      <c r="C12" s="409" t="s">
        <v>955</v>
      </c>
      <c r="D12" s="410" t="s">
        <v>955</v>
      </c>
      <c r="E12" s="249">
        <v>71016</v>
      </c>
      <c r="F12" s="249">
        <v>113476</v>
      </c>
      <c r="G12" s="410" t="s">
        <v>955</v>
      </c>
      <c r="H12" s="410" t="s">
        <v>955</v>
      </c>
      <c r="I12" s="249">
        <v>1435</v>
      </c>
      <c r="J12" s="249">
        <v>2218</v>
      </c>
      <c r="K12" s="249">
        <v>1435</v>
      </c>
      <c r="L12" s="249">
        <v>2218</v>
      </c>
      <c r="M12" s="249">
        <v>0</v>
      </c>
      <c r="N12" s="249">
        <v>0</v>
      </c>
      <c r="O12" s="249">
        <v>281</v>
      </c>
      <c r="P12" s="249">
        <v>7049</v>
      </c>
      <c r="Q12" s="58" t="s">
        <v>297</v>
      </c>
      <c r="R12" s="81"/>
    </row>
    <row r="13" spans="1:18" s="32" customFormat="1" ht="17.100000000000001" customHeight="1">
      <c r="A13" s="71" t="s">
        <v>348</v>
      </c>
      <c r="B13" s="249">
        <v>68305</v>
      </c>
      <c r="C13" s="409" t="s">
        <v>955</v>
      </c>
      <c r="D13" s="410" t="s">
        <v>955</v>
      </c>
      <c r="E13" s="249">
        <v>66779</v>
      </c>
      <c r="F13" s="249">
        <v>104430</v>
      </c>
      <c r="G13" s="410" t="s">
        <v>955</v>
      </c>
      <c r="H13" s="410" t="s">
        <v>955</v>
      </c>
      <c r="I13" s="249">
        <v>1526</v>
      </c>
      <c r="J13" s="249">
        <v>2343</v>
      </c>
      <c r="K13" s="249">
        <v>1526</v>
      </c>
      <c r="L13" s="249">
        <v>2343</v>
      </c>
      <c r="M13" s="249">
        <v>0</v>
      </c>
      <c r="N13" s="249">
        <v>0</v>
      </c>
      <c r="O13" s="249">
        <v>305</v>
      </c>
      <c r="P13" s="249">
        <v>7150</v>
      </c>
      <c r="Q13" s="58" t="s">
        <v>348</v>
      </c>
      <c r="R13" s="81"/>
    </row>
    <row r="14" spans="1:18" s="32" customFormat="1" ht="17.100000000000001" customHeight="1">
      <c r="A14" s="71" t="s">
        <v>904</v>
      </c>
      <c r="B14" s="249">
        <v>63987</v>
      </c>
      <c r="C14" s="409" t="s">
        <v>955</v>
      </c>
      <c r="D14" s="410" t="s">
        <v>955</v>
      </c>
      <c r="E14" s="249">
        <v>61887</v>
      </c>
      <c r="F14" s="249">
        <v>94160</v>
      </c>
      <c r="G14" s="410" t="s">
        <v>955</v>
      </c>
      <c r="H14" s="410" t="s">
        <v>955</v>
      </c>
      <c r="I14" s="249">
        <v>2100</v>
      </c>
      <c r="J14" s="249">
        <v>3624</v>
      </c>
      <c r="K14" s="249">
        <v>1740</v>
      </c>
      <c r="L14" s="249">
        <v>3037</v>
      </c>
      <c r="M14" s="249">
        <v>360</v>
      </c>
      <c r="N14" s="249">
        <v>587</v>
      </c>
      <c r="O14" s="249">
        <v>899</v>
      </c>
      <c r="P14" s="249">
        <v>7409</v>
      </c>
      <c r="Q14" s="58" t="s">
        <v>904</v>
      </c>
      <c r="R14" s="81"/>
    </row>
    <row r="15" spans="1:18" s="33" customFormat="1" ht="16.5" customHeight="1">
      <c r="A15" s="74" t="s">
        <v>1088</v>
      </c>
      <c r="B15" s="250">
        <f t="shared" ref="B15:P15" si="0">SUM(B17:B39)</f>
        <v>68575</v>
      </c>
      <c r="C15" s="251">
        <f t="shared" si="0"/>
        <v>43012</v>
      </c>
      <c r="D15" s="250">
        <f t="shared" si="0"/>
        <v>56425</v>
      </c>
      <c r="E15" s="250">
        <f t="shared" si="0"/>
        <v>66415</v>
      </c>
      <c r="F15" s="250">
        <f t="shared" si="0"/>
        <v>88319</v>
      </c>
      <c r="G15" s="250">
        <f t="shared" si="0"/>
        <v>38138</v>
      </c>
      <c r="H15" s="250">
        <f t="shared" si="0"/>
        <v>50181</v>
      </c>
      <c r="I15" s="250">
        <f t="shared" si="0"/>
        <v>2160</v>
      </c>
      <c r="J15" s="250">
        <f t="shared" si="0"/>
        <v>3832</v>
      </c>
      <c r="K15" s="250">
        <f t="shared" si="0"/>
        <v>2123</v>
      </c>
      <c r="L15" s="250">
        <f t="shared" si="0"/>
        <v>3778</v>
      </c>
      <c r="M15" s="250">
        <f t="shared" si="0"/>
        <v>37</v>
      </c>
      <c r="N15" s="250">
        <f t="shared" si="0"/>
        <v>54</v>
      </c>
      <c r="O15" s="250">
        <f t="shared" si="0"/>
        <v>531</v>
      </c>
      <c r="P15" s="250">
        <f t="shared" si="0"/>
        <v>7286</v>
      </c>
      <c r="Q15" s="51" t="s">
        <v>1088</v>
      </c>
    </row>
    <row r="16" spans="1:18" s="32" customFormat="1" ht="12.95" customHeight="1">
      <c r="A16" s="76"/>
      <c r="B16" s="80"/>
      <c r="C16" s="80"/>
      <c r="D16" s="80"/>
      <c r="E16" s="80"/>
      <c r="F16" s="80"/>
      <c r="G16" s="80"/>
      <c r="H16" s="80"/>
      <c r="I16" s="79"/>
      <c r="J16" s="79"/>
      <c r="K16" s="80"/>
      <c r="L16" s="80"/>
      <c r="M16" s="80"/>
      <c r="N16" s="80"/>
      <c r="O16" s="80"/>
      <c r="P16" s="80"/>
      <c r="Q16" s="66"/>
    </row>
    <row r="17" spans="1:17" s="32" customFormat="1" ht="17.100000000000001" customHeight="1">
      <c r="A17" s="76" t="s">
        <v>298</v>
      </c>
      <c r="B17" s="1206">
        <f>SUM(E17,I17)</f>
        <v>10995</v>
      </c>
      <c r="C17" s="1207">
        <v>6880</v>
      </c>
      <c r="D17" s="1206">
        <v>9489</v>
      </c>
      <c r="E17" s="1208">
        <v>10734</v>
      </c>
      <c r="F17" s="1209">
        <f>SUM(G17:H17)</f>
        <v>15355</v>
      </c>
      <c r="G17" s="1208">
        <v>6490</v>
      </c>
      <c r="H17" s="1208">
        <v>8865</v>
      </c>
      <c r="I17" s="1208">
        <f>SUM(K17,M17)</f>
        <v>261</v>
      </c>
      <c r="J17" s="1208">
        <f>SUM(L17,N17)</f>
        <v>438</v>
      </c>
      <c r="K17" s="1208">
        <v>252</v>
      </c>
      <c r="L17" s="1208">
        <v>423</v>
      </c>
      <c r="M17" s="1208">
        <v>9</v>
      </c>
      <c r="N17" s="1208">
        <v>15</v>
      </c>
      <c r="O17" s="1208">
        <v>59</v>
      </c>
      <c r="P17" s="1208">
        <v>576</v>
      </c>
      <c r="Q17" s="184" t="s">
        <v>5</v>
      </c>
    </row>
    <row r="18" spans="1:17" s="32" customFormat="1" ht="17.100000000000001" customHeight="1">
      <c r="A18" s="76" t="s">
        <v>300</v>
      </c>
      <c r="B18" s="1206">
        <f t="shared" ref="B18:B39" si="1">SUM(E18,I18)</f>
        <v>6105</v>
      </c>
      <c r="C18" s="1207">
        <v>3678</v>
      </c>
      <c r="D18" s="1206">
        <v>4875</v>
      </c>
      <c r="E18" s="1208">
        <v>5852</v>
      </c>
      <c r="F18" s="1209">
        <f t="shared" ref="F18:F39" si="2">SUM(G18:H18)</f>
        <v>7619</v>
      </c>
      <c r="G18" s="1208">
        <v>3310</v>
      </c>
      <c r="H18" s="1208">
        <v>4309</v>
      </c>
      <c r="I18" s="1208">
        <f t="shared" ref="I18:J39" si="3">SUM(K18,M18)</f>
        <v>253</v>
      </c>
      <c r="J18" s="1208">
        <f t="shared" si="3"/>
        <v>396</v>
      </c>
      <c r="K18" s="1208">
        <v>250</v>
      </c>
      <c r="L18" s="1208">
        <v>391</v>
      </c>
      <c r="M18" s="1208">
        <v>3</v>
      </c>
      <c r="N18" s="1208">
        <v>5</v>
      </c>
      <c r="O18" s="1208">
        <v>39</v>
      </c>
      <c r="P18" s="1208">
        <v>538</v>
      </c>
      <c r="Q18" s="184" t="s">
        <v>6</v>
      </c>
    </row>
    <row r="19" spans="1:17" s="32" customFormat="1" ht="17.100000000000001" customHeight="1">
      <c r="A19" s="76" t="s">
        <v>302</v>
      </c>
      <c r="B19" s="1206">
        <f t="shared" si="1"/>
        <v>4041</v>
      </c>
      <c r="C19" s="1207">
        <v>2514</v>
      </c>
      <c r="D19" s="1206">
        <v>3240</v>
      </c>
      <c r="E19" s="1208">
        <v>3884</v>
      </c>
      <c r="F19" s="1209">
        <f t="shared" si="2"/>
        <v>4918</v>
      </c>
      <c r="G19" s="1208">
        <v>2135</v>
      </c>
      <c r="H19" s="1208">
        <v>2783</v>
      </c>
      <c r="I19" s="1208">
        <f t="shared" si="3"/>
        <v>157</v>
      </c>
      <c r="J19" s="1208">
        <f t="shared" si="3"/>
        <v>253</v>
      </c>
      <c r="K19" s="1208">
        <v>154</v>
      </c>
      <c r="L19" s="1208">
        <v>247</v>
      </c>
      <c r="M19" s="1208">
        <v>3</v>
      </c>
      <c r="N19" s="1208">
        <v>6</v>
      </c>
      <c r="O19" s="1208">
        <v>37</v>
      </c>
      <c r="P19" s="1208">
        <v>583</v>
      </c>
      <c r="Q19" s="184" t="s">
        <v>7</v>
      </c>
    </row>
    <row r="20" spans="1:17" s="32" customFormat="1" ht="17.100000000000001" customHeight="1">
      <c r="A20" s="76" t="s">
        <v>304</v>
      </c>
      <c r="B20" s="1206">
        <f t="shared" si="1"/>
        <v>5579</v>
      </c>
      <c r="C20" s="1207">
        <v>3602</v>
      </c>
      <c r="D20" s="1206">
        <v>4280</v>
      </c>
      <c r="E20" s="1208">
        <v>5426</v>
      </c>
      <c r="F20" s="1209">
        <f t="shared" si="2"/>
        <v>6342</v>
      </c>
      <c r="G20" s="1208">
        <v>2788</v>
      </c>
      <c r="H20" s="1208">
        <v>3554</v>
      </c>
      <c r="I20" s="1208">
        <f t="shared" si="3"/>
        <v>153</v>
      </c>
      <c r="J20" s="1208">
        <f t="shared" si="3"/>
        <v>294</v>
      </c>
      <c r="K20" s="1210">
        <v>148</v>
      </c>
      <c r="L20" s="1210">
        <v>288</v>
      </c>
      <c r="M20" s="1210">
        <v>5</v>
      </c>
      <c r="N20" s="1210">
        <v>6</v>
      </c>
      <c r="O20" s="1210">
        <v>45</v>
      </c>
      <c r="P20" s="1208">
        <v>1246</v>
      </c>
      <c r="Q20" s="184" t="s">
        <v>8</v>
      </c>
    </row>
    <row r="21" spans="1:17" s="32" customFormat="1" ht="17.100000000000001" customHeight="1">
      <c r="A21" s="76" t="s">
        <v>306</v>
      </c>
      <c r="B21" s="1206">
        <f t="shared" si="1"/>
        <v>4683</v>
      </c>
      <c r="C21" s="1207">
        <v>3301</v>
      </c>
      <c r="D21" s="1206">
        <v>4309</v>
      </c>
      <c r="E21" s="1208">
        <v>4518</v>
      </c>
      <c r="F21" s="1209">
        <f t="shared" si="2"/>
        <v>7010</v>
      </c>
      <c r="G21" s="1208">
        <v>3065</v>
      </c>
      <c r="H21" s="1208">
        <v>3945</v>
      </c>
      <c r="I21" s="1208">
        <f t="shared" si="3"/>
        <v>165</v>
      </c>
      <c r="J21" s="1208">
        <f t="shared" si="3"/>
        <v>311</v>
      </c>
      <c r="K21" s="1208">
        <v>157</v>
      </c>
      <c r="L21" s="1208">
        <v>302</v>
      </c>
      <c r="M21" s="1208">
        <v>8</v>
      </c>
      <c r="N21" s="1208">
        <v>9</v>
      </c>
      <c r="O21" s="1208">
        <v>43</v>
      </c>
      <c r="P21" s="1208">
        <v>289</v>
      </c>
      <c r="Q21" s="184" t="s">
        <v>9</v>
      </c>
    </row>
    <row r="22" spans="1:17" s="32" customFormat="1" ht="17.100000000000001" customHeight="1">
      <c r="A22" s="76" t="s">
        <v>308</v>
      </c>
      <c r="B22" s="1206">
        <f t="shared" si="1"/>
        <v>3944</v>
      </c>
      <c r="C22" s="1207">
        <v>2515</v>
      </c>
      <c r="D22" s="1206">
        <v>3307</v>
      </c>
      <c r="E22" s="1208">
        <v>3841</v>
      </c>
      <c r="F22" s="1209">
        <f t="shared" si="2"/>
        <v>5148</v>
      </c>
      <c r="G22" s="1208">
        <v>2209</v>
      </c>
      <c r="H22" s="1208">
        <v>2939</v>
      </c>
      <c r="I22" s="1208">
        <f t="shared" si="3"/>
        <v>103</v>
      </c>
      <c r="J22" s="1208">
        <f t="shared" si="3"/>
        <v>202</v>
      </c>
      <c r="K22" s="1208">
        <v>103</v>
      </c>
      <c r="L22" s="1208">
        <v>202</v>
      </c>
      <c r="M22" s="1208">
        <v>0</v>
      </c>
      <c r="N22" s="1208">
        <v>0</v>
      </c>
      <c r="O22" s="1208">
        <v>32</v>
      </c>
      <c r="P22" s="1208">
        <v>472</v>
      </c>
      <c r="Q22" s="184" t="s">
        <v>10</v>
      </c>
    </row>
    <row r="23" spans="1:17" s="32" customFormat="1" ht="17.100000000000001" customHeight="1">
      <c r="A23" s="76" t="s">
        <v>310</v>
      </c>
      <c r="B23" s="1206">
        <f t="shared" si="1"/>
        <v>4042</v>
      </c>
      <c r="C23" s="1207">
        <v>2524</v>
      </c>
      <c r="D23" s="1206">
        <v>3222</v>
      </c>
      <c r="E23" s="1208">
        <v>3841</v>
      </c>
      <c r="F23" s="1209">
        <f t="shared" si="2"/>
        <v>4718</v>
      </c>
      <c r="G23" s="1208">
        <v>2034</v>
      </c>
      <c r="H23" s="1208">
        <v>2684</v>
      </c>
      <c r="I23" s="1208">
        <f t="shared" si="3"/>
        <v>201</v>
      </c>
      <c r="J23" s="1208">
        <f t="shared" si="3"/>
        <v>392</v>
      </c>
      <c r="K23" s="1208">
        <v>198</v>
      </c>
      <c r="L23" s="1208">
        <v>388</v>
      </c>
      <c r="M23" s="1208">
        <v>3</v>
      </c>
      <c r="N23" s="1208">
        <v>4</v>
      </c>
      <c r="O23" s="1208">
        <v>20</v>
      </c>
      <c r="P23" s="1208">
        <v>636</v>
      </c>
      <c r="Q23" s="184" t="s">
        <v>11</v>
      </c>
    </row>
    <row r="24" spans="1:17" s="32" customFormat="1" ht="17.100000000000001" customHeight="1">
      <c r="A24" s="76" t="s">
        <v>312</v>
      </c>
      <c r="B24" s="1206">
        <f t="shared" si="1"/>
        <v>2872</v>
      </c>
      <c r="C24" s="1207">
        <v>1696</v>
      </c>
      <c r="D24" s="1206">
        <v>2265</v>
      </c>
      <c r="E24" s="1208">
        <v>2833</v>
      </c>
      <c r="F24" s="1209">
        <f t="shared" si="2"/>
        <v>3482</v>
      </c>
      <c r="G24" s="1208">
        <v>1465</v>
      </c>
      <c r="H24" s="1208">
        <v>2017</v>
      </c>
      <c r="I24" s="1208">
        <f t="shared" si="3"/>
        <v>39</v>
      </c>
      <c r="J24" s="1208">
        <f t="shared" si="3"/>
        <v>72</v>
      </c>
      <c r="K24" s="1208">
        <v>38</v>
      </c>
      <c r="L24" s="1208">
        <v>70</v>
      </c>
      <c r="M24" s="1208">
        <v>1</v>
      </c>
      <c r="N24" s="1208">
        <v>2</v>
      </c>
      <c r="O24" s="1208">
        <v>34</v>
      </c>
      <c r="P24" s="1208">
        <v>407</v>
      </c>
      <c r="Q24" s="184" t="s">
        <v>12</v>
      </c>
    </row>
    <row r="25" spans="1:17" s="32" customFormat="1" ht="17.100000000000001" customHeight="1">
      <c r="A25" s="76" t="s">
        <v>314</v>
      </c>
      <c r="B25" s="1206">
        <f t="shared" si="1"/>
        <v>2481</v>
      </c>
      <c r="C25" s="1207">
        <v>1535</v>
      </c>
      <c r="D25" s="1206">
        <v>1994</v>
      </c>
      <c r="E25" s="1208">
        <v>2420</v>
      </c>
      <c r="F25" s="1209">
        <f t="shared" si="2"/>
        <v>3181</v>
      </c>
      <c r="G25" s="1208">
        <v>1415</v>
      </c>
      <c r="H25" s="1208">
        <v>1766</v>
      </c>
      <c r="I25" s="1208">
        <f t="shared" si="3"/>
        <v>61</v>
      </c>
      <c r="J25" s="1208">
        <f t="shared" si="3"/>
        <v>101</v>
      </c>
      <c r="K25" s="1208">
        <v>61</v>
      </c>
      <c r="L25" s="1208">
        <v>101</v>
      </c>
      <c r="M25" s="1208">
        <v>0</v>
      </c>
      <c r="N25" s="1208">
        <v>0</v>
      </c>
      <c r="O25" s="1208">
        <v>24</v>
      </c>
      <c r="P25" s="1208">
        <v>247</v>
      </c>
      <c r="Q25" s="184" t="s">
        <v>13</v>
      </c>
    </row>
    <row r="26" spans="1:17" s="32" customFormat="1" ht="17.100000000000001" customHeight="1">
      <c r="A26" s="76" t="s">
        <v>316</v>
      </c>
      <c r="B26" s="1206">
        <f t="shared" si="1"/>
        <v>5218</v>
      </c>
      <c r="C26" s="1207">
        <v>3554</v>
      </c>
      <c r="D26" s="1206">
        <v>4562</v>
      </c>
      <c r="E26" s="1208">
        <v>4998</v>
      </c>
      <c r="F26" s="1209">
        <f t="shared" si="2"/>
        <v>7086</v>
      </c>
      <c r="G26" s="1208">
        <v>3053</v>
      </c>
      <c r="H26" s="1208">
        <v>4033</v>
      </c>
      <c r="I26" s="1208">
        <f t="shared" si="3"/>
        <v>220</v>
      </c>
      <c r="J26" s="1208">
        <f t="shared" si="3"/>
        <v>417</v>
      </c>
      <c r="K26" s="1208">
        <v>218</v>
      </c>
      <c r="L26" s="1208">
        <v>414</v>
      </c>
      <c r="M26" s="1208">
        <v>2</v>
      </c>
      <c r="N26" s="1208">
        <v>3</v>
      </c>
      <c r="O26" s="1208">
        <v>50</v>
      </c>
      <c r="P26" s="1208">
        <v>613</v>
      </c>
      <c r="Q26" s="184" t="s">
        <v>14</v>
      </c>
    </row>
    <row r="27" spans="1:17" s="32" customFormat="1" ht="17.100000000000001" customHeight="1">
      <c r="A27" s="76" t="s">
        <v>318</v>
      </c>
      <c r="B27" s="1206">
        <f t="shared" si="1"/>
        <v>709</v>
      </c>
      <c r="C27" s="1207">
        <v>464</v>
      </c>
      <c r="D27" s="1206">
        <v>626</v>
      </c>
      <c r="E27" s="1208">
        <v>677</v>
      </c>
      <c r="F27" s="1209">
        <f t="shared" si="2"/>
        <v>972</v>
      </c>
      <c r="G27" s="1208">
        <v>420</v>
      </c>
      <c r="H27" s="1208">
        <v>552</v>
      </c>
      <c r="I27" s="1208">
        <f t="shared" si="3"/>
        <v>32</v>
      </c>
      <c r="J27" s="1208">
        <f t="shared" si="3"/>
        <v>55</v>
      </c>
      <c r="K27" s="1208">
        <v>32</v>
      </c>
      <c r="L27" s="1208">
        <v>55</v>
      </c>
      <c r="M27" s="1208">
        <v>0</v>
      </c>
      <c r="N27" s="1208">
        <v>0</v>
      </c>
      <c r="O27" s="1208">
        <v>5</v>
      </c>
      <c r="P27" s="1208">
        <v>63</v>
      </c>
      <c r="Q27" s="184" t="s">
        <v>15</v>
      </c>
    </row>
    <row r="28" spans="1:17" s="32" customFormat="1" ht="17.100000000000001" customHeight="1">
      <c r="A28" s="76" t="s">
        <v>320</v>
      </c>
      <c r="B28" s="1206">
        <f t="shared" si="1"/>
        <v>2192</v>
      </c>
      <c r="C28" s="1207">
        <v>1279</v>
      </c>
      <c r="D28" s="1206">
        <v>1605</v>
      </c>
      <c r="E28" s="1208">
        <v>2096</v>
      </c>
      <c r="F28" s="1209">
        <f t="shared" si="2"/>
        <v>2549</v>
      </c>
      <c r="G28" s="1208">
        <v>1150</v>
      </c>
      <c r="H28" s="1208">
        <v>1399</v>
      </c>
      <c r="I28" s="1208">
        <f t="shared" si="3"/>
        <v>96</v>
      </c>
      <c r="J28" s="1208">
        <f t="shared" si="3"/>
        <v>166</v>
      </c>
      <c r="K28" s="1208">
        <v>94</v>
      </c>
      <c r="L28" s="1208">
        <v>164</v>
      </c>
      <c r="M28" s="1208">
        <v>2</v>
      </c>
      <c r="N28" s="1208">
        <v>2</v>
      </c>
      <c r="O28" s="1208">
        <v>24</v>
      </c>
      <c r="P28" s="1208">
        <v>169</v>
      </c>
      <c r="Q28" s="184" t="s">
        <v>16</v>
      </c>
    </row>
    <row r="29" spans="1:17" s="32" customFormat="1" ht="17.100000000000001" customHeight="1">
      <c r="A29" s="76" t="s">
        <v>322</v>
      </c>
      <c r="B29" s="1206">
        <f t="shared" si="1"/>
        <v>1117</v>
      </c>
      <c r="C29" s="1207">
        <v>672</v>
      </c>
      <c r="D29" s="1206">
        <v>888</v>
      </c>
      <c r="E29" s="1208">
        <v>1102</v>
      </c>
      <c r="F29" s="1209">
        <f t="shared" si="2"/>
        <v>1422</v>
      </c>
      <c r="G29" s="1208">
        <v>620</v>
      </c>
      <c r="H29" s="1208">
        <v>802</v>
      </c>
      <c r="I29" s="1208">
        <f t="shared" si="3"/>
        <v>15</v>
      </c>
      <c r="J29" s="1208">
        <f t="shared" si="3"/>
        <v>23</v>
      </c>
      <c r="K29" s="1208">
        <v>15</v>
      </c>
      <c r="L29" s="1208">
        <v>23</v>
      </c>
      <c r="M29" s="1208">
        <v>0</v>
      </c>
      <c r="N29" s="1208">
        <v>0</v>
      </c>
      <c r="O29" s="1208">
        <v>8</v>
      </c>
      <c r="P29" s="1208">
        <v>115</v>
      </c>
      <c r="Q29" s="184" t="s">
        <v>17</v>
      </c>
    </row>
    <row r="30" spans="1:17" s="32" customFormat="1" ht="17.100000000000001" customHeight="1">
      <c r="A30" s="76" t="s">
        <v>324</v>
      </c>
      <c r="B30" s="1206">
        <f t="shared" si="1"/>
        <v>815</v>
      </c>
      <c r="C30" s="1207">
        <v>547</v>
      </c>
      <c r="D30" s="1206">
        <v>696</v>
      </c>
      <c r="E30" s="1208">
        <v>786</v>
      </c>
      <c r="F30" s="1209">
        <f t="shared" si="2"/>
        <v>1116</v>
      </c>
      <c r="G30" s="1208">
        <v>505</v>
      </c>
      <c r="H30" s="1208">
        <v>611</v>
      </c>
      <c r="I30" s="1208">
        <f t="shared" si="3"/>
        <v>29</v>
      </c>
      <c r="J30" s="1208">
        <f t="shared" si="3"/>
        <v>65</v>
      </c>
      <c r="K30" s="1208">
        <v>29</v>
      </c>
      <c r="L30" s="1208">
        <v>65</v>
      </c>
      <c r="M30" s="1208">
        <v>0</v>
      </c>
      <c r="N30" s="1208">
        <v>0</v>
      </c>
      <c r="O30" s="1208">
        <v>6</v>
      </c>
      <c r="P30" s="1208">
        <v>62</v>
      </c>
      <c r="Q30" s="184" t="s">
        <v>18</v>
      </c>
    </row>
    <row r="31" spans="1:17" s="32" customFormat="1" ht="17.100000000000001" customHeight="1">
      <c r="A31" s="76" t="s">
        <v>326</v>
      </c>
      <c r="B31" s="1206">
        <f t="shared" si="1"/>
        <v>1809</v>
      </c>
      <c r="C31" s="1207">
        <v>1031</v>
      </c>
      <c r="D31" s="1206">
        <v>1409</v>
      </c>
      <c r="E31" s="1208">
        <v>1747</v>
      </c>
      <c r="F31" s="1209">
        <f t="shared" si="2"/>
        <v>2208</v>
      </c>
      <c r="G31" s="1208">
        <v>930</v>
      </c>
      <c r="H31" s="1208">
        <v>1278</v>
      </c>
      <c r="I31" s="1208">
        <f t="shared" si="3"/>
        <v>62</v>
      </c>
      <c r="J31" s="1208">
        <f t="shared" si="3"/>
        <v>109</v>
      </c>
      <c r="K31" s="1208">
        <v>62</v>
      </c>
      <c r="L31" s="1208">
        <v>109</v>
      </c>
      <c r="M31" s="1208">
        <v>0</v>
      </c>
      <c r="N31" s="1208">
        <v>0</v>
      </c>
      <c r="O31" s="1208">
        <v>7</v>
      </c>
      <c r="P31" s="1208">
        <v>123</v>
      </c>
      <c r="Q31" s="184" t="s">
        <v>19</v>
      </c>
    </row>
    <row r="32" spans="1:17" s="32" customFormat="1" ht="17.100000000000001" customHeight="1">
      <c r="A32" s="76" t="s">
        <v>328</v>
      </c>
      <c r="B32" s="1206">
        <f t="shared" si="1"/>
        <v>1421</v>
      </c>
      <c r="C32" s="1207">
        <v>749</v>
      </c>
      <c r="D32" s="1206">
        <v>1108</v>
      </c>
      <c r="E32" s="1208">
        <v>1360</v>
      </c>
      <c r="F32" s="1209">
        <f t="shared" si="2"/>
        <v>1688</v>
      </c>
      <c r="G32" s="1208">
        <v>697</v>
      </c>
      <c r="H32" s="1208">
        <v>991</v>
      </c>
      <c r="I32" s="1208">
        <f t="shared" si="3"/>
        <v>61</v>
      </c>
      <c r="J32" s="1208">
        <f t="shared" si="3"/>
        <v>87</v>
      </c>
      <c r="K32" s="1208">
        <v>61</v>
      </c>
      <c r="L32" s="1208">
        <v>87</v>
      </c>
      <c r="M32" s="1208">
        <v>0</v>
      </c>
      <c r="N32" s="1208">
        <v>0</v>
      </c>
      <c r="O32" s="1208">
        <v>18</v>
      </c>
      <c r="P32" s="1208">
        <v>82</v>
      </c>
      <c r="Q32" s="184" t="s">
        <v>20</v>
      </c>
    </row>
    <row r="33" spans="1:17" s="32" customFormat="1" ht="17.100000000000001" customHeight="1">
      <c r="A33" s="76" t="s">
        <v>330</v>
      </c>
      <c r="B33" s="1206">
        <f t="shared" si="1"/>
        <v>1215</v>
      </c>
      <c r="C33" s="1207">
        <v>743</v>
      </c>
      <c r="D33" s="1206">
        <v>955</v>
      </c>
      <c r="E33" s="1208">
        <v>1153</v>
      </c>
      <c r="F33" s="1209">
        <f t="shared" si="2"/>
        <v>1334</v>
      </c>
      <c r="G33" s="1208">
        <v>567</v>
      </c>
      <c r="H33" s="1208">
        <v>767</v>
      </c>
      <c r="I33" s="1208">
        <f t="shared" si="3"/>
        <v>62</v>
      </c>
      <c r="J33" s="1208">
        <f t="shared" si="3"/>
        <v>94</v>
      </c>
      <c r="K33" s="1208">
        <v>62</v>
      </c>
      <c r="L33" s="1208">
        <v>94</v>
      </c>
      <c r="M33" s="1208">
        <v>0</v>
      </c>
      <c r="N33" s="1208">
        <v>0</v>
      </c>
      <c r="O33" s="1208">
        <v>11</v>
      </c>
      <c r="P33" s="1208">
        <v>270</v>
      </c>
      <c r="Q33" s="184" t="s">
        <v>21</v>
      </c>
    </row>
    <row r="34" spans="1:17" s="32" customFormat="1" ht="17.100000000000001" customHeight="1">
      <c r="A34" s="76" t="s">
        <v>332</v>
      </c>
      <c r="B34" s="1206">
        <f t="shared" si="1"/>
        <v>1333</v>
      </c>
      <c r="C34" s="1207">
        <v>826</v>
      </c>
      <c r="D34" s="1206">
        <v>970</v>
      </c>
      <c r="E34" s="1208">
        <v>1288</v>
      </c>
      <c r="F34" s="1209">
        <f t="shared" si="2"/>
        <v>1587</v>
      </c>
      <c r="G34" s="1208">
        <v>716</v>
      </c>
      <c r="H34" s="1208">
        <v>871</v>
      </c>
      <c r="I34" s="1208">
        <f t="shared" si="3"/>
        <v>45</v>
      </c>
      <c r="J34" s="1208">
        <f t="shared" si="3"/>
        <v>82</v>
      </c>
      <c r="K34" s="1208">
        <v>45</v>
      </c>
      <c r="L34" s="1208">
        <v>82</v>
      </c>
      <c r="M34" s="1208">
        <v>0</v>
      </c>
      <c r="N34" s="1208">
        <v>0</v>
      </c>
      <c r="O34" s="1208">
        <v>13</v>
      </c>
      <c r="P34" s="1208">
        <v>127</v>
      </c>
      <c r="Q34" s="184" t="s">
        <v>22</v>
      </c>
    </row>
    <row r="35" spans="1:17" s="32" customFormat="1" ht="17.100000000000001" customHeight="1">
      <c r="A35" s="76" t="s">
        <v>334</v>
      </c>
      <c r="B35" s="1206">
        <f t="shared" si="1"/>
        <v>2689</v>
      </c>
      <c r="C35" s="1207">
        <v>1667</v>
      </c>
      <c r="D35" s="1206">
        <v>2260</v>
      </c>
      <c r="E35" s="1208">
        <v>2656</v>
      </c>
      <c r="F35" s="1209">
        <f t="shared" si="2"/>
        <v>3543</v>
      </c>
      <c r="G35" s="1208">
        <v>1555</v>
      </c>
      <c r="H35" s="1208">
        <v>1988</v>
      </c>
      <c r="I35" s="1208">
        <f t="shared" si="3"/>
        <v>33</v>
      </c>
      <c r="J35" s="1208">
        <f t="shared" si="3"/>
        <v>66</v>
      </c>
      <c r="K35" s="1208">
        <v>32</v>
      </c>
      <c r="L35" s="1208">
        <v>64</v>
      </c>
      <c r="M35" s="1208">
        <v>1</v>
      </c>
      <c r="N35" s="1208">
        <v>2</v>
      </c>
      <c r="O35" s="1208">
        <v>32</v>
      </c>
      <c r="P35" s="1208">
        <v>318</v>
      </c>
      <c r="Q35" s="184" t="s">
        <v>23</v>
      </c>
    </row>
    <row r="36" spans="1:17" s="32" customFormat="1" ht="17.100000000000001" customHeight="1">
      <c r="A36" s="76" t="s">
        <v>336</v>
      </c>
      <c r="B36" s="1206">
        <f t="shared" si="1"/>
        <v>1738</v>
      </c>
      <c r="C36" s="1207">
        <v>1061</v>
      </c>
      <c r="D36" s="1206">
        <v>1353</v>
      </c>
      <c r="E36" s="1208">
        <v>1699</v>
      </c>
      <c r="F36" s="1209">
        <f t="shared" si="2"/>
        <v>2174</v>
      </c>
      <c r="G36" s="1208">
        <v>954</v>
      </c>
      <c r="H36" s="1208">
        <v>1220</v>
      </c>
      <c r="I36" s="1208">
        <f t="shared" si="3"/>
        <v>39</v>
      </c>
      <c r="J36" s="1208">
        <f t="shared" si="3"/>
        <v>62</v>
      </c>
      <c r="K36" s="1208">
        <v>39</v>
      </c>
      <c r="L36" s="1208">
        <v>62</v>
      </c>
      <c r="M36" s="1208">
        <v>0</v>
      </c>
      <c r="N36" s="1208">
        <v>0</v>
      </c>
      <c r="O36" s="1208">
        <v>11</v>
      </c>
      <c r="P36" s="1208">
        <v>178</v>
      </c>
      <c r="Q36" s="184" t="s">
        <v>24</v>
      </c>
    </row>
    <row r="37" spans="1:17" s="32" customFormat="1" ht="17.100000000000001" customHeight="1">
      <c r="A37" s="76" t="s">
        <v>338</v>
      </c>
      <c r="B37" s="1206">
        <f t="shared" si="1"/>
        <v>1301</v>
      </c>
      <c r="C37" s="1207">
        <v>828</v>
      </c>
      <c r="D37" s="1206">
        <v>1112</v>
      </c>
      <c r="E37" s="1208">
        <v>1274</v>
      </c>
      <c r="F37" s="1209">
        <f t="shared" si="2"/>
        <v>1819</v>
      </c>
      <c r="G37" s="1208">
        <v>789</v>
      </c>
      <c r="H37" s="1208">
        <v>1030</v>
      </c>
      <c r="I37" s="1208">
        <f t="shared" si="3"/>
        <v>27</v>
      </c>
      <c r="J37" s="1208">
        <f t="shared" si="3"/>
        <v>49</v>
      </c>
      <c r="K37" s="1208">
        <v>27</v>
      </c>
      <c r="L37" s="1208">
        <v>49</v>
      </c>
      <c r="M37" s="1208">
        <v>0</v>
      </c>
      <c r="N37" s="1208">
        <v>0</v>
      </c>
      <c r="O37" s="1208">
        <v>5</v>
      </c>
      <c r="P37" s="1208">
        <v>72</v>
      </c>
      <c r="Q37" s="184" t="s">
        <v>25</v>
      </c>
    </row>
    <row r="38" spans="1:17" s="32" customFormat="1" ht="17.100000000000001" customHeight="1">
      <c r="A38" s="76" t="s">
        <v>340</v>
      </c>
      <c r="B38" s="1206">
        <f t="shared" si="1"/>
        <v>2105</v>
      </c>
      <c r="C38" s="1207">
        <v>1240</v>
      </c>
      <c r="D38" s="1206">
        <v>1791</v>
      </c>
      <c r="E38" s="1208">
        <v>2059</v>
      </c>
      <c r="F38" s="1209">
        <f t="shared" si="2"/>
        <v>2843</v>
      </c>
      <c r="G38" s="1208">
        <v>1172</v>
      </c>
      <c r="H38" s="1208">
        <v>1671</v>
      </c>
      <c r="I38" s="1208">
        <f t="shared" si="3"/>
        <v>46</v>
      </c>
      <c r="J38" s="1208">
        <f t="shared" si="3"/>
        <v>98</v>
      </c>
      <c r="K38" s="1208">
        <v>46</v>
      </c>
      <c r="L38" s="1208">
        <v>98</v>
      </c>
      <c r="M38" s="1208">
        <v>0</v>
      </c>
      <c r="N38" s="1208">
        <v>0</v>
      </c>
      <c r="O38" s="1208">
        <v>6</v>
      </c>
      <c r="P38" s="1208">
        <v>90</v>
      </c>
      <c r="Q38" s="184" t="s">
        <v>26</v>
      </c>
    </row>
    <row r="39" spans="1:17" s="32" customFormat="1" ht="17.100000000000001" customHeight="1" thickBot="1">
      <c r="A39" s="428" t="s">
        <v>342</v>
      </c>
      <c r="B39" s="1211">
        <f t="shared" si="1"/>
        <v>171</v>
      </c>
      <c r="C39" s="1212">
        <v>106</v>
      </c>
      <c r="D39" s="1213">
        <v>109</v>
      </c>
      <c r="E39" s="1212">
        <v>171</v>
      </c>
      <c r="F39" s="1209">
        <f t="shared" si="2"/>
        <v>205</v>
      </c>
      <c r="G39" s="1212">
        <v>99</v>
      </c>
      <c r="H39" s="1212">
        <v>106</v>
      </c>
      <c r="I39" s="1212">
        <f t="shared" si="3"/>
        <v>0</v>
      </c>
      <c r="J39" s="1212">
        <f t="shared" si="3"/>
        <v>0</v>
      </c>
      <c r="K39" s="1212">
        <v>0</v>
      </c>
      <c r="L39" s="1212">
        <v>0</v>
      </c>
      <c r="M39" s="1212">
        <v>0</v>
      </c>
      <c r="N39" s="1212">
        <v>0</v>
      </c>
      <c r="O39" s="1212">
        <v>2</v>
      </c>
      <c r="P39" s="1212">
        <v>10</v>
      </c>
      <c r="Q39" s="429" t="s">
        <v>27</v>
      </c>
    </row>
    <row r="40" spans="1:17" s="78" customFormat="1" ht="12.95" customHeight="1">
      <c r="A40" s="388" t="s">
        <v>197</v>
      </c>
      <c r="B40" s="693"/>
      <c r="C40" s="693"/>
      <c r="D40" s="547"/>
      <c r="E40" s="693"/>
      <c r="F40" s="693"/>
      <c r="G40" s="693"/>
      <c r="H40" s="693"/>
      <c r="I40" s="388"/>
      <c r="J40" s="388"/>
      <c r="K40" s="388"/>
      <c r="L40" s="388"/>
      <c r="M40" s="388"/>
      <c r="N40" s="388"/>
      <c r="O40" s="388"/>
      <c r="P40" s="388"/>
      <c r="Q40" s="393" t="s">
        <v>1081</v>
      </c>
    </row>
    <row r="41" spans="1:17" s="65" customFormat="1" ht="11.1" customHeight="1">
      <c r="A41" s="681" t="s">
        <v>1220</v>
      </c>
      <c r="B41" s="581"/>
      <c r="C41" s="581"/>
      <c r="D41" s="581"/>
      <c r="E41" s="581"/>
      <c r="F41" s="581"/>
      <c r="G41" s="581"/>
      <c r="H41" s="581"/>
      <c r="I41" s="396"/>
      <c r="J41" s="396"/>
      <c r="K41" s="396"/>
      <c r="L41" s="396"/>
      <c r="M41" s="396"/>
      <c r="N41" s="396"/>
      <c r="O41" s="396"/>
      <c r="P41" s="396"/>
      <c r="Q41" s="396"/>
    </row>
    <row r="42" spans="1:17" s="1" customFormat="1" ht="11.25">
      <c r="B42" s="2"/>
      <c r="C42" s="2"/>
      <c r="D42" s="2"/>
      <c r="E42" s="2"/>
      <c r="F42" s="2"/>
      <c r="G42" s="2"/>
      <c r="H42" s="2"/>
      <c r="Q42" s="2"/>
    </row>
    <row r="43" spans="1:17" s="1" customFormat="1" ht="11.25">
      <c r="B43" s="2"/>
      <c r="C43" s="2"/>
      <c r="D43" s="2"/>
      <c r="F43" s="2"/>
      <c r="G43" s="2"/>
      <c r="H43" s="2"/>
      <c r="Q43" s="2"/>
    </row>
    <row r="44" spans="1:17" s="1" customFormat="1" ht="11.25">
      <c r="B44" s="2"/>
      <c r="C44" s="2"/>
      <c r="D44" s="2"/>
      <c r="E44" s="2"/>
      <c r="F44" s="2"/>
      <c r="G44" s="2"/>
      <c r="H44" s="2"/>
      <c r="Q44" s="2"/>
    </row>
    <row r="45" spans="1:17" s="1" customFormat="1" ht="11.25">
      <c r="B45" s="2"/>
      <c r="C45" s="2"/>
      <c r="D45" s="2"/>
      <c r="E45" s="2"/>
      <c r="F45" s="2"/>
      <c r="G45" s="2"/>
      <c r="H45" s="2"/>
      <c r="Q45" s="2"/>
    </row>
    <row r="46" spans="1:17" s="1" customFormat="1" ht="11.25">
      <c r="B46" s="2"/>
      <c r="C46" s="2"/>
      <c r="D46" s="2"/>
      <c r="E46" s="2"/>
      <c r="F46" s="2"/>
      <c r="G46" s="2"/>
      <c r="H46" s="2"/>
      <c r="Q46" s="2"/>
    </row>
    <row r="47" spans="1:17" s="1" customFormat="1" ht="11.25">
      <c r="B47" s="2"/>
      <c r="C47" s="2"/>
      <c r="D47" s="2"/>
      <c r="E47" s="2"/>
      <c r="F47" s="2"/>
      <c r="G47" s="2"/>
      <c r="H47" s="2"/>
      <c r="Q47" s="2"/>
    </row>
    <row r="48" spans="1:17" s="1" customFormat="1" ht="11.25">
      <c r="B48" s="2"/>
      <c r="C48" s="2"/>
      <c r="D48" s="2"/>
      <c r="E48" s="2"/>
      <c r="F48" s="2"/>
      <c r="G48" s="2"/>
      <c r="H48" s="2"/>
      <c r="Q48" s="2"/>
    </row>
    <row r="49" spans="1:17" s="1" customFormat="1" ht="11.25">
      <c r="B49" s="2"/>
      <c r="C49" s="2"/>
      <c r="D49" s="2"/>
      <c r="E49" s="2"/>
      <c r="F49" s="2"/>
      <c r="G49" s="2"/>
      <c r="H49" s="2"/>
      <c r="Q49" s="2"/>
    </row>
    <row r="50" spans="1:17" s="1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s="1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s="1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s="1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s="1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s="1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s="1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s="1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s="1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s="1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s="1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s="1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s="1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s="1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s="1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s="1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 spans="1:17" s="171" customFormat="1" ht="12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70"/>
      <c r="L102" s="170"/>
      <c r="M102" s="170"/>
      <c r="N102" s="170"/>
      <c r="O102" s="170"/>
      <c r="P102" s="170"/>
      <c r="Q102" s="169"/>
    </row>
    <row r="103" spans="1:17" s="171" customFormat="1" ht="12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70"/>
      <c r="L103" s="170"/>
      <c r="M103" s="170"/>
      <c r="N103" s="170"/>
      <c r="O103" s="170"/>
      <c r="P103" s="170"/>
      <c r="Q103" s="169"/>
    </row>
    <row r="104" spans="1:17" s="171" customFormat="1" ht="12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70"/>
      <c r="L104" s="170"/>
      <c r="M104" s="170"/>
      <c r="N104" s="170"/>
      <c r="O104" s="170"/>
      <c r="P104" s="170"/>
      <c r="Q104" s="169"/>
    </row>
    <row r="105" spans="1:17" s="171" customFormat="1" ht="12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  <c r="N105" s="170"/>
      <c r="O105" s="170"/>
      <c r="P105" s="170"/>
      <c r="Q105" s="169"/>
    </row>
    <row r="106" spans="1:17" s="171" customFormat="1" ht="12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  <c r="N106" s="170"/>
      <c r="O106" s="170"/>
      <c r="P106" s="170"/>
      <c r="Q106" s="169"/>
    </row>
    <row r="107" spans="1:17" s="171" customFormat="1" ht="12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  <c r="N107" s="170"/>
      <c r="O107" s="170"/>
      <c r="P107" s="170"/>
      <c r="Q107" s="169"/>
    </row>
    <row r="108" spans="1:17" s="171" customFormat="1" ht="12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  <c r="N108" s="170"/>
      <c r="O108" s="170"/>
      <c r="P108" s="170"/>
      <c r="Q108" s="169"/>
    </row>
    <row r="109" spans="1:17" s="171" customFormat="1" ht="12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  <c r="N109" s="170"/>
      <c r="O109" s="170"/>
      <c r="P109" s="170"/>
      <c r="Q109" s="169"/>
    </row>
    <row r="110" spans="1:17" s="171" customFormat="1" ht="12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  <c r="N110" s="170"/>
      <c r="O110" s="170"/>
      <c r="P110" s="170"/>
      <c r="Q110" s="169"/>
    </row>
    <row r="111" spans="1:17" s="171" customFormat="1" ht="12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  <c r="N111" s="170"/>
      <c r="O111" s="170"/>
      <c r="P111" s="170"/>
      <c r="Q111" s="169"/>
    </row>
    <row r="112" spans="1:17" s="171" customFormat="1" ht="12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  <c r="N112" s="170"/>
      <c r="O112" s="170"/>
      <c r="P112" s="170"/>
      <c r="Q112" s="169"/>
    </row>
    <row r="113" spans="1:17" s="171" customFormat="1" ht="12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  <c r="N113" s="170"/>
      <c r="O113" s="170"/>
      <c r="P113" s="170"/>
      <c r="Q113" s="169"/>
    </row>
    <row r="114" spans="1:17" s="171" customFormat="1" ht="12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  <c r="N114" s="170"/>
      <c r="O114" s="170"/>
      <c r="P114" s="170"/>
      <c r="Q114" s="169"/>
    </row>
    <row r="115" spans="1:17" s="171" customFormat="1" ht="12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69"/>
    </row>
    <row r="116" spans="1:17" s="171" customFormat="1" ht="12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  <c r="N116" s="170"/>
      <c r="O116" s="170"/>
      <c r="P116" s="170"/>
      <c r="Q116" s="169"/>
    </row>
    <row r="117" spans="1:17" s="171" customFormat="1" ht="12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  <c r="N117" s="170"/>
      <c r="O117" s="170"/>
      <c r="P117" s="170"/>
      <c r="Q117" s="169"/>
    </row>
    <row r="118" spans="1:17" s="171" customFormat="1" ht="12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  <c r="N118" s="170"/>
      <c r="O118" s="170"/>
      <c r="P118" s="170"/>
      <c r="Q118" s="169"/>
    </row>
    <row r="119" spans="1:17" s="171" customFormat="1" ht="12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  <c r="N119" s="170"/>
      <c r="O119" s="170"/>
      <c r="P119" s="170"/>
      <c r="Q119" s="169"/>
    </row>
    <row r="120" spans="1:17" s="171" customFormat="1" ht="12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  <c r="N120" s="170"/>
      <c r="O120" s="170"/>
      <c r="P120" s="170"/>
      <c r="Q120" s="169"/>
    </row>
    <row r="121" spans="1:17" s="171" customFormat="1" ht="12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  <c r="N121" s="170"/>
      <c r="O121" s="170"/>
      <c r="P121" s="170"/>
      <c r="Q121" s="169"/>
    </row>
    <row r="122" spans="1:17" s="171" customFormat="1" ht="12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  <c r="N122" s="170"/>
      <c r="O122" s="170"/>
      <c r="P122" s="170"/>
      <c r="Q122" s="169"/>
    </row>
    <row r="123" spans="1:17" s="171" customFormat="1" ht="12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  <c r="N123" s="170"/>
      <c r="O123" s="170"/>
      <c r="P123" s="170"/>
      <c r="Q123" s="169"/>
    </row>
    <row r="124" spans="1:17" s="171" customFormat="1" ht="12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  <c r="N124" s="170"/>
      <c r="O124" s="170"/>
      <c r="P124" s="170"/>
      <c r="Q124" s="169"/>
    </row>
    <row r="125" spans="1:17" s="171" customFormat="1" ht="12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  <c r="N125" s="170"/>
      <c r="O125" s="170"/>
      <c r="P125" s="170"/>
      <c r="Q125" s="169"/>
    </row>
    <row r="126" spans="1:17" s="171" customFormat="1" ht="12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  <c r="N126" s="170"/>
      <c r="O126" s="170"/>
      <c r="P126" s="170"/>
      <c r="Q126" s="169"/>
    </row>
    <row r="127" spans="1:17" s="171" customFormat="1" ht="12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  <c r="N127" s="170"/>
      <c r="O127" s="170"/>
      <c r="P127" s="170"/>
      <c r="Q127" s="169"/>
    </row>
    <row r="128" spans="1:17" s="171" customFormat="1" ht="12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  <c r="N128" s="170"/>
      <c r="O128" s="170"/>
      <c r="P128" s="170"/>
      <c r="Q128" s="169"/>
    </row>
    <row r="129" spans="1:17" s="171" customFormat="1" ht="12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  <c r="N129" s="170"/>
      <c r="O129" s="170"/>
      <c r="P129" s="170"/>
      <c r="Q129" s="169"/>
    </row>
    <row r="130" spans="1:17" s="171" customFormat="1" ht="12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  <c r="N130" s="170"/>
      <c r="O130" s="170"/>
      <c r="P130" s="170"/>
      <c r="Q130" s="169"/>
    </row>
    <row r="131" spans="1:17" s="171" customFormat="1" ht="12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  <c r="N131" s="170"/>
      <c r="O131" s="170"/>
      <c r="P131" s="170"/>
      <c r="Q131" s="169"/>
    </row>
    <row r="132" spans="1:17" s="171" customFormat="1" ht="12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  <c r="N132" s="170"/>
      <c r="O132" s="170"/>
      <c r="P132" s="170"/>
      <c r="Q132" s="169"/>
    </row>
    <row r="133" spans="1:17" s="171" customFormat="1" ht="12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  <c r="N133" s="170"/>
      <c r="O133" s="170"/>
      <c r="P133" s="170"/>
      <c r="Q133" s="169"/>
    </row>
    <row r="134" spans="1:17" s="171" customFormat="1" ht="12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  <c r="N134" s="170"/>
      <c r="O134" s="170"/>
      <c r="P134" s="170"/>
      <c r="Q134" s="169"/>
    </row>
    <row r="135" spans="1:17" s="171" customFormat="1" ht="12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  <c r="N135" s="170"/>
      <c r="O135" s="170"/>
      <c r="P135" s="170"/>
      <c r="Q135" s="169"/>
    </row>
    <row r="136" spans="1:17" s="171" customFormat="1" ht="12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  <c r="N136" s="170"/>
      <c r="O136" s="170"/>
      <c r="P136" s="170"/>
      <c r="Q136" s="169"/>
    </row>
    <row r="137" spans="1:17" s="171" customFormat="1" ht="12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  <c r="N137" s="170"/>
      <c r="O137" s="170"/>
      <c r="P137" s="170"/>
      <c r="Q137" s="169"/>
    </row>
    <row r="138" spans="1:17" s="171" customFormat="1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  <c r="N138" s="170"/>
      <c r="O138" s="170"/>
      <c r="P138" s="170"/>
      <c r="Q138" s="43"/>
    </row>
  </sheetData>
  <sheetProtection selectLockedCells="1"/>
  <mergeCells count="27">
    <mergeCell ref="A3:H3"/>
    <mergeCell ref="I3:Q3"/>
    <mergeCell ref="A6:A10"/>
    <mergeCell ref="B6:D8"/>
    <mergeCell ref="I6:N6"/>
    <mergeCell ref="O6:P8"/>
    <mergeCell ref="Q6:Q10"/>
    <mergeCell ref="I7:J8"/>
    <mergeCell ref="M7:N8"/>
    <mergeCell ref="L9:L10"/>
    <mergeCell ref="F9:F10"/>
    <mergeCell ref="I9:I10"/>
    <mergeCell ref="J9:J10"/>
    <mergeCell ref="K7:L8"/>
    <mergeCell ref="B9:B10"/>
    <mergeCell ref="C9:C10"/>
    <mergeCell ref="D9:D10"/>
    <mergeCell ref="E6:H6"/>
    <mergeCell ref="E7:E10"/>
    <mergeCell ref="F7:H8"/>
    <mergeCell ref="G9:G10"/>
    <mergeCell ref="H9:H10"/>
    <mergeCell ref="P9:P10"/>
    <mergeCell ref="K9:K10"/>
    <mergeCell ref="M9:M10"/>
    <mergeCell ref="N9:N10"/>
    <mergeCell ref="O9:O10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40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view="pageBreakPreview" zoomScaleNormal="100" zoomScaleSheetLayoutView="100" workbookViewId="0">
      <selection activeCell="F23" sqref="F23"/>
    </sheetView>
  </sheetViews>
  <sheetFormatPr defaultColWidth="12.375" defaultRowHeight="14.25"/>
  <cols>
    <col min="1" max="1" width="14.125" style="45" customWidth="1"/>
    <col min="2" max="6" width="13.625" style="45" customWidth="1"/>
    <col min="7" max="8" width="17.125" style="45" customWidth="1"/>
    <col min="9" max="10" width="16.625" style="45" customWidth="1"/>
    <col min="11" max="11" width="14.875" style="43" customWidth="1"/>
    <col min="12" max="16384" width="12.375" style="7"/>
  </cols>
  <sheetData>
    <row r="1" spans="1:12" s="1" customFormat="1" ht="14.1" customHeight="1">
      <c r="A1" s="176" t="s">
        <v>759</v>
      </c>
      <c r="B1" s="2"/>
      <c r="C1" s="2"/>
      <c r="D1" s="2"/>
      <c r="E1" s="2"/>
      <c r="K1" s="179" t="s">
        <v>1386</v>
      </c>
    </row>
    <row r="2" spans="1:12" s="1" customFormat="1" ht="14.1" customHeight="1">
      <c r="B2" s="2"/>
      <c r="C2" s="2"/>
      <c r="D2" s="2"/>
      <c r="E2" s="2"/>
      <c r="F2" s="2"/>
      <c r="K2" s="176"/>
    </row>
    <row r="3" spans="1:12" s="23" customFormat="1" ht="20.100000000000001" customHeight="1">
      <c r="A3" s="1331" t="s">
        <v>938</v>
      </c>
      <c r="B3" s="1331"/>
      <c r="C3" s="1331"/>
      <c r="D3" s="1331"/>
      <c r="E3" s="1331"/>
      <c r="F3" s="1331"/>
      <c r="G3" s="1378" t="s">
        <v>946</v>
      </c>
      <c r="H3" s="1378"/>
      <c r="I3" s="1378"/>
      <c r="J3" s="1378"/>
      <c r="K3" s="1378"/>
    </row>
    <row r="4" spans="1:12" s="25" customFormat="1" ht="20.100000000000001" customHeight="1">
      <c r="B4" s="1011"/>
      <c r="C4" s="1011"/>
      <c r="D4" s="1011"/>
      <c r="E4" s="1011"/>
      <c r="F4" s="1011"/>
      <c r="G4" s="1011"/>
      <c r="H4" s="1011"/>
      <c r="I4" s="1011"/>
      <c r="J4" s="1011"/>
      <c r="K4" s="1011"/>
    </row>
    <row r="5" spans="1:12" s="174" customFormat="1" ht="18" customHeight="1" thickBot="1">
      <c r="A5" s="174" t="s">
        <v>940</v>
      </c>
    </row>
    <row r="6" spans="1:12" s="1" customFormat="1" ht="30" customHeight="1">
      <c r="A6" s="1601" t="s">
        <v>939</v>
      </c>
      <c r="B6" s="1639" t="s">
        <v>1384</v>
      </c>
      <c r="C6" s="1504"/>
      <c r="D6" s="1504"/>
      <c r="E6" s="1504"/>
      <c r="F6" s="1504"/>
      <c r="G6" s="1504" t="s">
        <v>1385</v>
      </c>
      <c r="H6" s="1504"/>
      <c r="I6" s="1504"/>
      <c r="J6" s="1345"/>
      <c r="K6" s="1512" t="s">
        <v>57</v>
      </c>
    </row>
    <row r="7" spans="1:12" s="1" customFormat="1" ht="18" customHeight="1">
      <c r="A7" s="1568"/>
      <c r="B7" s="1571" t="s">
        <v>1387</v>
      </c>
      <c r="C7" s="1580"/>
      <c r="D7" s="1580"/>
      <c r="E7" s="1515" t="s">
        <v>1388</v>
      </c>
      <c r="F7" s="1580"/>
      <c r="G7" s="1516" t="s">
        <v>1389</v>
      </c>
      <c r="H7" s="1580" t="s">
        <v>941</v>
      </c>
      <c r="I7" s="1580"/>
      <c r="J7" s="1516"/>
      <c r="K7" s="1865"/>
    </row>
    <row r="8" spans="1:12" s="1" customFormat="1" ht="18" customHeight="1">
      <c r="A8" s="1568"/>
      <c r="B8" s="1574"/>
      <c r="C8" s="1582"/>
      <c r="D8" s="1582"/>
      <c r="E8" s="1569"/>
      <c r="F8" s="1582"/>
      <c r="G8" s="1575"/>
      <c r="H8" s="1582"/>
      <c r="I8" s="1582"/>
      <c r="J8" s="1575"/>
      <c r="K8" s="1865"/>
    </row>
    <row r="9" spans="1:12" s="1" customFormat="1" ht="18" customHeight="1">
      <c r="A9" s="1568"/>
      <c r="B9" s="1510" t="s">
        <v>1390</v>
      </c>
      <c r="C9" s="1503" t="s">
        <v>943</v>
      </c>
      <c r="D9" s="1515" t="s">
        <v>944</v>
      </c>
      <c r="E9" s="1503" t="s">
        <v>942</v>
      </c>
      <c r="F9" s="1515" t="s">
        <v>943</v>
      </c>
      <c r="G9" s="1516" t="s">
        <v>944</v>
      </c>
      <c r="H9" s="1516" t="s">
        <v>1390</v>
      </c>
      <c r="I9" s="1503" t="s">
        <v>943</v>
      </c>
      <c r="J9" s="1503" t="s">
        <v>944</v>
      </c>
      <c r="K9" s="1865"/>
    </row>
    <row r="10" spans="1:12" s="1" customFormat="1" ht="18" customHeight="1">
      <c r="A10" s="1602"/>
      <c r="B10" s="1612"/>
      <c r="C10" s="1518"/>
      <c r="D10" s="1520"/>
      <c r="E10" s="1518"/>
      <c r="F10" s="1520"/>
      <c r="G10" s="1521"/>
      <c r="H10" s="1521"/>
      <c r="I10" s="1518"/>
      <c r="J10" s="1518"/>
      <c r="K10" s="1866"/>
    </row>
    <row r="11" spans="1:12" s="32" customFormat="1" ht="17.100000000000001" customHeight="1">
      <c r="A11" s="71" t="s">
        <v>196</v>
      </c>
      <c r="B11" s="410" t="s">
        <v>945</v>
      </c>
      <c r="C11" s="409" t="s">
        <v>945</v>
      </c>
      <c r="D11" s="410" t="s">
        <v>945</v>
      </c>
      <c r="E11" s="410" t="s">
        <v>945</v>
      </c>
      <c r="F11" s="410" t="s">
        <v>945</v>
      </c>
      <c r="G11" s="410" t="s">
        <v>945</v>
      </c>
      <c r="H11" s="410" t="s">
        <v>945</v>
      </c>
      <c r="I11" s="410" t="s">
        <v>945</v>
      </c>
      <c r="J11" s="410" t="s">
        <v>945</v>
      </c>
      <c r="K11" s="58" t="s">
        <v>296</v>
      </c>
      <c r="L11" s="81"/>
    </row>
    <row r="12" spans="1:12" s="32" customFormat="1" ht="17.100000000000001" customHeight="1">
      <c r="A12" s="71" t="s">
        <v>297</v>
      </c>
      <c r="B12" s="410" t="s">
        <v>945</v>
      </c>
      <c r="C12" s="409" t="s">
        <v>945</v>
      </c>
      <c r="D12" s="410" t="s">
        <v>945</v>
      </c>
      <c r="E12" s="410" t="s">
        <v>945</v>
      </c>
      <c r="F12" s="410" t="s">
        <v>945</v>
      </c>
      <c r="G12" s="410" t="s">
        <v>945</v>
      </c>
      <c r="H12" s="410" t="s">
        <v>945</v>
      </c>
      <c r="I12" s="410" t="s">
        <v>945</v>
      </c>
      <c r="J12" s="410" t="s">
        <v>945</v>
      </c>
      <c r="K12" s="58" t="s">
        <v>297</v>
      </c>
      <c r="L12" s="81"/>
    </row>
    <row r="13" spans="1:12" s="32" customFormat="1" ht="17.100000000000001" customHeight="1">
      <c r="A13" s="71" t="s">
        <v>348</v>
      </c>
      <c r="B13" s="410" t="s">
        <v>945</v>
      </c>
      <c r="C13" s="409" t="s">
        <v>945</v>
      </c>
      <c r="D13" s="410" t="s">
        <v>945</v>
      </c>
      <c r="E13" s="410" t="s">
        <v>945</v>
      </c>
      <c r="F13" s="410" t="s">
        <v>945</v>
      </c>
      <c r="G13" s="410" t="s">
        <v>945</v>
      </c>
      <c r="H13" s="410" t="s">
        <v>945</v>
      </c>
      <c r="I13" s="410" t="s">
        <v>945</v>
      </c>
      <c r="J13" s="410" t="s">
        <v>945</v>
      </c>
      <c r="K13" s="58" t="s">
        <v>348</v>
      </c>
      <c r="L13" s="81"/>
    </row>
    <row r="14" spans="1:12" s="32" customFormat="1" ht="17.100000000000001" customHeight="1">
      <c r="A14" s="71" t="s">
        <v>904</v>
      </c>
      <c r="B14" s="410">
        <v>437519</v>
      </c>
      <c r="C14" s="409">
        <v>173117</v>
      </c>
      <c r="D14" s="410">
        <v>264402</v>
      </c>
      <c r="E14" s="410">
        <v>343718</v>
      </c>
      <c r="F14" s="410">
        <v>122153</v>
      </c>
      <c r="G14" s="410">
        <v>221565</v>
      </c>
      <c r="H14" s="955">
        <v>78.560702506634001</v>
      </c>
      <c r="I14" s="955">
        <v>70.560950108885905</v>
      </c>
      <c r="J14" s="955">
        <v>83.798534050423228</v>
      </c>
      <c r="K14" s="58" t="s">
        <v>904</v>
      </c>
      <c r="L14" s="81"/>
    </row>
    <row r="15" spans="1:12" s="33" customFormat="1" ht="16.5" customHeight="1">
      <c r="A15" s="74" t="s">
        <v>1088</v>
      </c>
      <c r="B15" s="250">
        <f t="shared" ref="B15:G15" si="0">SUM(B17:B39)</f>
        <v>452417</v>
      </c>
      <c r="C15" s="251">
        <f t="shared" si="0"/>
        <v>180621</v>
      </c>
      <c r="D15" s="250">
        <f t="shared" si="0"/>
        <v>271796</v>
      </c>
      <c r="E15" s="250">
        <f>SUM(E17:E39)</f>
        <v>348806</v>
      </c>
      <c r="F15" s="250">
        <f t="shared" si="0"/>
        <v>123782</v>
      </c>
      <c r="G15" s="250">
        <f t="shared" si="0"/>
        <v>225024</v>
      </c>
      <c r="H15" s="957">
        <f>E14/B14*100</f>
        <v>78.560702506634001</v>
      </c>
      <c r="I15" s="957">
        <f>F14/C14*100</f>
        <v>70.560950108885905</v>
      </c>
      <c r="J15" s="958">
        <f>G15/D15*100</f>
        <v>82.791505393751194</v>
      </c>
      <c r="K15" s="51" t="s">
        <v>1088</v>
      </c>
    </row>
    <row r="16" spans="1:12" s="32" customFormat="1" ht="12.95" customHeight="1">
      <c r="A16" s="76"/>
      <c r="B16" s="80"/>
      <c r="C16" s="80"/>
      <c r="D16" s="80"/>
      <c r="E16" s="80"/>
      <c r="F16" s="80"/>
      <c r="G16" s="79"/>
      <c r="H16" s="79"/>
      <c r="I16" s="956"/>
      <c r="J16" s="80"/>
      <c r="K16" s="66"/>
    </row>
    <row r="17" spans="1:13" s="32" customFormat="1" ht="16.350000000000001" customHeight="1">
      <c r="A17" s="76" t="s">
        <v>298</v>
      </c>
      <c r="B17" s="80">
        <f>SUM(C17:D17)</f>
        <v>58746</v>
      </c>
      <c r="C17" s="687">
        <v>24282</v>
      </c>
      <c r="D17" s="692">
        <v>34464</v>
      </c>
      <c r="E17" s="80">
        <f>SUM(F17:G17)</f>
        <v>42448</v>
      </c>
      <c r="F17" s="577">
        <v>14920</v>
      </c>
      <c r="G17" s="577">
        <v>27528</v>
      </c>
      <c r="H17" s="956">
        <f>(E17/B17)*100</f>
        <v>72.256834507881379</v>
      </c>
      <c r="I17" s="953">
        <f>F17/C17*100</f>
        <v>61.444691541059214</v>
      </c>
      <c r="J17" s="953">
        <f>G17/D17*100</f>
        <v>79.874651810584965</v>
      </c>
      <c r="K17" s="184" t="s">
        <v>154</v>
      </c>
      <c r="L17" s="954"/>
      <c r="M17" s="954"/>
    </row>
    <row r="18" spans="1:13" s="32" customFormat="1" ht="16.350000000000001" customHeight="1">
      <c r="A18" s="76" t="s">
        <v>300</v>
      </c>
      <c r="B18" s="80">
        <f t="shared" ref="B18:B39" si="1">SUM(C18:D18)</f>
        <v>44500</v>
      </c>
      <c r="C18" s="687">
        <v>17431</v>
      </c>
      <c r="D18" s="692">
        <v>27069</v>
      </c>
      <c r="E18" s="80">
        <f t="shared" ref="E18:E39" si="2">SUM(F18:G18)</f>
        <v>32027</v>
      </c>
      <c r="F18" s="577">
        <v>10698</v>
      </c>
      <c r="G18" s="577">
        <v>21329</v>
      </c>
      <c r="H18" s="956">
        <f t="shared" ref="H18:H39" si="3">(E18/B18)*100</f>
        <v>71.970786516853934</v>
      </c>
      <c r="I18" s="953">
        <f t="shared" ref="I18:J39" si="4">F18/C18*100</f>
        <v>61.373415179851989</v>
      </c>
      <c r="J18" s="953">
        <f t="shared" si="4"/>
        <v>78.794931471424874</v>
      </c>
      <c r="K18" s="184" t="s">
        <v>153</v>
      </c>
      <c r="L18" s="954"/>
      <c r="M18" s="954"/>
    </row>
    <row r="19" spans="1:13" s="32" customFormat="1" ht="16.350000000000001" customHeight="1">
      <c r="A19" s="76" t="s">
        <v>302</v>
      </c>
      <c r="B19" s="80">
        <f t="shared" si="1"/>
        <v>26385</v>
      </c>
      <c r="C19" s="687">
        <v>10347</v>
      </c>
      <c r="D19" s="692">
        <v>16038</v>
      </c>
      <c r="E19" s="80">
        <f t="shared" si="2"/>
        <v>19798</v>
      </c>
      <c r="F19" s="577">
        <v>6788</v>
      </c>
      <c r="G19" s="577">
        <v>13010</v>
      </c>
      <c r="H19" s="956">
        <f t="shared" si="3"/>
        <v>75.035057797991271</v>
      </c>
      <c r="I19" s="953">
        <f t="shared" si="4"/>
        <v>65.603556586450168</v>
      </c>
      <c r="J19" s="953">
        <f t="shared" si="4"/>
        <v>81.119840379099642</v>
      </c>
      <c r="K19" s="184" t="s">
        <v>115</v>
      </c>
      <c r="L19" s="954"/>
      <c r="M19" s="954"/>
    </row>
    <row r="20" spans="1:13" s="32" customFormat="1" ht="16.350000000000001" customHeight="1">
      <c r="A20" s="76" t="s">
        <v>304</v>
      </c>
      <c r="B20" s="80">
        <f t="shared" si="1"/>
        <v>32558</v>
      </c>
      <c r="C20" s="687">
        <v>13208</v>
      </c>
      <c r="D20" s="692">
        <v>19350</v>
      </c>
      <c r="E20" s="80">
        <f t="shared" si="2"/>
        <v>25286</v>
      </c>
      <c r="F20" s="577">
        <v>9289</v>
      </c>
      <c r="G20" s="577">
        <v>15997</v>
      </c>
      <c r="H20" s="956">
        <f t="shared" si="3"/>
        <v>77.664475704895878</v>
      </c>
      <c r="I20" s="953">
        <f t="shared" si="4"/>
        <v>70.328588734100549</v>
      </c>
      <c r="J20" s="953">
        <f t="shared" si="4"/>
        <v>82.671834625322987</v>
      </c>
      <c r="K20" s="184" t="s">
        <v>144</v>
      </c>
      <c r="L20" s="954"/>
      <c r="M20" s="954"/>
    </row>
    <row r="21" spans="1:13" s="32" customFormat="1" ht="16.350000000000001" customHeight="1">
      <c r="A21" s="76" t="s">
        <v>306</v>
      </c>
      <c r="B21" s="80">
        <f t="shared" si="1"/>
        <v>28038</v>
      </c>
      <c r="C21" s="687">
        <v>10850</v>
      </c>
      <c r="D21" s="692">
        <v>17188</v>
      </c>
      <c r="E21" s="80">
        <f t="shared" si="2"/>
        <v>19909</v>
      </c>
      <c r="F21" s="577">
        <v>6338</v>
      </c>
      <c r="G21" s="577">
        <v>13571</v>
      </c>
      <c r="H21" s="956">
        <f t="shared" si="3"/>
        <v>71.00720450816749</v>
      </c>
      <c r="I21" s="953">
        <f t="shared" si="4"/>
        <v>58.414746543778804</v>
      </c>
      <c r="J21" s="953">
        <f t="shared" si="4"/>
        <v>78.956248545496848</v>
      </c>
      <c r="K21" s="184" t="s">
        <v>136</v>
      </c>
      <c r="L21" s="954"/>
      <c r="M21" s="954"/>
    </row>
    <row r="22" spans="1:13" s="32" customFormat="1" ht="16.350000000000001" customHeight="1">
      <c r="A22" s="76" t="s">
        <v>308</v>
      </c>
      <c r="B22" s="80">
        <f t="shared" si="1"/>
        <v>22790</v>
      </c>
      <c r="C22" s="687">
        <v>9283</v>
      </c>
      <c r="D22" s="692">
        <v>13507</v>
      </c>
      <c r="E22" s="80">
        <f t="shared" si="2"/>
        <v>17481</v>
      </c>
      <c r="F22" s="577">
        <v>6420</v>
      </c>
      <c r="G22" s="577">
        <v>11061</v>
      </c>
      <c r="H22" s="956">
        <f t="shared" si="3"/>
        <v>76.704695041684943</v>
      </c>
      <c r="I22" s="953">
        <f t="shared" si="4"/>
        <v>69.158677151782825</v>
      </c>
      <c r="J22" s="953">
        <f t="shared" si="4"/>
        <v>81.890871400014802</v>
      </c>
      <c r="K22" s="184" t="s">
        <v>145</v>
      </c>
      <c r="L22" s="954"/>
      <c r="M22" s="954"/>
    </row>
    <row r="23" spans="1:13" s="32" customFormat="1" ht="16.350000000000001" customHeight="1">
      <c r="A23" s="76" t="s">
        <v>310</v>
      </c>
      <c r="B23" s="80">
        <f t="shared" si="1"/>
        <v>23146</v>
      </c>
      <c r="C23" s="687">
        <v>9350</v>
      </c>
      <c r="D23" s="692">
        <v>13796</v>
      </c>
      <c r="E23" s="80">
        <f t="shared" si="2"/>
        <v>18635</v>
      </c>
      <c r="F23" s="1208">
        <v>6798</v>
      </c>
      <c r="G23" s="1208">
        <v>11837</v>
      </c>
      <c r="H23" s="956">
        <f t="shared" si="3"/>
        <v>80.510671390305021</v>
      </c>
      <c r="I23" s="953">
        <f t="shared" si="4"/>
        <v>72.705882352941174</v>
      </c>
      <c r="J23" s="953">
        <f t="shared" si="4"/>
        <v>85.800231951290229</v>
      </c>
      <c r="K23" s="184" t="s">
        <v>49</v>
      </c>
      <c r="L23" s="954"/>
      <c r="M23" s="954"/>
    </row>
    <row r="24" spans="1:13" s="32" customFormat="1" ht="16.350000000000001" customHeight="1">
      <c r="A24" s="76" t="s">
        <v>312</v>
      </c>
      <c r="B24" s="80">
        <f t="shared" si="1"/>
        <v>26429</v>
      </c>
      <c r="C24" s="687">
        <v>10230</v>
      </c>
      <c r="D24" s="692">
        <v>16199</v>
      </c>
      <c r="E24" s="80">
        <f t="shared" si="2"/>
        <v>21682</v>
      </c>
      <c r="F24" s="1208">
        <v>7707</v>
      </c>
      <c r="G24" s="1208">
        <v>13975</v>
      </c>
      <c r="H24" s="956">
        <f t="shared" si="3"/>
        <v>82.038669643194979</v>
      </c>
      <c r="I24" s="953">
        <f t="shared" si="4"/>
        <v>75.337243401759537</v>
      </c>
      <c r="J24" s="953">
        <f t="shared" si="4"/>
        <v>86.270757454163842</v>
      </c>
      <c r="K24" s="184" t="s">
        <v>137</v>
      </c>
      <c r="L24" s="954"/>
      <c r="M24" s="954"/>
    </row>
    <row r="25" spans="1:13" s="32" customFormat="1" ht="16.350000000000001" customHeight="1">
      <c r="A25" s="76" t="s">
        <v>314</v>
      </c>
      <c r="B25" s="80">
        <f t="shared" si="1"/>
        <v>18015</v>
      </c>
      <c r="C25" s="687">
        <v>7061</v>
      </c>
      <c r="D25" s="692">
        <v>10954</v>
      </c>
      <c r="E25" s="80">
        <f t="shared" si="2"/>
        <v>14256</v>
      </c>
      <c r="F25" s="1208">
        <v>5093</v>
      </c>
      <c r="G25" s="1208">
        <v>9163</v>
      </c>
      <c r="H25" s="956">
        <f t="shared" si="3"/>
        <v>79.134054954204828</v>
      </c>
      <c r="I25" s="953">
        <f t="shared" si="4"/>
        <v>72.128593683614213</v>
      </c>
      <c r="J25" s="953">
        <f t="shared" si="4"/>
        <v>83.649808289209432</v>
      </c>
      <c r="K25" s="184" t="s">
        <v>146</v>
      </c>
      <c r="L25" s="954"/>
      <c r="M25" s="954"/>
    </row>
    <row r="26" spans="1:13" s="32" customFormat="1" ht="16.350000000000001" customHeight="1">
      <c r="A26" s="76" t="s">
        <v>316</v>
      </c>
      <c r="B26" s="80">
        <f t="shared" si="1"/>
        <v>31728</v>
      </c>
      <c r="C26" s="687">
        <v>12950</v>
      </c>
      <c r="D26" s="692">
        <v>18778</v>
      </c>
      <c r="E26" s="80">
        <f t="shared" si="2"/>
        <v>21904</v>
      </c>
      <c r="F26" s="1208">
        <v>7652</v>
      </c>
      <c r="G26" s="1208">
        <v>14252</v>
      </c>
      <c r="H26" s="956">
        <f t="shared" si="3"/>
        <v>69.036812909732731</v>
      </c>
      <c r="I26" s="953">
        <f t="shared" si="4"/>
        <v>59.08880308880309</v>
      </c>
      <c r="J26" s="953">
        <f t="shared" si="4"/>
        <v>75.897326658856116</v>
      </c>
      <c r="K26" s="184" t="s">
        <v>127</v>
      </c>
      <c r="L26" s="954"/>
      <c r="M26" s="954"/>
    </row>
    <row r="27" spans="1:13" s="32" customFormat="1" ht="16.350000000000001" customHeight="1">
      <c r="A27" s="76" t="s">
        <v>318</v>
      </c>
      <c r="B27" s="80">
        <f t="shared" si="1"/>
        <v>8174</v>
      </c>
      <c r="C27" s="687">
        <v>3285</v>
      </c>
      <c r="D27" s="692">
        <v>4889</v>
      </c>
      <c r="E27" s="80">
        <f t="shared" si="2"/>
        <v>6849</v>
      </c>
      <c r="F27" s="1208">
        <v>2579</v>
      </c>
      <c r="G27" s="1208">
        <v>4270</v>
      </c>
      <c r="H27" s="956">
        <f t="shared" si="3"/>
        <v>83.790066063126986</v>
      </c>
      <c r="I27" s="953">
        <f t="shared" si="4"/>
        <v>78.508371385083706</v>
      </c>
      <c r="J27" s="953">
        <f t="shared" si="4"/>
        <v>87.33892411536101</v>
      </c>
      <c r="K27" s="184" t="s">
        <v>140</v>
      </c>
      <c r="L27" s="954"/>
      <c r="M27" s="954"/>
    </row>
    <row r="28" spans="1:13" s="32" customFormat="1" ht="16.350000000000001" customHeight="1">
      <c r="A28" s="76" t="s">
        <v>320</v>
      </c>
      <c r="B28" s="80">
        <f t="shared" si="1"/>
        <v>19231</v>
      </c>
      <c r="C28" s="687">
        <v>7715</v>
      </c>
      <c r="D28" s="692">
        <v>11516</v>
      </c>
      <c r="E28" s="80">
        <f t="shared" si="2"/>
        <v>16649</v>
      </c>
      <c r="F28" s="577">
        <v>6317</v>
      </c>
      <c r="G28" s="577">
        <v>10332</v>
      </c>
      <c r="H28" s="956">
        <f t="shared" si="3"/>
        <v>86.573761114866628</v>
      </c>
      <c r="I28" s="953">
        <f t="shared" si="4"/>
        <v>81.87945560596242</v>
      </c>
      <c r="J28" s="953">
        <f t="shared" si="4"/>
        <v>89.718652309829807</v>
      </c>
      <c r="K28" s="184" t="s">
        <v>147</v>
      </c>
      <c r="L28" s="954"/>
      <c r="M28" s="954"/>
    </row>
    <row r="29" spans="1:13" s="32" customFormat="1" ht="16.350000000000001" customHeight="1">
      <c r="A29" s="76" t="s">
        <v>322</v>
      </c>
      <c r="B29" s="80">
        <f t="shared" si="1"/>
        <v>8176</v>
      </c>
      <c r="C29" s="687">
        <v>3356</v>
      </c>
      <c r="D29" s="692">
        <v>4820</v>
      </c>
      <c r="E29" s="80">
        <f t="shared" si="2"/>
        <v>7059</v>
      </c>
      <c r="F29" s="577">
        <v>2731</v>
      </c>
      <c r="G29" s="577">
        <v>4328</v>
      </c>
      <c r="H29" s="956">
        <f t="shared" si="3"/>
        <v>86.338062622309195</v>
      </c>
      <c r="I29" s="953">
        <f t="shared" si="4"/>
        <v>81.376638855780698</v>
      </c>
      <c r="J29" s="953">
        <f t="shared" si="4"/>
        <v>89.792531120331958</v>
      </c>
      <c r="K29" s="184" t="s">
        <v>150</v>
      </c>
      <c r="L29" s="954"/>
      <c r="M29" s="954"/>
    </row>
    <row r="30" spans="1:13" s="32" customFormat="1" ht="16.350000000000001" customHeight="1">
      <c r="A30" s="76" t="s">
        <v>324</v>
      </c>
      <c r="B30" s="80">
        <f t="shared" si="1"/>
        <v>5747</v>
      </c>
      <c r="C30" s="687">
        <v>2293</v>
      </c>
      <c r="D30" s="692">
        <v>3454</v>
      </c>
      <c r="E30" s="80">
        <f t="shared" si="2"/>
        <v>4970</v>
      </c>
      <c r="F30" s="577">
        <v>1874</v>
      </c>
      <c r="G30" s="577">
        <v>3096</v>
      </c>
      <c r="H30" s="956">
        <f t="shared" si="3"/>
        <v>86.479902557856263</v>
      </c>
      <c r="I30" s="953">
        <f t="shared" si="4"/>
        <v>81.726995202791102</v>
      </c>
      <c r="J30" s="953">
        <f t="shared" si="4"/>
        <v>89.635205558772441</v>
      </c>
      <c r="K30" s="184" t="s">
        <v>148</v>
      </c>
      <c r="L30" s="954"/>
      <c r="M30" s="954"/>
    </row>
    <row r="31" spans="1:13" s="32" customFormat="1" ht="16.350000000000001" customHeight="1">
      <c r="A31" s="76" t="s">
        <v>326</v>
      </c>
      <c r="B31" s="80">
        <f t="shared" si="1"/>
        <v>12419</v>
      </c>
      <c r="C31" s="687">
        <v>4644</v>
      </c>
      <c r="D31" s="692">
        <v>7775</v>
      </c>
      <c r="E31" s="80">
        <f t="shared" si="2"/>
        <v>10683</v>
      </c>
      <c r="F31" s="577">
        <v>3696</v>
      </c>
      <c r="G31" s="577">
        <v>6987</v>
      </c>
      <c r="H31" s="956">
        <f t="shared" si="3"/>
        <v>86.021418793783724</v>
      </c>
      <c r="I31" s="953">
        <f t="shared" si="4"/>
        <v>79.586563307493535</v>
      </c>
      <c r="J31" s="953">
        <f t="shared" si="4"/>
        <v>89.864951768488737</v>
      </c>
      <c r="K31" s="184" t="s">
        <v>156</v>
      </c>
      <c r="L31" s="954"/>
      <c r="M31" s="954"/>
    </row>
    <row r="32" spans="1:13" s="32" customFormat="1" ht="16.350000000000001" customHeight="1">
      <c r="A32" s="76" t="s">
        <v>328</v>
      </c>
      <c r="B32" s="80">
        <f t="shared" si="1"/>
        <v>13169</v>
      </c>
      <c r="C32" s="687">
        <v>5106</v>
      </c>
      <c r="D32" s="692">
        <v>8063</v>
      </c>
      <c r="E32" s="80">
        <f t="shared" si="2"/>
        <v>10370</v>
      </c>
      <c r="F32" s="577">
        <v>3540</v>
      </c>
      <c r="G32" s="577">
        <v>6830</v>
      </c>
      <c r="H32" s="956">
        <f t="shared" si="3"/>
        <v>78.745538765282092</v>
      </c>
      <c r="I32" s="953">
        <f t="shared" si="4"/>
        <v>69.330199764982368</v>
      </c>
      <c r="J32" s="953">
        <f t="shared" si="4"/>
        <v>84.707925089916898</v>
      </c>
      <c r="K32" s="184" t="s">
        <v>141</v>
      </c>
      <c r="L32" s="954"/>
      <c r="M32" s="954"/>
    </row>
    <row r="33" spans="1:13" s="32" customFormat="1" ht="16.350000000000001" customHeight="1">
      <c r="A33" s="76" t="s">
        <v>330</v>
      </c>
      <c r="B33" s="80">
        <f t="shared" si="1"/>
        <v>8360</v>
      </c>
      <c r="C33" s="687">
        <v>3292</v>
      </c>
      <c r="D33" s="692">
        <v>5068</v>
      </c>
      <c r="E33" s="80">
        <f t="shared" si="2"/>
        <v>6485</v>
      </c>
      <c r="F33" s="577">
        <v>2265</v>
      </c>
      <c r="G33" s="577">
        <v>4220</v>
      </c>
      <c r="H33" s="956">
        <f t="shared" si="3"/>
        <v>77.571770334928232</v>
      </c>
      <c r="I33" s="953">
        <f t="shared" si="4"/>
        <v>68.803159173754551</v>
      </c>
      <c r="J33" s="953">
        <f t="shared" si="4"/>
        <v>83.267561168113659</v>
      </c>
      <c r="K33" s="184" t="s">
        <v>138</v>
      </c>
      <c r="L33" s="954"/>
      <c r="M33" s="954"/>
    </row>
    <row r="34" spans="1:13" s="32" customFormat="1" ht="16.350000000000001" customHeight="1">
      <c r="A34" s="76" t="s">
        <v>332</v>
      </c>
      <c r="B34" s="80">
        <f t="shared" si="1"/>
        <v>11369</v>
      </c>
      <c r="C34" s="687">
        <v>4627</v>
      </c>
      <c r="D34" s="692">
        <v>6742</v>
      </c>
      <c r="E34" s="80">
        <f t="shared" si="2"/>
        <v>8899</v>
      </c>
      <c r="F34" s="577">
        <v>3266</v>
      </c>
      <c r="G34" s="577">
        <v>5633</v>
      </c>
      <c r="H34" s="956">
        <f t="shared" si="3"/>
        <v>78.274254551851527</v>
      </c>
      <c r="I34" s="953">
        <f t="shared" si="4"/>
        <v>70.585692673438515</v>
      </c>
      <c r="J34" s="953">
        <f t="shared" si="4"/>
        <v>83.550875111242945</v>
      </c>
      <c r="K34" s="184" t="s">
        <v>142</v>
      </c>
      <c r="L34" s="954"/>
      <c r="M34" s="954"/>
    </row>
    <row r="35" spans="1:13" s="32" customFormat="1" ht="16.350000000000001" customHeight="1">
      <c r="A35" s="76" t="s">
        <v>334</v>
      </c>
      <c r="B35" s="80">
        <f t="shared" si="1"/>
        <v>14375</v>
      </c>
      <c r="C35" s="687">
        <v>5703</v>
      </c>
      <c r="D35" s="692">
        <v>8672</v>
      </c>
      <c r="E35" s="80">
        <f t="shared" si="2"/>
        <v>10202</v>
      </c>
      <c r="F35" s="577">
        <v>3458</v>
      </c>
      <c r="G35" s="577">
        <v>6744</v>
      </c>
      <c r="H35" s="956">
        <f t="shared" si="3"/>
        <v>70.970434782608692</v>
      </c>
      <c r="I35" s="953">
        <f t="shared" si="4"/>
        <v>60.63475363843591</v>
      </c>
      <c r="J35" s="953">
        <f t="shared" si="4"/>
        <v>77.767527675276753</v>
      </c>
      <c r="K35" s="184" t="s">
        <v>139</v>
      </c>
      <c r="L35" s="954"/>
      <c r="M35" s="954"/>
    </row>
    <row r="36" spans="1:13" s="32" customFormat="1" ht="16.350000000000001" customHeight="1">
      <c r="A36" s="76" t="s">
        <v>336</v>
      </c>
      <c r="B36" s="80">
        <f t="shared" si="1"/>
        <v>14375</v>
      </c>
      <c r="C36" s="687">
        <v>5854</v>
      </c>
      <c r="D36" s="692">
        <v>8521</v>
      </c>
      <c r="E36" s="80">
        <f t="shared" si="2"/>
        <v>12191</v>
      </c>
      <c r="F36" s="577">
        <v>4623</v>
      </c>
      <c r="G36" s="577">
        <v>7568</v>
      </c>
      <c r="H36" s="956">
        <f t="shared" si="3"/>
        <v>84.806956521739124</v>
      </c>
      <c r="I36" s="953">
        <f t="shared" si="4"/>
        <v>78.97164332080628</v>
      </c>
      <c r="J36" s="953">
        <f t="shared" si="4"/>
        <v>88.81586668231428</v>
      </c>
      <c r="K36" s="184" t="s">
        <v>151</v>
      </c>
      <c r="L36" s="954"/>
      <c r="M36" s="954"/>
    </row>
    <row r="37" spans="1:13" s="32" customFormat="1" ht="16.350000000000001" customHeight="1">
      <c r="A37" s="76" t="s">
        <v>338</v>
      </c>
      <c r="B37" s="80">
        <f t="shared" si="1"/>
        <v>10190</v>
      </c>
      <c r="C37" s="687">
        <v>4171</v>
      </c>
      <c r="D37" s="692">
        <v>6019</v>
      </c>
      <c r="E37" s="80">
        <f t="shared" si="2"/>
        <v>8737</v>
      </c>
      <c r="F37" s="577">
        <v>3362</v>
      </c>
      <c r="G37" s="577">
        <v>5375</v>
      </c>
      <c r="H37" s="956">
        <f t="shared" si="3"/>
        <v>85.740922473012759</v>
      </c>
      <c r="I37" s="953">
        <f t="shared" si="4"/>
        <v>80.604171661472066</v>
      </c>
      <c r="J37" s="953">
        <f t="shared" si="4"/>
        <v>89.300548263831203</v>
      </c>
      <c r="K37" s="184" t="s">
        <v>149</v>
      </c>
      <c r="L37" s="954"/>
      <c r="M37" s="954"/>
    </row>
    <row r="38" spans="1:13" s="32" customFormat="1" ht="16.350000000000001" customHeight="1">
      <c r="A38" s="76" t="s">
        <v>245</v>
      </c>
      <c r="B38" s="80">
        <f t="shared" si="1"/>
        <v>12447</v>
      </c>
      <c r="C38" s="577">
        <v>4680</v>
      </c>
      <c r="D38" s="559">
        <v>7767</v>
      </c>
      <c r="E38" s="80">
        <f t="shared" si="2"/>
        <v>10694</v>
      </c>
      <c r="F38" s="577">
        <v>3737</v>
      </c>
      <c r="G38" s="577">
        <v>6957</v>
      </c>
      <c r="H38" s="956">
        <f t="shared" si="3"/>
        <v>85.916285048606085</v>
      </c>
      <c r="I38" s="953">
        <f t="shared" si="4"/>
        <v>79.850427350427353</v>
      </c>
      <c r="J38" s="953">
        <f t="shared" si="4"/>
        <v>89.571263035921206</v>
      </c>
      <c r="K38" s="184" t="s">
        <v>155</v>
      </c>
      <c r="L38" s="954"/>
      <c r="M38" s="954"/>
    </row>
    <row r="39" spans="1:13" s="32" customFormat="1" ht="16.350000000000001" customHeight="1" thickBot="1">
      <c r="A39" s="357" t="s">
        <v>342</v>
      </c>
      <c r="B39" s="80">
        <f t="shared" si="1"/>
        <v>2050</v>
      </c>
      <c r="C39" s="577">
        <v>903</v>
      </c>
      <c r="D39" s="559">
        <v>1147</v>
      </c>
      <c r="E39" s="80">
        <f t="shared" si="2"/>
        <v>1592</v>
      </c>
      <c r="F39" s="577">
        <v>631</v>
      </c>
      <c r="G39" s="577">
        <v>961</v>
      </c>
      <c r="H39" s="956">
        <f t="shared" si="3"/>
        <v>77.658536585365852</v>
      </c>
      <c r="I39" s="953">
        <f t="shared" si="4"/>
        <v>69.878183831672203</v>
      </c>
      <c r="J39" s="953">
        <f t="shared" si="4"/>
        <v>83.78378378378379</v>
      </c>
      <c r="K39" s="184" t="s">
        <v>817</v>
      </c>
      <c r="L39" s="954"/>
      <c r="M39" s="954"/>
    </row>
    <row r="40" spans="1:13" s="78" customFormat="1" ht="12.95" customHeight="1">
      <c r="A40" s="388" t="s">
        <v>1255</v>
      </c>
      <c r="B40" s="693"/>
      <c r="C40" s="693"/>
      <c r="D40" s="547"/>
      <c r="E40" s="693"/>
      <c r="F40" s="693"/>
      <c r="G40" s="388"/>
      <c r="H40" s="388"/>
      <c r="I40" s="388"/>
      <c r="J40" s="388"/>
      <c r="K40" s="393" t="s">
        <v>1065</v>
      </c>
      <c r="L40" s="954"/>
    </row>
    <row r="41" spans="1:13" s="65" customFormat="1" ht="11.1" customHeight="1">
      <c r="A41" s="681" t="s">
        <v>947</v>
      </c>
      <c r="B41" s="581"/>
      <c r="C41" s="581"/>
      <c r="D41" s="581"/>
      <c r="E41" s="581"/>
      <c r="F41" s="581"/>
      <c r="G41" s="396"/>
      <c r="H41" s="396"/>
      <c r="I41" s="396"/>
      <c r="J41" s="396"/>
      <c r="K41" s="396"/>
    </row>
    <row r="42" spans="1:13" s="1" customFormat="1" ht="11.25">
      <c r="B42" s="2"/>
      <c r="C42" s="2"/>
      <c r="D42" s="2"/>
      <c r="E42" s="2"/>
      <c r="F42" s="2"/>
      <c r="K42" s="2"/>
    </row>
    <row r="43" spans="1:13" s="1" customFormat="1" ht="11.25">
      <c r="B43" s="2"/>
      <c r="C43" s="2"/>
      <c r="D43" s="2"/>
      <c r="F43" s="2"/>
      <c r="K43" s="2"/>
    </row>
    <row r="44" spans="1:13" s="1" customFormat="1" ht="11.25">
      <c r="B44" s="2"/>
      <c r="C44" s="2"/>
      <c r="D44" s="2"/>
      <c r="E44" s="2"/>
      <c r="F44" s="2"/>
      <c r="K44" s="2"/>
    </row>
    <row r="45" spans="1:13" s="1" customFormat="1" ht="11.25">
      <c r="B45" s="2"/>
      <c r="C45" s="2"/>
      <c r="D45" s="2"/>
      <c r="E45" s="2"/>
      <c r="F45" s="2"/>
      <c r="K45" s="2"/>
    </row>
    <row r="46" spans="1:13" s="1" customFormat="1" ht="11.25">
      <c r="B46" s="2"/>
      <c r="C46" s="2"/>
      <c r="D46" s="2"/>
      <c r="E46" s="2"/>
      <c r="F46" s="2"/>
      <c r="K46" s="2"/>
    </row>
    <row r="47" spans="1:13" s="1" customFormat="1" ht="11.25">
      <c r="B47" s="2"/>
      <c r="C47" s="2"/>
      <c r="D47" s="2"/>
      <c r="E47" s="2"/>
      <c r="F47" s="2"/>
      <c r="K47" s="2"/>
    </row>
    <row r="48" spans="1:13" s="1" customFormat="1" ht="11.25">
      <c r="B48" s="2"/>
      <c r="C48" s="2"/>
      <c r="D48" s="2"/>
      <c r="E48" s="2"/>
      <c r="F48" s="2"/>
      <c r="K48" s="2"/>
    </row>
    <row r="49" spans="1:11" s="1" customFormat="1" ht="11.25">
      <c r="B49" s="2"/>
      <c r="C49" s="2"/>
      <c r="D49" s="2"/>
      <c r="E49" s="2"/>
      <c r="F49" s="2"/>
      <c r="K49" s="2"/>
    </row>
    <row r="50" spans="1:11" s="1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1:11" s="1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1:11" s="1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1:11" s="1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1:11" s="1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s="1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1:11" s="1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1:11" s="1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1:11" s="1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1:11" s="1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1:11" s="1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1:11" s="1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1:11" s="1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s="1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s="1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1:11" s="1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1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1:11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1:11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1:11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1:11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1:11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1:11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1:11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1:11" s="171" customFormat="1" ht="12">
      <c r="A102" s="170"/>
      <c r="B102" s="170"/>
      <c r="C102" s="170"/>
      <c r="D102" s="170"/>
      <c r="E102" s="170"/>
      <c r="F102" s="170"/>
      <c r="G102" s="170"/>
      <c r="H102" s="170"/>
      <c r="I102" s="170"/>
      <c r="J102" s="170"/>
      <c r="K102" s="169"/>
    </row>
    <row r="103" spans="1:11" s="171" customFormat="1" ht="12">
      <c r="A103" s="170"/>
      <c r="B103" s="170"/>
      <c r="C103" s="170"/>
      <c r="D103" s="170"/>
      <c r="E103" s="170"/>
      <c r="F103" s="170"/>
      <c r="G103" s="170"/>
      <c r="H103" s="170"/>
      <c r="I103" s="170"/>
      <c r="J103" s="170"/>
      <c r="K103" s="169"/>
    </row>
    <row r="104" spans="1:11" s="171" customFormat="1" ht="12">
      <c r="A104" s="170"/>
      <c r="B104" s="170"/>
      <c r="C104" s="170"/>
      <c r="D104" s="170"/>
      <c r="E104" s="170"/>
      <c r="F104" s="170"/>
      <c r="G104" s="170"/>
      <c r="H104" s="170"/>
      <c r="I104" s="170"/>
      <c r="J104" s="170"/>
      <c r="K104" s="169"/>
    </row>
    <row r="105" spans="1:11" s="171" customFormat="1" ht="12">
      <c r="A105" s="170"/>
      <c r="B105" s="170"/>
      <c r="C105" s="170"/>
      <c r="D105" s="170"/>
      <c r="E105" s="170"/>
      <c r="F105" s="170"/>
      <c r="G105" s="170"/>
      <c r="H105" s="170"/>
      <c r="I105" s="170"/>
      <c r="J105" s="170"/>
      <c r="K105" s="169"/>
    </row>
    <row r="106" spans="1:11" s="171" customFormat="1" ht="12">
      <c r="A106" s="170"/>
      <c r="B106" s="170"/>
      <c r="C106" s="170"/>
      <c r="D106" s="170"/>
      <c r="E106" s="170"/>
      <c r="F106" s="170"/>
      <c r="G106" s="170"/>
      <c r="H106" s="170"/>
      <c r="I106" s="170"/>
      <c r="J106" s="170"/>
      <c r="K106" s="169"/>
    </row>
    <row r="107" spans="1:11" s="171" customFormat="1" ht="12">
      <c r="A107" s="170"/>
      <c r="B107" s="170"/>
      <c r="C107" s="170"/>
      <c r="D107" s="170"/>
      <c r="E107" s="170"/>
      <c r="F107" s="170"/>
      <c r="G107" s="170"/>
      <c r="H107" s="170"/>
      <c r="I107" s="170"/>
      <c r="J107" s="170"/>
      <c r="K107" s="169"/>
    </row>
    <row r="108" spans="1:11" s="171" customFormat="1" ht="12">
      <c r="A108" s="170"/>
      <c r="B108" s="170"/>
      <c r="C108" s="170"/>
      <c r="D108" s="170"/>
      <c r="E108" s="170"/>
      <c r="F108" s="170"/>
      <c r="G108" s="170"/>
      <c r="H108" s="170"/>
      <c r="I108" s="170"/>
      <c r="J108" s="170"/>
      <c r="K108" s="169"/>
    </row>
    <row r="109" spans="1:11" s="171" customFormat="1" ht="12">
      <c r="A109" s="170"/>
      <c r="B109" s="170"/>
      <c r="C109" s="170"/>
      <c r="D109" s="170"/>
      <c r="E109" s="170"/>
      <c r="F109" s="170"/>
      <c r="G109" s="170"/>
      <c r="H109" s="170"/>
      <c r="I109" s="170"/>
      <c r="J109" s="170"/>
      <c r="K109" s="169"/>
    </row>
    <row r="110" spans="1:11" s="171" customFormat="1" ht="12">
      <c r="A110" s="170"/>
      <c r="B110" s="170"/>
      <c r="C110" s="170"/>
      <c r="D110" s="170"/>
      <c r="E110" s="170"/>
      <c r="F110" s="170"/>
      <c r="G110" s="170"/>
      <c r="H110" s="170"/>
      <c r="I110" s="170"/>
      <c r="J110" s="170"/>
      <c r="K110" s="169"/>
    </row>
    <row r="111" spans="1:11" s="171" customFormat="1" ht="12">
      <c r="A111" s="170"/>
      <c r="B111" s="170"/>
      <c r="C111" s="170"/>
      <c r="D111" s="170"/>
      <c r="E111" s="170"/>
      <c r="F111" s="170"/>
      <c r="G111" s="170"/>
      <c r="H111" s="170"/>
      <c r="I111" s="170"/>
      <c r="J111" s="170"/>
      <c r="K111" s="169"/>
    </row>
    <row r="112" spans="1:11" s="171" customFormat="1" ht="12">
      <c r="A112" s="170"/>
      <c r="B112" s="170"/>
      <c r="C112" s="170"/>
      <c r="D112" s="170"/>
      <c r="E112" s="170"/>
      <c r="F112" s="170"/>
      <c r="G112" s="170"/>
      <c r="H112" s="170"/>
      <c r="I112" s="170"/>
      <c r="J112" s="170"/>
      <c r="K112" s="169"/>
    </row>
    <row r="113" spans="1:11" s="171" customFormat="1" ht="12">
      <c r="A113" s="170"/>
      <c r="B113" s="170"/>
      <c r="C113" s="170"/>
      <c r="D113" s="170"/>
      <c r="E113" s="170"/>
      <c r="F113" s="170"/>
      <c r="G113" s="170"/>
      <c r="H113" s="170"/>
      <c r="I113" s="170"/>
      <c r="J113" s="170"/>
      <c r="K113" s="169"/>
    </row>
    <row r="114" spans="1:11" s="171" customFormat="1" ht="12">
      <c r="A114" s="170"/>
      <c r="B114" s="170"/>
      <c r="C114" s="170"/>
      <c r="D114" s="170"/>
      <c r="E114" s="170"/>
      <c r="F114" s="170"/>
      <c r="G114" s="170"/>
      <c r="H114" s="170"/>
      <c r="I114" s="170"/>
      <c r="J114" s="170"/>
      <c r="K114" s="169"/>
    </row>
    <row r="115" spans="1:11" s="171" customFormat="1" ht="12">
      <c r="A115" s="170"/>
      <c r="B115" s="170"/>
      <c r="C115" s="170"/>
      <c r="D115" s="170"/>
      <c r="E115" s="170"/>
      <c r="F115" s="170"/>
      <c r="G115" s="170"/>
      <c r="H115" s="170"/>
      <c r="I115" s="170"/>
      <c r="J115" s="170"/>
      <c r="K115" s="169"/>
    </row>
    <row r="116" spans="1:11" s="171" customFormat="1" ht="12">
      <c r="A116" s="170"/>
      <c r="B116" s="170"/>
      <c r="C116" s="170"/>
      <c r="D116" s="170"/>
      <c r="E116" s="170"/>
      <c r="F116" s="170"/>
      <c r="G116" s="170"/>
      <c r="H116" s="170"/>
      <c r="I116" s="170"/>
      <c r="J116" s="170"/>
      <c r="K116" s="169"/>
    </row>
    <row r="117" spans="1:11" s="171" customFormat="1" ht="12">
      <c r="A117" s="170"/>
      <c r="B117" s="170"/>
      <c r="C117" s="170"/>
      <c r="D117" s="170"/>
      <c r="E117" s="170"/>
      <c r="F117" s="170"/>
      <c r="G117" s="170"/>
      <c r="H117" s="170"/>
      <c r="I117" s="170"/>
      <c r="J117" s="170"/>
      <c r="K117" s="169"/>
    </row>
    <row r="118" spans="1:11" s="171" customFormat="1" ht="12">
      <c r="A118" s="170"/>
      <c r="B118" s="170"/>
      <c r="C118" s="170"/>
      <c r="D118" s="170"/>
      <c r="E118" s="170"/>
      <c r="F118" s="170"/>
      <c r="G118" s="170"/>
      <c r="H118" s="170"/>
      <c r="I118" s="170"/>
      <c r="J118" s="170"/>
      <c r="K118" s="169"/>
    </row>
    <row r="119" spans="1:11" s="171" customFormat="1" ht="12">
      <c r="A119" s="170"/>
      <c r="B119" s="170"/>
      <c r="C119" s="170"/>
      <c r="D119" s="170"/>
      <c r="E119" s="170"/>
      <c r="F119" s="170"/>
      <c r="G119" s="170"/>
      <c r="H119" s="170"/>
      <c r="I119" s="170"/>
      <c r="J119" s="170"/>
      <c r="K119" s="169"/>
    </row>
    <row r="120" spans="1:11" s="171" customFormat="1" ht="12">
      <c r="A120" s="170"/>
      <c r="B120" s="170"/>
      <c r="C120" s="170"/>
      <c r="D120" s="170"/>
      <c r="E120" s="170"/>
      <c r="F120" s="170"/>
      <c r="G120" s="170"/>
      <c r="H120" s="170"/>
      <c r="I120" s="170"/>
      <c r="J120" s="170"/>
      <c r="K120" s="169"/>
    </row>
    <row r="121" spans="1:11" s="171" customFormat="1" ht="12">
      <c r="A121" s="170"/>
      <c r="B121" s="170"/>
      <c r="C121" s="170"/>
      <c r="D121" s="170"/>
      <c r="E121" s="170"/>
      <c r="F121" s="170"/>
      <c r="G121" s="170"/>
      <c r="H121" s="170"/>
      <c r="I121" s="170"/>
      <c r="J121" s="170"/>
      <c r="K121" s="169"/>
    </row>
    <row r="122" spans="1:11" s="171" customFormat="1" ht="12">
      <c r="A122" s="170"/>
      <c r="B122" s="170"/>
      <c r="C122" s="170"/>
      <c r="D122" s="170"/>
      <c r="E122" s="170"/>
      <c r="F122" s="170"/>
      <c r="G122" s="170"/>
      <c r="H122" s="170"/>
      <c r="I122" s="170"/>
      <c r="J122" s="170"/>
      <c r="K122" s="169"/>
    </row>
    <row r="123" spans="1:11" s="171" customFormat="1" ht="12">
      <c r="A123" s="170"/>
      <c r="B123" s="170"/>
      <c r="C123" s="170"/>
      <c r="D123" s="170"/>
      <c r="E123" s="170"/>
      <c r="F123" s="170"/>
      <c r="G123" s="170"/>
      <c r="H123" s="170"/>
      <c r="I123" s="170"/>
      <c r="J123" s="170"/>
      <c r="K123" s="169"/>
    </row>
    <row r="124" spans="1:11" s="171" customFormat="1" ht="12">
      <c r="A124" s="170"/>
      <c r="B124" s="170"/>
      <c r="C124" s="170"/>
      <c r="D124" s="170"/>
      <c r="E124" s="170"/>
      <c r="F124" s="170"/>
      <c r="G124" s="170"/>
      <c r="H124" s="170"/>
      <c r="I124" s="170"/>
      <c r="J124" s="170"/>
      <c r="K124" s="169"/>
    </row>
    <row r="125" spans="1:11" s="171" customFormat="1" ht="12">
      <c r="A125" s="170"/>
      <c r="B125" s="170"/>
      <c r="C125" s="170"/>
      <c r="D125" s="170"/>
      <c r="E125" s="170"/>
      <c r="F125" s="170"/>
      <c r="G125" s="170"/>
      <c r="H125" s="170"/>
      <c r="I125" s="170"/>
      <c r="J125" s="170"/>
      <c r="K125" s="169"/>
    </row>
    <row r="126" spans="1:11" s="171" customFormat="1" ht="12">
      <c r="A126" s="170"/>
      <c r="B126" s="170"/>
      <c r="C126" s="170"/>
      <c r="D126" s="170"/>
      <c r="E126" s="170"/>
      <c r="F126" s="170"/>
      <c r="G126" s="170"/>
      <c r="H126" s="170"/>
      <c r="I126" s="170"/>
      <c r="J126" s="170"/>
      <c r="K126" s="169"/>
    </row>
    <row r="127" spans="1:11" s="171" customFormat="1" ht="12">
      <c r="A127" s="170"/>
      <c r="B127" s="170"/>
      <c r="C127" s="170"/>
      <c r="D127" s="170"/>
      <c r="E127" s="170"/>
      <c r="F127" s="170"/>
      <c r="G127" s="170"/>
      <c r="H127" s="170"/>
      <c r="I127" s="170"/>
      <c r="J127" s="170"/>
      <c r="K127" s="169"/>
    </row>
    <row r="128" spans="1:11" s="171" customFormat="1" ht="12">
      <c r="A128" s="170"/>
      <c r="B128" s="170"/>
      <c r="C128" s="170"/>
      <c r="D128" s="170"/>
      <c r="E128" s="170"/>
      <c r="F128" s="170"/>
      <c r="G128" s="170"/>
      <c r="H128" s="170"/>
      <c r="I128" s="170"/>
      <c r="J128" s="170"/>
      <c r="K128" s="169"/>
    </row>
    <row r="129" spans="1:11" s="171" customFormat="1" ht="12">
      <c r="A129" s="170"/>
      <c r="B129" s="170"/>
      <c r="C129" s="170"/>
      <c r="D129" s="170"/>
      <c r="E129" s="170"/>
      <c r="F129" s="170"/>
      <c r="G129" s="170"/>
      <c r="H129" s="170"/>
      <c r="I129" s="170"/>
      <c r="J129" s="170"/>
      <c r="K129" s="169"/>
    </row>
    <row r="130" spans="1:11" s="171" customFormat="1" ht="12">
      <c r="A130" s="170"/>
      <c r="B130" s="170"/>
      <c r="C130" s="170"/>
      <c r="D130" s="170"/>
      <c r="E130" s="170"/>
      <c r="F130" s="170"/>
      <c r="G130" s="170"/>
      <c r="H130" s="170"/>
      <c r="I130" s="170"/>
      <c r="J130" s="170"/>
      <c r="K130" s="169"/>
    </row>
    <row r="131" spans="1:11" s="171" customFormat="1" ht="12">
      <c r="A131" s="170"/>
      <c r="B131" s="170"/>
      <c r="C131" s="170"/>
      <c r="D131" s="170"/>
      <c r="E131" s="170"/>
      <c r="F131" s="170"/>
      <c r="G131" s="170"/>
      <c r="H131" s="170"/>
      <c r="I131" s="170"/>
      <c r="J131" s="170"/>
      <c r="K131" s="169"/>
    </row>
    <row r="132" spans="1:11" s="171" customFormat="1" ht="12">
      <c r="A132" s="170"/>
      <c r="B132" s="170"/>
      <c r="C132" s="170"/>
      <c r="D132" s="170"/>
      <c r="E132" s="170"/>
      <c r="F132" s="170"/>
      <c r="G132" s="170"/>
      <c r="H132" s="170"/>
      <c r="I132" s="170"/>
      <c r="J132" s="170"/>
      <c r="K132" s="169"/>
    </row>
    <row r="133" spans="1:11" s="171" customFormat="1" ht="12">
      <c r="A133" s="170"/>
      <c r="B133" s="170"/>
      <c r="C133" s="170"/>
      <c r="D133" s="170"/>
      <c r="E133" s="170"/>
      <c r="F133" s="170"/>
      <c r="G133" s="170"/>
      <c r="H133" s="170"/>
      <c r="I133" s="170"/>
      <c r="J133" s="170"/>
      <c r="K133" s="169"/>
    </row>
    <row r="134" spans="1:11" s="171" customFormat="1" ht="12">
      <c r="A134" s="170"/>
      <c r="B134" s="170"/>
      <c r="C134" s="170"/>
      <c r="D134" s="170"/>
      <c r="E134" s="170"/>
      <c r="F134" s="170"/>
      <c r="G134" s="170"/>
      <c r="H134" s="170"/>
      <c r="I134" s="170"/>
      <c r="J134" s="170"/>
      <c r="K134" s="169"/>
    </row>
    <row r="135" spans="1:11" s="171" customFormat="1" ht="12">
      <c r="A135" s="170"/>
      <c r="B135" s="170"/>
      <c r="C135" s="170"/>
      <c r="D135" s="170"/>
      <c r="E135" s="170"/>
      <c r="F135" s="170"/>
      <c r="G135" s="170"/>
      <c r="H135" s="170"/>
      <c r="I135" s="170"/>
      <c r="J135" s="170"/>
      <c r="K135" s="169"/>
    </row>
    <row r="136" spans="1:11" s="171" customFormat="1" ht="12">
      <c r="A136" s="170"/>
      <c r="B136" s="170"/>
      <c r="C136" s="170"/>
      <c r="D136" s="170"/>
      <c r="E136" s="170"/>
      <c r="F136" s="170"/>
      <c r="G136" s="170"/>
      <c r="H136" s="170"/>
      <c r="I136" s="170"/>
      <c r="J136" s="170"/>
      <c r="K136" s="169"/>
    </row>
    <row r="137" spans="1:11" s="171" customFormat="1" ht="12">
      <c r="A137" s="170"/>
      <c r="B137" s="170"/>
      <c r="C137" s="170"/>
      <c r="D137" s="170"/>
      <c r="E137" s="170"/>
      <c r="F137" s="170"/>
      <c r="G137" s="170"/>
      <c r="H137" s="170"/>
      <c r="I137" s="170"/>
      <c r="J137" s="170"/>
      <c r="K137" s="169"/>
    </row>
    <row r="138" spans="1:11" s="171" customFormat="1">
      <c r="A138" s="170"/>
      <c r="B138" s="170"/>
      <c r="C138" s="170"/>
      <c r="D138" s="170"/>
      <c r="E138" s="170"/>
      <c r="F138" s="170"/>
      <c r="G138" s="170"/>
      <c r="H138" s="170"/>
      <c r="I138" s="170"/>
      <c r="J138" s="170"/>
      <c r="K138" s="43"/>
    </row>
  </sheetData>
  <sheetProtection selectLockedCells="1"/>
  <mergeCells count="19">
    <mergeCell ref="A3:F3"/>
    <mergeCell ref="G3:K3"/>
    <mergeCell ref="E7:F8"/>
    <mergeCell ref="G7:G8"/>
    <mergeCell ref="J9:J10"/>
    <mergeCell ref="B7:D8"/>
    <mergeCell ref="H7:J8"/>
    <mergeCell ref="A6:A10"/>
    <mergeCell ref="K6:K10"/>
    <mergeCell ref="B9:B10"/>
    <mergeCell ref="I9:I10"/>
    <mergeCell ref="C9:C10"/>
    <mergeCell ref="D9:D10"/>
    <mergeCell ref="E9:E10"/>
    <mergeCell ref="F9:F10"/>
    <mergeCell ref="G9:G10"/>
    <mergeCell ref="H9:H10"/>
    <mergeCell ref="B6:F6"/>
    <mergeCell ref="G6:J6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5"/>
  <sheetViews>
    <sheetView view="pageBreakPreview" topLeftCell="A4" zoomScaleNormal="100" zoomScaleSheetLayoutView="100" workbookViewId="0">
      <selection activeCell="F23" sqref="F23"/>
    </sheetView>
  </sheetViews>
  <sheetFormatPr defaultColWidth="11.25" defaultRowHeight="14.25"/>
  <cols>
    <col min="1" max="1" width="9.5" style="192" customWidth="1"/>
    <col min="2" max="2" width="10.625" style="45" customWidth="1"/>
    <col min="3" max="3" width="8.625" style="177" customWidth="1"/>
    <col min="4" max="4" width="9.25" style="177" customWidth="1"/>
    <col min="5" max="5" width="14.625" style="177" customWidth="1"/>
    <col min="6" max="6" width="10.25" style="177" customWidth="1"/>
    <col min="7" max="7" width="9.625" style="177" customWidth="1"/>
    <col min="8" max="8" width="10" style="177" customWidth="1"/>
    <col min="9" max="9" width="12.75" style="177" customWidth="1"/>
    <col min="10" max="10" width="9.375" style="177" customWidth="1"/>
    <col min="11" max="11" width="8.375" style="177" customWidth="1"/>
    <col min="12" max="12" width="9.125" style="45" customWidth="1"/>
    <col min="13" max="13" width="13" style="45" customWidth="1"/>
    <col min="14" max="14" width="9.75" style="45" customWidth="1"/>
    <col min="15" max="15" width="9.25" style="45" customWidth="1"/>
    <col min="16" max="16" width="10.75" style="192" customWidth="1"/>
    <col min="17" max="17" width="9.125" style="192" customWidth="1"/>
    <col min="18" max="18" width="10.875" style="45" customWidth="1"/>
    <col min="19" max="19" width="14.75" style="45" customWidth="1"/>
    <col min="20" max="20" width="11.5" style="45" customWidth="1"/>
    <col min="21" max="21" width="10.625" style="45" customWidth="1"/>
    <col min="22" max="22" width="11.375" style="45" customWidth="1"/>
    <col min="23" max="23" width="14.125" style="45" customWidth="1"/>
    <col min="24" max="24" width="12" style="177" customWidth="1"/>
    <col min="25" max="25" width="11.5" style="177" customWidth="1"/>
    <col min="26" max="26" width="11" style="45" customWidth="1"/>
    <col min="27" max="27" width="15.125" style="45" customWidth="1"/>
    <col min="28" max="28" width="11.5" style="45" customWidth="1"/>
    <col min="29" max="29" width="10.25" style="45" customWidth="1"/>
    <col min="30" max="30" width="11.125" style="192" customWidth="1"/>
    <col min="31" max="31" width="10.5" style="192" customWidth="1"/>
    <col min="32" max="32" width="10" style="45" customWidth="1"/>
    <col min="33" max="33" width="13.25" style="45" customWidth="1"/>
    <col min="34" max="34" width="9" style="45" customWidth="1"/>
    <col min="35" max="35" width="8.5" style="45" customWidth="1"/>
    <col min="36" max="36" width="8.875" style="45" customWidth="1"/>
    <col min="37" max="37" width="13.375" style="45" customWidth="1"/>
    <col min="38" max="38" width="8.875" style="177" customWidth="1"/>
    <col min="39" max="39" width="8.5" style="177" customWidth="1"/>
    <col min="40" max="40" width="9.375" style="177" customWidth="1"/>
    <col min="41" max="41" width="13.625" style="177" customWidth="1"/>
    <col min="42" max="42" width="8.125" style="177" customWidth="1"/>
    <col min="43" max="43" width="9" style="177" customWidth="1"/>
    <col min="44" max="44" width="9.125" style="177" customWidth="1"/>
    <col min="45" max="45" width="14.125" style="177" customWidth="1"/>
    <col min="46" max="46" width="10.5" style="192" customWidth="1"/>
    <col min="47" max="16384" width="11.25" style="177"/>
  </cols>
  <sheetData>
    <row r="1" spans="1:46" s="187" customFormat="1" ht="14.1" customHeight="1">
      <c r="A1" s="55" t="s">
        <v>760</v>
      </c>
      <c r="B1" s="2"/>
      <c r="K1" s="14"/>
      <c r="L1" s="55"/>
      <c r="P1" s="14" t="s">
        <v>1391</v>
      </c>
      <c r="Q1" s="55" t="s">
        <v>1392</v>
      </c>
      <c r="Y1" s="14"/>
      <c r="Z1" s="55"/>
      <c r="AD1" s="14" t="s">
        <v>1393</v>
      </c>
      <c r="AE1" s="55" t="s">
        <v>1394</v>
      </c>
      <c r="AT1" s="14" t="s">
        <v>1395</v>
      </c>
    </row>
    <row r="2" spans="1:46" s="187" customFormat="1" ht="14.1" customHeight="1">
      <c r="A2" s="55"/>
      <c r="B2" s="2"/>
      <c r="K2" s="14"/>
      <c r="L2" s="55"/>
      <c r="P2" s="55"/>
      <c r="Q2" s="55"/>
      <c r="Y2" s="14"/>
      <c r="Z2" s="55"/>
      <c r="AD2" s="55"/>
      <c r="AE2" s="55"/>
      <c r="AT2" s="55"/>
    </row>
    <row r="3" spans="1:46" s="185" customFormat="1" ht="20.100000000000001" customHeight="1">
      <c r="A3" s="1867" t="s">
        <v>948</v>
      </c>
      <c r="B3" s="1867"/>
      <c r="C3" s="1867"/>
      <c r="D3" s="1867"/>
      <c r="E3" s="1867"/>
      <c r="F3" s="1867"/>
      <c r="G3" s="1867"/>
      <c r="H3" s="1867"/>
      <c r="I3" s="1867" t="s">
        <v>949</v>
      </c>
      <c r="J3" s="1867"/>
      <c r="K3" s="1867"/>
      <c r="L3" s="1867"/>
      <c r="M3" s="1867"/>
      <c r="N3" s="1867"/>
      <c r="O3" s="1867"/>
      <c r="P3" s="1867"/>
      <c r="Q3" s="1867" t="s">
        <v>950</v>
      </c>
      <c r="R3" s="1867"/>
      <c r="S3" s="1867"/>
      <c r="T3" s="1867"/>
      <c r="U3" s="1867"/>
      <c r="V3" s="1867"/>
      <c r="W3" s="1867"/>
      <c r="X3" s="1867" t="s">
        <v>951</v>
      </c>
      <c r="Y3" s="1867"/>
      <c r="Z3" s="1867"/>
      <c r="AA3" s="1867"/>
      <c r="AB3" s="1867"/>
      <c r="AC3" s="1867"/>
      <c r="AD3" s="1867"/>
      <c r="AE3" s="1867" t="s">
        <v>950</v>
      </c>
      <c r="AF3" s="1867"/>
      <c r="AG3" s="1867"/>
      <c r="AH3" s="1867"/>
      <c r="AI3" s="1867"/>
      <c r="AJ3" s="1867"/>
      <c r="AK3" s="1867"/>
      <c r="AL3" s="1867"/>
      <c r="AM3" s="1867" t="s">
        <v>951</v>
      </c>
      <c r="AN3" s="1867"/>
      <c r="AO3" s="1867"/>
      <c r="AP3" s="1867"/>
      <c r="AQ3" s="1867"/>
      <c r="AR3" s="1867"/>
      <c r="AS3" s="1867"/>
      <c r="AT3" s="1867"/>
    </row>
    <row r="4" spans="1:46" s="186" customFormat="1" ht="24" customHeight="1">
      <c r="A4" s="1888"/>
      <c r="B4" s="1888"/>
      <c r="C4" s="1888"/>
      <c r="D4" s="1888"/>
      <c r="E4" s="1888"/>
      <c r="F4" s="1888"/>
      <c r="G4" s="1888"/>
      <c r="H4" s="1888"/>
      <c r="I4" s="1888"/>
      <c r="J4" s="1888"/>
      <c r="K4" s="1888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</row>
    <row r="5" spans="1:46" s="176" customFormat="1" ht="18" customHeight="1" thickBot="1">
      <c r="A5" s="27" t="s">
        <v>356</v>
      </c>
      <c r="B5" s="27"/>
      <c r="K5" s="49"/>
      <c r="L5" s="27" t="s">
        <v>357</v>
      </c>
      <c r="P5" s="49" t="s">
        <v>749</v>
      </c>
      <c r="Q5" s="27" t="s">
        <v>356</v>
      </c>
      <c r="Y5" s="49"/>
      <c r="Z5" s="27" t="s">
        <v>357</v>
      </c>
      <c r="AD5" s="49" t="s">
        <v>749</v>
      </c>
      <c r="AE5" s="27" t="s">
        <v>356</v>
      </c>
      <c r="AT5" s="49" t="s">
        <v>749</v>
      </c>
    </row>
    <row r="6" spans="1:46" s="176" customFormat="1" ht="18" customHeight="1">
      <c r="A6" s="1405" t="s">
        <v>358</v>
      </c>
      <c r="B6" s="1355" t="s">
        <v>359</v>
      </c>
      <c r="C6" s="1355"/>
      <c r="D6" s="1355"/>
      <c r="E6" s="1355"/>
      <c r="F6" s="1868" t="s">
        <v>845</v>
      </c>
      <c r="G6" s="1869"/>
      <c r="H6" s="1869"/>
      <c r="I6" s="1869" t="s">
        <v>844</v>
      </c>
      <c r="J6" s="1869"/>
      <c r="K6" s="1869"/>
      <c r="L6" s="1869"/>
      <c r="M6" s="1869"/>
      <c r="N6" s="1869"/>
      <c r="O6" s="1895"/>
      <c r="P6" s="1512" t="s">
        <v>846</v>
      </c>
      <c r="Q6" s="1405" t="s">
        <v>358</v>
      </c>
      <c r="R6" s="1872" t="s">
        <v>360</v>
      </c>
      <c r="S6" s="1869"/>
      <c r="T6" s="1869"/>
      <c r="U6" s="1869"/>
      <c r="V6" s="1869"/>
      <c r="W6" s="1869"/>
      <c r="X6" s="1869" t="s">
        <v>360</v>
      </c>
      <c r="Y6" s="1869"/>
      <c r="Z6" s="1869"/>
      <c r="AA6" s="1896"/>
      <c r="AB6" s="1868" t="s">
        <v>361</v>
      </c>
      <c r="AC6" s="1869"/>
      <c r="AD6" s="1512" t="s">
        <v>846</v>
      </c>
      <c r="AE6" s="1405" t="s">
        <v>358</v>
      </c>
      <c r="AF6" s="1872" t="s">
        <v>361</v>
      </c>
      <c r="AG6" s="1869"/>
      <c r="AH6" s="1869"/>
      <c r="AI6" s="1869"/>
      <c r="AJ6" s="1869"/>
      <c r="AK6" s="1869"/>
      <c r="AL6" s="1869"/>
      <c r="AM6" s="1869" t="s">
        <v>361</v>
      </c>
      <c r="AN6" s="1869"/>
      <c r="AO6" s="1869"/>
      <c r="AP6" s="1869"/>
      <c r="AQ6" s="1869"/>
      <c r="AR6" s="1869"/>
      <c r="AS6" s="1869"/>
      <c r="AT6" s="1512" t="s">
        <v>846</v>
      </c>
    </row>
    <row r="7" spans="1:46" s="176" customFormat="1" ht="18" customHeight="1">
      <c r="A7" s="1473"/>
      <c r="B7" s="1748"/>
      <c r="C7" s="1748"/>
      <c r="D7" s="1748"/>
      <c r="E7" s="1748"/>
      <c r="F7" s="1870"/>
      <c r="G7" s="1871"/>
      <c r="H7" s="1871"/>
      <c r="I7" s="1871"/>
      <c r="J7" s="1871"/>
      <c r="K7" s="1871"/>
      <c r="L7" s="1871"/>
      <c r="M7" s="1871"/>
      <c r="N7" s="1871"/>
      <c r="O7" s="1887"/>
      <c r="P7" s="1513"/>
      <c r="Q7" s="1473"/>
      <c r="R7" s="1873"/>
      <c r="S7" s="1871"/>
      <c r="T7" s="1871"/>
      <c r="U7" s="1871"/>
      <c r="V7" s="1871"/>
      <c r="W7" s="1871"/>
      <c r="X7" s="1871"/>
      <c r="Y7" s="1871"/>
      <c r="Z7" s="1871"/>
      <c r="AA7" s="1877"/>
      <c r="AB7" s="1870"/>
      <c r="AC7" s="1871"/>
      <c r="AD7" s="1513"/>
      <c r="AE7" s="1473"/>
      <c r="AF7" s="1873"/>
      <c r="AG7" s="1871"/>
      <c r="AH7" s="1871"/>
      <c r="AI7" s="1871"/>
      <c r="AJ7" s="1871"/>
      <c r="AK7" s="1871"/>
      <c r="AL7" s="1871"/>
      <c r="AM7" s="1871"/>
      <c r="AN7" s="1871"/>
      <c r="AO7" s="1871"/>
      <c r="AP7" s="1871"/>
      <c r="AQ7" s="1871"/>
      <c r="AR7" s="1871"/>
      <c r="AS7" s="1871"/>
      <c r="AT7" s="1513"/>
    </row>
    <row r="8" spans="1:46" s="187" customFormat="1" ht="13.5" customHeight="1">
      <c r="A8" s="1473"/>
      <c r="B8" s="1748"/>
      <c r="C8" s="1748"/>
      <c r="D8" s="1748"/>
      <c r="E8" s="1748"/>
      <c r="F8" s="345"/>
      <c r="G8" s="347"/>
      <c r="H8" s="1580" t="s">
        <v>843</v>
      </c>
      <c r="I8" s="1516"/>
      <c r="J8" s="1874" t="s">
        <v>363</v>
      </c>
      <c r="K8" s="1875"/>
      <c r="L8" s="1875"/>
      <c r="M8" s="1876"/>
      <c r="N8" s="1874" t="s">
        <v>364</v>
      </c>
      <c r="O8" s="1886"/>
      <c r="P8" s="1513"/>
      <c r="Q8" s="1473"/>
      <c r="R8" s="1885" t="s">
        <v>1125</v>
      </c>
      <c r="S8" s="1875"/>
      <c r="T8" s="1874" t="s">
        <v>1126</v>
      </c>
      <c r="U8" s="1875"/>
      <c r="V8" s="1875"/>
      <c r="W8" s="1875"/>
      <c r="X8" s="1875" t="s">
        <v>1127</v>
      </c>
      <c r="Y8" s="1875"/>
      <c r="Z8" s="1875"/>
      <c r="AA8" s="1876"/>
      <c r="AB8" s="1874" t="s">
        <v>362</v>
      </c>
      <c r="AC8" s="1875"/>
      <c r="AD8" s="1513"/>
      <c r="AE8" s="1473"/>
      <c r="AF8" s="1885" t="s">
        <v>362</v>
      </c>
      <c r="AG8" s="1876"/>
      <c r="AH8" s="1874" t="s">
        <v>1128</v>
      </c>
      <c r="AI8" s="1875"/>
      <c r="AJ8" s="1875"/>
      <c r="AK8" s="1876"/>
      <c r="AL8" s="988"/>
      <c r="AM8" s="1875" t="s">
        <v>1396</v>
      </c>
      <c r="AN8" s="1875"/>
      <c r="AO8" s="1876"/>
      <c r="AP8" s="1874" t="s">
        <v>365</v>
      </c>
      <c r="AQ8" s="1875"/>
      <c r="AR8" s="1875"/>
      <c r="AS8" s="1875"/>
      <c r="AT8" s="1513"/>
    </row>
    <row r="9" spans="1:46" s="187" customFormat="1" ht="21.6" customHeight="1">
      <c r="A9" s="1473"/>
      <c r="B9" s="1325"/>
      <c r="C9" s="1325"/>
      <c r="D9" s="1325"/>
      <c r="E9" s="1325"/>
      <c r="F9" s="346"/>
      <c r="G9" s="348"/>
      <c r="H9" s="1582"/>
      <c r="I9" s="1575"/>
      <c r="J9" s="1870"/>
      <c r="K9" s="1871"/>
      <c r="L9" s="1871"/>
      <c r="M9" s="1877"/>
      <c r="N9" s="1870"/>
      <c r="O9" s="1887"/>
      <c r="P9" s="1513"/>
      <c r="Q9" s="1473"/>
      <c r="R9" s="1873"/>
      <c r="S9" s="1871"/>
      <c r="T9" s="1870"/>
      <c r="U9" s="1871"/>
      <c r="V9" s="1871"/>
      <c r="W9" s="1871"/>
      <c r="X9" s="1871"/>
      <c r="Y9" s="1871"/>
      <c r="Z9" s="1871"/>
      <c r="AA9" s="1877"/>
      <c r="AB9" s="1870"/>
      <c r="AC9" s="1871"/>
      <c r="AD9" s="1513"/>
      <c r="AE9" s="1473"/>
      <c r="AF9" s="1873"/>
      <c r="AG9" s="1877"/>
      <c r="AH9" s="1870"/>
      <c r="AI9" s="1871"/>
      <c r="AJ9" s="1871"/>
      <c r="AK9" s="1877"/>
      <c r="AL9" s="989"/>
      <c r="AM9" s="1871"/>
      <c r="AN9" s="1871"/>
      <c r="AO9" s="1877"/>
      <c r="AP9" s="1870"/>
      <c r="AQ9" s="1871"/>
      <c r="AR9" s="1871"/>
      <c r="AS9" s="1871"/>
      <c r="AT9" s="1513"/>
    </row>
    <row r="10" spans="1:46" s="187" customFormat="1" ht="12.75" customHeight="1">
      <c r="A10" s="1473"/>
      <c r="B10" s="1516" t="s">
        <v>199</v>
      </c>
      <c r="C10" s="1878" t="s">
        <v>200</v>
      </c>
      <c r="D10" s="1878" t="s">
        <v>201</v>
      </c>
      <c r="E10" s="1874" t="s">
        <v>366</v>
      </c>
      <c r="F10" s="1503" t="s">
        <v>199</v>
      </c>
      <c r="G10" s="1878" t="s">
        <v>200</v>
      </c>
      <c r="H10" s="1874" t="s">
        <v>201</v>
      </c>
      <c r="I10" s="1876" t="s">
        <v>366</v>
      </c>
      <c r="J10" s="1503" t="s">
        <v>367</v>
      </c>
      <c r="K10" s="1874" t="s">
        <v>200</v>
      </c>
      <c r="L10" s="1878" t="s">
        <v>201</v>
      </c>
      <c r="M10" s="1878" t="s">
        <v>746</v>
      </c>
      <c r="N10" s="1503" t="s">
        <v>367</v>
      </c>
      <c r="O10" s="1889" t="s">
        <v>200</v>
      </c>
      <c r="P10" s="1513"/>
      <c r="Q10" s="1473"/>
      <c r="R10" s="1892" t="s">
        <v>201</v>
      </c>
      <c r="S10" s="1878" t="s">
        <v>746</v>
      </c>
      <c r="T10" s="1503" t="s">
        <v>367</v>
      </c>
      <c r="U10" s="1878" t="s">
        <v>200</v>
      </c>
      <c r="V10" s="1878" t="s">
        <v>201</v>
      </c>
      <c r="W10" s="1874" t="s">
        <v>746</v>
      </c>
      <c r="X10" s="1516" t="s">
        <v>367</v>
      </c>
      <c r="Y10" s="1874" t="s">
        <v>200</v>
      </c>
      <c r="Z10" s="1878" t="s">
        <v>201</v>
      </c>
      <c r="AA10" s="1878" t="s">
        <v>746</v>
      </c>
      <c r="AB10" s="1503" t="s">
        <v>368</v>
      </c>
      <c r="AC10" s="1874" t="s">
        <v>200</v>
      </c>
      <c r="AD10" s="1513"/>
      <c r="AE10" s="1473"/>
      <c r="AF10" s="1892" t="s">
        <v>201</v>
      </c>
      <c r="AG10" s="1874" t="s">
        <v>747</v>
      </c>
      <c r="AH10" s="1503" t="s">
        <v>368</v>
      </c>
      <c r="AI10" s="1878" t="s">
        <v>200</v>
      </c>
      <c r="AJ10" s="1878" t="s">
        <v>201</v>
      </c>
      <c r="AK10" s="1874" t="s">
        <v>747</v>
      </c>
      <c r="AL10" s="1515" t="s">
        <v>368</v>
      </c>
      <c r="AM10" s="1876" t="s">
        <v>200</v>
      </c>
      <c r="AN10" s="1874" t="s">
        <v>201</v>
      </c>
      <c r="AO10" s="1878" t="s">
        <v>747</v>
      </c>
      <c r="AP10" s="1503" t="s">
        <v>368</v>
      </c>
      <c r="AQ10" s="1878" t="s">
        <v>200</v>
      </c>
      <c r="AR10" s="1878" t="s">
        <v>201</v>
      </c>
      <c r="AS10" s="1874" t="s">
        <v>747</v>
      </c>
      <c r="AT10" s="1513"/>
    </row>
    <row r="11" spans="1:46" s="187" customFormat="1" ht="12.75" customHeight="1">
      <c r="A11" s="1473"/>
      <c r="B11" s="1573"/>
      <c r="C11" s="1879"/>
      <c r="D11" s="1879"/>
      <c r="E11" s="1881"/>
      <c r="F11" s="1505"/>
      <c r="G11" s="1879"/>
      <c r="H11" s="1881"/>
      <c r="I11" s="1883"/>
      <c r="J11" s="1505"/>
      <c r="K11" s="1881"/>
      <c r="L11" s="1879"/>
      <c r="M11" s="1879"/>
      <c r="N11" s="1505"/>
      <c r="O11" s="1890"/>
      <c r="P11" s="1513"/>
      <c r="Q11" s="1473"/>
      <c r="R11" s="1893"/>
      <c r="S11" s="1879"/>
      <c r="T11" s="1505"/>
      <c r="U11" s="1879"/>
      <c r="V11" s="1879"/>
      <c r="W11" s="1881"/>
      <c r="X11" s="1573"/>
      <c r="Y11" s="1881"/>
      <c r="Z11" s="1879"/>
      <c r="AA11" s="1879"/>
      <c r="AB11" s="1505"/>
      <c r="AC11" s="1881"/>
      <c r="AD11" s="1513"/>
      <c r="AE11" s="1473"/>
      <c r="AF11" s="1893"/>
      <c r="AG11" s="1881"/>
      <c r="AH11" s="1505"/>
      <c r="AI11" s="1879"/>
      <c r="AJ11" s="1879"/>
      <c r="AK11" s="1881"/>
      <c r="AL11" s="1567"/>
      <c r="AM11" s="1883"/>
      <c r="AN11" s="1881"/>
      <c r="AO11" s="1879"/>
      <c r="AP11" s="1505"/>
      <c r="AQ11" s="1879"/>
      <c r="AR11" s="1879"/>
      <c r="AS11" s="1881"/>
      <c r="AT11" s="1513"/>
    </row>
    <row r="12" spans="1:46" s="187" customFormat="1" ht="14.25" customHeight="1">
      <c r="A12" s="1474"/>
      <c r="B12" s="1521"/>
      <c r="C12" s="1880"/>
      <c r="D12" s="1880"/>
      <c r="E12" s="1882"/>
      <c r="F12" s="1518"/>
      <c r="G12" s="1880"/>
      <c r="H12" s="1882"/>
      <c r="I12" s="1884"/>
      <c r="J12" s="1518"/>
      <c r="K12" s="1882"/>
      <c r="L12" s="1880"/>
      <c r="M12" s="1880"/>
      <c r="N12" s="1518"/>
      <c r="O12" s="1891"/>
      <c r="P12" s="1514"/>
      <c r="Q12" s="1474"/>
      <c r="R12" s="1894"/>
      <c r="S12" s="1880"/>
      <c r="T12" s="1518"/>
      <c r="U12" s="1880"/>
      <c r="V12" s="1880"/>
      <c r="W12" s="1882"/>
      <c r="X12" s="1521"/>
      <c r="Y12" s="1882"/>
      <c r="Z12" s="1880"/>
      <c r="AA12" s="1880"/>
      <c r="AB12" s="1518"/>
      <c r="AC12" s="1882"/>
      <c r="AD12" s="1514"/>
      <c r="AE12" s="1474"/>
      <c r="AF12" s="1894"/>
      <c r="AG12" s="1882"/>
      <c r="AH12" s="1518"/>
      <c r="AI12" s="1880"/>
      <c r="AJ12" s="1880"/>
      <c r="AK12" s="1882"/>
      <c r="AL12" s="1520"/>
      <c r="AM12" s="1884"/>
      <c r="AN12" s="1882"/>
      <c r="AO12" s="1880"/>
      <c r="AP12" s="1518"/>
      <c r="AQ12" s="1880"/>
      <c r="AR12" s="1880"/>
      <c r="AS12" s="1882"/>
      <c r="AT12" s="1514"/>
    </row>
    <row r="13" spans="1:46" s="188" customFormat="1" ht="16.5" customHeight="1">
      <c r="A13" s="277" t="s">
        <v>344</v>
      </c>
      <c r="B13" s="275">
        <v>8</v>
      </c>
      <c r="C13" s="275">
        <v>141</v>
      </c>
      <c r="D13" s="275">
        <v>151</v>
      </c>
      <c r="E13" s="275">
        <v>274</v>
      </c>
      <c r="F13" s="276" t="s">
        <v>46</v>
      </c>
      <c r="G13" s="276" t="s">
        <v>46</v>
      </c>
      <c r="H13" s="276" t="s">
        <v>46</v>
      </c>
      <c r="I13" s="276" t="s">
        <v>46</v>
      </c>
      <c r="J13" s="276">
        <v>7</v>
      </c>
      <c r="K13" s="276">
        <v>131</v>
      </c>
      <c r="L13" s="276">
        <v>144</v>
      </c>
      <c r="M13" s="276">
        <v>266</v>
      </c>
      <c r="N13" s="276" t="s">
        <v>46</v>
      </c>
      <c r="O13" s="349" t="s">
        <v>46</v>
      </c>
      <c r="P13" s="350" t="s">
        <v>344</v>
      </c>
      <c r="Q13" s="277" t="s">
        <v>344</v>
      </c>
      <c r="R13" s="280" t="s">
        <v>46</v>
      </c>
      <c r="S13" s="276" t="s">
        <v>46</v>
      </c>
      <c r="T13" s="276" t="s">
        <v>46</v>
      </c>
      <c r="U13" s="276" t="s">
        <v>46</v>
      </c>
      <c r="V13" s="276" t="s">
        <v>46</v>
      </c>
      <c r="W13" s="276" t="s">
        <v>46</v>
      </c>
      <c r="X13" s="275" t="s">
        <v>46</v>
      </c>
      <c r="Y13" s="275" t="s">
        <v>46</v>
      </c>
      <c r="Z13" s="275" t="s">
        <v>46</v>
      </c>
      <c r="AA13" s="275" t="s">
        <v>46</v>
      </c>
      <c r="AB13" s="275" t="s">
        <v>46</v>
      </c>
      <c r="AC13" s="275" t="s">
        <v>46</v>
      </c>
      <c r="AD13" s="350" t="s">
        <v>344</v>
      </c>
      <c r="AE13" s="277" t="s">
        <v>344</v>
      </c>
      <c r="AF13" s="280" t="s">
        <v>46</v>
      </c>
      <c r="AG13" s="276" t="s">
        <v>46</v>
      </c>
      <c r="AH13" s="276" t="s">
        <v>46</v>
      </c>
      <c r="AI13" s="276" t="s">
        <v>46</v>
      </c>
      <c r="AJ13" s="276" t="s">
        <v>46</v>
      </c>
      <c r="AK13" s="276" t="s">
        <v>46</v>
      </c>
      <c r="AL13" s="276" t="s">
        <v>46</v>
      </c>
      <c r="AM13" s="276" t="s">
        <v>46</v>
      </c>
      <c r="AN13" s="276" t="s">
        <v>46</v>
      </c>
      <c r="AO13" s="276" t="s">
        <v>46</v>
      </c>
      <c r="AP13" s="276">
        <v>1</v>
      </c>
      <c r="AQ13" s="276">
        <v>10</v>
      </c>
      <c r="AR13" s="276">
        <v>7</v>
      </c>
      <c r="AS13" s="276">
        <v>8</v>
      </c>
      <c r="AT13" s="350" t="s">
        <v>344</v>
      </c>
    </row>
    <row r="14" spans="1:46" s="188" customFormat="1" ht="16.5" customHeight="1">
      <c r="A14" s="277" t="s">
        <v>297</v>
      </c>
      <c r="B14" s="275">
        <v>8</v>
      </c>
      <c r="C14" s="275">
        <v>133</v>
      </c>
      <c r="D14" s="275">
        <v>170</v>
      </c>
      <c r="E14" s="275">
        <v>232</v>
      </c>
      <c r="F14" s="276" t="s">
        <v>46</v>
      </c>
      <c r="G14" s="276" t="s">
        <v>46</v>
      </c>
      <c r="H14" s="276" t="s">
        <v>46</v>
      </c>
      <c r="I14" s="276" t="s">
        <v>46</v>
      </c>
      <c r="J14" s="276">
        <v>7</v>
      </c>
      <c r="K14" s="276">
        <v>119</v>
      </c>
      <c r="L14" s="276">
        <v>165</v>
      </c>
      <c r="M14" s="276">
        <v>224</v>
      </c>
      <c r="N14" s="276" t="s">
        <v>46</v>
      </c>
      <c r="O14" s="349" t="s">
        <v>46</v>
      </c>
      <c r="P14" s="350" t="s">
        <v>297</v>
      </c>
      <c r="Q14" s="277" t="s">
        <v>297</v>
      </c>
      <c r="R14" s="280" t="s">
        <v>46</v>
      </c>
      <c r="S14" s="276" t="s">
        <v>46</v>
      </c>
      <c r="T14" s="276" t="s">
        <v>46</v>
      </c>
      <c r="U14" s="276" t="s">
        <v>46</v>
      </c>
      <c r="V14" s="276" t="s">
        <v>46</v>
      </c>
      <c r="W14" s="276" t="s">
        <v>46</v>
      </c>
      <c r="X14" s="275" t="s">
        <v>46</v>
      </c>
      <c r="Y14" s="275" t="s">
        <v>46</v>
      </c>
      <c r="Z14" s="275" t="s">
        <v>46</v>
      </c>
      <c r="AA14" s="275" t="s">
        <v>46</v>
      </c>
      <c r="AB14" s="275" t="s">
        <v>46</v>
      </c>
      <c r="AC14" s="275" t="s">
        <v>46</v>
      </c>
      <c r="AD14" s="350" t="s">
        <v>297</v>
      </c>
      <c r="AE14" s="277" t="s">
        <v>297</v>
      </c>
      <c r="AF14" s="280" t="s">
        <v>46</v>
      </c>
      <c r="AG14" s="276" t="s">
        <v>46</v>
      </c>
      <c r="AH14" s="276" t="s">
        <v>46</v>
      </c>
      <c r="AI14" s="276" t="s">
        <v>46</v>
      </c>
      <c r="AJ14" s="276" t="s">
        <v>46</v>
      </c>
      <c r="AK14" s="276" t="s">
        <v>46</v>
      </c>
      <c r="AL14" s="276" t="s">
        <v>46</v>
      </c>
      <c r="AM14" s="276" t="s">
        <v>46</v>
      </c>
      <c r="AN14" s="276" t="s">
        <v>46</v>
      </c>
      <c r="AO14" s="276" t="s">
        <v>46</v>
      </c>
      <c r="AP14" s="276">
        <v>1</v>
      </c>
      <c r="AQ14" s="276">
        <v>14</v>
      </c>
      <c r="AR14" s="276">
        <v>5</v>
      </c>
      <c r="AS14" s="276">
        <v>8</v>
      </c>
      <c r="AT14" s="350" t="s">
        <v>297</v>
      </c>
    </row>
    <row r="15" spans="1:46" s="188" customFormat="1" ht="16.5" customHeight="1">
      <c r="A15" s="277" t="s">
        <v>348</v>
      </c>
      <c r="B15" s="275">
        <v>6</v>
      </c>
      <c r="C15" s="275">
        <v>289</v>
      </c>
      <c r="D15" s="275">
        <v>341</v>
      </c>
      <c r="E15" s="275">
        <v>305</v>
      </c>
      <c r="F15" s="276">
        <v>2</v>
      </c>
      <c r="G15" s="276">
        <v>30</v>
      </c>
      <c r="H15" s="276">
        <v>81</v>
      </c>
      <c r="I15" s="276">
        <v>254</v>
      </c>
      <c r="J15" s="276">
        <v>0</v>
      </c>
      <c r="K15" s="276">
        <v>0</v>
      </c>
      <c r="L15" s="276">
        <v>51</v>
      </c>
      <c r="M15" s="276">
        <v>244</v>
      </c>
      <c r="N15" s="276">
        <v>1</v>
      </c>
      <c r="O15" s="349">
        <v>30</v>
      </c>
      <c r="P15" s="350" t="s">
        <v>348</v>
      </c>
      <c r="Q15" s="277" t="s">
        <v>348</v>
      </c>
      <c r="R15" s="280">
        <v>30</v>
      </c>
      <c r="S15" s="276">
        <v>10</v>
      </c>
      <c r="T15" s="276">
        <v>0</v>
      </c>
      <c r="U15" s="276">
        <v>0</v>
      </c>
      <c r="V15" s="276">
        <v>0</v>
      </c>
      <c r="W15" s="276">
        <v>0</v>
      </c>
      <c r="X15" s="275">
        <v>1</v>
      </c>
      <c r="Y15" s="275">
        <v>0</v>
      </c>
      <c r="Z15" s="275">
        <v>0</v>
      </c>
      <c r="AA15" s="275">
        <v>0</v>
      </c>
      <c r="AB15" s="275">
        <v>4</v>
      </c>
      <c r="AC15" s="275">
        <v>259</v>
      </c>
      <c r="AD15" s="350" t="s">
        <v>348</v>
      </c>
      <c r="AE15" s="277" t="s">
        <v>348</v>
      </c>
      <c r="AF15" s="280">
        <v>260</v>
      </c>
      <c r="AG15" s="276">
        <v>51</v>
      </c>
      <c r="AH15" s="276">
        <v>0</v>
      </c>
      <c r="AI15" s="276">
        <v>0</v>
      </c>
      <c r="AJ15" s="276">
        <v>0</v>
      </c>
      <c r="AK15" s="276">
        <v>0</v>
      </c>
      <c r="AL15" s="276">
        <v>3</v>
      </c>
      <c r="AM15" s="276">
        <v>239</v>
      </c>
      <c r="AN15" s="276">
        <v>251</v>
      </c>
      <c r="AO15" s="276">
        <v>40</v>
      </c>
      <c r="AP15" s="276">
        <v>1</v>
      </c>
      <c r="AQ15" s="276">
        <v>20</v>
      </c>
      <c r="AR15" s="276">
        <v>9</v>
      </c>
      <c r="AS15" s="276">
        <v>11</v>
      </c>
      <c r="AT15" s="350" t="s">
        <v>348</v>
      </c>
    </row>
    <row r="16" spans="1:46" s="188" customFormat="1" ht="16.5" customHeight="1">
      <c r="A16" s="277" t="s">
        <v>904</v>
      </c>
      <c r="B16" s="275">
        <v>11</v>
      </c>
      <c r="C16" s="275">
        <v>373</v>
      </c>
      <c r="D16" s="275">
        <v>319</v>
      </c>
      <c r="E16" s="275">
        <v>308</v>
      </c>
      <c r="F16" s="276">
        <v>7</v>
      </c>
      <c r="G16" s="276">
        <v>119</v>
      </c>
      <c r="H16" s="276">
        <v>114</v>
      </c>
      <c r="I16" s="276">
        <v>259</v>
      </c>
      <c r="J16" s="276">
        <v>5</v>
      </c>
      <c r="K16" s="276">
        <v>87</v>
      </c>
      <c r="L16" s="276">
        <v>79</v>
      </c>
      <c r="M16" s="276">
        <v>252</v>
      </c>
      <c r="N16" s="276">
        <v>1</v>
      </c>
      <c r="O16" s="349">
        <v>32</v>
      </c>
      <c r="P16" s="350" t="s">
        <v>904</v>
      </c>
      <c r="Q16" s="277" t="s">
        <v>904</v>
      </c>
      <c r="R16" s="280">
        <v>35</v>
      </c>
      <c r="S16" s="276">
        <v>7</v>
      </c>
      <c r="T16" s="276">
        <v>0</v>
      </c>
      <c r="U16" s="276">
        <v>0</v>
      </c>
      <c r="V16" s="276">
        <v>0</v>
      </c>
      <c r="W16" s="276">
        <v>0</v>
      </c>
      <c r="X16" s="275">
        <v>1</v>
      </c>
      <c r="Y16" s="275">
        <v>0</v>
      </c>
      <c r="Z16" s="275">
        <v>0</v>
      </c>
      <c r="AA16" s="275">
        <v>0</v>
      </c>
      <c r="AB16" s="275">
        <v>4</v>
      </c>
      <c r="AC16" s="275">
        <v>254</v>
      </c>
      <c r="AD16" s="350" t="s">
        <v>904</v>
      </c>
      <c r="AE16" s="277" t="s">
        <v>904</v>
      </c>
      <c r="AF16" s="280">
        <v>205</v>
      </c>
      <c r="AG16" s="276">
        <v>49</v>
      </c>
      <c r="AH16" s="276">
        <v>1</v>
      </c>
      <c r="AI16" s="276">
        <v>18</v>
      </c>
      <c r="AJ16" s="276">
        <v>3</v>
      </c>
      <c r="AK16" s="276">
        <v>15</v>
      </c>
      <c r="AL16" s="276">
        <v>2</v>
      </c>
      <c r="AM16" s="276">
        <v>216</v>
      </c>
      <c r="AN16" s="276">
        <v>197</v>
      </c>
      <c r="AO16" s="276">
        <v>19</v>
      </c>
      <c r="AP16" s="276">
        <v>1</v>
      </c>
      <c r="AQ16" s="276">
        <v>20</v>
      </c>
      <c r="AR16" s="276">
        <v>5</v>
      </c>
      <c r="AS16" s="276">
        <v>15</v>
      </c>
      <c r="AT16" s="350" t="s">
        <v>904</v>
      </c>
    </row>
    <row r="17" spans="1:46" s="188" customFormat="1" ht="16.5" customHeight="1">
      <c r="A17" s="278" t="s">
        <v>1088</v>
      </c>
      <c r="B17" s="453">
        <f>SUM(B19:B41)</f>
        <v>10</v>
      </c>
      <c r="C17" s="453">
        <f t="shared" ref="C17:O17" si="0">SUM(C19:C41)</f>
        <v>416</v>
      </c>
      <c r="D17" s="453">
        <f>SUM(D19:D41)</f>
        <v>269</v>
      </c>
      <c r="E17" s="453">
        <f t="shared" si="0"/>
        <v>164</v>
      </c>
      <c r="F17" s="453">
        <f t="shared" si="0"/>
        <v>6</v>
      </c>
      <c r="G17" s="453">
        <f t="shared" si="0"/>
        <v>160</v>
      </c>
      <c r="H17" s="453">
        <f t="shared" si="0"/>
        <v>52</v>
      </c>
      <c r="I17" s="453">
        <f t="shared" si="0"/>
        <v>108</v>
      </c>
      <c r="J17" s="453">
        <f t="shared" si="0"/>
        <v>5</v>
      </c>
      <c r="K17" s="453">
        <f t="shared" si="0"/>
        <v>124</v>
      </c>
      <c r="L17" s="453">
        <f t="shared" si="0"/>
        <v>25</v>
      </c>
      <c r="M17" s="453">
        <f t="shared" si="0"/>
        <v>99</v>
      </c>
      <c r="N17" s="453">
        <f t="shared" si="0"/>
        <v>1</v>
      </c>
      <c r="O17" s="453">
        <f t="shared" si="0"/>
        <v>36</v>
      </c>
      <c r="P17" s="351" t="s">
        <v>1088</v>
      </c>
      <c r="Q17" s="278" t="s">
        <v>1088</v>
      </c>
      <c r="R17" s="453">
        <f>SUM(R19:R41)</f>
        <v>27</v>
      </c>
      <c r="S17" s="453">
        <f t="shared" ref="S17:AC17" si="1">SUM(S19:S41)</f>
        <v>9</v>
      </c>
      <c r="T17" s="453">
        <f t="shared" si="1"/>
        <v>0</v>
      </c>
      <c r="U17" s="453">
        <f t="shared" si="1"/>
        <v>0</v>
      </c>
      <c r="V17" s="453">
        <f t="shared" si="1"/>
        <v>0</v>
      </c>
      <c r="W17" s="453">
        <f t="shared" si="1"/>
        <v>0</v>
      </c>
      <c r="X17" s="453">
        <f t="shared" si="1"/>
        <v>0</v>
      </c>
      <c r="Y17" s="453">
        <f t="shared" si="1"/>
        <v>0</v>
      </c>
      <c r="Z17" s="453">
        <f t="shared" si="1"/>
        <v>0</v>
      </c>
      <c r="AA17" s="453">
        <f t="shared" si="1"/>
        <v>0</v>
      </c>
      <c r="AB17" s="453">
        <f t="shared" si="1"/>
        <v>4</v>
      </c>
      <c r="AC17" s="453">
        <f t="shared" si="1"/>
        <v>256</v>
      </c>
      <c r="AD17" s="351" t="s">
        <v>1088</v>
      </c>
      <c r="AE17" s="278" t="s">
        <v>1088</v>
      </c>
      <c r="AF17" s="453">
        <f>SUM(AF19:AF41)</f>
        <v>217</v>
      </c>
      <c r="AG17" s="453">
        <f t="shared" ref="AG17:AS17" si="2">SUM(AG19:AG41)</f>
        <v>56</v>
      </c>
      <c r="AH17" s="453">
        <f t="shared" si="2"/>
        <v>1</v>
      </c>
      <c r="AI17" s="453">
        <f t="shared" si="2"/>
        <v>21</v>
      </c>
      <c r="AJ17" s="453">
        <f t="shared" si="2"/>
        <v>3</v>
      </c>
      <c r="AK17" s="453">
        <f t="shared" si="2"/>
        <v>18</v>
      </c>
      <c r="AL17" s="453">
        <f t="shared" si="2"/>
        <v>2</v>
      </c>
      <c r="AM17" s="453">
        <f t="shared" si="2"/>
        <v>215</v>
      </c>
      <c r="AN17" s="453">
        <f t="shared" si="2"/>
        <v>208</v>
      </c>
      <c r="AO17" s="453">
        <f t="shared" si="2"/>
        <v>24</v>
      </c>
      <c r="AP17" s="453">
        <f t="shared" si="2"/>
        <v>1</v>
      </c>
      <c r="AQ17" s="453">
        <f t="shared" si="2"/>
        <v>20</v>
      </c>
      <c r="AR17" s="453">
        <f t="shared" si="2"/>
        <v>6</v>
      </c>
      <c r="AS17" s="453">
        <f t="shared" si="2"/>
        <v>14</v>
      </c>
      <c r="AT17" s="351" t="s">
        <v>1088</v>
      </c>
    </row>
    <row r="18" spans="1:46" s="187" customFormat="1" ht="11.25" customHeight="1">
      <c r="A18" s="279"/>
      <c r="B18" s="453"/>
      <c r="C18" s="453"/>
      <c r="D18" s="453"/>
      <c r="E18" s="453"/>
      <c r="F18" s="454"/>
      <c r="G18" s="454"/>
      <c r="H18" s="454"/>
      <c r="I18" s="454"/>
      <c r="J18" s="454"/>
      <c r="K18" s="454"/>
      <c r="L18" s="276"/>
      <c r="M18" s="276"/>
      <c r="N18" s="276"/>
      <c r="O18" s="349"/>
      <c r="P18" s="352"/>
      <c r="Q18" s="279"/>
      <c r="R18" s="280"/>
      <c r="S18" s="276"/>
      <c r="T18" s="276"/>
      <c r="U18" s="276"/>
      <c r="V18" s="276"/>
      <c r="W18" s="276"/>
      <c r="X18" s="275"/>
      <c r="Y18" s="275"/>
      <c r="Z18" s="275"/>
      <c r="AA18" s="275"/>
      <c r="AB18" s="275"/>
      <c r="AC18" s="275"/>
      <c r="AD18" s="352"/>
      <c r="AE18" s="279"/>
      <c r="AF18" s="280"/>
      <c r="AG18" s="276"/>
      <c r="AH18" s="276"/>
      <c r="AI18" s="276"/>
      <c r="AJ18" s="276"/>
      <c r="AK18" s="276"/>
      <c r="AL18" s="276"/>
      <c r="AM18" s="276"/>
      <c r="AN18" s="276"/>
      <c r="AO18" s="276"/>
      <c r="AP18" s="276"/>
      <c r="AQ18" s="276"/>
      <c r="AR18" s="276"/>
      <c r="AS18" s="276"/>
      <c r="AT18" s="352"/>
    </row>
    <row r="19" spans="1:46" s="187" customFormat="1" ht="16.149999999999999" customHeight="1">
      <c r="A19" s="279" t="s">
        <v>298</v>
      </c>
      <c r="B19" s="694">
        <f>SUM(F19,AB19)</f>
        <v>3</v>
      </c>
      <c r="C19" s="695">
        <f>SUM(G19,AC19)</f>
        <v>192</v>
      </c>
      <c r="D19" s="695">
        <f>SUM(H19,AF19)</f>
        <v>146</v>
      </c>
      <c r="E19" s="695">
        <f>SUM(I19,AG19)</f>
        <v>49</v>
      </c>
      <c r="F19" s="695">
        <f>SUM(J19,N19,T19,X19)</f>
        <v>1</v>
      </c>
      <c r="G19" s="695">
        <f t="shared" ref="G19:G34" si="3">SUM(K19,O19,U19,Y19)</f>
        <v>30</v>
      </c>
      <c r="H19" s="695">
        <f t="shared" ref="H19:H27" si="4">SUM(L19,R19,V19,Z19)</f>
        <v>5</v>
      </c>
      <c r="I19" s="695">
        <f>SUM(M19,S19,W19,AA19)</f>
        <v>25</v>
      </c>
      <c r="J19" s="926">
        <v>1</v>
      </c>
      <c r="K19" s="926">
        <v>30</v>
      </c>
      <c r="L19" s="926">
        <v>5</v>
      </c>
      <c r="M19" s="926">
        <v>25</v>
      </c>
      <c r="N19" s="926">
        <v>0</v>
      </c>
      <c r="O19" s="927">
        <v>0</v>
      </c>
      <c r="P19" s="434" t="s">
        <v>5</v>
      </c>
      <c r="Q19" s="279" t="s">
        <v>298</v>
      </c>
      <c r="R19" s="930">
        <v>0</v>
      </c>
      <c r="S19" s="926">
        <v>0</v>
      </c>
      <c r="T19" s="926">
        <v>0</v>
      </c>
      <c r="U19" s="926">
        <v>0</v>
      </c>
      <c r="V19" s="926">
        <v>0</v>
      </c>
      <c r="W19" s="926">
        <v>0</v>
      </c>
      <c r="X19" s="931">
        <v>0</v>
      </c>
      <c r="Y19" s="931">
        <v>0</v>
      </c>
      <c r="Z19" s="931">
        <v>0</v>
      </c>
      <c r="AA19" s="926">
        <v>0</v>
      </c>
      <c r="AB19" s="695">
        <f>SUM(AH19,AL19,AP19)</f>
        <v>2</v>
      </c>
      <c r="AC19" s="696">
        <f>SUM(AI19,AM19,AQ19)</f>
        <v>162</v>
      </c>
      <c r="AD19" s="434" t="s">
        <v>5</v>
      </c>
      <c r="AE19" s="279" t="s">
        <v>298</v>
      </c>
      <c r="AF19" s="694">
        <f>SUM(AJ19,AN19,AR19)</f>
        <v>141</v>
      </c>
      <c r="AG19" s="695">
        <f>SUM(AK19,AO19,AS19)</f>
        <v>24</v>
      </c>
      <c r="AH19" s="695">
        <v>0</v>
      </c>
      <c r="AI19" s="695">
        <v>0</v>
      </c>
      <c r="AJ19" s="695">
        <v>0</v>
      </c>
      <c r="AK19" s="695">
        <v>0</v>
      </c>
      <c r="AL19" s="695">
        <v>1</v>
      </c>
      <c r="AM19" s="700">
        <v>142</v>
      </c>
      <c r="AN19" s="700">
        <v>135</v>
      </c>
      <c r="AO19" s="700">
        <v>10</v>
      </c>
      <c r="AP19" s="700">
        <v>1</v>
      </c>
      <c r="AQ19" s="700">
        <v>20</v>
      </c>
      <c r="AR19" s="700">
        <v>6</v>
      </c>
      <c r="AS19" s="700">
        <v>14</v>
      </c>
      <c r="AT19" s="434" t="s">
        <v>5</v>
      </c>
    </row>
    <row r="20" spans="1:46" s="187" customFormat="1" ht="16.149999999999999" customHeight="1">
      <c r="A20" s="279" t="s">
        <v>300</v>
      </c>
      <c r="B20" s="694">
        <f t="shared" ref="B20:B41" si="5">SUM(F20,AB20)</f>
        <v>1</v>
      </c>
      <c r="C20" s="695">
        <f t="shared" ref="C20:C41" si="6">SUM(G20,AC20)</f>
        <v>23</v>
      </c>
      <c r="D20" s="695">
        <f t="shared" ref="D20:D41" si="7">SUM(H20,AF20)</f>
        <v>3</v>
      </c>
      <c r="E20" s="695">
        <f t="shared" ref="E20:E41" si="8">SUM(I20,AG20)</f>
        <v>20</v>
      </c>
      <c r="F20" s="695">
        <f t="shared" ref="F20:F41" si="9">SUM(J20,N20,T20,X20)</f>
        <v>1</v>
      </c>
      <c r="G20" s="695">
        <f t="shared" si="3"/>
        <v>23</v>
      </c>
      <c r="H20" s="695">
        <f t="shared" si="4"/>
        <v>3</v>
      </c>
      <c r="I20" s="695">
        <f t="shared" ref="I20:I41" si="10">SUM(M20,S20,W20,AA20)</f>
        <v>20</v>
      </c>
      <c r="J20" s="926">
        <v>1</v>
      </c>
      <c r="K20" s="926">
        <v>23</v>
      </c>
      <c r="L20" s="926">
        <v>3</v>
      </c>
      <c r="M20" s="926">
        <v>20</v>
      </c>
      <c r="N20" s="926">
        <v>0</v>
      </c>
      <c r="O20" s="927">
        <v>0</v>
      </c>
      <c r="P20" s="434" t="s">
        <v>6</v>
      </c>
      <c r="Q20" s="279" t="s">
        <v>300</v>
      </c>
      <c r="R20" s="930">
        <v>0</v>
      </c>
      <c r="S20" s="926">
        <v>0</v>
      </c>
      <c r="T20" s="926">
        <v>0</v>
      </c>
      <c r="U20" s="926">
        <v>0</v>
      </c>
      <c r="V20" s="926">
        <v>0</v>
      </c>
      <c r="W20" s="926">
        <v>0</v>
      </c>
      <c r="X20" s="931">
        <v>0</v>
      </c>
      <c r="Y20" s="931">
        <v>0</v>
      </c>
      <c r="Z20" s="931">
        <v>0</v>
      </c>
      <c r="AA20" s="926">
        <v>0</v>
      </c>
      <c r="AB20" s="695">
        <f t="shared" ref="AB20:AC41" si="11">SUM(AH20,AL20,AP20)</f>
        <v>0</v>
      </c>
      <c r="AC20" s="696">
        <f t="shared" si="11"/>
        <v>0</v>
      </c>
      <c r="AD20" s="434" t="s">
        <v>6</v>
      </c>
      <c r="AE20" s="279" t="s">
        <v>300</v>
      </c>
      <c r="AF20" s="694">
        <f t="shared" ref="AF20:AG41" si="12">SUM(AJ20,AN20,AR20)</f>
        <v>0</v>
      </c>
      <c r="AG20" s="695">
        <f t="shared" si="12"/>
        <v>0</v>
      </c>
      <c r="AH20" s="695">
        <v>0</v>
      </c>
      <c r="AI20" s="695">
        <v>0</v>
      </c>
      <c r="AJ20" s="695">
        <v>0</v>
      </c>
      <c r="AK20" s="695">
        <v>0</v>
      </c>
      <c r="AL20" s="695">
        <v>0</v>
      </c>
      <c r="AM20" s="700">
        <v>0</v>
      </c>
      <c r="AN20" s="700">
        <v>0</v>
      </c>
      <c r="AO20" s="700">
        <v>0</v>
      </c>
      <c r="AP20" s="700">
        <v>0</v>
      </c>
      <c r="AQ20" s="700">
        <v>0</v>
      </c>
      <c r="AR20" s="700">
        <v>0</v>
      </c>
      <c r="AS20" s="700">
        <v>0</v>
      </c>
      <c r="AT20" s="434" t="s">
        <v>6</v>
      </c>
    </row>
    <row r="21" spans="1:46" s="187" customFormat="1" ht="16.149999999999999" customHeight="1">
      <c r="A21" s="279" t="s">
        <v>302</v>
      </c>
      <c r="B21" s="694">
        <f t="shared" si="5"/>
        <v>1</v>
      </c>
      <c r="C21" s="695">
        <f t="shared" si="6"/>
        <v>21</v>
      </c>
      <c r="D21" s="695">
        <f t="shared" si="7"/>
        <v>3</v>
      </c>
      <c r="E21" s="695">
        <f t="shared" si="8"/>
        <v>18</v>
      </c>
      <c r="F21" s="695">
        <f t="shared" si="9"/>
        <v>0</v>
      </c>
      <c r="G21" s="695">
        <f t="shared" si="3"/>
        <v>0</v>
      </c>
      <c r="H21" s="695">
        <f t="shared" si="4"/>
        <v>0</v>
      </c>
      <c r="I21" s="695">
        <f t="shared" si="10"/>
        <v>0</v>
      </c>
      <c r="J21" s="926">
        <v>0</v>
      </c>
      <c r="K21" s="926" t="s">
        <v>605</v>
      </c>
      <c r="L21" s="926">
        <v>0</v>
      </c>
      <c r="M21" s="926">
        <v>0</v>
      </c>
      <c r="N21" s="926">
        <v>0</v>
      </c>
      <c r="O21" s="927">
        <v>0</v>
      </c>
      <c r="P21" s="434" t="s">
        <v>7</v>
      </c>
      <c r="Q21" s="279" t="s">
        <v>302</v>
      </c>
      <c r="R21" s="930">
        <v>0</v>
      </c>
      <c r="S21" s="926">
        <v>0</v>
      </c>
      <c r="T21" s="926">
        <v>0</v>
      </c>
      <c r="U21" s="926">
        <v>0</v>
      </c>
      <c r="V21" s="926">
        <v>0</v>
      </c>
      <c r="W21" s="926">
        <v>0</v>
      </c>
      <c r="X21" s="931">
        <v>0</v>
      </c>
      <c r="Y21" s="931">
        <v>0</v>
      </c>
      <c r="Z21" s="931">
        <v>0</v>
      </c>
      <c r="AA21" s="926">
        <v>0</v>
      </c>
      <c r="AB21" s="695">
        <f t="shared" si="11"/>
        <v>1</v>
      </c>
      <c r="AC21" s="696">
        <f t="shared" si="11"/>
        <v>21</v>
      </c>
      <c r="AD21" s="434" t="s">
        <v>7</v>
      </c>
      <c r="AE21" s="279" t="s">
        <v>302</v>
      </c>
      <c r="AF21" s="694">
        <f t="shared" si="12"/>
        <v>3</v>
      </c>
      <c r="AG21" s="695">
        <f t="shared" si="12"/>
        <v>18</v>
      </c>
      <c r="AH21" s="695">
        <v>1</v>
      </c>
      <c r="AI21" s="695">
        <v>21</v>
      </c>
      <c r="AJ21" s="695">
        <v>3</v>
      </c>
      <c r="AK21" s="695">
        <v>18</v>
      </c>
      <c r="AL21" s="695">
        <v>0</v>
      </c>
      <c r="AM21" s="700">
        <v>0</v>
      </c>
      <c r="AN21" s="700">
        <v>0</v>
      </c>
      <c r="AO21" s="700">
        <v>0</v>
      </c>
      <c r="AP21" s="700">
        <v>0</v>
      </c>
      <c r="AQ21" s="700">
        <v>0</v>
      </c>
      <c r="AR21" s="700">
        <v>0</v>
      </c>
      <c r="AS21" s="700">
        <v>0</v>
      </c>
      <c r="AT21" s="434" t="s">
        <v>7</v>
      </c>
    </row>
    <row r="22" spans="1:46" s="187" customFormat="1" ht="16.149999999999999" customHeight="1">
      <c r="A22" s="279" t="s">
        <v>304</v>
      </c>
      <c r="B22" s="694">
        <f t="shared" si="5"/>
        <v>1</v>
      </c>
      <c r="C22" s="695">
        <f t="shared" si="6"/>
        <v>27</v>
      </c>
      <c r="D22" s="695">
        <f t="shared" si="7"/>
        <v>4</v>
      </c>
      <c r="E22" s="695">
        <f t="shared" si="8"/>
        <v>23</v>
      </c>
      <c r="F22" s="695">
        <f t="shared" si="9"/>
        <v>1</v>
      </c>
      <c r="G22" s="695">
        <f t="shared" si="3"/>
        <v>27</v>
      </c>
      <c r="H22" s="695">
        <f t="shared" si="4"/>
        <v>4</v>
      </c>
      <c r="I22" s="695">
        <f t="shared" si="10"/>
        <v>23</v>
      </c>
      <c r="J22" s="926">
        <v>1</v>
      </c>
      <c r="K22" s="926">
        <v>27</v>
      </c>
      <c r="L22" s="926">
        <v>4</v>
      </c>
      <c r="M22" s="926">
        <v>23</v>
      </c>
      <c r="N22" s="926">
        <v>0</v>
      </c>
      <c r="O22" s="927">
        <v>0</v>
      </c>
      <c r="P22" s="434" t="s">
        <v>8</v>
      </c>
      <c r="Q22" s="279" t="s">
        <v>304</v>
      </c>
      <c r="R22" s="930">
        <v>0</v>
      </c>
      <c r="S22" s="926">
        <v>0</v>
      </c>
      <c r="T22" s="926">
        <v>0</v>
      </c>
      <c r="U22" s="926">
        <v>0</v>
      </c>
      <c r="V22" s="926">
        <v>0</v>
      </c>
      <c r="W22" s="926">
        <v>0</v>
      </c>
      <c r="X22" s="931">
        <v>0</v>
      </c>
      <c r="Y22" s="931">
        <v>0</v>
      </c>
      <c r="Z22" s="931">
        <v>0</v>
      </c>
      <c r="AA22" s="926">
        <v>0</v>
      </c>
      <c r="AB22" s="695">
        <f t="shared" si="11"/>
        <v>0</v>
      </c>
      <c r="AC22" s="696">
        <f t="shared" si="11"/>
        <v>0</v>
      </c>
      <c r="AD22" s="434" t="s">
        <v>8</v>
      </c>
      <c r="AE22" s="279" t="s">
        <v>304</v>
      </c>
      <c r="AF22" s="694">
        <f t="shared" si="12"/>
        <v>0</v>
      </c>
      <c r="AG22" s="695">
        <f t="shared" si="12"/>
        <v>0</v>
      </c>
      <c r="AH22" s="695">
        <v>0</v>
      </c>
      <c r="AI22" s="695">
        <v>0</v>
      </c>
      <c r="AJ22" s="695">
        <v>0</v>
      </c>
      <c r="AK22" s="695">
        <v>0</v>
      </c>
      <c r="AL22" s="695">
        <v>0</v>
      </c>
      <c r="AM22" s="700">
        <v>0</v>
      </c>
      <c r="AN22" s="700">
        <v>0</v>
      </c>
      <c r="AO22" s="700">
        <v>0</v>
      </c>
      <c r="AP22" s="700">
        <v>0</v>
      </c>
      <c r="AQ22" s="700">
        <v>0</v>
      </c>
      <c r="AR22" s="700">
        <v>0</v>
      </c>
      <c r="AS22" s="700">
        <v>0</v>
      </c>
      <c r="AT22" s="434" t="s">
        <v>8</v>
      </c>
    </row>
    <row r="23" spans="1:46" s="187" customFormat="1" ht="16.149999999999999" customHeight="1">
      <c r="A23" s="279" t="s">
        <v>306</v>
      </c>
      <c r="B23" s="694">
        <f t="shared" si="5"/>
        <v>0</v>
      </c>
      <c r="C23" s="695">
        <f t="shared" si="6"/>
        <v>0</v>
      </c>
      <c r="D23" s="695">
        <f t="shared" si="7"/>
        <v>0</v>
      </c>
      <c r="E23" s="695">
        <f t="shared" si="8"/>
        <v>0</v>
      </c>
      <c r="F23" s="695">
        <f t="shared" si="9"/>
        <v>0</v>
      </c>
      <c r="G23" s="695">
        <f t="shared" si="3"/>
        <v>0</v>
      </c>
      <c r="H23" s="695">
        <f t="shared" si="4"/>
        <v>0</v>
      </c>
      <c r="I23" s="695">
        <f t="shared" si="10"/>
        <v>0</v>
      </c>
      <c r="J23" s="926">
        <v>0</v>
      </c>
      <c r="K23" s="926">
        <v>0</v>
      </c>
      <c r="L23" s="926">
        <v>0</v>
      </c>
      <c r="M23" s="926">
        <v>0</v>
      </c>
      <c r="N23" s="926">
        <v>0</v>
      </c>
      <c r="O23" s="927">
        <v>0</v>
      </c>
      <c r="P23" s="434" t="s">
        <v>9</v>
      </c>
      <c r="Q23" s="279" t="s">
        <v>306</v>
      </c>
      <c r="R23" s="930">
        <v>0</v>
      </c>
      <c r="S23" s="926">
        <v>0</v>
      </c>
      <c r="T23" s="926">
        <v>0</v>
      </c>
      <c r="U23" s="926">
        <v>0</v>
      </c>
      <c r="V23" s="926">
        <v>0</v>
      </c>
      <c r="W23" s="926">
        <v>0</v>
      </c>
      <c r="X23" s="931">
        <v>0</v>
      </c>
      <c r="Y23" s="931">
        <v>0</v>
      </c>
      <c r="Z23" s="931">
        <v>0</v>
      </c>
      <c r="AA23" s="926">
        <v>0</v>
      </c>
      <c r="AB23" s="695">
        <f t="shared" si="11"/>
        <v>0</v>
      </c>
      <c r="AC23" s="696">
        <f t="shared" si="11"/>
        <v>0</v>
      </c>
      <c r="AD23" s="434" t="s">
        <v>9</v>
      </c>
      <c r="AE23" s="279" t="s">
        <v>306</v>
      </c>
      <c r="AF23" s="694">
        <f t="shared" si="12"/>
        <v>0</v>
      </c>
      <c r="AG23" s="695">
        <f t="shared" si="12"/>
        <v>0</v>
      </c>
      <c r="AH23" s="695">
        <v>0</v>
      </c>
      <c r="AI23" s="695">
        <v>0</v>
      </c>
      <c r="AJ23" s="695">
        <v>0</v>
      </c>
      <c r="AK23" s="695">
        <v>0</v>
      </c>
      <c r="AL23" s="695">
        <v>0</v>
      </c>
      <c r="AM23" s="700">
        <v>0</v>
      </c>
      <c r="AN23" s="700">
        <v>0</v>
      </c>
      <c r="AO23" s="700">
        <v>0</v>
      </c>
      <c r="AP23" s="700">
        <v>0</v>
      </c>
      <c r="AQ23" s="700">
        <v>0</v>
      </c>
      <c r="AR23" s="700">
        <v>0</v>
      </c>
      <c r="AS23" s="700">
        <v>0</v>
      </c>
      <c r="AT23" s="434" t="s">
        <v>9</v>
      </c>
    </row>
    <row r="24" spans="1:46" s="187" customFormat="1" ht="16.149999999999999" customHeight="1">
      <c r="A24" s="279" t="s">
        <v>308</v>
      </c>
      <c r="B24" s="694">
        <f t="shared" si="5"/>
        <v>0</v>
      </c>
      <c r="C24" s="695">
        <f t="shared" si="6"/>
        <v>0</v>
      </c>
      <c r="D24" s="695">
        <f t="shared" si="7"/>
        <v>0</v>
      </c>
      <c r="E24" s="695">
        <f t="shared" si="8"/>
        <v>0</v>
      </c>
      <c r="F24" s="695">
        <f t="shared" si="9"/>
        <v>0</v>
      </c>
      <c r="G24" s="695">
        <f t="shared" si="3"/>
        <v>0</v>
      </c>
      <c r="H24" s="695">
        <f t="shared" si="4"/>
        <v>0</v>
      </c>
      <c r="I24" s="695">
        <f t="shared" si="10"/>
        <v>0</v>
      </c>
      <c r="J24" s="926">
        <v>0</v>
      </c>
      <c r="K24" s="926">
        <v>0</v>
      </c>
      <c r="L24" s="926">
        <v>0</v>
      </c>
      <c r="M24" s="926">
        <v>0</v>
      </c>
      <c r="N24" s="926">
        <v>0</v>
      </c>
      <c r="O24" s="927">
        <v>0</v>
      </c>
      <c r="P24" s="434" t="s">
        <v>10</v>
      </c>
      <c r="Q24" s="279" t="s">
        <v>308</v>
      </c>
      <c r="R24" s="930">
        <v>0</v>
      </c>
      <c r="S24" s="926">
        <v>0</v>
      </c>
      <c r="T24" s="926">
        <v>0</v>
      </c>
      <c r="U24" s="926">
        <v>0</v>
      </c>
      <c r="V24" s="926">
        <v>0</v>
      </c>
      <c r="W24" s="926">
        <v>0</v>
      </c>
      <c r="X24" s="931">
        <v>0</v>
      </c>
      <c r="Y24" s="931">
        <v>0</v>
      </c>
      <c r="Z24" s="931">
        <v>0</v>
      </c>
      <c r="AA24" s="926">
        <v>0</v>
      </c>
      <c r="AB24" s="695">
        <f t="shared" si="11"/>
        <v>0</v>
      </c>
      <c r="AC24" s="696">
        <f t="shared" si="11"/>
        <v>0</v>
      </c>
      <c r="AD24" s="434" t="s">
        <v>10</v>
      </c>
      <c r="AE24" s="279" t="s">
        <v>308</v>
      </c>
      <c r="AF24" s="694">
        <f t="shared" si="12"/>
        <v>0</v>
      </c>
      <c r="AG24" s="695">
        <f t="shared" si="12"/>
        <v>0</v>
      </c>
      <c r="AH24" s="695">
        <v>0</v>
      </c>
      <c r="AI24" s="695">
        <v>0</v>
      </c>
      <c r="AJ24" s="695">
        <v>0</v>
      </c>
      <c r="AK24" s="695">
        <v>0</v>
      </c>
      <c r="AL24" s="695">
        <v>0</v>
      </c>
      <c r="AM24" s="700">
        <v>0</v>
      </c>
      <c r="AN24" s="700">
        <v>0</v>
      </c>
      <c r="AO24" s="700">
        <v>0</v>
      </c>
      <c r="AP24" s="700">
        <v>0</v>
      </c>
      <c r="AQ24" s="700">
        <v>0</v>
      </c>
      <c r="AR24" s="700">
        <v>0</v>
      </c>
      <c r="AS24" s="700">
        <v>0</v>
      </c>
      <c r="AT24" s="434" t="s">
        <v>10</v>
      </c>
    </row>
    <row r="25" spans="1:46" s="187" customFormat="1" ht="16.149999999999999" customHeight="1">
      <c r="A25" s="279" t="s">
        <v>310</v>
      </c>
      <c r="B25" s="694">
        <f t="shared" si="5"/>
        <v>0</v>
      </c>
      <c r="C25" s="695">
        <f t="shared" si="6"/>
        <v>0</v>
      </c>
      <c r="D25" s="695">
        <f t="shared" si="7"/>
        <v>0</v>
      </c>
      <c r="E25" s="695">
        <f t="shared" si="8"/>
        <v>0</v>
      </c>
      <c r="F25" s="695">
        <f t="shared" si="9"/>
        <v>0</v>
      </c>
      <c r="G25" s="695">
        <f t="shared" si="3"/>
        <v>0</v>
      </c>
      <c r="H25" s="695">
        <f t="shared" si="4"/>
        <v>0</v>
      </c>
      <c r="I25" s="695">
        <f t="shared" si="10"/>
        <v>0</v>
      </c>
      <c r="J25" s="926">
        <v>0</v>
      </c>
      <c r="K25" s="926">
        <v>0</v>
      </c>
      <c r="L25" s="926">
        <v>0</v>
      </c>
      <c r="M25" s="926">
        <v>0</v>
      </c>
      <c r="N25" s="926">
        <v>0</v>
      </c>
      <c r="O25" s="927">
        <v>0</v>
      </c>
      <c r="P25" s="434" t="s">
        <v>11</v>
      </c>
      <c r="Q25" s="279" t="s">
        <v>310</v>
      </c>
      <c r="R25" s="930">
        <v>0</v>
      </c>
      <c r="S25" s="926">
        <v>0</v>
      </c>
      <c r="T25" s="926">
        <v>0</v>
      </c>
      <c r="U25" s="926">
        <v>0</v>
      </c>
      <c r="V25" s="926">
        <v>0</v>
      </c>
      <c r="W25" s="926">
        <v>0</v>
      </c>
      <c r="X25" s="931">
        <v>0</v>
      </c>
      <c r="Y25" s="931">
        <v>0</v>
      </c>
      <c r="Z25" s="931">
        <v>0</v>
      </c>
      <c r="AA25" s="926">
        <v>0</v>
      </c>
      <c r="AB25" s="695">
        <f t="shared" si="11"/>
        <v>0</v>
      </c>
      <c r="AC25" s="696">
        <f t="shared" si="11"/>
        <v>0</v>
      </c>
      <c r="AD25" s="434" t="s">
        <v>11</v>
      </c>
      <c r="AE25" s="279" t="s">
        <v>310</v>
      </c>
      <c r="AF25" s="694">
        <f t="shared" si="12"/>
        <v>0</v>
      </c>
      <c r="AG25" s="695">
        <f t="shared" si="12"/>
        <v>0</v>
      </c>
      <c r="AH25" s="695">
        <v>0</v>
      </c>
      <c r="AI25" s="695">
        <v>0</v>
      </c>
      <c r="AJ25" s="695">
        <v>0</v>
      </c>
      <c r="AK25" s="695">
        <v>0</v>
      </c>
      <c r="AL25" s="695">
        <v>0</v>
      </c>
      <c r="AM25" s="700">
        <v>0</v>
      </c>
      <c r="AN25" s="700">
        <v>0</v>
      </c>
      <c r="AO25" s="700">
        <v>0</v>
      </c>
      <c r="AP25" s="700">
        <v>0</v>
      </c>
      <c r="AQ25" s="700">
        <v>0</v>
      </c>
      <c r="AR25" s="700">
        <v>0</v>
      </c>
      <c r="AS25" s="700">
        <v>0</v>
      </c>
      <c r="AT25" s="434" t="s">
        <v>11</v>
      </c>
    </row>
    <row r="26" spans="1:46" s="187" customFormat="1" ht="16.149999999999999" customHeight="1">
      <c r="A26" s="279" t="s">
        <v>312</v>
      </c>
      <c r="B26" s="694">
        <f t="shared" si="5"/>
        <v>1</v>
      </c>
      <c r="C26" s="695">
        <f t="shared" si="6"/>
        <v>73</v>
      </c>
      <c r="D26" s="695">
        <f t="shared" si="7"/>
        <v>73</v>
      </c>
      <c r="E26" s="695">
        <f t="shared" si="8"/>
        <v>14</v>
      </c>
      <c r="F26" s="695">
        <f t="shared" si="9"/>
        <v>0</v>
      </c>
      <c r="G26" s="695">
        <f t="shared" si="3"/>
        <v>0</v>
      </c>
      <c r="H26" s="695">
        <f t="shared" si="4"/>
        <v>0</v>
      </c>
      <c r="I26" s="695">
        <f t="shared" si="10"/>
        <v>0</v>
      </c>
      <c r="J26" s="926">
        <v>0</v>
      </c>
      <c r="K26" s="926">
        <v>0</v>
      </c>
      <c r="L26" s="926">
        <v>0</v>
      </c>
      <c r="M26" s="926">
        <v>0</v>
      </c>
      <c r="N26" s="926">
        <v>0</v>
      </c>
      <c r="O26" s="927">
        <v>0</v>
      </c>
      <c r="P26" s="434" t="s">
        <v>12</v>
      </c>
      <c r="Q26" s="279" t="s">
        <v>312</v>
      </c>
      <c r="R26" s="930">
        <v>0</v>
      </c>
      <c r="S26" s="926">
        <v>0</v>
      </c>
      <c r="T26" s="926">
        <v>0</v>
      </c>
      <c r="U26" s="926">
        <v>0</v>
      </c>
      <c r="V26" s="926">
        <v>0</v>
      </c>
      <c r="W26" s="926">
        <v>0</v>
      </c>
      <c r="X26" s="931">
        <v>0</v>
      </c>
      <c r="Y26" s="931">
        <v>0</v>
      </c>
      <c r="Z26" s="931">
        <v>0</v>
      </c>
      <c r="AA26" s="926">
        <v>0</v>
      </c>
      <c r="AB26" s="695">
        <f t="shared" si="11"/>
        <v>1</v>
      </c>
      <c r="AC26" s="696">
        <f t="shared" si="11"/>
        <v>73</v>
      </c>
      <c r="AD26" s="434" t="s">
        <v>12</v>
      </c>
      <c r="AE26" s="279" t="s">
        <v>312</v>
      </c>
      <c r="AF26" s="694">
        <f t="shared" si="12"/>
        <v>73</v>
      </c>
      <c r="AG26" s="695">
        <f t="shared" si="12"/>
        <v>14</v>
      </c>
      <c r="AH26" s="695">
        <v>0</v>
      </c>
      <c r="AI26" s="695">
        <v>0</v>
      </c>
      <c r="AJ26" s="695">
        <v>0</v>
      </c>
      <c r="AK26" s="695">
        <v>0</v>
      </c>
      <c r="AL26" s="695">
        <v>1</v>
      </c>
      <c r="AM26" s="700">
        <v>73</v>
      </c>
      <c r="AN26" s="700">
        <v>73</v>
      </c>
      <c r="AO26" s="700">
        <v>14</v>
      </c>
      <c r="AP26" s="700">
        <v>0</v>
      </c>
      <c r="AQ26" s="700">
        <v>0</v>
      </c>
      <c r="AR26" s="700">
        <v>0</v>
      </c>
      <c r="AS26" s="700">
        <v>0</v>
      </c>
      <c r="AT26" s="434" t="s">
        <v>12</v>
      </c>
    </row>
    <row r="27" spans="1:46" s="187" customFormat="1" ht="16.149999999999999" customHeight="1">
      <c r="A27" s="279" t="s">
        <v>314</v>
      </c>
      <c r="B27" s="694">
        <f t="shared" si="5"/>
        <v>0</v>
      </c>
      <c r="C27" s="695">
        <f t="shared" si="6"/>
        <v>0</v>
      </c>
      <c r="D27" s="695">
        <f t="shared" si="7"/>
        <v>0</v>
      </c>
      <c r="E27" s="695">
        <f t="shared" si="8"/>
        <v>0</v>
      </c>
      <c r="F27" s="695">
        <f t="shared" si="9"/>
        <v>0</v>
      </c>
      <c r="G27" s="695">
        <f t="shared" si="3"/>
        <v>0</v>
      </c>
      <c r="H27" s="695">
        <f t="shared" si="4"/>
        <v>0</v>
      </c>
      <c r="I27" s="695">
        <f t="shared" si="10"/>
        <v>0</v>
      </c>
      <c r="J27" s="926">
        <v>0</v>
      </c>
      <c r="K27" s="926">
        <v>0</v>
      </c>
      <c r="L27" s="926">
        <v>0</v>
      </c>
      <c r="M27" s="926">
        <v>0</v>
      </c>
      <c r="N27" s="926">
        <v>0</v>
      </c>
      <c r="O27" s="927">
        <v>0</v>
      </c>
      <c r="P27" s="434" t="s">
        <v>13</v>
      </c>
      <c r="Q27" s="279" t="s">
        <v>314</v>
      </c>
      <c r="R27" s="930">
        <v>0</v>
      </c>
      <c r="S27" s="926">
        <v>0</v>
      </c>
      <c r="T27" s="926">
        <v>0</v>
      </c>
      <c r="U27" s="926">
        <v>0</v>
      </c>
      <c r="V27" s="926">
        <v>0</v>
      </c>
      <c r="W27" s="926">
        <v>0</v>
      </c>
      <c r="X27" s="931">
        <v>0</v>
      </c>
      <c r="Y27" s="931">
        <v>0</v>
      </c>
      <c r="Z27" s="931">
        <v>0</v>
      </c>
      <c r="AA27" s="926">
        <v>0</v>
      </c>
      <c r="AB27" s="695">
        <f t="shared" si="11"/>
        <v>0</v>
      </c>
      <c r="AC27" s="696">
        <f t="shared" si="11"/>
        <v>0</v>
      </c>
      <c r="AD27" s="434" t="s">
        <v>13</v>
      </c>
      <c r="AE27" s="279" t="s">
        <v>314</v>
      </c>
      <c r="AF27" s="694">
        <f t="shared" si="12"/>
        <v>0</v>
      </c>
      <c r="AG27" s="695">
        <f t="shared" si="12"/>
        <v>0</v>
      </c>
      <c r="AH27" s="695">
        <v>0</v>
      </c>
      <c r="AI27" s="695">
        <v>0</v>
      </c>
      <c r="AJ27" s="695">
        <v>0</v>
      </c>
      <c r="AK27" s="695">
        <v>0</v>
      </c>
      <c r="AL27" s="695">
        <v>0</v>
      </c>
      <c r="AM27" s="700">
        <v>0</v>
      </c>
      <c r="AN27" s="700">
        <v>0</v>
      </c>
      <c r="AO27" s="700">
        <v>0</v>
      </c>
      <c r="AP27" s="700">
        <v>0</v>
      </c>
      <c r="AQ27" s="700">
        <v>0</v>
      </c>
      <c r="AR27" s="700">
        <v>0</v>
      </c>
      <c r="AS27" s="700">
        <v>0</v>
      </c>
      <c r="AT27" s="434" t="s">
        <v>13</v>
      </c>
    </row>
    <row r="28" spans="1:46" s="187" customFormat="1" ht="16.149999999999999" customHeight="1">
      <c r="A28" s="279" t="s">
        <v>316</v>
      </c>
      <c r="B28" s="694">
        <f t="shared" si="5"/>
        <v>1</v>
      </c>
      <c r="C28" s="695">
        <f t="shared" si="6"/>
        <v>36</v>
      </c>
      <c r="D28" s="695">
        <f t="shared" si="7"/>
        <v>27</v>
      </c>
      <c r="E28" s="695">
        <f t="shared" si="8"/>
        <v>9</v>
      </c>
      <c r="F28" s="695">
        <f t="shared" si="9"/>
        <v>1</v>
      </c>
      <c r="G28" s="695">
        <f t="shared" si="3"/>
        <v>36</v>
      </c>
      <c r="H28" s="695">
        <f>SUM(L28,R28,V28,Z28)</f>
        <v>27</v>
      </c>
      <c r="I28" s="695">
        <f t="shared" si="10"/>
        <v>9</v>
      </c>
      <c r="J28" s="926">
        <v>0</v>
      </c>
      <c r="K28" s="926">
        <v>0</v>
      </c>
      <c r="L28" s="926">
        <v>0</v>
      </c>
      <c r="M28" s="926">
        <v>0</v>
      </c>
      <c r="N28" s="926">
        <v>1</v>
      </c>
      <c r="O28" s="927">
        <v>36</v>
      </c>
      <c r="P28" s="434" t="s">
        <v>14</v>
      </c>
      <c r="Q28" s="279" t="s">
        <v>316</v>
      </c>
      <c r="R28" s="930">
        <v>27</v>
      </c>
      <c r="S28" s="926">
        <v>9</v>
      </c>
      <c r="T28" s="926">
        <v>0</v>
      </c>
      <c r="U28" s="926">
        <v>0</v>
      </c>
      <c r="V28" s="926">
        <v>0</v>
      </c>
      <c r="W28" s="926">
        <v>0</v>
      </c>
      <c r="X28" s="931">
        <v>0</v>
      </c>
      <c r="Y28" s="931">
        <v>0</v>
      </c>
      <c r="Z28" s="931">
        <v>0</v>
      </c>
      <c r="AA28" s="926">
        <v>0</v>
      </c>
      <c r="AB28" s="695">
        <f t="shared" si="11"/>
        <v>0</v>
      </c>
      <c r="AC28" s="696">
        <f t="shared" si="11"/>
        <v>0</v>
      </c>
      <c r="AD28" s="434" t="s">
        <v>14</v>
      </c>
      <c r="AE28" s="279" t="s">
        <v>316</v>
      </c>
      <c r="AF28" s="694">
        <f t="shared" si="12"/>
        <v>0</v>
      </c>
      <c r="AG28" s="695">
        <f t="shared" si="12"/>
        <v>0</v>
      </c>
      <c r="AH28" s="695">
        <v>0</v>
      </c>
      <c r="AI28" s="695">
        <v>0</v>
      </c>
      <c r="AJ28" s="695">
        <v>0</v>
      </c>
      <c r="AK28" s="695">
        <v>0</v>
      </c>
      <c r="AL28" s="695">
        <v>0</v>
      </c>
      <c r="AM28" s="700">
        <v>0</v>
      </c>
      <c r="AN28" s="700">
        <v>0</v>
      </c>
      <c r="AO28" s="700">
        <v>0</v>
      </c>
      <c r="AP28" s="700">
        <v>0</v>
      </c>
      <c r="AQ28" s="700">
        <v>0</v>
      </c>
      <c r="AR28" s="700">
        <v>0</v>
      </c>
      <c r="AS28" s="700">
        <v>0</v>
      </c>
      <c r="AT28" s="434" t="s">
        <v>14</v>
      </c>
    </row>
    <row r="29" spans="1:46" s="187" customFormat="1" ht="16.149999999999999" customHeight="1">
      <c r="A29" s="279" t="s">
        <v>318</v>
      </c>
      <c r="B29" s="694">
        <f t="shared" si="5"/>
        <v>0</v>
      </c>
      <c r="C29" s="695">
        <f t="shared" si="6"/>
        <v>0</v>
      </c>
      <c r="D29" s="695">
        <f t="shared" si="7"/>
        <v>0</v>
      </c>
      <c r="E29" s="695">
        <f t="shared" si="8"/>
        <v>0</v>
      </c>
      <c r="F29" s="695">
        <f t="shared" si="9"/>
        <v>0</v>
      </c>
      <c r="G29" s="695">
        <f t="shared" si="3"/>
        <v>0</v>
      </c>
      <c r="H29" s="695">
        <f t="shared" ref="H29:H41" si="13">SUM(L29,R29,V29,Z29)</f>
        <v>0</v>
      </c>
      <c r="I29" s="695">
        <f t="shared" si="10"/>
        <v>0</v>
      </c>
      <c r="J29" s="926">
        <v>0</v>
      </c>
      <c r="K29" s="926">
        <v>0</v>
      </c>
      <c r="L29" s="926">
        <v>0</v>
      </c>
      <c r="M29" s="926">
        <v>0</v>
      </c>
      <c r="N29" s="926">
        <v>0</v>
      </c>
      <c r="O29" s="927">
        <v>0</v>
      </c>
      <c r="P29" s="434" t="s">
        <v>15</v>
      </c>
      <c r="Q29" s="279" t="s">
        <v>318</v>
      </c>
      <c r="R29" s="930">
        <v>0</v>
      </c>
      <c r="S29" s="926">
        <v>0</v>
      </c>
      <c r="T29" s="926">
        <v>0</v>
      </c>
      <c r="U29" s="926">
        <v>0</v>
      </c>
      <c r="V29" s="926">
        <v>0</v>
      </c>
      <c r="W29" s="926">
        <v>0</v>
      </c>
      <c r="X29" s="931">
        <v>0</v>
      </c>
      <c r="Y29" s="931">
        <v>0</v>
      </c>
      <c r="Z29" s="931">
        <v>0</v>
      </c>
      <c r="AA29" s="926">
        <v>0</v>
      </c>
      <c r="AB29" s="695">
        <f t="shared" si="11"/>
        <v>0</v>
      </c>
      <c r="AC29" s="696">
        <f t="shared" si="11"/>
        <v>0</v>
      </c>
      <c r="AD29" s="434" t="s">
        <v>15</v>
      </c>
      <c r="AE29" s="279" t="s">
        <v>318</v>
      </c>
      <c r="AF29" s="694">
        <f t="shared" si="12"/>
        <v>0</v>
      </c>
      <c r="AG29" s="695">
        <f t="shared" si="12"/>
        <v>0</v>
      </c>
      <c r="AH29" s="695">
        <v>0</v>
      </c>
      <c r="AI29" s="695">
        <v>0</v>
      </c>
      <c r="AJ29" s="695">
        <v>0</v>
      </c>
      <c r="AK29" s="695">
        <v>0</v>
      </c>
      <c r="AL29" s="695">
        <v>0</v>
      </c>
      <c r="AM29" s="700">
        <v>0</v>
      </c>
      <c r="AN29" s="700">
        <v>0</v>
      </c>
      <c r="AO29" s="700">
        <v>0</v>
      </c>
      <c r="AP29" s="700">
        <v>0</v>
      </c>
      <c r="AQ29" s="700">
        <v>0</v>
      </c>
      <c r="AR29" s="700">
        <v>0</v>
      </c>
      <c r="AS29" s="700">
        <v>0</v>
      </c>
      <c r="AT29" s="434" t="s">
        <v>15</v>
      </c>
    </row>
    <row r="30" spans="1:46" s="187" customFormat="1" ht="16.149999999999999" customHeight="1">
      <c r="A30" s="279" t="s">
        <v>320</v>
      </c>
      <c r="B30" s="694">
        <f t="shared" si="5"/>
        <v>0</v>
      </c>
      <c r="C30" s="695">
        <f t="shared" si="6"/>
        <v>0</v>
      </c>
      <c r="D30" s="695">
        <f t="shared" si="7"/>
        <v>0</v>
      </c>
      <c r="E30" s="695">
        <f t="shared" si="8"/>
        <v>0</v>
      </c>
      <c r="F30" s="695">
        <f t="shared" si="9"/>
        <v>0</v>
      </c>
      <c r="G30" s="695">
        <f t="shared" si="3"/>
        <v>0</v>
      </c>
      <c r="H30" s="695">
        <f t="shared" si="13"/>
        <v>0</v>
      </c>
      <c r="I30" s="695">
        <f t="shared" si="10"/>
        <v>0</v>
      </c>
      <c r="J30" s="926">
        <v>0</v>
      </c>
      <c r="K30" s="926">
        <v>0</v>
      </c>
      <c r="L30" s="926">
        <v>0</v>
      </c>
      <c r="M30" s="926">
        <v>0</v>
      </c>
      <c r="N30" s="926">
        <v>0</v>
      </c>
      <c r="O30" s="927">
        <v>0</v>
      </c>
      <c r="P30" s="434" t="s">
        <v>16</v>
      </c>
      <c r="Q30" s="279" t="s">
        <v>320</v>
      </c>
      <c r="R30" s="930">
        <v>0</v>
      </c>
      <c r="S30" s="926">
        <v>0</v>
      </c>
      <c r="T30" s="926">
        <v>0</v>
      </c>
      <c r="U30" s="926">
        <v>0</v>
      </c>
      <c r="V30" s="926">
        <v>0</v>
      </c>
      <c r="W30" s="926">
        <v>0</v>
      </c>
      <c r="X30" s="931">
        <v>0</v>
      </c>
      <c r="Y30" s="931">
        <v>0</v>
      </c>
      <c r="Z30" s="931">
        <v>0</v>
      </c>
      <c r="AA30" s="926">
        <v>0</v>
      </c>
      <c r="AB30" s="695">
        <f t="shared" si="11"/>
        <v>0</v>
      </c>
      <c r="AC30" s="696">
        <f t="shared" si="11"/>
        <v>0</v>
      </c>
      <c r="AD30" s="434" t="s">
        <v>16</v>
      </c>
      <c r="AE30" s="279" t="s">
        <v>320</v>
      </c>
      <c r="AF30" s="694">
        <f t="shared" si="12"/>
        <v>0</v>
      </c>
      <c r="AG30" s="695">
        <f t="shared" si="12"/>
        <v>0</v>
      </c>
      <c r="AH30" s="695">
        <v>0</v>
      </c>
      <c r="AI30" s="695">
        <v>0</v>
      </c>
      <c r="AJ30" s="695">
        <v>0</v>
      </c>
      <c r="AK30" s="695">
        <v>0</v>
      </c>
      <c r="AL30" s="695">
        <v>0</v>
      </c>
      <c r="AM30" s="700">
        <v>0</v>
      </c>
      <c r="AN30" s="700">
        <v>0</v>
      </c>
      <c r="AO30" s="700">
        <v>0</v>
      </c>
      <c r="AP30" s="700">
        <v>0</v>
      </c>
      <c r="AQ30" s="700">
        <v>0</v>
      </c>
      <c r="AR30" s="700">
        <v>0</v>
      </c>
      <c r="AS30" s="700">
        <v>0</v>
      </c>
      <c r="AT30" s="434" t="s">
        <v>16</v>
      </c>
    </row>
    <row r="31" spans="1:46" s="187" customFormat="1" ht="16.149999999999999" customHeight="1">
      <c r="A31" s="279" t="s">
        <v>322</v>
      </c>
      <c r="B31" s="694">
        <f t="shared" si="5"/>
        <v>0</v>
      </c>
      <c r="C31" s="695">
        <f t="shared" si="6"/>
        <v>0</v>
      </c>
      <c r="D31" s="695">
        <f t="shared" si="7"/>
        <v>0</v>
      </c>
      <c r="E31" s="695">
        <f t="shared" si="8"/>
        <v>0</v>
      </c>
      <c r="F31" s="695">
        <f t="shared" si="9"/>
        <v>0</v>
      </c>
      <c r="G31" s="695">
        <f t="shared" si="3"/>
        <v>0</v>
      </c>
      <c r="H31" s="695">
        <f t="shared" si="13"/>
        <v>0</v>
      </c>
      <c r="I31" s="695">
        <f t="shared" si="10"/>
        <v>0</v>
      </c>
      <c r="J31" s="926">
        <v>0</v>
      </c>
      <c r="K31" s="926">
        <v>0</v>
      </c>
      <c r="L31" s="926">
        <v>0</v>
      </c>
      <c r="M31" s="926">
        <v>0</v>
      </c>
      <c r="N31" s="926">
        <v>0</v>
      </c>
      <c r="O31" s="927">
        <v>0</v>
      </c>
      <c r="P31" s="434" t="s">
        <v>17</v>
      </c>
      <c r="Q31" s="279" t="s">
        <v>322</v>
      </c>
      <c r="R31" s="930">
        <v>0</v>
      </c>
      <c r="S31" s="926">
        <v>0</v>
      </c>
      <c r="T31" s="926">
        <v>0</v>
      </c>
      <c r="U31" s="926">
        <v>0</v>
      </c>
      <c r="V31" s="926">
        <v>0</v>
      </c>
      <c r="W31" s="926">
        <v>0</v>
      </c>
      <c r="X31" s="931">
        <v>0</v>
      </c>
      <c r="Y31" s="931">
        <v>0</v>
      </c>
      <c r="Z31" s="931">
        <v>0</v>
      </c>
      <c r="AA31" s="926">
        <v>0</v>
      </c>
      <c r="AB31" s="695">
        <f t="shared" si="11"/>
        <v>0</v>
      </c>
      <c r="AC31" s="696">
        <f t="shared" si="11"/>
        <v>0</v>
      </c>
      <c r="AD31" s="434" t="s">
        <v>17</v>
      </c>
      <c r="AE31" s="279" t="s">
        <v>322</v>
      </c>
      <c r="AF31" s="694">
        <f t="shared" si="12"/>
        <v>0</v>
      </c>
      <c r="AG31" s="695">
        <f t="shared" si="12"/>
        <v>0</v>
      </c>
      <c r="AH31" s="695">
        <v>0</v>
      </c>
      <c r="AI31" s="695">
        <v>0</v>
      </c>
      <c r="AJ31" s="695">
        <v>0</v>
      </c>
      <c r="AK31" s="695">
        <v>0</v>
      </c>
      <c r="AL31" s="695">
        <v>0</v>
      </c>
      <c r="AM31" s="700">
        <v>0</v>
      </c>
      <c r="AN31" s="700">
        <v>0</v>
      </c>
      <c r="AO31" s="700">
        <v>0</v>
      </c>
      <c r="AP31" s="700">
        <v>0</v>
      </c>
      <c r="AQ31" s="700">
        <v>0</v>
      </c>
      <c r="AR31" s="700">
        <v>0</v>
      </c>
      <c r="AS31" s="700">
        <v>0</v>
      </c>
      <c r="AT31" s="434" t="s">
        <v>17</v>
      </c>
    </row>
    <row r="32" spans="1:46" s="187" customFormat="1" ht="16.149999999999999" customHeight="1">
      <c r="A32" s="279" t="s">
        <v>324</v>
      </c>
      <c r="B32" s="694">
        <f t="shared" si="5"/>
        <v>0</v>
      </c>
      <c r="C32" s="695">
        <f t="shared" si="6"/>
        <v>0</v>
      </c>
      <c r="D32" s="695">
        <f t="shared" si="7"/>
        <v>0</v>
      </c>
      <c r="E32" s="695">
        <f t="shared" si="8"/>
        <v>0</v>
      </c>
      <c r="F32" s="695">
        <f t="shared" si="9"/>
        <v>0</v>
      </c>
      <c r="G32" s="695">
        <f t="shared" si="3"/>
        <v>0</v>
      </c>
      <c r="H32" s="695">
        <f t="shared" si="13"/>
        <v>0</v>
      </c>
      <c r="I32" s="695">
        <f t="shared" si="10"/>
        <v>0</v>
      </c>
      <c r="J32" s="926">
        <v>0</v>
      </c>
      <c r="K32" s="926">
        <v>0</v>
      </c>
      <c r="L32" s="926">
        <v>0</v>
      </c>
      <c r="M32" s="926">
        <v>0</v>
      </c>
      <c r="N32" s="926">
        <v>0</v>
      </c>
      <c r="O32" s="927">
        <v>0</v>
      </c>
      <c r="P32" s="434" t="s">
        <v>18</v>
      </c>
      <c r="Q32" s="279" t="s">
        <v>324</v>
      </c>
      <c r="R32" s="930">
        <v>0</v>
      </c>
      <c r="S32" s="926">
        <v>0</v>
      </c>
      <c r="T32" s="926">
        <v>0</v>
      </c>
      <c r="U32" s="926">
        <v>0</v>
      </c>
      <c r="V32" s="926">
        <v>0</v>
      </c>
      <c r="W32" s="926">
        <v>0</v>
      </c>
      <c r="X32" s="931">
        <v>0</v>
      </c>
      <c r="Y32" s="931">
        <v>0</v>
      </c>
      <c r="Z32" s="931">
        <v>0</v>
      </c>
      <c r="AA32" s="926">
        <v>0</v>
      </c>
      <c r="AB32" s="695">
        <f t="shared" si="11"/>
        <v>0</v>
      </c>
      <c r="AC32" s="696">
        <f t="shared" si="11"/>
        <v>0</v>
      </c>
      <c r="AD32" s="434" t="s">
        <v>18</v>
      </c>
      <c r="AE32" s="279" t="s">
        <v>324</v>
      </c>
      <c r="AF32" s="694">
        <f t="shared" si="12"/>
        <v>0</v>
      </c>
      <c r="AG32" s="695">
        <f t="shared" si="12"/>
        <v>0</v>
      </c>
      <c r="AH32" s="695">
        <v>0</v>
      </c>
      <c r="AI32" s="695">
        <v>0</v>
      </c>
      <c r="AJ32" s="695">
        <v>0</v>
      </c>
      <c r="AK32" s="695">
        <v>0</v>
      </c>
      <c r="AL32" s="695">
        <v>0</v>
      </c>
      <c r="AM32" s="700">
        <v>0</v>
      </c>
      <c r="AN32" s="700">
        <v>0</v>
      </c>
      <c r="AO32" s="700">
        <v>0</v>
      </c>
      <c r="AP32" s="700">
        <v>0</v>
      </c>
      <c r="AQ32" s="700">
        <v>0</v>
      </c>
      <c r="AR32" s="700">
        <v>0</v>
      </c>
      <c r="AS32" s="700">
        <v>0</v>
      </c>
      <c r="AT32" s="434" t="s">
        <v>18</v>
      </c>
    </row>
    <row r="33" spans="1:47" s="187" customFormat="1" ht="16.149999999999999" customHeight="1">
      <c r="A33" s="279" t="s">
        <v>326</v>
      </c>
      <c r="B33" s="694">
        <f t="shared" si="5"/>
        <v>0</v>
      </c>
      <c r="C33" s="695">
        <f t="shared" si="6"/>
        <v>0</v>
      </c>
      <c r="D33" s="695">
        <f t="shared" si="7"/>
        <v>0</v>
      </c>
      <c r="E33" s="695">
        <f t="shared" si="8"/>
        <v>0</v>
      </c>
      <c r="F33" s="695">
        <f t="shared" si="9"/>
        <v>0</v>
      </c>
      <c r="G33" s="695">
        <f t="shared" si="3"/>
        <v>0</v>
      </c>
      <c r="H33" s="695">
        <f t="shared" si="13"/>
        <v>0</v>
      </c>
      <c r="I33" s="695">
        <f t="shared" si="10"/>
        <v>0</v>
      </c>
      <c r="J33" s="926">
        <v>0</v>
      </c>
      <c r="K33" s="926">
        <v>0</v>
      </c>
      <c r="L33" s="926">
        <v>0</v>
      </c>
      <c r="M33" s="926">
        <v>0</v>
      </c>
      <c r="N33" s="926">
        <v>0</v>
      </c>
      <c r="O33" s="927">
        <v>0</v>
      </c>
      <c r="P33" s="434" t="s">
        <v>19</v>
      </c>
      <c r="Q33" s="279" t="s">
        <v>326</v>
      </c>
      <c r="R33" s="930">
        <v>0</v>
      </c>
      <c r="S33" s="926">
        <v>0</v>
      </c>
      <c r="T33" s="926">
        <v>0</v>
      </c>
      <c r="U33" s="926">
        <v>0</v>
      </c>
      <c r="V33" s="926">
        <v>0</v>
      </c>
      <c r="W33" s="926">
        <v>0</v>
      </c>
      <c r="X33" s="931">
        <v>0</v>
      </c>
      <c r="Y33" s="931">
        <v>0</v>
      </c>
      <c r="Z33" s="931">
        <v>0</v>
      </c>
      <c r="AA33" s="926">
        <v>0</v>
      </c>
      <c r="AB33" s="695">
        <f t="shared" si="11"/>
        <v>0</v>
      </c>
      <c r="AC33" s="696">
        <f t="shared" si="11"/>
        <v>0</v>
      </c>
      <c r="AD33" s="434" t="s">
        <v>19</v>
      </c>
      <c r="AE33" s="279" t="s">
        <v>326</v>
      </c>
      <c r="AF33" s="694">
        <f t="shared" si="12"/>
        <v>0</v>
      </c>
      <c r="AG33" s="695">
        <f t="shared" si="12"/>
        <v>0</v>
      </c>
      <c r="AH33" s="695">
        <v>0</v>
      </c>
      <c r="AI33" s="695">
        <v>0</v>
      </c>
      <c r="AJ33" s="695">
        <v>0</v>
      </c>
      <c r="AK33" s="695">
        <v>0</v>
      </c>
      <c r="AL33" s="695">
        <v>0</v>
      </c>
      <c r="AM33" s="700">
        <v>0</v>
      </c>
      <c r="AN33" s="700">
        <v>0</v>
      </c>
      <c r="AO33" s="700">
        <v>0</v>
      </c>
      <c r="AP33" s="700">
        <v>0</v>
      </c>
      <c r="AQ33" s="700">
        <v>0</v>
      </c>
      <c r="AR33" s="700">
        <v>0</v>
      </c>
      <c r="AS33" s="700">
        <v>0</v>
      </c>
      <c r="AT33" s="434" t="s">
        <v>19</v>
      </c>
    </row>
    <row r="34" spans="1:47" s="187" customFormat="1" ht="16.149999999999999" customHeight="1">
      <c r="A34" s="279" t="s">
        <v>328</v>
      </c>
      <c r="B34" s="694">
        <f t="shared" si="5"/>
        <v>0</v>
      </c>
      <c r="C34" s="695">
        <f t="shared" si="6"/>
        <v>0</v>
      </c>
      <c r="D34" s="695">
        <f t="shared" si="7"/>
        <v>0</v>
      </c>
      <c r="E34" s="695">
        <f t="shared" si="8"/>
        <v>0</v>
      </c>
      <c r="F34" s="695">
        <f t="shared" si="9"/>
        <v>0</v>
      </c>
      <c r="G34" s="695">
        <f t="shared" si="3"/>
        <v>0</v>
      </c>
      <c r="H34" s="695">
        <f t="shared" si="13"/>
        <v>0</v>
      </c>
      <c r="I34" s="695">
        <f t="shared" si="10"/>
        <v>0</v>
      </c>
      <c r="J34" s="926">
        <v>0</v>
      </c>
      <c r="K34" s="926">
        <v>0</v>
      </c>
      <c r="L34" s="926">
        <v>0</v>
      </c>
      <c r="M34" s="926">
        <v>0</v>
      </c>
      <c r="N34" s="926">
        <v>0</v>
      </c>
      <c r="O34" s="927">
        <v>0</v>
      </c>
      <c r="P34" s="434" t="s">
        <v>20</v>
      </c>
      <c r="Q34" s="279" t="s">
        <v>328</v>
      </c>
      <c r="R34" s="930">
        <v>0</v>
      </c>
      <c r="S34" s="926">
        <v>0</v>
      </c>
      <c r="T34" s="926">
        <v>0</v>
      </c>
      <c r="U34" s="926">
        <v>0</v>
      </c>
      <c r="V34" s="926">
        <v>0</v>
      </c>
      <c r="W34" s="926">
        <v>0</v>
      </c>
      <c r="X34" s="931">
        <v>0</v>
      </c>
      <c r="Y34" s="931">
        <v>0</v>
      </c>
      <c r="Z34" s="931">
        <v>0</v>
      </c>
      <c r="AA34" s="926">
        <v>0</v>
      </c>
      <c r="AB34" s="695">
        <f t="shared" si="11"/>
        <v>0</v>
      </c>
      <c r="AC34" s="696">
        <f t="shared" si="11"/>
        <v>0</v>
      </c>
      <c r="AD34" s="434" t="s">
        <v>20</v>
      </c>
      <c r="AE34" s="279" t="s">
        <v>328</v>
      </c>
      <c r="AF34" s="694">
        <f t="shared" si="12"/>
        <v>0</v>
      </c>
      <c r="AG34" s="695">
        <f t="shared" si="12"/>
        <v>0</v>
      </c>
      <c r="AH34" s="695">
        <v>0</v>
      </c>
      <c r="AI34" s="695">
        <v>0</v>
      </c>
      <c r="AJ34" s="695">
        <v>0</v>
      </c>
      <c r="AK34" s="695">
        <v>0</v>
      </c>
      <c r="AL34" s="695">
        <v>0</v>
      </c>
      <c r="AM34" s="700">
        <v>0</v>
      </c>
      <c r="AN34" s="700">
        <v>0</v>
      </c>
      <c r="AO34" s="700">
        <v>0</v>
      </c>
      <c r="AP34" s="700">
        <v>0</v>
      </c>
      <c r="AQ34" s="700">
        <v>0</v>
      </c>
      <c r="AR34" s="700">
        <v>0</v>
      </c>
      <c r="AS34" s="700">
        <v>0</v>
      </c>
      <c r="AT34" s="434" t="s">
        <v>20</v>
      </c>
    </row>
    <row r="35" spans="1:47" s="187" customFormat="1" ht="16.149999999999999" customHeight="1">
      <c r="A35" s="279" t="s">
        <v>330</v>
      </c>
      <c r="B35" s="694">
        <f t="shared" si="5"/>
        <v>0</v>
      </c>
      <c r="C35" s="695">
        <f t="shared" si="6"/>
        <v>0</v>
      </c>
      <c r="D35" s="695">
        <f t="shared" si="7"/>
        <v>0</v>
      </c>
      <c r="E35" s="695">
        <f t="shared" si="8"/>
        <v>0</v>
      </c>
      <c r="F35" s="695">
        <f t="shared" si="9"/>
        <v>0</v>
      </c>
      <c r="G35" s="695">
        <f t="shared" ref="G35:G41" si="14">SUM(K35,O35,U35,Y35)</f>
        <v>0</v>
      </c>
      <c r="H35" s="695">
        <f t="shared" si="13"/>
        <v>0</v>
      </c>
      <c r="I35" s="695">
        <f t="shared" si="10"/>
        <v>0</v>
      </c>
      <c r="J35" s="926">
        <v>0</v>
      </c>
      <c r="K35" s="926">
        <v>0</v>
      </c>
      <c r="L35" s="926">
        <v>0</v>
      </c>
      <c r="M35" s="926">
        <v>0</v>
      </c>
      <c r="N35" s="926">
        <v>0</v>
      </c>
      <c r="O35" s="927">
        <v>0</v>
      </c>
      <c r="P35" s="434" t="s">
        <v>21</v>
      </c>
      <c r="Q35" s="279" t="s">
        <v>330</v>
      </c>
      <c r="R35" s="930">
        <v>0</v>
      </c>
      <c r="S35" s="926">
        <v>0</v>
      </c>
      <c r="T35" s="926">
        <v>0</v>
      </c>
      <c r="U35" s="926">
        <v>0</v>
      </c>
      <c r="V35" s="926">
        <v>0</v>
      </c>
      <c r="W35" s="926">
        <v>0</v>
      </c>
      <c r="X35" s="931">
        <v>0</v>
      </c>
      <c r="Y35" s="931">
        <v>0</v>
      </c>
      <c r="Z35" s="931">
        <v>0</v>
      </c>
      <c r="AA35" s="926">
        <v>0</v>
      </c>
      <c r="AB35" s="695">
        <f t="shared" si="11"/>
        <v>0</v>
      </c>
      <c r="AC35" s="696">
        <f t="shared" si="11"/>
        <v>0</v>
      </c>
      <c r="AD35" s="434" t="s">
        <v>21</v>
      </c>
      <c r="AE35" s="279" t="s">
        <v>330</v>
      </c>
      <c r="AF35" s="694">
        <f t="shared" si="12"/>
        <v>0</v>
      </c>
      <c r="AG35" s="695">
        <f t="shared" si="12"/>
        <v>0</v>
      </c>
      <c r="AH35" s="695">
        <v>0</v>
      </c>
      <c r="AI35" s="695">
        <v>0</v>
      </c>
      <c r="AJ35" s="695">
        <v>0</v>
      </c>
      <c r="AK35" s="695">
        <v>0</v>
      </c>
      <c r="AL35" s="695">
        <v>0</v>
      </c>
      <c r="AM35" s="700">
        <v>0</v>
      </c>
      <c r="AN35" s="700">
        <v>0</v>
      </c>
      <c r="AO35" s="700">
        <v>0</v>
      </c>
      <c r="AP35" s="700">
        <v>0</v>
      </c>
      <c r="AQ35" s="700">
        <v>0</v>
      </c>
      <c r="AR35" s="700">
        <v>0</v>
      </c>
      <c r="AS35" s="700">
        <v>0</v>
      </c>
      <c r="AT35" s="434" t="s">
        <v>21</v>
      </c>
    </row>
    <row r="36" spans="1:47" s="187" customFormat="1" ht="16.149999999999999" customHeight="1">
      <c r="A36" s="279" t="s">
        <v>332</v>
      </c>
      <c r="B36" s="694">
        <f t="shared" si="5"/>
        <v>0</v>
      </c>
      <c r="C36" s="695">
        <f t="shared" si="6"/>
        <v>0</v>
      </c>
      <c r="D36" s="695">
        <f t="shared" si="7"/>
        <v>0</v>
      </c>
      <c r="E36" s="695">
        <f t="shared" si="8"/>
        <v>0</v>
      </c>
      <c r="F36" s="695">
        <f t="shared" si="9"/>
        <v>0</v>
      </c>
      <c r="G36" s="695">
        <f t="shared" si="14"/>
        <v>0</v>
      </c>
      <c r="H36" s="695">
        <f t="shared" si="13"/>
        <v>0</v>
      </c>
      <c r="I36" s="695">
        <f t="shared" si="10"/>
        <v>0</v>
      </c>
      <c r="J36" s="926">
        <v>0</v>
      </c>
      <c r="K36" s="926">
        <v>0</v>
      </c>
      <c r="L36" s="926">
        <v>0</v>
      </c>
      <c r="M36" s="926">
        <v>0</v>
      </c>
      <c r="N36" s="926">
        <v>0</v>
      </c>
      <c r="O36" s="927">
        <v>0</v>
      </c>
      <c r="P36" s="434" t="s">
        <v>22</v>
      </c>
      <c r="Q36" s="279" t="s">
        <v>332</v>
      </c>
      <c r="R36" s="930">
        <v>0</v>
      </c>
      <c r="S36" s="926">
        <v>0</v>
      </c>
      <c r="T36" s="926">
        <v>0</v>
      </c>
      <c r="U36" s="926">
        <v>0</v>
      </c>
      <c r="V36" s="926">
        <v>0</v>
      </c>
      <c r="W36" s="926">
        <v>0</v>
      </c>
      <c r="X36" s="931">
        <v>0</v>
      </c>
      <c r="Y36" s="931">
        <v>0</v>
      </c>
      <c r="Z36" s="931">
        <v>0</v>
      </c>
      <c r="AA36" s="926">
        <v>0</v>
      </c>
      <c r="AB36" s="695">
        <f t="shared" si="11"/>
        <v>0</v>
      </c>
      <c r="AC36" s="696">
        <f t="shared" si="11"/>
        <v>0</v>
      </c>
      <c r="AD36" s="434" t="s">
        <v>22</v>
      </c>
      <c r="AE36" s="279" t="s">
        <v>332</v>
      </c>
      <c r="AF36" s="694">
        <f t="shared" si="12"/>
        <v>0</v>
      </c>
      <c r="AG36" s="695">
        <f t="shared" si="12"/>
        <v>0</v>
      </c>
      <c r="AH36" s="695">
        <v>0</v>
      </c>
      <c r="AI36" s="695">
        <v>0</v>
      </c>
      <c r="AJ36" s="695">
        <v>0</v>
      </c>
      <c r="AK36" s="695">
        <v>0</v>
      </c>
      <c r="AL36" s="695">
        <v>0</v>
      </c>
      <c r="AM36" s="700">
        <v>0</v>
      </c>
      <c r="AN36" s="700">
        <v>0</v>
      </c>
      <c r="AO36" s="700">
        <v>0</v>
      </c>
      <c r="AP36" s="700">
        <v>0</v>
      </c>
      <c r="AQ36" s="700">
        <v>0</v>
      </c>
      <c r="AR36" s="700">
        <v>0</v>
      </c>
      <c r="AS36" s="700">
        <v>0</v>
      </c>
      <c r="AT36" s="434" t="s">
        <v>22</v>
      </c>
    </row>
    <row r="37" spans="1:47" s="187" customFormat="1" ht="16.149999999999999" customHeight="1">
      <c r="A37" s="279" t="s">
        <v>334</v>
      </c>
      <c r="B37" s="694">
        <f t="shared" si="5"/>
        <v>1</v>
      </c>
      <c r="C37" s="695">
        <f t="shared" si="6"/>
        <v>19</v>
      </c>
      <c r="D37" s="695">
        <f t="shared" si="7"/>
        <v>3</v>
      </c>
      <c r="E37" s="695">
        <f t="shared" si="8"/>
        <v>16</v>
      </c>
      <c r="F37" s="695">
        <f t="shared" si="9"/>
        <v>1</v>
      </c>
      <c r="G37" s="695">
        <f t="shared" si="14"/>
        <v>19</v>
      </c>
      <c r="H37" s="695">
        <f t="shared" si="13"/>
        <v>3</v>
      </c>
      <c r="I37" s="695">
        <f t="shared" si="10"/>
        <v>16</v>
      </c>
      <c r="J37" s="926">
        <v>1</v>
      </c>
      <c r="K37" s="926">
        <v>19</v>
      </c>
      <c r="L37" s="926">
        <v>3</v>
      </c>
      <c r="M37" s="926">
        <v>16</v>
      </c>
      <c r="N37" s="926">
        <v>0</v>
      </c>
      <c r="O37" s="927">
        <v>0</v>
      </c>
      <c r="P37" s="434" t="s">
        <v>23</v>
      </c>
      <c r="Q37" s="279" t="s">
        <v>334</v>
      </c>
      <c r="R37" s="930">
        <v>0</v>
      </c>
      <c r="S37" s="926">
        <v>0</v>
      </c>
      <c r="T37" s="926">
        <v>0</v>
      </c>
      <c r="U37" s="926">
        <v>0</v>
      </c>
      <c r="V37" s="926">
        <v>0</v>
      </c>
      <c r="W37" s="926">
        <v>0</v>
      </c>
      <c r="X37" s="931">
        <v>0</v>
      </c>
      <c r="Y37" s="931">
        <v>0</v>
      </c>
      <c r="Z37" s="931">
        <v>0</v>
      </c>
      <c r="AA37" s="926">
        <v>0</v>
      </c>
      <c r="AB37" s="695">
        <f t="shared" si="11"/>
        <v>0</v>
      </c>
      <c r="AC37" s="696">
        <f t="shared" si="11"/>
        <v>0</v>
      </c>
      <c r="AD37" s="434" t="s">
        <v>23</v>
      </c>
      <c r="AE37" s="279" t="s">
        <v>334</v>
      </c>
      <c r="AF37" s="694">
        <f t="shared" si="12"/>
        <v>0</v>
      </c>
      <c r="AG37" s="695">
        <f t="shared" si="12"/>
        <v>0</v>
      </c>
      <c r="AH37" s="695">
        <v>0</v>
      </c>
      <c r="AI37" s="695">
        <v>0</v>
      </c>
      <c r="AJ37" s="695">
        <v>0</v>
      </c>
      <c r="AK37" s="695">
        <v>0</v>
      </c>
      <c r="AL37" s="695">
        <v>0</v>
      </c>
      <c r="AM37" s="700">
        <v>0</v>
      </c>
      <c r="AN37" s="700">
        <v>0</v>
      </c>
      <c r="AO37" s="700">
        <v>0</v>
      </c>
      <c r="AP37" s="700">
        <v>0</v>
      </c>
      <c r="AQ37" s="700">
        <v>0</v>
      </c>
      <c r="AR37" s="700">
        <v>0</v>
      </c>
      <c r="AS37" s="700">
        <v>0</v>
      </c>
      <c r="AT37" s="434" t="s">
        <v>23</v>
      </c>
    </row>
    <row r="38" spans="1:47" s="187" customFormat="1" ht="16.149999999999999" customHeight="1">
      <c r="A38" s="279" t="s">
        <v>342</v>
      </c>
      <c r="B38" s="694">
        <f t="shared" si="5"/>
        <v>0</v>
      </c>
      <c r="C38" s="695">
        <f t="shared" si="6"/>
        <v>0</v>
      </c>
      <c r="D38" s="695">
        <f t="shared" si="7"/>
        <v>0</v>
      </c>
      <c r="E38" s="695">
        <f t="shared" si="8"/>
        <v>0</v>
      </c>
      <c r="F38" s="695">
        <f t="shared" si="9"/>
        <v>0</v>
      </c>
      <c r="G38" s="695">
        <f t="shared" si="14"/>
        <v>0</v>
      </c>
      <c r="H38" s="695">
        <f t="shared" si="13"/>
        <v>0</v>
      </c>
      <c r="I38" s="695">
        <f t="shared" si="10"/>
        <v>0</v>
      </c>
      <c r="J38" s="926">
        <v>0</v>
      </c>
      <c r="K38" s="926">
        <v>0</v>
      </c>
      <c r="L38" s="926">
        <v>0</v>
      </c>
      <c r="M38" s="926">
        <v>0</v>
      </c>
      <c r="N38" s="926">
        <v>0</v>
      </c>
      <c r="O38" s="927">
        <v>0</v>
      </c>
      <c r="P38" s="434" t="s">
        <v>24</v>
      </c>
      <c r="Q38" s="279" t="s">
        <v>336</v>
      </c>
      <c r="R38" s="930">
        <v>0</v>
      </c>
      <c r="S38" s="926">
        <v>0</v>
      </c>
      <c r="T38" s="926">
        <v>0</v>
      </c>
      <c r="U38" s="926">
        <v>0</v>
      </c>
      <c r="V38" s="926">
        <v>0</v>
      </c>
      <c r="W38" s="926">
        <v>0</v>
      </c>
      <c r="X38" s="931">
        <v>0</v>
      </c>
      <c r="Y38" s="931">
        <v>0</v>
      </c>
      <c r="Z38" s="931">
        <v>0</v>
      </c>
      <c r="AA38" s="926">
        <v>0</v>
      </c>
      <c r="AB38" s="695">
        <f t="shared" si="11"/>
        <v>0</v>
      </c>
      <c r="AC38" s="696">
        <f t="shared" si="11"/>
        <v>0</v>
      </c>
      <c r="AD38" s="434" t="s">
        <v>24</v>
      </c>
      <c r="AE38" s="279" t="s">
        <v>336</v>
      </c>
      <c r="AF38" s="694">
        <f t="shared" si="12"/>
        <v>0</v>
      </c>
      <c r="AG38" s="695">
        <f t="shared" si="12"/>
        <v>0</v>
      </c>
      <c r="AH38" s="695">
        <v>0</v>
      </c>
      <c r="AI38" s="695">
        <v>0</v>
      </c>
      <c r="AJ38" s="695">
        <v>0</v>
      </c>
      <c r="AK38" s="695">
        <v>0</v>
      </c>
      <c r="AL38" s="695">
        <v>0</v>
      </c>
      <c r="AM38" s="700">
        <v>0</v>
      </c>
      <c r="AN38" s="700">
        <v>0</v>
      </c>
      <c r="AO38" s="700">
        <v>0</v>
      </c>
      <c r="AP38" s="700">
        <v>0</v>
      </c>
      <c r="AQ38" s="700">
        <v>0</v>
      </c>
      <c r="AR38" s="700">
        <v>0</v>
      </c>
      <c r="AS38" s="700">
        <v>0</v>
      </c>
      <c r="AT38" s="434" t="s">
        <v>24</v>
      </c>
    </row>
    <row r="39" spans="1:47" s="187" customFormat="1" ht="16.149999999999999" customHeight="1">
      <c r="A39" s="279" t="s">
        <v>338</v>
      </c>
      <c r="B39" s="694">
        <f t="shared" si="5"/>
        <v>0</v>
      </c>
      <c r="C39" s="695">
        <f t="shared" si="6"/>
        <v>0</v>
      </c>
      <c r="D39" s="695">
        <f t="shared" si="7"/>
        <v>0</v>
      </c>
      <c r="E39" s="695">
        <f t="shared" si="8"/>
        <v>0</v>
      </c>
      <c r="F39" s="695">
        <f t="shared" si="9"/>
        <v>0</v>
      </c>
      <c r="G39" s="695">
        <f t="shared" si="14"/>
        <v>0</v>
      </c>
      <c r="H39" s="695">
        <f t="shared" si="13"/>
        <v>0</v>
      </c>
      <c r="I39" s="695">
        <f t="shared" si="10"/>
        <v>0</v>
      </c>
      <c r="J39" s="926">
        <v>0</v>
      </c>
      <c r="K39" s="926">
        <v>0</v>
      </c>
      <c r="L39" s="926">
        <v>0</v>
      </c>
      <c r="M39" s="926">
        <v>0</v>
      </c>
      <c r="N39" s="926">
        <v>0</v>
      </c>
      <c r="O39" s="927">
        <v>0</v>
      </c>
      <c r="P39" s="434" t="s">
        <v>25</v>
      </c>
      <c r="Q39" s="279" t="s">
        <v>338</v>
      </c>
      <c r="R39" s="930">
        <v>0</v>
      </c>
      <c r="S39" s="926">
        <v>0</v>
      </c>
      <c r="T39" s="926">
        <v>0</v>
      </c>
      <c r="U39" s="926">
        <v>0</v>
      </c>
      <c r="V39" s="926">
        <v>0</v>
      </c>
      <c r="W39" s="926">
        <v>0</v>
      </c>
      <c r="X39" s="926">
        <v>0</v>
      </c>
      <c r="Y39" s="926">
        <v>0</v>
      </c>
      <c r="Z39" s="926">
        <v>0</v>
      </c>
      <c r="AA39" s="926">
        <v>0</v>
      </c>
      <c r="AB39" s="695">
        <f t="shared" si="11"/>
        <v>0</v>
      </c>
      <c r="AC39" s="696">
        <f t="shared" si="11"/>
        <v>0</v>
      </c>
      <c r="AD39" s="434" t="s">
        <v>25</v>
      </c>
      <c r="AE39" s="279" t="s">
        <v>338</v>
      </c>
      <c r="AF39" s="694">
        <f t="shared" si="12"/>
        <v>0</v>
      </c>
      <c r="AG39" s="695">
        <f t="shared" si="12"/>
        <v>0</v>
      </c>
      <c r="AH39" s="695">
        <v>0</v>
      </c>
      <c r="AI39" s="695">
        <v>0</v>
      </c>
      <c r="AJ39" s="695">
        <v>0</v>
      </c>
      <c r="AK39" s="695">
        <v>0</v>
      </c>
      <c r="AL39" s="695">
        <v>0</v>
      </c>
      <c r="AM39" s="695">
        <v>0</v>
      </c>
      <c r="AN39" s="695">
        <v>0</v>
      </c>
      <c r="AO39" s="695">
        <v>0</v>
      </c>
      <c r="AP39" s="695">
        <v>0</v>
      </c>
      <c r="AQ39" s="695">
        <v>0</v>
      </c>
      <c r="AR39" s="695">
        <v>0</v>
      </c>
      <c r="AS39" s="695">
        <v>0</v>
      </c>
      <c r="AT39" s="434" t="s">
        <v>25</v>
      </c>
    </row>
    <row r="40" spans="1:47" s="187" customFormat="1" ht="16.149999999999999" customHeight="1">
      <c r="A40" s="279" t="s">
        <v>340</v>
      </c>
      <c r="B40" s="694">
        <f t="shared" si="5"/>
        <v>1</v>
      </c>
      <c r="C40" s="695">
        <f t="shared" si="6"/>
        <v>25</v>
      </c>
      <c r="D40" s="695">
        <f t="shared" si="7"/>
        <v>10</v>
      </c>
      <c r="E40" s="695">
        <f t="shared" si="8"/>
        <v>15</v>
      </c>
      <c r="F40" s="695">
        <f t="shared" si="9"/>
        <v>1</v>
      </c>
      <c r="G40" s="695">
        <f t="shared" si="14"/>
        <v>25</v>
      </c>
      <c r="H40" s="695">
        <f t="shared" si="13"/>
        <v>10</v>
      </c>
      <c r="I40" s="695">
        <f t="shared" si="10"/>
        <v>15</v>
      </c>
      <c r="J40" s="926">
        <v>1</v>
      </c>
      <c r="K40" s="926">
        <v>25</v>
      </c>
      <c r="L40" s="926">
        <v>10</v>
      </c>
      <c r="M40" s="926">
        <v>15</v>
      </c>
      <c r="N40" s="926">
        <v>0</v>
      </c>
      <c r="O40" s="927">
        <v>0</v>
      </c>
      <c r="P40" s="434" t="s">
        <v>26</v>
      </c>
      <c r="Q40" s="279" t="s">
        <v>340</v>
      </c>
      <c r="R40" s="930">
        <v>0</v>
      </c>
      <c r="S40" s="926">
        <v>0</v>
      </c>
      <c r="T40" s="926">
        <v>0</v>
      </c>
      <c r="U40" s="926">
        <v>0</v>
      </c>
      <c r="V40" s="926">
        <v>0</v>
      </c>
      <c r="W40" s="926">
        <v>0</v>
      </c>
      <c r="X40" s="931">
        <v>0</v>
      </c>
      <c r="Y40" s="931">
        <v>0</v>
      </c>
      <c r="Z40" s="931">
        <v>0</v>
      </c>
      <c r="AA40" s="926">
        <v>0</v>
      </c>
      <c r="AB40" s="695">
        <f t="shared" si="11"/>
        <v>0</v>
      </c>
      <c r="AC40" s="696">
        <f t="shared" si="11"/>
        <v>0</v>
      </c>
      <c r="AD40" s="434" t="s">
        <v>26</v>
      </c>
      <c r="AE40" s="279" t="s">
        <v>340</v>
      </c>
      <c r="AF40" s="694">
        <f t="shared" si="12"/>
        <v>0</v>
      </c>
      <c r="AG40" s="695">
        <f t="shared" si="12"/>
        <v>0</v>
      </c>
      <c r="AH40" s="695">
        <v>0</v>
      </c>
      <c r="AI40" s="695">
        <v>0</v>
      </c>
      <c r="AJ40" s="695">
        <v>0</v>
      </c>
      <c r="AK40" s="695">
        <v>0</v>
      </c>
      <c r="AL40" s="695">
        <v>0</v>
      </c>
      <c r="AM40" s="700">
        <v>0</v>
      </c>
      <c r="AN40" s="700">
        <v>0</v>
      </c>
      <c r="AO40" s="700">
        <v>0</v>
      </c>
      <c r="AP40" s="700">
        <v>0</v>
      </c>
      <c r="AQ40" s="700">
        <v>0</v>
      </c>
      <c r="AR40" s="700">
        <v>0</v>
      </c>
      <c r="AS40" s="700">
        <v>0</v>
      </c>
      <c r="AT40" s="434" t="s">
        <v>26</v>
      </c>
    </row>
    <row r="41" spans="1:47" s="189" customFormat="1" ht="16.149999999999999" customHeight="1" thickBot="1">
      <c r="A41" s="436" t="s">
        <v>342</v>
      </c>
      <c r="B41" s="697">
        <f t="shared" si="5"/>
        <v>0</v>
      </c>
      <c r="C41" s="925">
        <f t="shared" si="6"/>
        <v>0</v>
      </c>
      <c r="D41" s="925">
        <f t="shared" si="7"/>
        <v>0</v>
      </c>
      <c r="E41" s="925">
        <f t="shared" si="8"/>
        <v>0</v>
      </c>
      <c r="F41" s="698">
        <f t="shared" si="9"/>
        <v>0</v>
      </c>
      <c r="G41" s="698">
        <f t="shared" si="14"/>
        <v>0</v>
      </c>
      <c r="H41" s="925">
        <f t="shared" si="13"/>
        <v>0</v>
      </c>
      <c r="I41" s="925">
        <f t="shared" si="10"/>
        <v>0</v>
      </c>
      <c r="J41" s="928">
        <v>0</v>
      </c>
      <c r="K41" s="928">
        <v>0</v>
      </c>
      <c r="L41" s="928">
        <v>0</v>
      </c>
      <c r="M41" s="928">
        <v>0</v>
      </c>
      <c r="N41" s="928">
        <v>0</v>
      </c>
      <c r="O41" s="929">
        <v>0</v>
      </c>
      <c r="P41" s="435" t="s">
        <v>27</v>
      </c>
      <c r="Q41" s="436" t="s">
        <v>342</v>
      </c>
      <c r="R41" s="932">
        <v>0</v>
      </c>
      <c r="S41" s="928">
        <v>0</v>
      </c>
      <c r="T41" s="928">
        <v>0</v>
      </c>
      <c r="U41" s="928">
        <v>0</v>
      </c>
      <c r="V41" s="928">
        <v>0</v>
      </c>
      <c r="W41" s="928">
        <v>0</v>
      </c>
      <c r="X41" s="928">
        <v>0</v>
      </c>
      <c r="Y41" s="928">
        <v>0</v>
      </c>
      <c r="Z41" s="928">
        <v>0</v>
      </c>
      <c r="AA41" s="928">
        <v>0</v>
      </c>
      <c r="AB41" s="698">
        <f t="shared" si="11"/>
        <v>0</v>
      </c>
      <c r="AC41" s="912">
        <f t="shared" si="11"/>
        <v>0</v>
      </c>
      <c r="AD41" s="435" t="s">
        <v>27</v>
      </c>
      <c r="AE41" s="436" t="s">
        <v>342</v>
      </c>
      <c r="AF41" s="697">
        <f t="shared" si="12"/>
        <v>0</v>
      </c>
      <c r="AG41" s="698">
        <f t="shared" si="12"/>
        <v>0</v>
      </c>
      <c r="AH41" s="699">
        <v>0</v>
      </c>
      <c r="AI41" s="699">
        <v>0</v>
      </c>
      <c r="AJ41" s="699">
        <v>0</v>
      </c>
      <c r="AK41" s="699">
        <v>0</v>
      </c>
      <c r="AL41" s="699">
        <v>0</v>
      </c>
      <c r="AM41" s="699">
        <v>0</v>
      </c>
      <c r="AN41" s="699">
        <v>0</v>
      </c>
      <c r="AO41" s="699">
        <v>0</v>
      </c>
      <c r="AP41" s="699">
        <v>0</v>
      </c>
      <c r="AQ41" s="699">
        <v>0</v>
      </c>
      <c r="AR41" s="699">
        <v>0</v>
      </c>
      <c r="AS41" s="699">
        <v>0</v>
      </c>
      <c r="AT41" s="435" t="s">
        <v>27</v>
      </c>
    </row>
    <row r="42" spans="1:47" s="190" customFormat="1" ht="11.1" customHeight="1">
      <c r="A42" s="952" t="s">
        <v>1256</v>
      </c>
      <c r="B42" s="702"/>
      <c r="C42" s="701"/>
      <c r="D42" s="703"/>
      <c r="E42" s="701"/>
      <c r="F42" s="701"/>
      <c r="G42" s="701"/>
      <c r="H42" s="701"/>
      <c r="I42" s="701"/>
      <c r="J42" s="703"/>
      <c r="K42" s="703"/>
      <c r="L42" s="704"/>
      <c r="M42" s="704"/>
      <c r="N42" s="704"/>
      <c r="O42" s="704"/>
      <c r="P42" s="705" t="s">
        <v>1083</v>
      </c>
      <c r="Q42" s="952" t="s">
        <v>1256</v>
      </c>
      <c r="R42" s="704"/>
      <c r="S42" s="704"/>
      <c r="T42" s="704"/>
      <c r="U42" s="704"/>
      <c r="V42" s="704"/>
      <c r="W42" s="704"/>
      <c r="X42" s="703"/>
      <c r="Y42" s="703"/>
      <c r="Z42" s="704"/>
      <c r="AA42" s="704"/>
      <c r="AB42" s="704"/>
      <c r="AC42" s="704"/>
      <c r="AD42" s="706" t="s">
        <v>1083</v>
      </c>
      <c r="AE42" s="952" t="s">
        <v>1256</v>
      </c>
      <c r="AF42" s="704"/>
      <c r="AG42" s="704"/>
      <c r="AH42" s="704"/>
      <c r="AI42" s="704"/>
      <c r="AJ42" s="704"/>
      <c r="AK42" s="704"/>
      <c r="AL42" s="701"/>
      <c r="AM42" s="701"/>
      <c r="AN42" s="701"/>
      <c r="AO42" s="701"/>
      <c r="AP42" s="701"/>
      <c r="AQ42" s="701"/>
      <c r="AR42" s="701"/>
      <c r="AS42" s="701"/>
      <c r="AT42" s="706" t="s">
        <v>1083</v>
      </c>
      <c r="AU42" s="433"/>
    </row>
    <row r="43" spans="1:47" s="190" customFormat="1" ht="11.1" customHeight="1">
      <c r="A43" s="701" t="s">
        <v>639</v>
      </c>
      <c r="B43" s="702"/>
      <c r="C43" s="701"/>
      <c r="D43" s="701"/>
      <c r="E43" s="701"/>
      <c r="F43" s="701"/>
      <c r="G43" s="701"/>
      <c r="H43" s="701"/>
      <c r="I43" s="701"/>
      <c r="J43" s="701"/>
      <c r="K43" s="701"/>
      <c r="L43" s="702"/>
      <c r="M43" s="702"/>
      <c r="N43" s="702"/>
      <c r="O43" s="702"/>
      <c r="P43" s="701"/>
      <c r="Q43" s="701" t="s">
        <v>639</v>
      </c>
      <c r="R43" s="702"/>
      <c r="S43" s="702"/>
      <c r="T43" s="702"/>
      <c r="U43" s="702"/>
      <c r="V43" s="702"/>
      <c r="W43" s="702"/>
      <c r="X43" s="701"/>
      <c r="Y43" s="701"/>
      <c r="Z43" s="702"/>
      <c r="AA43" s="702"/>
      <c r="AB43" s="702"/>
      <c r="AC43" s="702"/>
      <c r="AD43" s="701"/>
      <c r="AE43" s="701" t="s">
        <v>639</v>
      </c>
      <c r="AF43" s="702"/>
      <c r="AG43" s="702"/>
      <c r="AH43" s="702"/>
      <c r="AI43" s="702"/>
      <c r="AJ43" s="702"/>
      <c r="AK43" s="702"/>
      <c r="AL43" s="701"/>
      <c r="AM43" s="701"/>
      <c r="AN43" s="701"/>
      <c r="AO43" s="701"/>
      <c r="AP43" s="701"/>
      <c r="AQ43" s="701"/>
      <c r="AR43" s="701"/>
      <c r="AS43" s="701"/>
      <c r="AT43" s="701"/>
    </row>
    <row r="44" spans="1:47" s="187" customFormat="1" ht="11.25">
      <c r="A44" s="191"/>
      <c r="B44" s="2"/>
      <c r="L44" s="2"/>
      <c r="M44" s="2"/>
      <c r="N44" s="2"/>
      <c r="O44" s="2"/>
      <c r="P44" s="191"/>
      <c r="Q44" s="191"/>
      <c r="R44" s="2"/>
      <c r="S44" s="2"/>
      <c r="T44" s="2"/>
      <c r="U44" s="2"/>
      <c r="V44" s="2"/>
      <c r="W44" s="2"/>
      <c r="Z44" s="2"/>
      <c r="AA44" s="2"/>
      <c r="AB44" s="2"/>
      <c r="AC44" s="2"/>
      <c r="AD44" s="191"/>
      <c r="AE44" s="191"/>
      <c r="AF44" s="2"/>
      <c r="AG44" s="2"/>
      <c r="AH44" s="2"/>
      <c r="AI44" s="2"/>
      <c r="AJ44" s="2"/>
      <c r="AK44" s="2"/>
      <c r="AT44" s="191"/>
    </row>
    <row r="45" spans="1:47" s="187" customFormat="1" ht="11.25">
      <c r="A45" s="191"/>
      <c r="B45" s="2"/>
      <c r="L45" s="2"/>
      <c r="M45" s="2"/>
      <c r="N45" s="2"/>
      <c r="O45" s="2"/>
      <c r="P45" s="191"/>
      <c r="Q45" s="191"/>
      <c r="R45" s="2"/>
      <c r="S45" s="2"/>
      <c r="T45" s="2"/>
      <c r="U45" s="2"/>
      <c r="V45" s="2"/>
      <c r="W45" s="2"/>
      <c r="Z45" s="2"/>
      <c r="AA45" s="2"/>
      <c r="AB45" s="2"/>
      <c r="AC45" s="2"/>
      <c r="AD45" s="191"/>
      <c r="AE45" s="191"/>
      <c r="AF45" s="2"/>
      <c r="AG45" s="2"/>
      <c r="AH45" s="2"/>
      <c r="AI45" s="2"/>
      <c r="AJ45" s="2"/>
      <c r="AK45" s="2"/>
      <c r="AT45" s="191"/>
    </row>
    <row r="46" spans="1:47" s="187" customFormat="1" ht="11.25">
      <c r="A46" s="191"/>
      <c r="B46" s="2"/>
      <c r="L46" s="2"/>
      <c r="M46" s="2"/>
      <c r="N46" s="2"/>
      <c r="O46" s="2"/>
      <c r="P46" s="191"/>
      <c r="Q46" s="191"/>
      <c r="R46" s="2"/>
      <c r="S46" s="2"/>
      <c r="T46" s="2"/>
      <c r="U46" s="2"/>
      <c r="V46" s="2"/>
      <c r="W46" s="2"/>
      <c r="Z46" s="2"/>
      <c r="AA46" s="2"/>
      <c r="AB46" s="2"/>
      <c r="AC46" s="2"/>
      <c r="AD46" s="191"/>
      <c r="AE46" s="191"/>
      <c r="AF46" s="2"/>
      <c r="AG46" s="2"/>
      <c r="AH46" s="2"/>
      <c r="AI46" s="2"/>
      <c r="AJ46" s="2"/>
      <c r="AK46" s="2"/>
      <c r="AT46" s="191"/>
    </row>
    <row r="47" spans="1:47" s="187" customFormat="1" ht="11.25">
      <c r="A47" s="191"/>
      <c r="B47" s="2"/>
      <c r="L47" s="2"/>
      <c r="M47" s="2"/>
      <c r="N47" s="2"/>
      <c r="O47" s="2"/>
      <c r="P47" s="191"/>
      <c r="Q47" s="191"/>
      <c r="R47" s="2"/>
      <c r="S47" s="2"/>
      <c r="T47" s="2"/>
      <c r="U47" s="2"/>
      <c r="V47" s="2"/>
      <c r="W47" s="2"/>
      <c r="Z47" s="2"/>
      <c r="AA47" s="2"/>
      <c r="AB47" s="2"/>
      <c r="AC47" s="2"/>
      <c r="AD47" s="191"/>
      <c r="AE47" s="191"/>
      <c r="AF47" s="2"/>
      <c r="AG47" s="2"/>
      <c r="AH47" s="2"/>
      <c r="AI47" s="2"/>
      <c r="AJ47" s="2"/>
      <c r="AK47" s="2"/>
      <c r="AT47" s="191"/>
    </row>
    <row r="48" spans="1:47" s="187" customFormat="1" ht="11.25">
      <c r="A48" s="191"/>
      <c r="B48" s="2"/>
      <c r="L48" s="2"/>
      <c r="M48" s="2"/>
      <c r="N48" s="2"/>
      <c r="O48" s="2"/>
      <c r="P48" s="191"/>
      <c r="Q48" s="191"/>
      <c r="R48" s="2"/>
      <c r="S48" s="2"/>
      <c r="T48" s="2"/>
      <c r="U48" s="2"/>
      <c r="V48" s="2"/>
      <c r="W48" s="2"/>
      <c r="Z48" s="2"/>
      <c r="AA48" s="2"/>
      <c r="AB48" s="2"/>
      <c r="AC48" s="2"/>
      <c r="AD48" s="191"/>
      <c r="AE48" s="191"/>
      <c r="AF48" s="2"/>
      <c r="AG48" s="2"/>
      <c r="AH48" s="2"/>
      <c r="AI48" s="2"/>
      <c r="AJ48" s="2"/>
      <c r="AK48" s="2"/>
      <c r="AT48" s="191"/>
    </row>
    <row r="49" spans="1:46" s="187" customFormat="1" ht="11.25">
      <c r="A49" s="191"/>
      <c r="B49" s="2"/>
      <c r="L49" s="2"/>
      <c r="M49" s="2"/>
      <c r="N49" s="2"/>
      <c r="O49" s="2"/>
      <c r="P49" s="191"/>
      <c r="Q49" s="191"/>
      <c r="R49" s="2"/>
      <c r="S49" s="2"/>
      <c r="T49" s="2"/>
      <c r="U49" s="2"/>
      <c r="V49" s="2"/>
      <c r="W49" s="2"/>
      <c r="Z49" s="2"/>
      <c r="AA49" s="2"/>
      <c r="AB49" s="2"/>
      <c r="AC49" s="2"/>
      <c r="AD49" s="191"/>
      <c r="AE49" s="191"/>
      <c r="AF49" s="2"/>
      <c r="AG49" s="2"/>
      <c r="AH49" s="2"/>
      <c r="AI49" s="2"/>
      <c r="AJ49" s="2"/>
      <c r="AK49" s="2"/>
      <c r="AT49" s="191"/>
    </row>
    <row r="50" spans="1:46" s="187" customFormat="1" ht="11.25">
      <c r="A50" s="191"/>
      <c r="B50" s="2"/>
      <c r="L50" s="2"/>
      <c r="M50" s="2"/>
      <c r="N50" s="2"/>
      <c r="O50" s="2"/>
      <c r="P50" s="191"/>
      <c r="Q50" s="191"/>
      <c r="R50" s="2"/>
      <c r="S50" s="2"/>
      <c r="T50" s="2"/>
      <c r="U50" s="2"/>
      <c r="V50" s="2"/>
      <c r="W50" s="2"/>
      <c r="Z50" s="2"/>
      <c r="AA50" s="2"/>
      <c r="AB50" s="2"/>
      <c r="AC50" s="2"/>
      <c r="AD50" s="191"/>
      <c r="AE50" s="191"/>
      <c r="AF50" s="2"/>
      <c r="AG50" s="2"/>
      <c r="AH50" s="2"/>
      <c r="AI50" s="2"/>
      <c r="AJ50" s="2"/>
      <c r="AK50" s="2"/>
      <c r="AT50" s="191"/>
    </row>
    <row r="51" spans="1:46" s="187" customFormat="1" ht="11.25">
      <c r="A51" s="191"/>
      <c r="B51" s="2"/>
      <c r="L51" s="2"/>
      <c r="M51" s="2"/>
      <c r="N51" s="2"/>
      <c r="O51" s="2"/>
      <c r="P51" s="191"/>
      <c r="Q51" s="191"/>
      <c r="R51" s="2"/>
      <c r="S51" s="2"/>
      <c r="T51" s="2"/>
      <c r="U51" s="2"/>
      <c r="V51" s="2"/>
      <c r="W51" s="2"/>
      <c r="Z51" s="2"/>
      <c r="AA51" s="2"/>
      <c r="AB51" s="2"/>
      <c r="AC51" s="2"/>
      <c r="AD51" s="191"/>
      <c r="AE51" s="191"/>
      <c r="AF51" s="2"/>
      <c r="AG51" s="2"/>
      <c r="AH51" s="2"/>
      <c r="AI51" s="2"/>
      <c r="AJ51" s="2"/>
      <c r="AK51" s="2"/>
      <c r="AT51" s="191"/>
    </row>
    <row r="52" spans="1:46" s="187" customFormat="1" ht="11.25">
      <c r="A52" s="191"/>
      <c r="B52" s="2"/>
      <c r="L52" s="2"/>
      <c r="M52" s="2"/>
      <c r="N52" s="2"/>
      <c r="O52" s="2"/>
      <c r="P52" s="191"/>
      <c r="Q52" s="191"/>
      <c r="R52" s="2"/>
      <c r="S52" s="2"/>
      <c r="T52" s="2"/>
      <c r="U52" s="2"/>
      <c r="V52" s="2"/>
      <c r="W52" s="2"/>
      <c r="Z52" s="2"/>
      <c r="AA52" s="2"/>
      <c r="AB52" s="2"/>
      <c r="AC52" s="2"/>
      <c r="AD52" s="191"/>
      <c r="AE52" s="191"/>
      <c r="AF52" s="2"/>
      <c r="AG52" s="2"/>
      <c r="AH52" s="2"/>
      <c r="AI52" s="2"/>
      <c r="AJ52" s="2"/>
      <c r="AK52" s="2"/>
      <c r="AT52" s="191"/>
    </row>
    <row r="53" spans="1:46" s="187" customFormat="1" ht="11.25">
      <c r="A53" s="191"/>
      <c r="B53" s="2"/>
      <c r="L53" s="2"/>
      <c r="M53" s="2"/>
      <c r="N53" s="2"/>
      <c r="O53" s="2"/>
      <c r="P53" s="191"/>
      <c r="Q53" s="191"/>
      <c r="R53" s="2"/>
      <c r="S53" s="2"/>
      <c r="T53" s="2"/>
      <c r="U53" s="2"/>
      <c r="V53" s="2"/>
      <c r="W53" s="2"/>
      <c r="Z53" s="2"/>
      <c r="AA53" s="2"/>
      <c r="AB53" s="2"/>
      <c r="AC53" s="2"/>
      <c r="AD53" s="191"/>
      <c r="AE53" s="191"/>
      <c r="AF53" s="2"/>
      <c r="AG53" s="2"/>
      <c r="AH53" s="2"/>
      <c r="AI53" s="2"/>
      <c r="AJ53" s="2"/>
      <c r="AK53" s="2"/>
      <c r="AT53" s="191"/>
    </row>
    <row r="54" spans="1:46" s="187" customFormat="1" ht="11.25">
      <c r="A54" s="191"/>
      <c r="B54" s="2"/>
      <c r="L54" s="2"/>
      <c r="M54" s="2"/>
      <c r="N54" s="2"/>
      <c r="O54" s="2"/>
      <c r="P54" s="191"/>
      <c r="Q54" s="191"/>
      <c r="R54" s="2"/>
      <c r="S54" s="2"/>
      <c r="T54" s="2"/>
      <c r="U54" s="2"/>
      <c r="V54" s="2"/>
      <c r="W54" s="2"/>
      <c r="Z54" s="2"/>
      <c r="AA54" s="2"/>
      <c r="AB54" s="2"/>
      <c r="AC54" s="2"/>
      <c r="AD54" s="191"/>
      <c r="AE54" s="191"/>
      <c r="AF54" s="2"/>
      <c r="AG54" s="2"/>
      <c r="AH54" s="2"/>
      <c r="AI54" s="2"/>
      <c r="AJ54" s="2"/>
      <c r="AK54" s="2"/>
      <c r="AT54" s="191"/>
    </row>
    <row r="55" spans="1:46" s="187" customFormat="1" ht="11.25">
      <c r="A55" s="191"/>
      <c r="B55" s="2"/>
      <c r="L55" s="2"/>
      <c r="M55" s="2"/>
      <c r="N55" s="2"/>
      <c r="O55" s="2"/>
      <c r="P55" s="191"/>
      <c r="Q55" s="191"/>
      <c r="R55" s="2"/>
      <c r="S55" s="2"/>
      <c r="T55" s="2"/>
      <c r="U55" s="2"/>
      <c r="V55" s="2"/>
      <c r="W55" s="2"/>
      <c r="Z55" s="2"/>
      <c r="AA55" s="2"/>
      <c r="AB55" s="2"/>
      <c r="AC55" s="2"/>
      <c r="AD55" s="191"/>
      <c r="AE55" s="191"/>
      <c r="AF55" s="2"/>
      <c r="AG55" s="2"/>
      <c r="AH55" s="2"/>
      <c r="AI55" s="2"/>
      <c r="AJ55" s="2"/>
      <c r="AK55" s="2"/>
      <c r="AT55" s="191"/>
    </row>
    <row r="56" spans="1:46" s="187" customFormat="1" ht="11.25">
      <c r="A56" s="191"/>
      <c r="B56" s="2"/>
      <c r="L56" s="2"/>
      <c r="M56" s="2"/>
      <c r="N56" s="2"/>
      <c r="O56" s="2"/>
      <c r="P56" s="191"/>
      <c r="Q56" s="191"/>
      <c r="R56" s="2"/>
      <c r="S56" s="2"/>
      <c r="T56" s="2"/>
      <c r="U56" s="2"/>
      <c r="V56" s="2"/>
      <c r="W56" s="2"/>
      <c r="Z56" s="2"/>
      <c r="AA56" s="2"/>
      <c r="AB56" s="2"/>
      <c r="AC56" s="2"/>
      <c r="AD56" s="191"/>
      <c r="AE56" s="191"/>
      <c r="AF56" s="2"/>
      <c r="AG56" s="2"/>
      <c r="AH56" s="2"/>
      <c r="AI56" s="2"/>
      <c r="AJ56" s="2"/>
      <c r="AK56" s="2"/>
      <c r="AT56" s="191"/>
    </row>
    <row r="57" spans="1:46" s="187" customFormat="1" ht="11.25">
      <c r="A57" s="191"/>
      <c r="B57" s="2"/>
      <c r="L57" s="2"/>
      <c r="M57" s="2"/>
      <c r="N57" s="2"/>
      <c r="O57" s="2"/>
      <c r="P57" s="191"/>
      <c r="Q57" s="191"/>
      <c r="R57" s="2"/>
      <c r="S57" s="2"/>
      <c r="T57" s="2"/>
      <c r="U57" s="2"/>
      <c r="V57" s="2"/>
      <c r="W57" s="2"/>
      <c r="Z57" s="2"/>
      <c r="AA57" s="2"/>
      <c r="AB57" s="2"/>
      <c r="AC57" s="2"/>
      <c r="AD57" s="191"/>
      <c r="AE57" s="191"/>
      <c r="AF57" s="2"/>
      <c r="AG57" s="2"/>
      <c r="AH57" s="2"/>
      <c r="AI57" s="2"/>
      <c r="AJ57" s="2"/>
      <c r="AK57" s="2"/>
      <c r="AT57" s="191"/>
    </row>
    <row r="58" spans="1:46" s="187" customFormat="1" ht="11.25">
      <c r="A58" s="191"/>
      <c r="B58" s="2"/>
      <c r="L58" s="2"/>
      <c r="M58" s="2"/>
      <c r="N58" s="2"/>
      <c r="O58" s="2"/>
      <c r="P58" s="191"/>
      <c r="Q58" s="191"/>
      <c r="R58" s="2"/>
      <c r="S58" s="2"/>
      <c r="T58" s="2"/>
      <c r="U58" s="2"/>
      <c r="V58" s="2"/>
      <c r="W58" s="2"/>
      <c r="Z58" s="2"/>
      <c r="AA58" s="2"/>
      <c r="AB58" s="2"/>
      <c r="AC58" s="2"/>
      <c r="AD58" s="191"/>
      <c r="AE58" s="191"/>
      <c r="AF58" s="2"/>
      <c r="AG58" s="2"/>
      <c r="AH58" s="2"/>
      <c r="AI58" s="2"/>
      <c r="AJ58" s="2"/>
      <c r="AK58" s="2"/>
      <c r="AT58" s="191"/>
    </row>
    <row r="59" spans="1:46" s="187" customFormat="1" ht="11.25">
      <c r="A59" s="191"/>
      <c r="B59" s="2"/>
      <c r="L59" s="2"/>
      <c r="M59" s="2"/>
      <c r="N59" s="2"/>
      <c r="O59" s="2"/>
      <c r="P59" s="191"/>
      <c r="Q59" s="191"/>
      <c r="R59" s="2"/>
      <c r="S59" s="2"/>
      <c r="T59" s="2"/>
      <c r="U59" s="2"/>
      <c r="V59" s="2"/>
      <c r="W59" s="2"/>
      <c r="Z59" s="2"/>
      <c r="AA59" s="2"/>
      <c r="AB59" s="2"/>
      <c r="AC59" s="2"/>
      <c r="AD59" s="191"/>
      <c r="AE59" s="191"/>
      <c r="AF59" s="2"/>
      <c r="AG59" s="2"/>
      <c r="AH59" s="2"/>
      <c r="AI59" s="2"/>
      <c r="AJ59" s="2"/>
      <c r="AK59" s="2"/>
      <c r="AT59" s="191"/>
    </row>
    <row r="60" spans="1:46" s="187" customFormat="1" ht="11.25">
      <c r="A60" s="191"/>
      <c r="B60" s="2"/>
      <c r="L60" s="2"/>
      <c r="M60" s="2"/>
      <c r="N60" s="2"/>
      <c r="O60" s="2"/>
      <c r="P60" s="191"/>
      <c r="Q60" s="191"/>
      <c r="R60" s="2"/>
      <c r="S60" s="2"/>
      <c r="T60" s="2"/>
      <c r="U60" s="2"/>
      <c r="V60" s="2"/>
      <c r="W60" s="2"/>
      <c r="Z60" s="2"/>
      <c r="AA60" s="2"/>
      <c r="AB60" s="2"/>
      <c r="AC60" s="2"/>
      <c r="AD60" s="191"/>
      <c r="AE60" s="191"/>
      <c r="AF60" s="2"/>
      <c r="AG60" s="2"/>
      <c r="AH60" s="2"/>
      <c r="AI60" s="2"/>
      <c r="AJ60" s="2"/>
      <c r="AK60" s="2"/>
      <c r="AT60" s="191"/>
    </row>
    <row r="61" spans="1:46" s="187" customFormat="1" ht="11.25">
      <c r="A61" s="191"/>
      <c r="B61" s="2"/>
      <c r="L61" s="2"/>
      <c r="M61" s="2"/>
      <c r="N61" s="2"/>
      <c r="O61" s="2"/>
      <c r="P61" s="191"/>
      <c r="Q61" s="191"/>
      <c r="R61" s="2"/>
      <c r="S61" s="2"/>
      <c r="T61" s="2"/>
      <c r="U61" s="2"/>
      <c r="V61" s="2"/>
      <c r="W61" s="2"/>
      <c r="Z61" s="2"/>
      <c r="AA61" s="2"/>
      <c r="AB61" s="2"/>
      <c r="AC61" s="2"/>
      <c r="AD61" s="191"/>
      <c r="AE61" s="191"/>
      <c r="AF61" s="2"/>
      <c r="AG61" s="2"/>
      <c r="AH61" s="2"/>
      <c r="AI61" s="2"/>
      <c r="AJ61" s="2"/>
      <c r="AK61" s="2"/>
      <c r="AT61" s="191"/>
    </row>
    <row r="62" spans="1:46" s="187" customFormat="1" ht="11.25">
      <c r="A62" s="191"/>
      <c r="B62" s="2"/>
      <c r="L62" s="2"/>
      <c r="M62" s="2"/>
      <c r="N62" s="2"/>
      <c r="O62" s="2"/>
      <c r="P62" s="191"/>
      <c r="Q62" s="191"/>
      <c r="R62" s="2"/>
      <c r="S62" s="2"/>
      <c r="T62" s="2"/>
      <c r="U62" s="2"/>
      <c r="V62" s="2"/>
      <c r="W62" s="2"/>
      <c r="Z62" s="2"/>
      <c r="AA62" s="2"/>
      <c r="AB62" s="2"/>
      <c r="AC62" s="2"/>
      <c r="AD62" s="191"/>
      <c r="AE62" s="191"/>
      <c r="AF62" s="2"/>
      <c r="AG62" s="2"/>
      <c r="AH62" s="2"/>
      <c r="AI62" s="2"/>
      <c r="AJ62" s="2"/>
      <c r="AK62" s="2"/>
      <c r="AT62" s="191"/>
    </row>
    <row r="63" spans="1:46" s="187" customFormat="1" ht="11.25">
      <c r="A63" s="191"/>
      <c r="B63" s="2"/>
      <c r="L63" s="2"/>
      <c r="M63" s="2"/>
      <c r="N63" s="2"/>
      <c r="O63" s="2"/>
      <c r="P63" s="191"/>
      <c r="Q63" s="191"/>
      <c r="R63" s="2"/>
      <c r="S63" s="2"/>
      <c r="T63" s="2"/>
      <c r="U63" s="2"/>
      <c r="V63" s="2"/>
      <c r="W63" s="2"/>
      <c r="Z63" s="2"/>
      <c r="AA63" s="2"/>
      <c r="AB63" s="2"/>
      <c r="AC63" s="2"/>
      <c r="AD63" s="191"/>
      <c r="AE63" s="191"/>
      <c r="AF63" s="2"/>
      <c r="AG63" s="2"/>
      <c r="AH63" s="2"/>
      <c r="AI63" s="2"/>
      <c r="AJ63" s="2"/>
      <c r="AK63" s="2"/>
      <c r="AT63" s="191"/>
    </row>
    <row r="64" spans="1:46" s="187" customFormat="1" ht="11.25">
      <c r="A64" s="191"/>
      <c r="B64" s="2"/>
      <c r="L64" s="2"/>
      <c r="M64" s="2"/>
      <c r="N64" s="2"/>
      <c r="O64" s="2"/>
      <c r="P64" s="191"/>
      <c r="Q64" s="191"/>
      <c r="R64" s="2"/>
      <c r="S64" s="2"/>
      <c r="T64" s="2"/>
      <c r="U64" s="2"/>
      <c r="V64" s="2"/>
      <c r="W64" s="2"/>
      <c r="Z64" s="2"/>
      <c r="AA64" s="2"/>
      <c r="AB64" s="2"/>
      <c r="AC64" s="2"/>
      <c r="AD64" s="191"/>
      <c r="AE64" s="191"/>
      <c r="AF64" s="2"/>
      <c r="AG64" s="2"/>
      <c r="AH64" s="2"/>
      <c r="AI64" s="2"/>
      <c r="AJ64" s="2"/>
      <c r="AK64" s="2"/>
      <c r="AT64" s="191"/>
    </row>
    <row r="65" spans="1:46" s="187" customFormat="1" ht="11.25">
      <c r="A65" s="191"/>
      <c r="B65" s="2"/>
      <c r="L65" s="2"/>
      <c r="M65" s="2"/>
      <c r="N65" s="2"/>
      <c r="O65" s="2"/>
      <c r="P65" s="191"/>
      <c r="Q65" s="191"/>
      <c r="R65" s="2"/>
      <c r="S65" s="2"/>
      <c r="T65" s="2"/>
      <c r="U65" s="2"/>
      <c r="V65" s="2"/>
      <c r="W65" s="2"/>
      <c r="Z65" s="2"/>
      <c r="AA65" s="2"/>
      <c r="AB65" s="2"/>
      <c r="AC65" s="2"/>
      <c r="AD65" s="191"/>
      <c r="AE65" s="191"/>
      <c r="AF65" s="2"/>
      <c r="AG65" s="2"/>
      <c r="AH65" s="2"/>
      <c r="AI65" s="2"/>
      <c r="AJ65" s="2"/>
      <c r="AK65" s="2"/>
      <c r="AT65" s="191"/>
    </row>
    <row r="66" spans="1:46" s="187" customFormat="1" ht="11.25">
      <c r="A66" s="191"/>
      <c r="B66" s="2"/>
      <c r="L66" s="2"/>
      <c r="M66" s="2"/>
      <c r="N66" s="2"/>
      <c r="O66" s="2"/>
      <c r="P66" s="191"/>
      <c r="Q66" s="191"/>
      <c r="R66" s="2"/>
      <c r="S66" s="2"/>
      <c r="T66" s="2"/>
      <c r="U66" s="2"/>
      <c r="V66" s="2"/>
      <c r="W66" s="2"/>
      <c r="Z66" s="2"/>
      <c r="AA66" s="2"/>
      <c r="AB66" s="2"/>
      <c r="AC66" s="2"/>
      <c r="AD66" s="191"/>
      <c r="AE66" s="191"/>
      <c r="AF66" s="2"/>
      <c r="AG66" s="2"/>
      <c r="AH66" s="2"/>
      <c r="AI66" s="2"/>
      <c r="AJ66" s="2"/>
      <c r="AK66" s="2"/>
      <c r="AT66" s="191"/>
    </row>
    <row r="67" spans="1:46" s="187" customFormat="1" ht="11.25">
      <c r="A67" s="191"/>
      <c r="B67" s="2"/>
      <c r="L67" s="2"/>
      <c r="M67" s="2"/>
      <c r="N67" s="2"/>
      <c r="O67" s="2"/>
      <c r="P67" s="191"/>
      <c r="Q67" s="191"/>
      <c r="R67" s="2"/>
      <c r="S67" s="2"/>
      <c r="T67" s="2"/>
      <c r="U67" s="2"/>
      <c r="V67" s="2"/>
      <c r="W67" s="2"/>
      <c r="Z67" s="2"/>
      <c r="AA67" s="2"/>
      <c r="AB67" s="2"/>
      <c r="AC67" s="2"/>
      <c r="AD67" s="191"/>
      <c r="AE67" s="191"/>
      <c r="AF67" s="2"/>
      <c r="AG67" s="2"/>
      <c r="AH67" s="2"/>
      <c r="AI67" s="2"/>
      <c r="AJ67" s="2"/>
      <c r="AK67" s="2"/>
      <c r="AT67" s="191"/>
    </row>
    <row r="68" spans="1:46" s="187" customFormat="1" ht="11.25">
      <c r="A68" s="191"/>
      <c r="B68" s="2"/>
      <c r="L68" s="2"/>
      <c r="M68" s="2"/>
      <c r="N68" s="2"/>
      <c r="O68" s="2"/>
      <c r="P68" s="191"/>
      <c r="Q68" s="191"/>
      <c r="R68" s="2"/>
      <c r="S68" s="2"/>
      <c r="T68" s="2"/>
      <c r="U68" s="2"/>
      <c r="V68" s="2"/>
      <c r="W68" s="2"/>
      <c r="Z68" s="2"/>
      <c r="AA68" s="2"/>
      <c r="AB68" s="2"/>
      <c r="AC68" s="2"/>
      <c r="AD68" s="191"/>
      <c r="AE68" s="191"/>
      <c r="AF68" s="2"/>
      <c r="AG68" s="2"/>
      <c r="AH68" s="2"/>
      <c r="AI68" s="2"/>
      <c r="AJ68" s="2"/>
      <c r="AK68" s="2"/>
      <c r="AT68" s="191"/>
    </row>
    <row r="69" spans="1:46" s="187" customFormat="1" ht="11.25">
      <c r="A69" s="191"/>
      <c r="B69" s="2"/>
      <c r="L69" s="2"/>
      <c r="M69" s="2"/>
      <c r="N69" s="2"/>
      <c r="O69" s="2"/>
      <c r="P69" s="191"/>
      <c r="Q69" s="191"/>
      <c r="R69" s="2"/>
      <c r="S69" s="2"/>
      <c r="T69" s="2"/>
      <c r="U69" s="2"/>
      <c r="V69" s="2"/>
      <c r="W69" s="2"/>
      <c r="Z69" s="2"/>
      <c r="AA69" s="2"/>
      <c r="AB69" s="2"/>
      <c r="AC69" s="2"/>
      <c r="AD69" s="191"/>
      <c r="AE69" s="191"/>
      <c r="AF69" s="2"/>
      <c r="AG69" s="2"/>
      <c r="AH69" s="2"/>
      <c r="AI69" s="2"/>
      <c r="AJ69" s="2"/>
      <c r="AK69" s="2"/>
      <c r="AT69" s="191"/>
    </row>
    <row r="70" spans="1:46" s="187" customFormat="1" ht="11.25">
      <c r="A70" s="191"/>
      <c r="B70" s="2"/>
      <c r="L70" s="2"/>
      <c r="M70" s="2"/>
      <c r="N70" s="2"/>
      <c r="O70" s="2"/>
      <c r="P70" s="191"/>
      <c r="Q70" s="191"/>
      <c r="R70" s="2"/>
      <c r="S70" s="2"/>
      <c r="T70" s="2"/>
      <c r="U70" s="2"/>
      <c r="V70" s="2"/>
      <c r="W70" s="2"/>
      <c r="Z70" s="2"/>
      <c r="AA70" s="2"/>
      <c r="AB70" s="2"/>
      <c r="AC70" s="2"/>
      <c r="AD70" s="191"/>
      <c r="AE70" s="191"/>
      <c r="AF70" s="2"/>
      <c r="AG70" s="2"/>
      <c r="AH70" s="2"/>
      <c r="AI70" s="2"/>
      <c r="AJ70" s="2"/>
      <c r="AK70" s="2"/>
      <c r="AT70" s="191"/>
    </row>
    <row r="71" spans="1:46" s="187" customFormat="1" ht="11.25">
      <c r="A71" s="191"/>
      <c r="B71" s="2"/>
      <c r="L71" s="2"/>
      <c r="M71" s="2"/>
      <c r="N71" s="2"/>
      <c r="O71" s="2"/>
      <c r="P71" s="191"/>
      <c r="Q71" s="191"/>
      <c r="R71" s="2"/>
      <c r="S71" s="2"/>
      <c r="T71" s="2"/>
      <c r="U71" s="2"/>
      <c r="V71" s="2"/>
      <c r="W71" s="2"/>
      <c r="Z71" s="2"/>
      <c r="AA71" s="2"/>
      <c r="AB71" s="2"/>
      <c r="AC71" s="2"/>
      <c r="AD71" s="191"/>
      <c r="AE71" s="191"/>
      <c r="AF71" s="2"/>
      <c r="AG71" s="2"/>
      <c r="AH71" s="2"/>
      <c r="AI71" s="2"/>
      <c r="AJ71" s="2"/>
      <c r="AK71" s="2"/>
      <c r="AT71" s="191"/>
    </row>
    <row r="72" spans="1:46" s="187" customFormat="1" ht="11.25">
      <c r="A72" s="191"/>
      <c r="B72" s="2"/>
      <c r="L72" s="2"/>
      <c r="M72" s="2"/>
      <c r="N72" s="2"/>
      <c r="O72" s="2"/>
      <c r="P72" s="191"/>
      <c r="Q72" s="191"/>
      <c r="R72" s="2"/>
      <c r="S72" s="2"/>
      <c r="T72" s="2"/>
      <c r="U72" s="2"/>
      <c r="V72" s="2"/>
      <c r="W72" s="2"/>
      <c r="Z72" s="2"/>
      <c r="AA72" s="2"/>
      <c r="AB72" s="2"/>
      <c r="AC72" s="2"/>
      <c r="AD72" s="191"/>
      <c r="AE72" s="191"/>
      <c r="AF72" s="2"/>
      <c r="AG72" s="2"/>
      <c r="AH72" s="2"/>
      <c r="AI72" s="2"/>
      <c r="AJ72" s="2"/>
      <c r="AK72" s="2"/>
      <c r="AT72" s="191"/>
    </row>
    <row r="73" spans="1:46" s="187" customFormat="1" ht="11.25">
      <c r="A73" s="191"/>
      <c r="B73" s="2"/>
      <c r="L73" s="2"/>
      <c r="M73" s="2"/>
      <c r="N73" s="2"/>
      <c r="O73" s="2"/>
      <c r="P73" s="191"/>
      <c r="Q73" s="191"/>
      <c r="R73" s="2"/>
      <c r="S73" s="2"/>
      <c r="T73" s="2"/>
      <c r="U73" s="2"/>
      <c r="V73" s="2"/>
      <c r="W73" s="2"/>
      <c r="Z73" s="2"/>
      <c r="AA73" s="2"/>
      <c r="AB73" s="2"/>
      <c r="AC73" s="2"/>
      <c r="AD73" s="191"/>
      <c r="AE73" s="191"/>
      <c r="AF73" s="2"/>
      <c r="AG73" s="2"/>
      <c r="AH73" s="2"/>
      <c r="AI73" s="2"/>
      <c r="AJ73" s="2"/>
      <c r="AK73" s="2"/>
      <c r="AT73" s="191"/>
    </row>
    <row r="74" spans="1:46" s="187" customFormat="1" ht="11.25">
      <c r="A74" s="191"/>
      <c r="B74" s="2"/>
      <c r="L74" s="2"/>
      <c r="M74" s="2"/>
      <c r="N74" s="2"/>
      <c r="O74" s="2"/>
      <c r="P74" s="191"/>
      <c r="Q74" s="191"/>
      <c r="R74" s="2"/>
      <c r="S74" s="2"/>
      <c r="T74" s="2"/>
      <c r="U74" s="2"/>
      <c r="V74" s="2"/>
      <c r="W74" s="2"/>
      <c r="Z74" s="2"/>
      <c r="AA74" s="2"/>
      <c r="AB74" s="2"/>
      <c r="AC74" s="2"/>
      <c r="AD74" s="191"/>
      <c r="AE74" s="191"/>
      <c r="AF74" s="2"/>
      <c r="AG74" s="2"/>
      <c r="AH74" s="2"/>
      <c r="AI74" s="2"/>
      <c r="AJ74" s="2"/>
      <c r="AK74" s="2"/>
      <c r="AT74" s="191"/>
    </row>
    <row r="75" spans="1:46" s="187" customFormat="1" ht="11.25">
      <c r="A75" s="191"/>
      <c r="B75" s="2"/>
      <c r="L75" s="2"/>
      <c r="M75" s="2"/>
      <c r="N75" s="2"/>
      <c r="O75" s="2"/>
      <c r="P75" s="191"/>
      <c r="Q75" s="191"/>
      <c r="R75" s="2"/>
      <c r="S75" s="2"/>
      <c r="T75" s="2"/>
      <c r="U75" s="2"/>
      <c r="V75" s="2"/>
      <c r="W75" s="2"/>
      <c r="Z75" s="2"/>
      <c r="AA75" s="2"/>
      <c r="AB75" s="2"/>
      <c r="AC75" s="2"/>
      <c r="AD75" s="191"/>
      <c r="AE75" s="191"/>
      <c r="AF75" s="2"/>
      <c r="AG75" s="2"/>
      <c r="AH75" s="2"/>
      <c r="AI75" s="2"/>
      <c r="AJ75" s="2"/>
      <c r="AK75" s="2"/>
      <c r="AT75" s="191"/>
    </row>
    <row r="76" spans="1:46" s="187" customFormat="1" ht="11.25">
      <c r="A76" s="191"/>
      <c r="B76" s="2"/>
      <c r="L76" s="2"/>
      <c r="M76" s="2"/>
      <c r="N76" s="2"/>
      <c r="O76" s="2"/>
      <c r="P76" s="191"/>
      <c r="Q76" s="191"/>
      <c r="R76" s="2"/>
      <c r="S76" s="2"/>
      <c r="T76" s="2"/>
      <c r="U76" s="2"/>
      <c r="V76" s="2"/>
      <c r="W76" s="2"/>
      <c r="Z76" s="2"/>
      <c r="AA76" s="2"/>
      <c r="AB76" s="2"/>
      <c r="AC76" s="2"/>
      <c r="AD76" s="191"/>
      <c r="AE76" s="191"/>
      <c r="AF76" s="2"/>
      <c r="AG76" s="2"/>
      <c r="AH76" s="2"/>
      <c r="AI76" s="2"/>
      <c r="AJ76" s="2"/>
      <c r="AK76" s="2"/>
      <c r="AT76" s="191"/>
    </row>
    <row r="77" spans="1:46" s="187" customFormat="1" ht="11.25">
      <c r="A77" s="191"/>
      <c r="B77" s="2"/>
      <c r="L77" s="2"/>
      <c r="M77" s="2"/>
      <c r="N77" s="2"/>
      <c r="O77" s="2"/>
      <c r="P77" s="191"/>
      <c r="Q77" s="191"/>
      <c r="R77" s="2"/>
      <c r="S77" s="2"/>
      <c r="T77" s="2"/>
      <c r="U77" s="2"/>
      <c r="V77" s="2"/>
      <c r="W77" s="2"/>
      <c r="Z77" s="2"/>
      <c r="AA77" s="2"/>
      <c r="AB77" s="2"/>
      <c r="AC77" s="2"/>
      <c r="AD77" s="191"/>
      <c r="AE77" s="191"/>
      <c r="AF77" s="2"/>
      <c r="AG77" s="2"/>
      <c r="AH77" s="2"/>
      <c r="AI77" s="2"/>
      <c r="AJ77" s="2"/>
      <c r="AK77" s="2"/>
      <c r="AT77" s="191"/>
    </row>
    <row r="78" spans="1:46" s="187" customFormat="1" ht="11.25">
      <c r="A78" s="191"/>
      <c r="B78" s="2"/>
      <c r="L78" s="2"/>
      <c r="M78" s="2"/>
      <c r="N78" s="2"/>
      <c r="O78" s="2"/>
      <c r="P78" s="191"/>
      <c r="Q78" s="191"/>
      <c r="R78" s="2"/>
      <c r="S78" s="2"/>
      <c r="T78" s="2"/>
      <c r="U78" s="2"/>
      <c r="V78" s="2"/>
      <c r="W78" s="2"/>
      <c r="Z78" s="2"/>
      <c r="AA78" s="2"/>
      <c r="AB78" s="2"/>
      <c r="AC78" s="2"/>
      <c r="AD78" s="191"/>
      <c r="AE78" s="191"/>
      <c r="AF78" s="2"/>
      <c r="AG78" s="2"/>
      <c r="AH78" s="2"/>
      <c r="AI78" s="2"/>
      <c r="AJ78" s="2"/>
      <c r="AK78" s="2"/>
      <c r="AT78" s="191"/>
    </row>
    <row r="79" spans="1:46" s="187" customFormat="1" ht="11.25">
      <c r="A79" s="191"/>
      <c r="B79" s="2"/>
      <c r="L79" s="2"/>
      <c r="M79" s="2"/>
      <c r="N79" s="2"/>
      <c r="O79" s="2"/>
      <c r="P79" s="191"/>
      <c r="Q79" s="191"/>
      <c r="R79" s="2"/>
      <c r="S79" s="2"/>
      <c r="T79" s="2"/>
      <c r="U79" s="2"/>
      <c r="V79" s="2"/>
      <c r="W79" s="2"/>
      <c r="Z79" s="2"/>
      <c r="AA79" s="2"/>
      <c r="AB79" s="2"/>
      <c r="AC79" s="2"/>
      <c r="AD79" s="191"/>
      <c r="AE79" s="191"/>
      <c r="AF79" s="2"/>
      <c r="AG79" s="2"/>
      <c r="AH79" s="2"/>
      <c r="AI79" s="2"/>
      <c r="AJ79" s="2"/>
      <c r="AK79" s="2"/>
      <c r="AT79" s="191"/>
    </row>
    <row r="80" spans="1:46" s="187" customFormat="1" ht="11.25">
      <c r="A80" s="191"/>
      <c r="B80" s="2"/>
      <c r="L80" s="2"/>
      <c r="M80" s="2"/>
      <c r="N80" s="2"/>
      <c r="O80" s="2"/>
      <c r="P80" s="191"/>
      <c r="Q80" s="191"/>
      <c r="R80" s="2"/>
      <c r="S80" s="2"/>
      <c r="T80" s="2"/>
      <c r="U80" s="2"/>
      <c r="V80" s="2"/>
      <c r="W80" s="2"/>
      <c r="Z80" s="2"/>
      <c r="AA80" s="2"/>
      <c r="AB80" s="2"/>
      <c r="AC80" s="2"/>
      <c r="AD80" s="191"/>
      <c r="AE80" s="191"/>
      <c r="AF80" s="2"/>
      <c r="AG80" s="2"/>
      <c r="AH80" s="2"/>
      <c r="AI80" s="2"/>
      <c r="AJ80" s="2"/>
      <c r="AK80" s="2"/>
      <c r="AT80" s="191"/>
    </row>
    <row r="81" spans="1:46" s="187" customFormat="1" ht="11.25">
      <c r="A81" s="191"/>
      <c r="B81" s="2"/>
      <c r="L81" s="2"/>
      <c r="M81" s="2"/>
      <c r="N81" s="2"/>
      <c r="O81" s="2"/>
      <c r="P81" s="191"/>
      <c r="Q81" s="191"/>
      <c r="R81" s="2"/>
      <c r="S81" s="2"/>
      <c r="T81" s="2"/>
      <c r="U81" s="2"/>
      <c r="V81" s="2"/>
      <c r="W81" s="2"/>
      <c r="Z81" s="2"/>
      <c r="AA81" s="2"/>
      <c r="AB81" s="2"/>
      <c r="AC81" s="2"/>
      <c r="AD81" s="191"/>
      <c r="AE81" s="191"/>
      <c r="AF81" s="2"/>
      <c r="AG81" s="2"/>
      <c r="AH81" s="2"/>
      <c r="AI81" s="2"/>
      <c r="AJ81" s="2"/>
      <c r="AK81" s="2"/>
      <c r="AT81" s="191"/>
    </row>
    <row r="82" spans="1:46" s="187" customFormat="1" ht="11.25">
      <c r="A82" s="191"/>
      <c r="B82" s="2"/>
      <c r="L82" s="2"/>
      <c r="M82" s="2"/>
      <c r="N82" s="2"/>
      <c r="O82" s="2"/>
      <c r="P82" s="191"/>
      <c r="Q82" s="191"/>
      <c r="R82" s="2"/>
      <c r="S82" s="2"/>
      <c r="T82" s="2"/>
      <c r="U82" s="2"/>
      <c r="V82" s="2"/>
      <c r="W82" s="2"/>
      <c r="Z82" s="2"/>
      <c r="AA82" s="2"/>
      <c r="AB82" s="2"/>
      <c r="AC82" s="2"/>
      <c r="AD82" s="191"/>
      <c r="AE82" s="191"/>
      <c r="AF82" s="2"/>
      <c r="AG82" s="2"/>
      <c r="AH82" s="2"/>
      <c r="AI82" s="2"/>
      <c r="AJ82" s="2"/>
      <c r="AK82" s="2"/>
      <c r="AT82" s="191"/>
    </row>
    <row r="83" spans="1:46" s="187" customFormat="1" ht="11.25">
      <c r="A83" s="191"/>
      <c r="B83" s="2"/>
      <c r="L83" s="2"/>
      <c r="M83" s="2"/>
      <c r="N83" s="2"/>
      <c r="O83" s="2"/>
      <c r="P83" s="191"/>
      <c r="Q83" s="191"/>
      <c r="R83" s="2"/>
      <c r="S83" s="2"/>
      <c r="T83" s="2"/>
      <c r="U83" s="2"/>
      <c r="V83" s="2"/>
      <c r="W83" s="2"/>
      <c r="Z83" s="2"/>
      <c r="AA83" s="2"/>
      <c r="AB83" s="2"/>
      <c r="AC83" s="2"/>
      <c r="AD83" s="191"/>
      <c r="AE83" s="191"/>
      <c r="AF83" s="2"/>
      <c r="AG83" s="2"/>
      <c r="AH83" s="2"/>
      <c r="AI83" s="2"/>
      <c r="AJ83" s="2"/>
      <c r="AK83" s="2"/>
      <c r="AT83" s="191"/>
    </row>
    <row r="84" spans="1:46" s="187" customFormat="1" ht="11.25">
      <c r="A84" s="191"/>
      <c r="B84" s="2"/>
      <c r="L84" s="2"/>
      <c r="M84" s="2"/>
      <c r="N84" s="2"/>
      <c r="O84" s="2"/>
      <c r="P84" s="191"/>
      <c r="Q84" s="191"/>
      <c r="R84" s="2"/>
      <c r="S84" s="2"/>
      <c r="T84" s="2"/>
      <c r="U84" s="2"/>
      <c r="V84" s="2"/>
      <c r="W84" s="2"/>
      <c r="Z84" s="2"/>
      <c r="AA84" s="2"/>
      <c r="AB84" s="2"/>
      <c r="AC84" s="2"/>
      <c r="AD84" s="191"/>
      <c r="AE84" s="191"/>
      <c r="AF84" s="2"/>
      <c r="AG84" s="2"/>
      <c r="AH84" s="2"/>
      <c r="AI84" s="2"/>
      <c r="AJ84" s="2"/>
      <c r="AK84" s="2"/>
      <c r="AT84" s="191"/>
    </row>
    <row r="85" spans="1:46" s="187" customFormat="1" ht="11.25">
      <c r="A85" s="191"/>
      <c r="B85" s="2"/>
      <c r="L85" s="2"/>
      <c r="M85" s="2"/>
      <c r="N85" s="2"/>
      <c r="O85" s="2"/>
      <c r="P85" s="191"/>
      <c r="Q85" s="191"/>
      <c r="R85" s="2"/>
      <c r="S85" s="2"/>
      <c r="T85" s="2"/>
      <c r="U85" s="2"/>
      <c r="V85" s="2"/>
      <c r="W85" s="2"/>
      <c r="Z85" s="2"/>
      <c r="AA85" s="2"/>
      <c r="AB85" s="2"/>
      <c r="AC85" s="2"/>
      <c r="AD85" s="191"/>
      <c r="AE85" s="191"/>
      <c r="AF85" s="2"/>
      <c r="AG85" s="2"/>
      <c r="AH85" s="2"/>
      <c r="AI85" s="2"/>
      <c r="AJ85" s="2"/>
      <c r="AK85" s="2"/>
      <c r="AT85" s="191"/>
    </row>
    <row r="86" spans="1:46" s="187" customFormat="1" ht="11.25">
      <c r="A86" s="191"/>
      <c r="B86" s="2"/>
      <c r="L86" s="2"/>
      <c r="M86" s="2"/>
      <c r="N86" s="2"/>
      <c r="O86" s="2"/>
      <c r="P86" s="191"/>
      <c r="Q86" s="191"/>
      <c r="R86" s="2"/>
      <c r="S86" s="2"/>
      <c r="T86" s="2"/>
      <c r="U86" s="2"/>
      <c r="V86" s="2"/>
      <c r="W86" s="2"/>
      <c r="Z86" s="2"/>
      <c r="AA86" s="2"/>
      <c r="AB86" s="2"/>
      <c r="AC86" s="2"/>
      <c r="AD86" s="191"/>
      <c r="AE86" s="191"/>
      <c r="AF86" s="2"/>
      <c r="AG86" s="2"/>
      <c r="AH86" s="2"/>
      <c r="AI86" s="2"/>
      <c r="AJ86" s="2"/>
      <c r="AK86" s="2"/>
      <c r="AT86" s="191"/>
    </row>
    <row r="87" spans="1:46" s="187" customFormat="1" ht="11.25">
      <c r="A87" s="191"/>
      <c r="B87" s="2"/>
      <c r="L87" s="2"/>
      <c r="M87" s="2"/>
      <c r="N87" s="2"/>
      <c r="O87" s="2"/>
      <c r="P87" s="191"/>
      <c r="Q87" s="191"/>
      <c r="R87" s="2"/>
      <c r="S87" s="2"/>
      <c r="T87" s="2"/>
      <c r="U87" s="2"/>
      <c r="V87" s="2"/>
      <c r="W87" s="2"/>
      <c r="Z87" s="2"/>
      <c r="AA87" s="2"/>
      <c r="AB87" s="2"/>
      <c r="AC87" s="2"/>
      <c r="AD87" s="191"/>
      <c r="AE87" s="191"/>
      <c r="AF87" s="2"/>
      <c r="AG87" s="2"/>
      <c r="AH87" s="2"/>
      <c r="AI87" s="2"/>
      <c r="AJ87" s="2"/>
      <c r="AK87" s="2"/>
      <c r="AT87" s="191"/>
    </row>
    <row r="88" spans="1:46" s="187" customFormat="1" ht="11.25">
      <c r="A88" s="191"/>
      <c r="B88" s="2"/>
      <c r="L88" s="2"/>
      <c r="M88" s="2"/>
      <c r="N88" s="2"/>
      <c r="O88" s="2"/>
      <c r="P88" s="191"/>
      <c r="Q88" s="191"/>
      <c r="R88" s="2"/>
      <c r="S88" s="2"/>
      <c r="T88" s="2"/>
      <c r="U88" s="2"/>
      <c r="V88" s="2"/>
      <c r="W88" s="2"/>
      <c r="Z88" s="2"/>
      <c r="AA88" s="2"/>
      <c r="AB88" s="2"/>
      <c r="AC88" s="2"/>
      <c r="AD88" s="191"/>
      <c r="AE88" s="191"/>
      <c r="AF88" s="2"/>
      <c r="AG88" s="2"/>
      <c r="AH88" s="2"/>
      <c r="AI88" s="2"/>
      <c r="AJ88" s="2"/>
      <c r="AK88" s="2"/>
      <c r="AT88" s="191"/>
    </row>
    <row r="89" spans="1:46" s="187" customFormat="1" ht="11.25">
      <c r="A89" s="191"/>
      <c r="B89" s="2"/>
      <c r="L89" s="2"/>
      <c r="M89" s="2"/>
      <c r="N89" s="2"/>
      <c r="O89" s="2"/>
      <c r="P89" s="191"/>
      <c r="Q89" s="191"/>
      <c r="R89" s="2"/>
      <c r="S89" s="2"/>
      <c r="T89" s="2"/>
      <c r="U89" s="2"/>
      <c r="V89" s="2"/>
      <c r="W89" s="2"/>
      <c r="Z89" s="2"/>
      <c r="AA89" s="2"/>
      <c r="AB89" s="2"/>
      <c r="AC89" s="2"/>
      <c r="AD89" s="191"/>
      <c r="AE89" s="191"/>
      <c r="AF89" s="2"/>
      <c r="AG89" s="2"/>
      <c r="AH89" s="2"/>
      <c r="AI89" s="2"/>
      <c r="AJ89" s="2"/>
      <c r="AK89" s="2"/>
      <c r="AT89" s="191"/>
    </row>
    <row r="90" spans="1:46" s="187" customFormat="1" ht="11.25">
      <c r="A90" s="191"/>
      <c r="B90" s="2"/>
      <c r="L90" s="2"/>
      <c r="M90" s="2"/>
      <c r="N90" s="2"/>
      <c r="O90" s="2"/>
      <c r="P90" s="191"/>
      <c r="Q90" s="191"/>
      <c r="R90" s="2"/>
      <c r="S90" s="2"/>
      <c r="T90" s="2"/>
      <c r="U90" s="2"/>
      <c r="V90" s="2"/>
      <c r="W90" s="2"/>
      <c r="Z90" s="2"/>
      <c r="AA90" s="2"/>
      <c r="AB90" s="2"/>
      <c r="AC90" s="2"/>
      <c r="AD90" s="191"/>
      <c r="AE90" s="191"/>
      <c r="AF90" s="2"/>
      <c r="AG90" s="2"/>
      <c r="AH90" s="2"/>
      <c r="AI90" s="2"/>
      <c r="AJ90" s="2"/>
      <c r="AK90" s="2"/>
      <c r="AT90" s="191"/>
    </row>
    <row r="91" spans="1:46" s="187" customFormat="1" ht="11.25">
      <c r="A91" s="191"/>
      <c r="B91" s="2"/>
      <c r="L91" s="2"/>
      <c r="M91" s="2"/>
      <c r="N91" s="2"/>
      <c r="O91" s="2"/>
      <c r="P91" s="191"/>
      <c r="Q91" s="191"/>
      <c r="R91" s="2"/>
      <c r="S91" s="2"/>
      <c r="T91" s="2"/>
      <c r="U91" s="2"/>
      <c r="V91" s="2"/>
      <c r="W91" s="2"/>
      <c r="Z91" s="2"/>
      <c r="AA91" s="2"/>
      <c r="AB91" s="2"/>
      <c r="AC91" s="2"/>
      <c r="AD91" s="191"/>
      <c r="AE91" s="191"/>
      <c r="AF91" s="2"/>
      <c r="AG91" s="2"/>
      <c r="AH91" s="2"/>
      <c r="AI91" s="2"/>
      <c r="AJ91" s="2"/>
      <c r="AK91" s="2"/>
      <c r="AT91" s="191"/>
    </row>
    <row r="92" spans="1:46" s="187" customFormat="1" ht="11.25">
      <c r="A92" s="191"/>
      <c r="B92" s="2"/>
      <c r="L92" s="2"/>
      <c r="M92" s="2"/>
      <c r="N92" s="2"/>
      <c r="O92" s="2"/>
      <c r="P92" s="191"/>
      <c r="Q92" s="191"/>
      <c r="R92" s="2"/>
      <c r="S92" s="2"/>
      <c r="T92" s="2"/>
      <c r="U92" s="2"/>
      <c r="V92" s="2"/>
      <c r="W92" s="2"/>
      <c r="Z92" s="2"/>
      <c r="AA92" s="2"/>
      <c r="AB92" s="2"/>
      <c r="AC92" s="2"/>
      <c r="AD92" s="191"/>
      <c r="AE92" s="191"/>
      <c r="AF92" s="2"/>
      <c r="AG92" s="2"/>
      <c r="AH92" s="2"/>
      <c r="AI92" s="2"/>
      <c r="AJ92" s="2"/>
      <c r="AK92" s="2"/>
      <c r="AT92" s="191"/>
    </row>
    <row r="93" spans="1:46" s="187" customFormat="1" ht="11.25">
      <c r="A93" s="191"/>
      <c r="B93" s="2"/>
      <c r="L93" s="2"/>
      <c r="M93" s="2"/>
      <c r="N93" s="2"/>
      <c r="O93" s="2"/>
      <c r="P93" s="191"/>
      <c r="Q93" s="191"/>
      <c r="R93" s="2"/>
      <c r="S93" s="2"/>
      <c r="T93" s="2"/>
      <c r="U93" s="2"/>
      <c r="V93" s="2"/>
      <c r="W93" s="2"/>
      <c r="Z93" s="2"/>
      <c r="AA93" s="2"/>
      <c r="AB93" s="2"/>
      <c r="AC93" s="2"/>
      <c r="AD93" s="191"/>
      <c r="AE93" s="191"/>
      <c r="AF93" s="2"/>
      <c r="AG93" s="2"/>
      <c r="AH93" s="2"/>
      <c r="AI93" s="2"/>
      <c r="AJ93" s="2"/>
      <c r="AK93" s="2"/>
      <c r="AT93" s="191"/>
    </row>
    <row r="94" spans="1:46" s="187" customFormat="1" ht="11.25">
      <c r="A94" s="191"/>
      <c r="B94" s="2"/>
      <c r="L94" s="2"/>
      <c r="M94" s="2"/>
      <c r="N94" s="2"/>
      <c r="O94" s="2"/>
      <c r="P94" s="191"/>
      <c r="Q94" s="191"/>
      <c r="R94" s="2"/>
      <c r="S94" s="2"/>
      <c r="T94" s="2"/>
      <c r="U94" s="2"/>
      <c r="V94" s="2"/>
      <c r="W94" s="2"/>
      <c r="Z94" s="2"/>
      <c r="AA94" s="2"/>
      <c r="AB94" s="2"/>
      <c r="AC94" s="2"/>
      <c r="AD94" s="191"/>
      <c r="AE94" s="191"/>
      <c r="AF94" s="2"/>
      <c r="AG94" s="2"/>
      <c r="AH94" s="2"/>
      <c r="AI94" s="2"/>
      <c r="AJ94" s="2"/>
      <c r="AK94" s="2"/>
      <c r="AT94" s="191"/>
    </row>
    <row r="95" spans="1:46" s="187" customFormat="1" ht="11.25">
      <c r="A95" s="191"/>
      <c r="B95" s="2"/>
      <c r="L95" s="2"/>
      <c r="M95" s="2"/>
      <c r="N95" s="2"/>
      <c r="O95" s="2"/>
      <c r="P95" s="191"/>
      <c r="Q95" s="191"/>
      <c r="R95" s="2"/>
      <c r="S95" s="2"/>
      <c r="T95" s="2"/>
      <c r="U95" s="2"/>
      <c r="V95" s="2"/>
      <c r="W95" s="2"/>
      <c r="Z95" s="2"/>
      <c r="AA95" s="2"/>
      <c r="AB95" s="2"/>
      <c r="AC95" s="2"/>
      <c r="AD95" s="191"/>
      <c r="AE95" s="191"/>
      <c r="AF95" s="2"/>
      <c r="AG95" s="2"/>
      <c r="AH95" s="2"/>
      <c r="AI95" s="2"/>
      <c r="AJ95" s="2"/>
      <c r="AK95" s="2"/>
      <c r="AT95" s="191"/>
    </row>
    <row r="96" spans="1:46" s="187" customFormat="1" ht="11.25">
      <c r="A96" s="191"/>
      <c r="B96" s="2"/>
      <c r="L96" s="2"/>
      <c r="M96" s="2"/>
      <c r="N96" s="2"/>
      <c r="O96" s="2"/>
      <c r="P96" s="191"/>
      <c r="Q96" s="191"/>
      <c r="R96" s="2"/>
      <c r="S96" s="2"/>
      <c r="T96" s="2"/>
      <c r="U96" s="2"/>
      <c r="V96" s="2"/>
      <c r="W96" s="2"/>
      <c r="Z96" s="2"/>
      <c r="AA96" s="2"/>
      <c r="AB96" s="2"/>
      <c r="AC96" s="2"/>
      <c r="AD96" s="191"/>
      <c r="AE96" s="191"/>
      <c r="AF96" s="2"/>
      <c r="AG96" s="2"/>
      <c r="AH96" s="2"/>
      <c r="AI96" s="2"/>
      <c r="AJ96" s="2"/>
      <c r="AK96" s="2"/>
      <c r="AT96" s="191"/>
    </row>
    <row r="97" spans="1:46" s="187" customFormat="1" ht="11.25">
      <c r="A97" s="191"/>
      <c r="B97" s="2"/>
      <c r="L97" s="2"/>
      <c r="M97" s="2"/>
      <c r="N97" s="2"/>
      <c r="O97" s="2"/>
      <c r="P97" s="191"/>
      <c r="Q97" s="191"/>
      <c r="R97" s="2"/>
      <c r="S97" s="2"/>
      <c r="T97" s="2"/>
      <c r="U97" s="2"/>
      <c r="V97" s="2"/>
      <c r="W97" s="2"/>
      <c r="Z97" s="2"/>
      <c r="AA97" s="2"/>
      <c r="AB97" s="2"/>
      <c r="AC97" s="2"/>
      <c r="AD97" s="191"/>
      <c r="AE97" s="191"/>
      <c r="AF97" s="2"/>
      <c r="AG97" s="2"/>
      <c r="AH97" s="2"/>
      <c r="AI97" s="2"/>
      <c r="AJ97" s="2"/>
      <c r="AK97" s="2"/>
      <c r="AT97" s="191"/>
    </row>
    <row r="98" spans="1:46" s="187" customFormat="1" ht="11.25">
      <c r="A98" s="191"/>
      <c r="B98" s="2"/>
      <c r="L98" s="2"/>
      <c r="M98" s="2"/>
      <c r="N98" s="2"/>
      <c r="O98" s="2"/>
      <c r="P98" s="191"/>
      <c r="Q98" s="191"/>
      <c r="R98" s="2"/>
      <c r="S98" s="2"/>
      <c r="T98" s="2"/>
      <c r="U98" s="2"/>
      <c r="V98" s="2"/>
      <c r="W98" s="2"/>
      <c r="Z98" s="2"/>
      <c r="AA98" s="2"/>
      <c r="AB98" s="2"/>
      <c r="AC98" s="2"/>
      <c r="AD98" s="191"/>
      <c r="AE98" s="191"/>
      <c r="AF98" s="2"/>
      <c r="AG98" s="2"/>
      <c r="AH98" s="2"/>
      <c r="AI98" s="2"/>
      <c r="AJ98" s="2"/>
      <c r="AK98" s="2"/>
      <c r="AT98" s="191"/>
    </row>
    <row r="99" spans="1:46" s="187" customFormat="1" ht="11.25">
      <c r="A99" s="191"/>
      <c r="B99" s="2"/>
      <c r="L99" s="2"/>
      <c r="M99" s="2"/>
      <c r="N99" s="2"/>
      <c r="O99" s="2"/>
      <c r="P99" s="191"/>
      <c r="Q99" s="191"/>
      <c r="R99" s="2"/>
      <c r="S99" s="2"/>
      <c r="T99" s="2"/>
      <c r="U99" s="2"/>
      <c r="V99" s="2"/>
      <c r="W99" s="2"/>
      <c r="Z99" s="2"/>
      <c r="AA99" s="2"/>
      <c r="AB99" s="2"/>
      <c r="AC99" s="2"/>
      <c r="AD99" s="191"/>
      <c r="AE99" s="191"/>
      <c r="AF99" s="2"/>
      <c r="AG99" s="2"/>
      <c r="AH99" s="2"/>
      <c r="AI99" s="2"/>
      <c r="AJ99" s="2"/>
      <c r="AK99" s="2"/>
      <c r="AT99" s="191"/>
    </row>
    <row r="100" spans="1:46" s="187" customFormat="1" ht="11.25">
      <c r="A100" s="191"/>
      <c r="B100" s="2"/>
      <c r="L100" s="2"/>
      <c r="M100" s="2"/>
      <c r="N100" s="2"/>
      <c r="O100" s="2"/>
      <c r="P100" s="191"/>
      <c r="Q100" s="191"/>
      <c r="R100" s="2"/>
      <c r="S100" s="2"/>
      <c r="T100" s="2"/>
      <c r="U100" s="2"/>
      <c r="V100" s="2"/>
      <c r="W100" s="2"/>
      <c r="Z100" s="2"/>
      <c r="AA100" s="2"/>
      <c r="AB100" s="2"/>
      <c r="AC100" s="2"/>
      <c r="AD100" s="191"/>
      <c r="AE100" s="191"/>
      <c r="AF100" s="2"/>
      <c r="AG100" s="2"/>
      <c r="AH100" s="2"/>
      <c r="AI100" s="2"/>
      <c r="AJ100" s="2"/>
      <c r="AK100" s="2"/>
      <c r="AT100" s="191"/>
    </row>
    <row r="101" spans="1:46" s="187" customFormat="1" ht="11.25">
      <c r="A101" s="191"/>
      <c r="B101" s="2"/>
      <c r="L101" s="2"/>
      <c r="M101" s="2"/>
      <c r="N101" s="2"/>
      <c r="O101" s="2"/>
      <c r="P101" s="191"/>
      <c r="Q101" s="191"/>
      <c r="R101" s="2"/>
      <c r="S101" s="2"/>
      <c r="T101" s="2"/>
      <c r="U101" s="2"/>
      <c r="V101" s="2"/>
      <c r="W101" s="2"/>
      <c r="Z101" s="2"/>
      <c r="AA101" s="2"/>
      <c r="AB101" s="2"/>
      <c r="AC101" s="2"/>
      <c r="AD101" s="191"/>
      <c r="AE101" s="191"/>
      <c r="AF101" s="2"/>
      <c r="AG101" s="2"/>
      <c r="AH101" s="2"/>
      <c r="AI101" s="2"/>
      <c r="AJ101" s="2"/>
      <c r="AK101" s="2"/>
      <c r="AT101" s="191"/>
    </row>
    <row r="102" spans="1:46" s="187" customFormat="1" ht="11.25">
      <c r="A102" s="191"/>
      <c r="B102" s="2"/>
      <c r="L102" s="2"/>
      <c r="M102" s="2"/>
      <c r="N102" s="2"/>
      <c r="O102" s="2"/>
      <c r="P102" s="191"/>
      <c r="Q102" s="191"/>
      <c r="R102" s="2"/>
      <c r="S102" s="2"/>
      <c r="T102" s="2"/>
      <c r="U102" s="2"/>
      <c r="V102" s="2"/>
      <c r="W102" s="2"/>
      <c r="Z102" s="2"/>
      <c r="AA102" s="2"/>
      <c r="AB102" s="2"/>
      <c r="AC102" s="2"/>
      <c r="AD102" s="191"/>
      <c r="AE102" s="191"/>
      <c r="AF102" s="2"/>
      <c r="AG102" s="2"/>
      <c r="AH102" s="2"/>
      <c r="AI102" s="2"/>
      <c r="AJ102" s="2"/>
      <c r="AK102" s="2"/>
      <c r="AT102" s="191"/>
    </row>
    <row r="103" spans="1:46" s="187" customFormat="1" ht="11.25">
      <c r="A103" s="191"/>
      <c r="B103" s="2"/>
      <c r="L103" s="2"/>
      <c r="M103" s="2"/>
      <c r="N103" s="2"/>
      <c r="O103" s="2"/>
      <c r="P103" s="191"/>
      <c r="Q103" s="191"/>
      <c r="R103" s="2"/>
      <c r="S103" s="2"/>
      <c r="T103" s="2"/>
      <c r="U103" s="2"/>
      <c r="V103" s="2"/>
      <c r="W103" s="2"/>
      <c r="Z103" s="2"/>
      <c r="AA103" s="2"/>
      <c r="AB103" s="2"/>
      <c r="AC103" s="2"/>
      <c r="AD103" s="191"/>
      <c r="AE103" s="191"/>
      <c r="AF103" s="2"/>
      <c r="AG103" s="2"/>
      <c r="AH103" s="2"/>
      <c r="AI103" s="2"/>
      <c r="AJ103" s="2"/>
      <c r="AK103" s="2"/>
      <c r="AT103" s="191"/>
    </row>
    <row r="104" spans="1:46" s="187" customFormat="1" ht="11.25">
      <c r="A104" s="191"/>
      <c r="B104" s="2"/>
      <c r="L104" s="2"/>
      <c r="M104" s="2"/>
      <c r="N104" s="2"/>
      <c r="O104" s="2"/>
      <c r="P104" s="191"/>
      <c r="Q104" s="191"/>
      <c r="R104" s="2"/>
      <c r="S104" s="2"/>
      <c r="T104" s="2"/>
      <c r="U104" s="2"/>
      <c r="V104" s="2"/>
      <c r="W104" s="2"/>
      <c r="Z104" s="2"/>
      <c r="AA104" s="2"/>
      <c r="AB104" s="2"/>
      <c r="AC104" s="2"/>
      <c r="AD104" s="191"/>
      <c r="AE104" s="191"/>
      <c r="AF104" s="2"/>
      <c r="AG104" s="2"/>
      <c r="AH104" s="2"/>
      <c r="AI104" s="2"/>
      <c r="AJ104" s="2"/>
      <c r="AK104" s="2"/>
      <c r="AT104" s="191"/>
    </row>
    <row r="105" spans="1:46" s="187" customFormat="1" ht="11.25">
      <c r="A105" s="191"/>
      <c r="B105" s="2"/>
      <c r="L105" s="2"/>
      <c r="M105" s="2"/>
      <c r="N105" s="2"/>
      <c r="O105" s="2"/>
      <c r="P105" s="191"/>
      <c r="Q105" s="191"/>
      <c r="R105" s="2"/>
      <c r="S105" s="2"/>
      <c r="T105" s="2"/>
      <c r="U105" s="2"/>
      <c r="V105" s="2"/>
      <c r="W105" s="2"/>
      <c r="Z105" s="2"/>
      <c r="AA105" s="2"/>
      <c r="AB105" s="2"/>
      <c r="AC105" s="2"/>
      <c r="AD105" s="191"/>
      <c r="AE105" s="191"/>
      <c r="AF105" s="2"/>
      <c r="AG105" s="2"/>
      <c r="AH105" s="2"/>
      <c r="AI105" s="2"/>
      <c r="AJ105" s="2"/>
      <c r="AK105" s="2"/>
      <c r="AT105" s="191"/>
    </row>
  </sheetData>
  <sheetProtection selectLockedCells="1"/>
  <mergeCells count="73">
    <mergeCell ref="AB10:AB12"/>
    <mergeCell ref="AF10:AF12"/>
    <mergeCell ref="AE6:AE12"/>
    <mergeCell ref="AD6:AD12"/>
    <mergeCell ref="AQ10:AQ12"/>
    <mergeCell ref="AM10:AM12"/>
    <mergeCell ref="AN10:AN12"/>
    <mergeCell ref="AO10:AO12"/>
    <mergeCell ref="AH10:AH12"/>
    <mergeCell ref="AG10:AG12"/>
    <mergeCell ref="AC10:AC12"/>
    <mergeCell ref="AM8:AO9"/>
    <mergeCell ref="AS10:AS12"/>
    <mergeCell ref="AP10:AP12"/>
    <mergeCell ref="AL10:AL12"/>
    <mergeCell ref="AI10:AI12"/>
    <mergeCell ref="AJ10:AJ12"/>
    <mergeCell ref="AK10:AK12"/>
    <mergeCell ref="AR10:AR12"/>
    <mergeCell ref="X10:X12"/>
    <mergeCell ref="P6:P12"/>
    <mergeCell ref="O10:O12"/>
    <mergeCell ref="R10:R12"/>
    <mergeCell ref="S10:S12"/>
    <mergeCell ref="T10:T12"/>
    <mergeCell ref="R6:W7"/>
    <mergeCell ref="I6:O7"/>
    <mergeCell ref="Q6:Q12"/>
    <mergeCell ref="X6:AA7"/>
    <mergeCell ref="AA10:AA12"/>
    <mergeCell ref="N10:N12"/>
    <mergeCell ref="T8:W9"/>
    <mergeCell ref="M10:M12"/>
    <mergeCell ref="Y10:Y12"/>
    <mergeCell ref="AT6:AT12"/>
    <mergeCell ref="A3:H3"/>
    <mergeCell ref="I3:P3"/>
    <mergeCell ref="Q3:W3"/>
    <mergeCell ref="X3:AD3"/>
    <mergeCell ref="AM3:AT3"/>
    <mergeCell ref="J10:J12"/>
    <mergeCell ref="AF8:AG9"/>
    <mergeCell ref="N8:O9"/>
    <mergeCell ref="R8:S9"/>
    <mergeCell ref="A4:K4"/>
    <mergeCell ref="B10:B12"/>
    <mergeCell ref="B6:E9"/>
    <mergeCell ref="D10:D12"/>
    <mergeCell ref="E10:E12"/>
    <mergeCell ref="A6:A12"/>
    <mergeCell ref="F6:H7"/>
    <mergeCell ref="J8:M9"/>
    <mergeCell ref="C10:C12"/>
    <mergeCell ref="H8:H9"/>
    <mergeCell ref="X8:AA9"/>
    <mergeCell ref="F10:F12"/>
    <mergeCell ref="G10:G12"/>
    <mergeCell ref="H10:H12"/>
    <mergeCell ref="I10:I12"/>
    <mergeCell ref="L10:L12"/>
    <mergeCell ref="I8:I9"/>
    <mergeCell ref="Z10:Z12"/>
    <mergeCell ref="K10:K12"/>
    <mergeCell ref="U10:U12"/>
    <mergeCell ref="V10:V12"/>
    <mergeCell ref="W10:W12"/>
    <mergeCell ref="AE3:AL3"/>
    <mergeCell ref="AB6:AC7"/>
    <mergeCell ref="AF6:AL7"/>
    <mergeCell ref="AM6:AS7"/>
    <mergeCell ref="AH8:AK9"/>
    <mergeCell ref="AP8:AS9"/>
    <mergeCell ref="AB8:AC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8" max="42" man="1"/>
    <brk id="16" max="42" man="1"/>
    <brk id="23" max="42" man="1"/>
    <brk id="30" max="42" man="1"/>
    <brk id="38" max="42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view="pageBreakPreview" zoomScaleNormal="100" zoomScaleSheetLayoutView="100" workbookViewId="0">
      <selection activeCell="F23" sqref="F23"/>
    </sheetView>
  </sheetViews>
  <sheetFormatPr defaultColWidth="10.125" defaultRowHeight="14.25"/>
  <cols>
    <col min="1" max="1" width="8.125" style="203" customWidth="1"/>
    <col min="2" max="2" width="9.125" style="45" customWidth="1"/>
    <col min="3" max="5" width="9.5" style="193" customWidth="1"/>
    <col min="6" max="6" width="9.375" style="193" customWidth="1"/>
    <col min="7" max="7" width="9" style="193" customWidth="1"/>
    <col min="8" max="8" width="9.125" style="193" customWidth="1"/>
    <col min="9" max="9" width="9" style="193" customWidth="1"/>
    <col min="10" max="10" width="10" style="193" customWidth="1"/>
    <col min="11" max="11" width="12.125" style="193" customWidth="1"/>
    <col min="12" max="12" width="10.875" style="193" customWidth="1"/>
    <col min="13" max="13" width="12" style="193" customWidth="1"/>
    <col min="14" max="14" width="12.25" style="193" customWidth="1"/>
    <col min="15" max="15" width="12.5" style="193" customWidth="1"/>
    <col min="16" max="16" width="12.75" style="203" customWidth="1"/>
    <col min="17" max="16384" width="10.125" style="193"/>
  </cols>
  <sheetData>
    <row r="1" spans="1:17" s="199" customFormat="1" ht="14.1" customHeight="1">
      <c r="A1" s="55" t="s">
        <v>1397</v>
      </c>
      <c r="B1" s="55"/>
      <c r="C1" s="2"/>
      <c r="D1" s="187"/>
      <c r="E1" s="187"/>
      <c r="F1" s="187"/>
      <c r="G1" s="187"/>
      <c r="I1" s="14"/>
      <c r="K1" s="199" t="s">
        <v>357</v>
      </c>
      <c r="L1" s="199" t="s">
        <v>357</v>
      </c>
      <c r="N1" s="990"/>
      <c r="O1" s="990"/>
      <c r="P1" s="990" t="s">
        <v>1398</v>
      </c>
    </row>
    <row r="2" spans="1:17" s="199" customFormat="1" ht="14.1" customHeight="1">
      <c r="A2" s="55"/>
      <c r="B2" s="55"/>
      <c r="C2" s="2"/>
      <c r="D2" s="187"/>
      <c r="E2" s="187"/>
      <c r="F2" s="187"/>
      <c r="G2" s="187"/>
      <c r="I2" s="14"/>
      <c r="M2" s="1915"/>
      <c r="N2" s="1915"/>
      <c r="O2" s="1915"/>
      <c r="P2" s="1915"/>
    </row>
    <row r="3" spans="1:17" s="194" customFormat="1" ht="20.100000000000001" customHeight="1">
      <c r="A3" s="1916" t="s">
        <v>952</v>
      </c>
      <c r="B3" s="1916"/>
      <c r="C3" s="1916"/>
      <c r="D3" s="1916"/>
      <c r="E3" s="1916"/>
      <c r="F3" s="1916"/>
      <c r="G3" s="1916"/>
      <c r="H3" s="1916"/>
      <c r="I3" s="1916"/>
      <c r="J3" s="1916" t="s">
        <v>953</v>
      </c>
      <c r="K3" s="1916"/>
      <c r="L3" s="1916"/>
      <c r="M3" s="1916"/>
      <c r="N3" s="1916"/>
      <c r="O3" s="1916"/>
      <c r="P3" s="1916"/>
    </row>
    <row r="4" spans="1:17" s="196" customFormat="1" ht="20.100000000000001" customHeight="1">
      <c r="A4" s="991"/>
      <c r="B4" s="991"/>
      <c r="C4" s="991"/>
      <c r="D4" s="991"/>
      <c r="E4" s="991"/>
      <c r="F4" s="991"/>
      <c r="G4" s="991"/>
      <c r="H4" s="991"/>
      <c r="I4" s="991"/>
      <c r="J4" s="991"/>
      <c r="K4" s="991"/>
      <c r="L4" s="991"/>
      <c r="M4" s="991"/>
      <c r="N4" s="991"/>
      <c r="O4" s="991"/>
      <c r="P4" s="195"/>
      <c r="Q4" s="195"/>
    </row>
    <row r="5" spans="1:17" s="197" customFormat="1" ht="18" customHeight="1" thickBot="1">
      <c r="A5" s="197" t="s">
        <v>369</v>
      </c>
      <c r="B5" s="27"/>
      <c r="I5" s="49"/>
      <c r="L5" s="197" t="s">
        <v>357</v>
      </c>
      <c r="M5" s="198" t="s">
        <v>357</v>
      </c>
      <c r="P5" s="198" t="s">
        <v>370</v>
      </c>
    </row>
    <row r="6" spans="1:17" s="199" customFormat="1" ht="20.100000000000001" customHeight="1">
      <c r="A6" s="1907" t="s">
        <v>847</v>
      </c>
      <c r="B6" s="1639" t="s">
        <v>848</v>
      </c>
      <c r="C6" s="1504"/>
      <c r="D6" s="1504"/>
      <c r="E6" s="1504"/>
      <c r="F6" s="1504"/>
      <c r="G6" s="1504"/>
      <c r="H6" s="1504"/>
      <c r="I6" s="1504"/>
      <c r="J6" s="1910" t="s">
        <v>849</v>
      </c>
      <c r="K6" s="1910"/>
      <c r="L6" s="1910"/>
      <c r="M6" s="1910"/>
      <c r="N6" s="1910"/>
      <c r="O6" s="1910"/>
      <c r="P6" s="1899" t="s">
        <v>850</v>
      </c>
    </row>
    <row r="7" spans="1:17" s="199" customFormat="1" ht="35.25" customHeight="1">
      <c r="A7" s="1908"/>
      <c r="B7" s="1592" t="s">
        <v>851</v>
      </c>
      <c r="C7" s="1374"/>
      <c r="D7" s="1371" t="s">
        <v>852</v>
      </c>
      <c r="E7" s="1374"/>
      <c r="F7" s="1371" t="s">
        <v>853</v>
      </c>
      <c r="G7" s="1374"/>
      <c r="H7" s="1371" t="s">
        <v>854</v>
      </c>
      <c r="I7" s="1394"/>
      <c r="J7" s="1911"/>
      <c r="K7" s="1912"/>
      <c r="L7" s="1912"/>
      <c r="M7" s="1912"/>
      <c r="N7" s="1912"/>
      <c r="O7" s="1912"/>
      <c r="P7" s="1900"/>
    </row>
    <row r="8" spans="1:17" s="199" customFormat="1" ht="15" customHeight="1">
      <c r="A8" s="1908"/>
      <c r="B8" s="1510" t="s">
        <v>855</v>
      </c>
      <c r="C8" s="1503" t="s">
        <v>856</v>
      </c>
      <c r="D8" s="1503" t="s">
        <v>857</v>
      </c>
      <c r="E8" s="1503" t="s">
        <v>856</v>
      </c>
      <c r="F8" s="1503" t="s">
        <v>857</v>
      </c>
      <c r="G8" s="1503" t="s">
        <v>856</v>
      </c>
      <c r="H8" s="1503" t="s">
        <v>857</v>
      </c>
      <c r="I8" s="1515" t="s">
        <v>856</v>
      </c>
      <c r="J8" s="1913"/>
      <c r="K8" s="1503" t="s">
        <v>858</v>
      </c>
      <c r="L8" s="1503" t="s">
        <v>859</v>
      </c>
      <c r="M8" s="1503" t="s">
        <v>860</v>
      </c>
      <c r="N8" s="1917" t="s">
        <v>861</v>
      </c>
      <c r="O8" s="1904" t="s">
        <v>862</v>
      </c>
      <c r="P8" s="1900"/>
    </row>
    <row r="9" spans="1:17" s="199" customFormat="1" ht="15" customHeight="1">
      <c r="A9" s="1908"/>
      <c r="B9" s="1902"/>
      <c r="C9" s="1613"/>
      <c r="D9" s="1613"/>
      <c r="E9" s="1613"/>
      <c r="F9" s="1613"/>
      <c r="G9" s="1613"/>
      <c r="H9" s="1613"/>
      <c r="I9" s="1630"/>
      <c r="J9" s="1913"/>
      <c r="K9" s="1505"/>
      <c r="L9" s="1505"/>
      <c r="M9" s="1505"/>
      <c r="N9" s="1918"/>
      <c r="O9" s="1905"/>
      <c r="P9" s="1900"/>
    </row>
    <row r="10" spans="1:17" s="199" customFormat="1" ht="15" customHeight="1">
      <c r="A10" s="1908"/>
      <c r="B10" s="1902"/>
      <c r="C10" s="1613"/>
      <c r="D10" s="1613"/>
      <c r="E10" s="1613"/>
      <c r="F10" s="1613"/>
      <c r="G10" s="1613"/>
      <c r="H10" s="1613"/>
      <c r="I10" s="1630"/>
      <c r="J10" s="1913"/>
      <c r="K10" s="1505"/>
      <c r="L10" s="1505"/>
      <c r="M10" s="1505"/>
      <c r="N10" s="1918"/>
      <c r="O10" s="1905"/>
      <c r="P10" s="1900"/>
    </row>
    <row r="11" spans="1:17" s="199" customFormat="1" ht="15" customHeight="1">
      <c r="A11" s="1909"/>
      <c r="B11" s="1903"/>
      <c r="C11" s="1614"/>
      <c r="D11" s="1614"/>
      <c r="E11" s="1614"/>
      <c r="F11" s="1614"/>
      <c r="G11" s="1614"/>
      <c r="H11" s="1614"/>
      <c r="I11" s="1631"/>
      <c r="J11" s="1914"/>
      <c r="K11" s="1518"/>
      <c r="L11" s="1518"/>
      <c r="M11" s="1518"/>
      <c r="N11" s="1919"/>
      <c r="O11" s="1906"/>
      <c r="P11" s="1901"/>
    </row>
    <row r="12" spans="1:17" s="200" customFormat="1" ht="17.100000000000001" customHeight="1">
      <c r="A12" s="72" t="s">
        <v>344</v>
      </c>
      <c r="B12" s="31">
        <v>38</v>
      </c>
      <c r="C12" s="31">
        <v>24345</v>
      </c>
      <c r="D12" s="31">
        <v>24</v>
      </c>
      <c r="E12" s="31">
        <v>17405</v>
      </c>
      <c r="F12" s="31">
        <v>13</v>
      </c>
      <c r="G12" s="31">
        <v>4540</v>
      </c>
      <c r="H12" s="31">
        <v>1</v>
      </c>
      <c r="I12" s="31">
        <v>2400</v>
      </c>
      <c r="J12" s="31">
        <v>9990</v>
      </c>
      <c r="K12" s="31">
        <v>6955</v>
      </c>
      <c r="L12" s="31">
        <v>1432</v>
      </c>
      <c r="M12" s="31">
        <v>483</v>
      </c>
      <c r="N12" s="31">
        <v>330</v>
      </c>
      <c r="O12" s="31">
        <v>790</v>
      </c>
      <c r="P12" s="73" t="s">
        <v>344</v>
      </c>
    </row>
    <row r="13" spans="1:17" s="200" customFormat="1" ht="17.100000000000001" customHeight="1">
      <c r="A13" s="72" t="s">
        <v>297</v>
      </c>
      <c r="B13" s="31">
        <v>41</v>
      </c>
      <c r="C13" s="31">
        <v>30297</v>
      </c>
      <c r="D13" s="31">
        <v>25</v>
      </c>
      <c r="E13" s="31">
        <v>19422</v>
      </c>
      <c r="F13" s="31">
        <v>15</v>
      </c>
      <c r="G13" s="31">
        <v>6096</v>
      </c>
      <c r="H13" s="31">
        <v>1</v>
      </c>
      <c r="I13" s="31">
        <v>4779</v>
      </c>
      <c r="J13" s="31">
        <v>29239</v>
      </c>
      <c r="K13" s="31">
        <v>15621</v>
      </c>
      <c r="L13" s="31">
        <v>5787</v>
      </c>
      <c r="M13" s="31">
        <v>2328</v>
      </c>
      <c r="N13" s="31">
        <v>2463</v>
      </c>
      <c r="O13" s="31">
        <v>3040</v>
      </c>
      <c r="P13" s="73" t="s">
        <v>297</v>
      </c>
    </row>
    <row r="14" spans="1:17" s="200" customFormat="1" ht="17.100000000000001" customHeight="1">
      <c r="A14" s="72" t="s">
        <v>348</v>
      </c>
      <c r="B14" s="31">
        <v>42</v>
      </c>
      <c r="C14" s="31">
        <v>33556</v>
      </c>
      <c r="D14" s="31">
        <v>25</v>
      </c>
      <c r="E14" s="31">
        <v>20525</v>
      </c>
      <c r="F14" s="31">
        <v>16</v>
      </c>
      <c r="G14" s="31">
        <v>8096</v>
      </c>
      <c r="H14" s="31">
        <v>1</v>
      </c>
      <c r="I14" s="31">
        <v>4935</v>
      </c>
      <c r="J14" s="31">
        <v>22856</v>
      </c>
      <c r="K14" s="31">
        <v>11531</v>
      </c>
      <c r="L14" s="31">
        <v>4336</v>
      </c>
      <c r="M14" s="31">
        <v>1412</v>
      </c>
      <c r="N14" s="31">
        <v>1981</v>
      </c>
      <c r="O14" s="31">
        <v>3596</v>
      </c>
      <c r="P14" s="73" t="s">
        <v>348</v>
      </c>
    </row>
    <row r="15" spans="1:17" s="200" customFormat="1" ht="17.100000000000001" customHeight="1">
      <c r="A15" s="72" t="s">
        <v>904</v>
      </c>
      <c r="B15" s="31">
        <v>41</v>
      </c>
      <c r="C15" s="31">
        <v>32824</v>
      </c>
      <c r="D15" s="31">
        <v>26</v>
      </c>
      <c r="E15" s="31">
        <v>19529</v>
      </c>
      <c r="F15" s="31">
        <v>14</v>
      </c>
      <c r="G15" s="31">
        <v>7111</v>
      </c>
      <c r="H15" s="31">
        <v>1</v>
      </c>
      <c r="I15" s="31">
        <v>6184</v>
      </c>
      <c r="J15" s="31">
        <v>17996</v>
      </c>
      <c r="K15" s="31">
        <v>12303</v>
      </c>
      <c r="L15" s="31">
        <v>2833</v>
      </c>
      <c r="M15" s="31">
        <v>442</v>
      </c>
      <c r="N15" s="31">
        <v>316</v>
      </c>
      <c r="O15" s="31">
        <v>2102</v>
      </c>
      <c r="P15" s="73" t="s">
        <v>904</v>
      </c>
    </row>
    <row r="16" spans="1:17" s="200" customFormat="1" ht="17.100000000000001" customHeight="1">
      <c r="A16" s="74" t="s">
        <v>1088</v>
      </c>
      <c r="B16" s="36">
        <f>SUM(B18:B40)</f>
        <v>40</v>
      </c>
      <c r="C16" s="36">
        <f t="shared" ref="C16:O16" si="0">SUM(C18:C40)</f>
        <v>30457</v>
      </c>
      <c r="D16" s="36">
        <f t="shared" si="0"/>
        <v>25</v>
      </c>
      <c r="E16" s="36">
        <f t="shared" si="0"/>
        <v>17333</v>
      </c>
      <c r="F16" s="36">
        <f t="shared" si="0"/>
        <v>14</v>
      </c>
      <c r="G16" s="36">
        <f t="shared" si="0"/>
        <v>6598</v>
      </c>
      <c r="H16" s="36">
        <f t="shared" si="0"/>
        <v>1</v>
      </c>
      <c r="I16" s="36">
        <f t="shared" si="0"/>
        <v>6526</v>
      </c>
      <c r="J16" s="36">
        <f t="shared" si="0"/>
        <v>29024</v>
      </c>
      <c r="K16" s="36">
        <f t="shared" si="0"/>
        <v>16169</v>
      </c>
      <c r="L16" s="36">
        <f t="shared" si="0"/>
        <v>3689</v>
      </c>
      <c r="M16" s="36">
        <f t="shared" si="0"/>
        <v>809</v>
      </c>
      <c r="N16" s="36">
        <f t="shared" si="0"/>
        <v>910</v>
      </c>
      <c r="O16" s="36">
        <f t="shared" si="0"/>
        <v>7447</v>
      </c>
      <c r="P16" s="75" t="s">
        <v>1088</v>
      </c>
    </row>
    <row r="17" spans="1:16" s="199" customFormat="1" ht="15.2" customHeight="1">
      <c r="A17" s="76"/>
      <c r="B17" s="455"/>
      <c r="C17" s="455"/>
      <c r="D17" s="52"/>
      <c r="E17" s="52"/>
      <c r="F17" s="52"/>
      <c r="G17" s="52"/>
      <c r="H17" s="52"/>
      <c r="I17" s="52"/>
      <c r="J17" s="52"/>
      <c r="K17" s="52"/>
      <c r="L17" s="52"/>
      <c r="M17" s="52"/>
      <c r="P17" s="77"/>
    </row>
    <row r="18" spans="1:16" s="199" customFormat="1" ht="16.149999999999999" customHeight="1">
      <c r="A18" s="76" t="s">
        <v>298</v>
      </c>
      <c r="B18" s="378">
        <f>SUM(D18,F18,H18)</f>
        <v>14</v>
      </c>
      <c r="C18" s="378">
        <f>SUM(E18,G18,I18)</f>
        <v>12814</v>
      </c>
      <c r="D18" s="378">
        <v>10</v>
      </c>
      <c r="E18" s="378">
        <v>5481</v>
      </c>
      <c r="F18" s="378">
        <v>3</v>
      </c>
      <c r="G18" s="378">
        <v>807</v>
      </c>
      <c r="H18" s="378">
        <v>1</v>
      </c>
      <c r="I18" s="378">
        <v>6526</v>
      </c>
      <c r="J18" s="378">
        <f>SUM(K18:O18)</f>
        <v>9633</v>
      </c>
      <c r="K18" s="378">
        <v>5198</v>
      </c>
      <c r="L18" s="378">
        <v>443</v>
      </c>
      <c r="M18" s="378">
        <v>381</v>
      </c>
      <c r="N18" s="378">
        <v>232</v>
      </c>
      <c r="O18" s="378">
        <v>3379</v>
      </c>
      <c r="P18" s="434" t="s">
        <v>5</v>
      </c>
    </row>
    <row r="19" spans="1:16" s="199" customFormat="1" ht="16.149999999999999" customHeight="1">
      <c r="A19" s="76" t="s">
        <v>300</v>
      </c>
      <c r="B19" s="378">
        <f t="shared" ref="B19:C40" si="1">SUM(D19,F19,H19)</f>
        <v>2</v>
      </c>
      <c r="C19" s="378">
        <f t="shared" si="1"/>
        <v>917</v>
      </c>
      <c r="D19" s="378">
        <v>1</v>
      </c>
      <c r="E19" s="378">
        <v>318</v>
      </c>
      <c r="F19" s="378">
        <v>1</v>
      </c>
      <c r="G19" s="378">
        <v>599</v>
      </c>
      <c r="H19" s="378">
        <v>0</v>
      </c>
      <c r="I19" s="378">
        <v>0</v>
      </c>
      <c r="J19" s="378">
        <f t="shared" ref="J19:J40" si="2">SUM(K19:O19)</f>
        <v>773</v>
      </c>
      <c r="K19" s="378">
        <v>624</v>
      </c>
      <c r="L19" s="378">
        <v>71</v>
      </c>
      <c r="M19" s="378">
        <v>1</v>
      </c>
      <c r="N19" s="378">
        <v>12</v>
      </c>
      <c r="O19" s="378">
        <v>65</v>
      </c>
      <c r="P19" s="434" t="s">
        <v>6</v>
      </c>
    </row>
    <row r="20" spans="1:16" s="199" customFormat="1" ht="16.149999999999999" customHeight="1">
      <c r="A20" s="76" t="s">
        <v>302</v>
      </c>
      <c r="B20" s="378">
        <f t="shared" si="1"/>
        <v>3</v>
      </c>
      <c r="C20" s="378">
        <f t="shared" si="1"/>
        <v>2259</v>
      </c>
      <c r="D20" s="378">
        <v>1</v>
      </c>
      <c r="E20" s="378">
        <v>1266</v>
      </c>
      <c r="F20" s="378">
        <v>2</v>
      </c>
      <c r="G20" s="378">
        <v>993</v>
      </c>
      <c r="H20" s="378">
        <v>0</v>
      </c>
      <c r="I20" s="378">
        <v>0</v>
      </c>
      <c r="J20" s="378">
        <f t="shared" si="2"/>
        <v>2259</v>
      </c>
      <c r="K20" s="378">
        <v>609</v>
      </c>
      <c r="L20" s="378">
        <v>7</v>
      </c>
      <c r="M20" s="378">
        <v>2</v>
      </c>
      <c r="N20" s="378">
        <v>5</v>
      </c>
      <c r="O20" s="378">
        <v>1636</v>
      </c>
      <c r="P20" s="434" t="s">
        <v>7</v>
      </c>
    </row>
    <row r="21" spans="1:16" s="199" customFormat="1" ht="16.149999999999999" customHeight="1">
      <c r="A21" s="76" t="s">
        <v>304</v>
      </c>
      <c r="B21" s="378">
        <f t="shared" si="1"/>
        <v>2</v>
      </c>
      <c r="C21" s="378">
        <f t="shared" si="1"/>
        <v>2450</v>
      </c>
      <c r="D21" s="707">
        <v>1</v>
      </c>
      <c r="E21" s="707">
        <v>1344</v>
      </c>
      <c r="F21" s="707">
        <v>1</v>
      </c>
      <c r="G21" s="707">
        <v>1106</v>
      </c>
      <c r="H21" s="707">
        <v>0</v>
      </c>
      <c r="I21" s="707">
        <v>0</v>
      </c>
      <c r="J21" s="378">
        <f t="shared" si="2"/>
        <v>3251</v>
      </c>
      <c r="K21" s="707">
        <v>1780</v>
      </c>
      <c r="L21" s="707">
        <v>914</v>
      </c>
      <c r="M21" s="707">
        <v>184</v>
      </c>
      <c r="N21" s="707">
        <v>108</v>
      </c>
      <c r="O21" s="707">
        <v>265</v>
      </c>
      <c r="P21" s="434" t="s">
        <v>8</v>
      </c>
    </row>
    <row r="22" spans="1:16" s="199" customFormat="1" ht="16.149999999999999" customHeight="1">
      <c r="A22" s="76" t="s">
        <v>306</v>
      </c>
      <c r="B22" s="378">
        <f t="shared" si="1"/>
        <v>3</v>
      </c>
      <c r="C22" s="378">
        <f t="shared" si="1"/>
        <v>2231</v>
      </c>
      <c r="D22" s="378">
        <v>1</v>
      </c>
      <c r="E22" s="378">
        <v>1309</v>
      </c>
      <c r="F22" s="378">
        <v>2</v>
      </c>
      <c r="G22" s="378">
        <v>922</v>
      </c>
      <c r="H22" s="378">
        <v>0</v>
      </c>
      <c r="I22" s="378">
        <v>0</v>
      </c>
      <c r="J22" s="378">
        <f t="shared" si="2"/>
        <v>2178</v>
      </c>
      <c r="K22" s="378">
        <v>1390</v>
      </c>
      <c r="L22" s="378">
        <v>506</v>
      </c>
      <c r="M22" s="378">
        <v>99</v>
      </c>
      <c r="N22" s="378">
        <v>120</v>
      </c>
      <c r="O22" s="378">
        <v>63</v>
      </c>
      <c r="P22" s="434" t="s">
        <v>9</v>
      </c>
    </row>
    <row r="23" spans="1:16" s="199" customFormat="1" ht="16.149999999999999" customHeight="1">
      <c r="A23" s="76" t="s">
        <v>308</v>
      </c>
      <c r="B23" s="378">
        <f t="shared" si="1"/>
        <v>2</v>
      </c>
      <c r="C23" s="378">
        <f t="shared" si="1"/>
        <v>1636</v>
      </c>
      <c r="D23" s="378">
        <v>2</v>
      </c>
      <c r="E23" s="378">
        <v>1636</v>
      </c>
      <c r="F23" s="378">
        <v>0</v>
      </c>
      <c r="G23" s="378">
        <v>0</v>
      </c>
      <c r="H23" s="378">
        <v>0</v>
      </c>
      <c r="I23" s="378">
        <v>0</v>
      </c>
      <c r="J23" s="378">
        <f t="shared" si="2"/>
        <v>1120</v>
      </c>
      <c r="K23" s="378">
        <v>634</v>
      </c>
      <c r="L23" s="378">
        <v>102</v>
      </c>
      <c r="M23" s="378">
        <v>21</v>
      </c>
      <c r="N23" s="378">
        <v>156</v>
      </c>
      <c r="O23" s="378">
        <v>207</v>
      </c>
      <c r="P23" s="434" t="s">
        <v>10</v>
      </c>
    </row>
    <row r="24" spans="1:16" s="199" customFormat="1" ht="16.149999999999999" customHeight="1">
      <c r="A24" s="76" t="s">
        <v>310</v>
      </c>
      <c r="B24" s="378">
        <f t="shared" si="1"/>
        <v>1</v>
      </c>
      <c r="C24" s="378">
        <f t="shared" si="1"/>
        <v>440</v>
      </c>
      <c r="D24" s="378">
        <v>1</v>
      </c>
      <c r="E24" s="378">
        <v>440</v>
      </c>
      <c r="F24" s="378">
        <v>0</v>
      </c>
      <c r="G24" s="378">
        <v>0</v>
      </c>
      <c r="H24" s="378">
        <v>0</v>
      </c>
      <c r="I24" s="378">
        <v>0</v>
      </c>
      <c r="J24" s="378">
        <f t="shared" si="2"/>
        <v>440</v>
      </c>
      <c r="K24" s="378">
        <v>235</v>
      </c>
      <c r="L24" s="378">
        <v>45</v>
      </c>
      <c r="M24" s="378">
        <v>0</v>
      </c>
      <c r="N24" s="378">
        <v>2</v>
      </c>
      <c r="O24" s="378">
        <v>158</v>
      </c>
      <c r="P24" s="434" t="s">
        <v>11</v>
      </c>
    </row>
    <row r="25" spans="1:16" s="199" customFormat="1" ht="16.149999999999999" customHeight="1">
      <c r="A25" s="76" t="s">
        <v>312</v>
      </c>
      <c r="B25" s="378">
        <f t="shared" si="1"/>
        <v>3</v>
      </c>
      <c r="C25" s="378">
        <f t="shared" si="1"/>
        <v>1625</v>
      </c>
      <c r="D25" s="378">
        <v>2</v>
      </c>
      <c r="E25" s="378">
        <v>1220</v>
      </c>
      <c r="F25" s="378">
        <v>1</v>
      </c>
      <c r="G25" s="378">
        <v>405</v>
      </c>
      <c r="H25" s="378">
        <v>0</v>
      </c>
      <c r="I25" s="378">
        <v>0</v>
      </c>
      <c r="J25" s="378">
        <f t="shared" si="2"/>
        <v>2142</v>
      </c>
      <c r="K25" s="378">
        <v>1231</v>
      </c>
      <c r="L25" s="378">
        <v>484</v>
      </c>
      <c r="M25" s="378">
        <v>23</v>
      </c>
      <c r="N25" s="378">
        <v>156</v>
      </c>
      <c r="O25" s="378">
        <v>248</v>
      </c>
      <c r="P25" s="434" t="s">
        <v>12</v>
      </c>
    </row>
    <row r="26" spans="1:16" s="199" customFormat="1" ht="16.149999999999999" customHeight="1">
      <c r="A26" s="76" t="s">
        <v>314</v>
      </c>
      <c r="B26" s="378">
        <f t="shared" si="1"/>
        <v>2</v>
      </c>
      <c r="C26" s="378">
        <f t="shared" si="1"/>
        <v>371</v>
      </c>
      <c r="D26" s="707">
        <v>1</v>
      </c>
      <c r="E26" s="707">
        <v>267</v>
      </c>
      <c r="F26" s="707">
        <v>1</v>
      </c>
      <c r="G26" s="707">
        <v>104</v>
      </c>
      <c r="H26" s="707">
        <v>0</v>
      </c>
      <c r="I26" s="707">
        <v>0</v>
      </c>
      <c r="J26" s="378">
        <f t="shared" si="2"/>
        <v>392</v>
      </c>
      <c r="K26" s="707">
        <v>371</v>
      </c>
      <c r="L26" s="707">
        <v>14</v>
      </c>
      <c r="M26" s="707">
        <v>0</v>
      </c>
      <c r="N26" s="707">
        <v>7</v>
      </c>
      <c r="O26" s="707">
        <v>0</v>
      </c>
      <c r="P26" s="434" t="s">
        <v>13</v>
      </c>
    </row>
    <row r="27" spans="1:16" s="199" customFormat="1" ht="16.149999999999999" customHeight="1">
      <c r="A27" s="76" t="s">
        <v>316</v>
      </c>
      <c r="B27" s="378">
        <f t="shared" si="1"/>
        <v>3</v>
      </c>
      <c r="C27" s="378">
        <f t="shared" si="1"/>
        <v>2041</v>
      </c>
      <c r="D27" s="378">
        <v>1</v>
      </c>
      <c r="E27" s="378">
        <v>839</v>
      </c>
      <c r="F27" s="378">
        <v>2</v>
      </c>
      <c r="G27" s="378">
        <v>1202</v>
      </c>
      <c r="H27" s="378">
        <v>0</v>
      </c>
      <c r="I27" s="378">
        <v>0</v>
      </c>
      <c r="J27" s="378">
        <f t="shared" si="2"/>
        <v>1527</v>
      </c>
      <c r="K27" s="378">
        <v>882</v>
      </c>
      <c r="L27" s="378">
        <v>497</v>
      </c>
      <c r="M27" s="378">
        <v>70</v>
      </c>
      <c r="N27" s="378">
        <v>55</v>
      </c>
      <c r="O27" s="378">
        <v>23</v>
      </c>
      <c r="P27" s="434" t="s">
        <v>14</v>
      </c>
    </row>
    <row r="28" spans="1:16" s="199" customFormat="1" ht="16.149999999999999" customHeight="1">
      <c r="A28" s="76" t="s">
        <v>318</v>
      </c>
      <c r="B28" s="378">
        <f t="shared" si="1"/>
        <v>0</v>
      </c>
      <c r="C28" s="378">
        <f t="shared" si="1"/>
        <v>0</v>
      </c>
      <c r="D28" s="378">
        <v>0</v>
      </c>
      <c r="E28" s="378">
        <v>0</v>
      </c>
      <c r="F28" s="378">
        <v>0</v>
      </c>
      <c r="G28" s="378">
        <v>0</v>
      </c>
      <c r="H28" s="378">
        <v>0</v>
      </c>
      <c r="I28" s="378">
        <v>0</v>
      </c>
      <c r="J28" s="378">
        <f t="shared" si="2"/>
        <v>0</v>
      </c>
      <c r="K28" s="378">
        <v>0</v>
      </c>
      <c r="L28" s="378">
        <v>0</v>
      </c>
      <c r="M28" s="378">
        <v>0</v>
      </c>
      <c r="N28" s="378">
        <v>0</v>
      </c>
      <c r="O28" s="378">
        <v>0</v>
      </c>
      <c r="P28" s="434" t="s">
        <v>15</v>
      </c>
    </row>
    <row r="29" spans="1:16" s="200" customFormat="1" ht="16.149999999999999" customHeight="1">
      <c r="A29" s="76" t="s">
        <v>320</v>
      </c>
      <c r="B29" s="378">
        <f t="shared" si="1"/>
        <v>2</v>
      </c>
      <c r="C29" s="378">
        <f t="shared" si="1"/>
        <v>1431</v>
      </c>
      <c r="D29" s="378">
        <v>2</v>
      </c>
      <c r="E29" s="378">
        <v>1431</v>
      </c>
      <c r="F29" s="378">
        <v>0</v>
      </c>
      <c r="G29" s="378">
        <v>0</v>
      </c>
      <c r="H29" s="378">
        <v>0</v>
      </c>
      <c r="I29" s="378">
        <v>0</v>
      </c>
      <c r="J29" s="378">
        <f t="shared" si="2"/>
        <v>1645</v>
      </c>
      <c r="K29" s="378">
        <v>1241</v>
      </c>
      <c r="L29" s="378">
        <v>197</v>
      </c>
      <c r="M29" s="378">
        <v>18</v>
      </c>
      <c r="N29" s="378">
        <v>7</v>
      </c>
      <c r="O29" s="378">
        <v>182</v>
      </c>
      <c r="P29" s="434" t="s">
        <v>16</v>
      </c>
    </row>
    <row r="30" spans="1:16" s="190" customFormat="1" ht="16.149999999999999" customHeight="1">
      <c r="A30" s="76" t="s">
        <v>322</v>
      </c>
      <c r="B30" s="378">
        <f t="shared" si="1"/>
        <v>0</v>
      </c>
      <c r="C30" s="378">
        <f t="shared" si="1"/>
        <v>0</v>
      </c>
      <c r="D30" s="378">
        <v>0</v>
      </c>
      <c r="E30" s="378">
        <v>0</v>
      </c>
      <c r="F30" s="378">
        <v>0</v>
      </c>
      <c r="G30" s="378">
        <v>0</v>
      </c>
      <c r="H30" s="378">
        <v>0</v>
      </c>
      <c r="I30" s="378">
        <v>0</v>
      </c>
      <c r="J30" s="378">
        <f t="shared" si="2"/>
        <v>0</v>
      </c>
      <c r="K30" s="378">
        <v>0</v>
      </c>
      <c r="L30" s="378">
        <v>0</v>
      </c>
      <c r="M30" s="378">
        <v>0</v>
      </c>
      <c r="N30" s="378">
        <v>0</v>
      </c>
      <c r="O30" s="378">
        <v>0</v>
      </c>
      <c r="P30" s="434" t="s">
        <v>17</v>
      </c>
    </row>
    <row r="31" spans="1:16" s="190" customFormat="1" ht="16.149999999999999" customHeight="1">
      <c r="A31" s="76" t="s">
        <v>324</v>
      </c>
      <c r="B31" s="378">
        <f t="shared" si="1"/>
        <v>0</v>
      </c>
      <c r="C31" s="378">
        <f t="shared" si="1"/>
        <v>0</v>
      </c>
      <c r="D31" s="378">
        <v>0</v>
      </c>
      <c r="E31" s="378">
        <v>0</v>
      </c>
      <c r="F31" s="378">
        <v>0</v>
      </c>
      <c r="G31" s="378">
        <v>0</v>
      </c>
      <c r="H31" s="378">
        <v>0</v>
      </c>
      <c r="I31" s="378">
        <v>0</v>
      </c>
      <c r="J31" s="378">
        <f t="shared" si="2"/>
        <v>0</v>
      </c>
      <c r="K31" s="378">
        <v>0</v>
      </c>
      <c r="L31" s="378">
        <v>0</v>
      </c>
      <c r="M31" s="378">
        <v>0</v>
      </c>
      <c r="N31" s="378">
        <v>0</v>
      </c>
      <c r="O31" s="378">
        <v>0</v>
      </c>
      <c r="P31" s="434" t="s">
        <v>18</v>
      </c>
    </row>
    <row r="32" spans="1:16" s="199" customFormat="1" ht="16.149999999999999" customHeight="1">
      <c r="A32" s="76" t="s">
        <v>326</v>
      </c>
      <c r="B32" s="378">
        <f t="shared" si="1"/>
        <v>0</v>
      </c>
      <c r="C32" s="378">
        <f t="shared" si="1"/>
        <v>0</v>
      </c>
      <c r="D32" s="378">
        <v>0</v>
      </c>
      <c r="E32" s="378">
        <v>0</v>
      </c>
      <c r="F32" s="378">
        <v>0</v>
      </c>
      <c r="G32" s="378">
        <v>0</v>
      </c>
      <c r="H32" s="378">
        <v>0</v>
      </c>
      <c r="I32" s="378">
        <v>0</v>
      </c>
      <c r="J32" s="378">
        <f t="shared" si="2"/>
        <v>0</v>
      </c>
      <c r="K32" s="378">
        <v>0</v>
      </c>
      <c r="L32" s="378">
        <v>0</v>
      </c>
      <c r="M32" s="378">
        <v>0</v>
      </c>
      <c r="N32" s="378">
        <v>0</v>
      </c>
      <c r="O32" s="378">
        <v>0</v>
      </c>
      <c r="P32" s="434" t="s">
        <v>19</v>
      </c>
    </row>
    <row r="33" spans="1:16" s="199" customFormat="1" ht="16.149999999999999" customHeight="1">
      <c r="A33" s="76" t="s">
        <v>328</v>
      </c>
      <c r="B33" s="378">
        <f t="shared" si="1"/>
        <v>0</v>
      </c>
      <c r="C33" s="378">
        <f t="shared" si="1"/>
        <v>0</v>
      </c>
      <c r="D33" s="378">
        <v>0</v>
      </c>
      <c r="E33" s="378">
        <v>0</v>
      </c>
      <c r="F33" s="378">
        <v>0</v>
      </c>
      <c r="G33" s="378">
        <v>0</v>
      </c>
      <c r="H33" s="378">
        <v>0</v>
      </c>
      <c r="I33" s="378">
        <v>0</v>
      </c>
      <c r="J33" s="378">
        <f t="shared" si="2"/>
        <v>0</v>
      </c>
      <c r="K33" s="378">
        <v>0</v>
      </c>
      <c r="L33" s="378">
        <v>0</v>
      </c>
      <c r="M33" s="378">
        <v>0</v>
      </c>
      <c r="N33" s="378">
        <v>0</v>
      </c>
      <c r="O33" s="378">
        <v>0</v>
      </c>
      <c r="P33" s="434" t="s">
        <v>20</v>
      </c>
    </row>
    <row r="34" spans="1:16" s="199" customFormat="1" ht="16.149999999999999" customHeight="1">
      <c r="A34" s="76" t="s">
        <v>330</v>
      </c>
      <c r="B34" s="378">
        <f t="shared" si="1"/>
        <v>0</v>
      </c>
      <c r="C34" s="378">
        <f t="shared" si="1"/>
        <v>0</v>
      </c>
      <c r="D34" s="378">
        <v>0</v>
      </c>
      <c r="E34" s="378">
        <v>0</v>
      </c>
      <c r="F34" s="378">
        <v>0</v>
      </c>
      <c r="G34" s="378">
        <v>0</v>
      </c>
      <c r="H34" s="378">
        <v>0</v>
      </c>
      <c r="I34" s="378">
        <v>0</v>
      </c>
      <c r="J34" s="378">
        <f t="shared" si="2"/>
        <v>0</v>
      </c>
      <c r="K34" s="378">
        <v>0</v>
      </c>
      <c r="L34" s="378">
        <v>0</v>
      </c>
      <c r="M34" s="378">
        <v>0</v>
      </c>
      <c r="N34" s="378">
        <v>0</v>
      </c>
      <c r="O34" s="378">
        <v>0</v>
      </c>
      <c r="P34" s="434" t="s">
        <v>21</v>
      </c>
    </row>
    <row r="35" spans="1:16" s="199" customFormat="1" ht="16.149999999999999" customHeight="1">
      <c r="A35" s="76" t="s">
        <v>332</v>
      </c>
      <c r="B35" s="378">
        <f t="shared" si="1"/>
        <v>0</v>
      </c>
      <c r="C35" s="378">
        <f t="shared" si="1"/>
        <v>0</v>
      </c>
      <c r="D35" s="378">
        <v>0</v>
      </c>
      <c r="E35" s="378">
        <v>0</v>
      </c>
      <c r="F35" s="378">
        <v>0</v>
      </c>
      <c r="G35" s="378">
        <v>0</v>
      </c>
      <c r="H35" s="378">
        <v>0</v>
      </c>
      <c r="I35" s="378">
        <v>0</v>
      </c>
      <c r="J35" s="378">
        <f t="shared" si="2"/>
        <v>0</v>
      </c>
      <c r="K35" s="378">
        <v>0</v>
      </c>
      <c r="L35" s="378">
        <v>0</v>
      </c>
      <c r="M35" s="378">
        <v>0</v>
      </c>
      <c r="N35" s="378">
        <v>0</v>
      </c>
      <c r="O35" s="378">
        <v>0</v>
      </c>
      <c r="P35" s="434" t="s">
        <v>22</v>
      </c>
    </row>
    <row r="36" spans="1:16" s="199" customFormat="1" ht="16.149999999999999" customHeight="1">
      <c r="A36" s="76" t="s">
        <v>334</v>
      </c>
      <c r="B36" s="378">
        <f t="shared" si="1"/>
        <v>2</v>
      </c>
      <c r="C36" s="378">
        <f t="shared" si="1"/>
        <v>2039</v>
      </c>
      <c r="D36" s="378">
        <v>1</v>
      </c>
      <c r="E36" s="378">
        <v>1579</v>
      </c>
      <c r="F36" s="378">
        <v>1</v>
      </c>
      <c r="G36" s="378">
        <v>460</v>
      </c>
      <c r="H36" s="378">
        <v>0</v>
      </c>
      <c r="I36" s="378">
        <v>0</v>
      </c>
      <c r="J36" s="378">
        <f t="shared" si="2"/>
        <v>3461</v>
      </c>
      <c r="K36" s="378">
        <v>1779</v>
      </c>
      <c r="L36" s="378">
        <v>409</v>
      </c>
      <c r="M36" s="378">
        <v>6</v>
      </c>
      <c r="N36" s="378">
        <v>46</v>
      </c>
      <c r="O36" s="378">
        <v>1221</v>
      </c>
      <c r="P36" s="434" t="s">
        <v>23</v>
      </c>
    </row>
    <row r="37" spans="1:16" s="199" customFormat="1" ht="16.149999999999999" customHeight="1">
      <c r="A37" s="76" t="s">
        <v>336</v>
      </c>
      <c r="B37" s="378">
        <f t="shared" si="1"/>
        <v>0</v>
      </c>
      <c r="C37" s="378">
        <f t="shared" si="1"/>
        <v>0</v>
      </c>
      <c r="D37" s="378">
        <v>0</v>
      </c>
      <c r="E37" s="378">
        <v>0</v>
      </c>
      <c r="F37" s="378">
        <v>0</v>
      </c>
      <c r="G37" s="378">
        <v>0</v>
      </c>
      <c r="H37" s="378">
        <v>0</v>
      </c>
      <c r="I37" s="378">
        <v>0</v>
      </c>
      <c r="J37" s="378">
        <f t="shared" si="2"/>
        <v>0</v>
      </c>
      <c r="K37" s="378">
        <v>0</v>
      </c>
      <c r="L37" s="378">
        <v>0</v>
      </c>
      <c r="M37" s="378">
        <v>0</v>
      </c>
      <c r="N37" s="378">
        <v>0</v>
      </c>
      <c r="O37" s="378">
        <v>0</v>
      </c>
      <c r="P37" s="434" t="s">
        <v>24</v>
      </c>
    </row>
    <row r="38" spans="1:16" s="199" customFormat="1" ht="16.149999999999999" customHeight="1">
      <c r="A38" s="76" t="s">
        <v>1405</v>
      </c>
      <c r="B38" s="378">
        <f t="shared" si="1"/>
        <v>0</v>
      </c>
      <c r="C38" s="378">
        <f t="shared" si="1"/>
        <v>0</v>
      </c>
      <c r="D38" s="378">
        <v>0</v>
      </c>
      <c r="E38" s="378">
        <v>0</v>
      </c>
      <c r="F38" s="378">
        <v>0</v>
      </c>
      <c r="G38" s="378">
        <v>0</v>
      </c>
      <c r="H38" s="378">
        <v>0</v>
      </c>
      <c r="I38" s="378">
        <v>0</v>
      </c>
      <c r="J38" s="378">
        <f t="shared" si="2"/>
        <v>0</v>
      </c>
      <c r="K38" s="378">
        <v>0</v>
      </c>
      <c r="L38" s="378">
        <v>0</v>
      </c>
      <c r="M38" s="378">
        <v>0</v>
      </c>
      <c r="N38" s="378">
        <v>0</v>
      </c>
      <c r="O38" s="378">
        <v>0</v>
      </c>
      <c r="P38" s="434" t="s">
        <v>25</v>
      </c>
    </row>
    <row r="39" spans="1:16" s="199" customFormat="1" ht="16.149999999999999" customHeight="1">
      <c r="A39" s="76" t="s">
        <v>340</v>
      </c>
      <c r="B39" s="378">
        <f t="shared" si="1"/>
        <v>1</v>
      </c>
      <c r="C39" s="378">
        <f t="shared" si="1"/>
        <v>203</v>
      </c>
      <c r="D39" s="378">
        <v>1</v>
      </c>
      <c r="E39" s="378">
        <v>203</v>
      </c>
      <c r="F39" s="378">
        <v>0</v>
      </c>
      <c r="G39" s="378">
        <v>0</v>
      </c>
      <c r="H39" s="378">
        <v>0</v>
      </c>
      <c r="I39" s="378">
        <v>0</v>
      </c>
      <c r="J39" s="378">
        <f t="shared" si="2"/>
        <v>203</v>
      </c>
      <c r="K39" s="378">
        <v>195</v>
      </c>
      <c r="L39" s="378">
        <v>0</v>
      </c>
      <c r="M39" s="378">
        <v>4</v>
      </c>
      <c r="N39" s="378">
        <v>4</v>
      </c>
      <c r="O39" s="708">
        <v>0</v>
      </c>
      <c r="P39" s="434" t="s">
        <v>26</v>
      </c>
    </row>
    <row r="40" spans="1:16" s="199" customFormat="1" ht="16.149999999999999" customHeight="1" thickBot="1">
      <c r="A40" s="98" t="s">
        <v>342</v>
      </c>
      <c r="B40" s="386">
        <f t="shared" si="1"/>
        <v>0</v>
      </c>
      <c r="C40" s="386">
        <f t="shared" si="1"/>
        <v>0</v>
      </c>
      <c r="D40" s="386">
        <v>0</v>
      </c>
      <c r="E40" s="386">
        <v>0</v>
      </c>
      <c r="F40" s="386">
        <v>0</v>
      </c>
      <c r="G40" s="386">
        <v>0</v>
      </c>
      <c r="H40" s="386">
        <v>0</v>
      </c>
      <c r="I40" s="386">
        <v>0</v>
      </c>
      <c r="J40" s="386">
        <f t="shared" si="2"/>
        <v>0</v>
      </c>
      <c r="K40" s="386">
        <v>0</v>
      </c>
      <c r="L40" s="386">
        <v>0</v>
      </c>
      <c r="M40" s="386">
        <v>0</v>
      </c>
      <c r="N40" s="386">
        <v>0</v>
      </c>
      <c r="O40" s="386">
        <v>0</v>
      </c>
      <c r="P40" s="435" t="s">
        <v>27</v>
      </c>
    </row>
    <row r="41" spans="1:16" s="199" customFormat="1" ht="14.25" customHeight="1">
      <c r="A41" s="1897" t="s">
        <v>1257</v>
      </c>
      <c r="B41" s="1897"/>
      <c r="C41" s="709"/>
      <c r="D41" s="709"/>
      <c r="E41" s="709"/>
      <c r="F41" s="1898"/>
      <c r="G41" s="1898"/>
      <c r="H41" s="1898"/>
      <c r="I41" s="1898"/>
      <c r="J41" s="709"/>
      <c r="K41" s="709"/>
      <c r="L41" s="709"/>
      <c r="M41" s="709"/>
      <c r="N41" s="709"/>
      <c r="O41" s="709"/>
      <c r="P41" s="710" t="s">
        <v>1083</v>
      </c>
    </row>
    <row r="42" spans="1:16" s="199" customFormat="1" ht="11.25">
      <c r="A42" s="202"/>
      <c r="B42" s="2"/>
      <c r="P42" s="202"/>
    </row>
    <row r="43" spans="1:16" s="199" customFormat="1" ht="11.25">
      <c r="A43" s="202"/>
      <c r="B43" s="2"/>
      <c r="P43" s="202"/>
    </row>
    <row r="44" spans="1:16" s="199" customFormat="1" ht="11.25">
      <c r="A44" s="202"/>
      <c r="B44" s="2"/>
      <c r="P44" s="202"/>
    </row>
    <row r="45" spans="1:16" s="199" customFormat="1" ht="11.25">
      <c r="A45" s="202"/>
      <c r="B45" s="2"/>
      <c r="P45" s="202"/>
    </row>
    <row r="46" spans="1:16" s="199" customFormat="1" ht="11.25">
      <c r="A46" s="202"/>
      <c r="B46" s="2"/>
      <c r="P46" s="202"/>
    </row>
    <row r="47" spans="1:16" s="199" customFormat="1" ht="11.25">
      <c r="A47" s="202"/>
      <c r="B47" s="2"/>
      <c r="P47" s="202"/>
    </row>
    <row r="48" spans="1:16" s="199" customFormat="1" ht="11.25">
      <c r="A48" s="202"/>
      <c r="B48" s="2"/>
      <c r="P48" s="202"/>
    </row>
    <row r="49" spans="1:16" s="199" customFormat="1" ht="11.25">
      <c r="A49" s="202"/>
      <c r="B49" s="2"/>
      <c r="P49" s="202"/>
    </row>
    <row r="50" spans="1:16" s="199" customFormat="1" ht="11.25">
      <c r="A50" s="202"/>
      <c r="B50" s="2"/>
      <c r="P50" s="202"/>
    </row>
    <row r="51" spans="1:16" s="199" customFormat="1" ht="11.25">
      <c r="A51" s="202"/>
      <c r="B51" s="2"/>
      <c r="P51" s="202"/>
    </row>
    <row r="52" spans="1:16" s="199" customFormat="1" ht="11.25">
      <c r="A52" s="202"/>
      <c r="B52" s="2"/>
      <c r="P52" s="202"/>
    </row>
    <row r="53" spans="1:16" s="199" customFormat="1" ht="11.25">
      <c r="A53" s="202"/>
      <c r="B53" s="2"/>
      <c r="P53" s="202"/>
    </row>
    <row r="54" spans="1:16" s="199" customFormat="1" ht="11.25">
      <c r="A54" s="202"/>
      <c r="B54" s="2"/>
      <c r="P54" s="202"/>
    </row>
    <row r="55" spans="1:16" s="199" customFormat="1" ht="11.25">
      <c r="A55" s="202"/>
      <c r="B55" s="2"/>
      <c r="P55" s="202"/>
    </row>
    <row r="56" spans="1:16" s="199" customFormat="1" ht="11.25">
      <c r="A56" s="202"/>
      <c r="B56" s="2"/>
      <c r="P56" s="202"/>
    </row>
    <row r="57" spans="1:16" s="199" customFormat="1" ht="11.25">
      <c r="A57" s="202"/>
      <c r="B57" s="2"/>
      <c r="P57" s="202"/>
    </row>
    <row r="58" spans="1:16" s="199" customFormat="1" ht="11.25">
      <c r="A58" s="202"/>
      <c r="B58" s="2"/>
      <c r="P58" s="202"/>
    </row>
    <row r="59" spans="1:16" s="199" customFormat="1" ht="11.25">
      <c r="A59" s="202"/>
      <c r="B59" s="2"/>
      <c r="P59" s="202"/>
    </row>
    <row r="60" spans="1:16" s="199" customFormat="1" ht="11.25">
      <c r="A60" s="202"/>
      <c r="B60" s="2"/>
      <c r="P60" s="202"/>
    </row>
    <row r="61" spans="1:16" s="199" customFormat="1" ht="11.25">
      <c r="A61" s="202"/>
      <c r="B61" s="2"/>
      <c r="P61" s="202"/>
    </row>
    <row r="62" spans="1:16" s="199" customFormat="1" ht="11.25">
      <c r="A62" s="202"/>
      <c r="B62" s="2"/>
      <c r="P62" s="202"/>
    </row>
    <row r="63" spans="1:16" s="199" customFormat="1" ht="11.25">
      <c r="A63" s="202"/>
      <c r="B63" s="2"/>
      <c r="P63" s="202"/>
    </row>
    <row r="64" spans="1:16" s="199" customFormat="1" ht="11.25">
      <c r="A64" s="202"/>
      <c r="B64" s="2"/>
      <c r="P64" s="202"/>
    </row>
    <row r="65" spans="1:16" s="199" customFormat="1" ht="11.25">
      <c r="A65" s="202"/>
      <c r="B65" s="2"/>
      <c r="P65" s="202"/>
    </row>
    <row r="66" spans="1:16" s="199" customFormat="1" ht="11.25">
      <c r="A66" s="202"/>
      <c r="B66" s="2"/>
      <c r="P66" s="202"/>
    </row>
    <row r="67" spans="1:16" s="199" customFormat="1" ht="11.25">
      <c r="A67" s="202"/>
      <c r="B67" s="2"/>
      <c r="P67" s="202"/>
    </row>
    <row r="68" spans="1:16" s="199" customFormat="1" ht="11.25">
      <c r="A68" s="202"/>
      <c r="B68" s="2"/>
      <c r="P68" s="202"/>
    </row>
    <row r="69" spans="1:16" s="199" customFormat="1" ht="11.25">
      <c r="A69" s="202"/>
      <c r="B69" s="2"/>
      <c r="P69" s="202"/>
    </row>
    <row r="70" spans="1:16" s="199" customFormat="1" ht="11.25">
      <c r="A70" s="202"/>
      <c r="B70" s="2"/>
      <c r="P70" s="202"/>
    </row>
    <row r="71" spans="1:16" s="199" customFormat="1" ht="11.25">
      <c r="A71" s="202"/>
      <c r="B71" s="2"/>
      <c r="P71" s="202"/>
    </row>
    <row r="72" spans="1:16" s="199" customFormat="1" ht="11.25">
      <c r="A72" s="202"/>
      <c r="B72" s="2"/>
      <c r="P72" s="202"/>
    </row>
    <row r="73" spans="1:16" s="199" customFormat="1" ht="11.25">
      <c r="A73" s="202"/>
      <c r="B73" s="2"/>
      <c r="P73" s="202"/>
    </row>
    <row r="74" spans="1:16" s="199" customFormat="1" ht="11.25">
      <c r="A74" s="202"/>
      <c r="B74" s="2"/>
      <c r="P74" s="202"/>
    </row>
    <row r="75" spans="1:16" s="199" customFormat="1" ht="11.25">
      <c r="A75" s="202"/>
      <c r="B75" s="2"/>
      <c r="P75" s="202"/>
    </row>
    <row r="76" spans="1:16" s="199" customFormat="1" ht="11.25">
      <c r="A76" s="202"/>
      <c r="B76" s="2"/>
      <c r="P76" s="202"/>
    </row>
    <row r="77" spans="1:16" s="199" customFormat="1" ht="11.25">
      <c r="A77" s="202"/>
      <c r="B77" s="2"/>
      <c r="P77" s="202"/>
    </row>
    <row r="78" spans="1:16" s="199" customFormat="1" ht="11.25">
      <c r="A78" s="202"/>
      <c r="B78" s="2"/>
      <c r="P78" s="202"/>
    </row>
    <row r="79" spans="1:16" s="199" customFormat="1" ht="11.25">
      <c r="A79" s="202"/>
      <c r="B79" s="2"/>
      <c r="P79" s="202"/>
    </row>
    <row r="80" spans="1:16" s="199" customFormat="1" ht="11.25">
      <c r="A80" s="202"/>
      <c r="B80" s="2"/>
      <c r="P80" s="202"/>
    </row>
    <row r="81" spans="1:16" s="199" customFormat="1" ht="11.25">
      <c r="A81" s="202"/>
      <c r="B81" s="2"/>
      <c r="P81" s="202"/>
    </row>
    <row r="82" spans="1:16" s="199" customFormat="1" ht="11.25">
      <c r="A82" s="202"/>
      <c r="B82" s="2"/>
      <c r="P82" s="202"/>
    </row>
    <row r="83" spans="1:16" s="199" customFormat="1" ht="11.25">
      <c r="A83" s="202"/>
      <c r="B83" s="2"/>
      <c r="P83" s="202"/>
    </row>
    <row r="84" spans="1:16" s="199" customFormat="1" ht="11.25">
      <c r="A84" s="202"/>
      <c r="B84" s="2"/>
      <c r="P84" s="202"/>
    </row>
    <row r="85" spans="1:16" s="199" customFormat="1" ht="11.25">
      <c r="A85" s="202"/>
      <c r="B85" s="2"/>
      <c r="P85" s="202"/>
    </row>
    <row r="86" spans="1:16" s="199" customFormat="1" ht="11.25">
      <c r="A86" s="202"/>
      <c r="B86" s="2"/>
      <c r="P86" s="202"/>
    </row>
    <row r="87" spans="1:16" s="199" customFormat="1" ht="11.25">
      <c r="A87" s="202"/>
      <c r="B87" s="2"/>
      <c r="P87" s="202"/>
    </row>
    <row r="88" spans="1:16" s="199" customFormat="1" ht="11.25">
      <c r="A88" s="202"/>
      <c r="B88" s="2"/>
      <c r="P88" s="202"/>
    </row>
    <row r="89" spans="1:16" s="199" customFormat="1" ht="11.25">
      <c r="A89" s="202"/>
      <c r="B89" s="2"/>
      <c r="P89" s="202"/>
    </row>
    <row r="90" spans="1:16" s="199" customFormat="1" ht="11.25">
      <c r="A90" s="202"/>
      <c r="B90" s="2"/>
      <c r="P90" s="202"/>
    </row>
    <row r="91" spans="1:16" s="199" customFormat="1" ht="11.25">
      <c r="A91" s="202"/>
      <c r="B91" s="2"/>
      <c r="P91" s="202"/>
    </row>
    <row r="92" spans="1:16" s="199" customFormat="1" ht="11.25">
      <c r="A92" s="202"/>
      <c r="B92" s="2"/>
      <c r="P92" s="202"/>
    </row>
    <row r="93" spans="1:16" s="199" customFormat="1" ht="11.25">
      <c r="A93" s="202"/>
      <c r="B93" s="2"/>
      <c r="P93" s="202"/>
    </row>
    <row r="94" spans="1:16" s="199" customFormat="1" ht="11.25">
      <c r="A94" s="202"/>
      <c r="B94" s="2"/>
      <c r="P94" s="202"/>
    </row>
    <row r="95" spans="1:16" s="199" customFormat="1" ht="11.25">
      <c r="A95" s="202"/>
      <c r="B95" s="2"/>
      <c r="P95" s="202"/>
    </row>
    <row r="96" spans="1:16" s="199" customFormat="1" ht="11.25">
      <c r="A96" s="202"/>
      <c r="B96" s="2"/>
      <c r="P96" s="202"/>
    </row>
    <row r="97" spans="1:16" s="199" customFormat="1" ht="11.25">
      <c r="A97" s="202"/>
      <c r="B97" s="2"/>
      <c r="P97" s="202"/>
    </row>
    <row r="98" spans="1:16" s="199" customFormat="1" ht="11.25">
      <c r="A98" s="202"/>
      <c r="B98" s="2"/>
      <c r="P98" s="202"/>
    </row>
    <row r="99" spans="1:16" s="199" customFormat="1" ht="11.25">
      <c r="A99" s="202"/>
      <c r="B99" s="2"/>
      <c r="P99" s="202"/>
    </row>
    <row r="100" spans="1:16" s="199" customFormat="1" ht="11.25">
      <c r="A100" s="202"/>
      <c r="B100" s="2"/>
      <c r="P100" s="202"/>
    </row>
    <row r="101" spans="1:16" s="199" customFormat="1" ht="11.25">
      <c r="A101" s="202"/>
      <c r="B101" s="2"/>
      <c r="P101" s="202"/>
    </row>
    <row r="102" spans="1:16" s="199" customFormat="1" ht="11.25">
      <c r="A102" s="202"/>
      <c r="B102" s="2"/>
      <c r="P102" s="202"/>
    </row>
    <row r="103" spans="1:16" s="199" customFormat="1" ht="11.25">
      <c r="A103" s="202"/>
      <c r="B103" s="2"/>
      <c r="P103" s="202"/>
    </row>
    <row r="104" spans="1:16" s="199" customFormat="1" ht="11.25">
      <c r="A104" s="202"/>
      <c r="B104" s="2"/>
      <c r="P104" s="202"/>
    </row>
    <row r="105" spans="1:16" s="199" customFormat="1" ht="11.25">
      <c r="A105" s="202"/>
      <c r="B105" s="2"/>
      <c r="P105" s="202"/>
    </row>
    <row r="106" spans="1:16" s="199" customFormat="1" ht="11.25">
      <c r="A106" s="202"/>
      <c r="B106" s="2"/>
      <c r="P106" s="202"/>
    </row>
    <row r="107" spans="1:16" s="199" customFormat="1" ht="11.25">
      <c r="A107" s="202"/>
      <c r="B107" s="2"/>
      <c r="P107" s="202"/>
    </row>
    <row r="108" spans="1:16" s="199" customFormat="1" ht="11.25">
      <c r="A108" s="202"/>
      <c r="B108" s="2"/>
      <c r="P108" s="202"/>
    </row>
  </sheetData>
  <sheetProtection selectLockedCells="1"/>
  <mergeCells count="27">
    <mergeCell ref="M2:P2"/>
    <mergeCell ref="A3:I3"/>
    <mergeCell ref="J3:P3"/>
    <mergeCell ref="C8:C11"/>
    <mergeCell ref="L8:L11"/>
    <mergeCell ref="M8:M11"/>
    <mergeCell ref="N8:N11"/>
    <mergeCell ref="E8:E11"/>
    <mergeCell ref="F8:F11"/>
    <mergeCell ref="H8:H11"/>
    <mergeCell ref="I8:I11"/>
    <mergeCell ref="A41:B41"/>
    <mergeCell ref="F41:I41"/>
    <mergeCell ref="P6:P11"/>
    <mergeCell ref="B7:C7"/>
    <mergeCell ref="D7:E7"/>
    <mergeCell ref="F7:G7"/>
    <mergeCell ref="H7:I7"/>
    <mergeCell ref="B8:B11"/>
    <mergeCell ref="O8:O11"/>
    <mergeCell ref="G8:G11"/>
    <mergeCell ref="A6:A11"/>
    <mergeCell ref="B6:I6"/>
    <mergeCell ref="J6:O7"/>
    <mergeCell ref="J8:J11"/>
    <mergeCell ref="K8:K11"/>
    <mergeCell ref="D8:D11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2.625" style="43" customWidth="1"/>
    <col min="2" max="2" width="12.125" style="45" customWidth="1"/>
    <col min="3" max="8" width="9.625" style="45" customWidth="1"/>
    <col min="9" max="13" width="13.625" style="45" customWidth="1"/>
    <col min="14" max="14" width="14.125" style="7" customWidth="1"/>
    <col min="15" max="16384" width="9" style="7"/>
  </cols>
  <sheetData>
    <row r="1" spans="1:14" s="1" customFormat="1" ht="14.1" customHeight="1">
      <c r="A1" s="55" t="s">
        <v>1399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4"/>
      <c r="N1" s="990" t="s">
        <v>1403</v>
      </c>
    </row>
    <row r="2" spans="1:14" s="1" customFormat="1" ht="14.1" customHeight="1">
      <c r="A2" s="5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14"/>
    </row>
    <row r="3" spans="1:14" s="23" customFormat="1" ht="20.100000000000001" customHeight="1">
      <c r="A3" s="1331" t="s">
        <v>1250</v>
      </c>
      <c r="B3" s="1331"/>
      <c r="C3" s="1331"/>
      <c r="D3" s="1331"/>
      <c r="E3" s="1331"/>
      <c r="F3" s="1331"/>
      <c r="G3" s="1331"/>
      <c r="H3" s="1331"/>
      <c r="I3" s="1436" t="s">
        <v>1251</v>
      </c>
      <c r="J3" s="1436"/>
      <c r="K3" s="1436"/>
      <c r="L3" s="1436"/>
      <c r="M3" s="1436"/>
      <c r="N3" s="1436"/>
    </row>
    <row r="4" spans="1:14" s="25" customFormat="1" ht="24" customHeight="1">
      <c r="B4" s="970"/>
      <c r="C4" s="970"/>
      <c r="D4" s="970"/>
      <c r="E4" s="970"/>
      <c r="F4" s="970"/>
      <c r="G4" s="970"/>
      <c r="H4" s="970"/>
      <c r="I4" s="970"/>
      <c r="J4" s="970"/>
      <c r="K4" s="970"/>
      <c r="L4" s="970"/>
      <c r="M4" s="970"/>
    </row>
    <row r="5" spans="1:14" s="27" customFormat="1" ht="18" customHeight="1" thickBot="1">
      <c r="A5" s="27" t="s">
        <v>373</v>
      </c>
      <c r="N5" s="49" t="s">
        <v>374</v>
      </c>
    </row>
    <row r="6" spans="1:14" s="1" customFormat="1" ht="14.65" customHeight="1">
      <c r="A6" s="1405" t="s">
        <v>1401</v>
      </c>
      <c r="B6" s="1519" t="s">
        <v>48</v>
      </c>
      <c r="C6" s="1327" t="s">
        <v>375</v>
      </c>
      <c r="D6" s="1323"/>
      <c r="E6" s="1667"/>
      <c r="F6" s="1327" t="s">
        <v>1129</v>
      </c>
      <c r="G6" s="1323"/>
      <c r="H6" s="1323"/>
      <c r="I6" s="1519" t="s">
        <v>376</v>
      </c>
      <c r="J6" s="1300"/>
      <c r="K6" s="1300"/>
      <c r="L6" s="1300"/>
      <c r="M6" s="1595"/>
      <c r="N6" s="1603" t="s">
        <v>1402</v>
      </c>
    </row>
    <row r="7" spans="1:14" s="1" customFormat="1" ht="14.65" customHeight="1">
      <c r="A7" s="1473"/>
      <c r="B7" s="1374"/>
      <c r="C7" s="1567"/>
      <c r="D7" s="1581"/>
      <c r="E7" s="1573"/>
      <c r="F7" s="1567"/>
      <c r="G7" s="1581"/>
      <c r="H7" s="1581"/>
      <c r="I7" s="1375"/>
      <c r="J7" s="1301"/>
      <c r="K7" s="1301"/>
      <c r="L7" s="1301"/>
      <c r="M7" s="1335"/>
      <c r="N7" s="1659"/>
    </row>
    <row r="8" spans="1:14" s="1" customFormat="1" ht="20.100000000000001" customHeight="1">
      <c r="A8" s="1473"/>
      <c r="B8" s="1374"/>
      <c r="C8" s="257"/>
      <c r="D8" s="1503" t="s">
        <v>973</v>
      </c>
      <c r="E8" s="1503" t="s">
        <v>1130</v>
      </c>
      <c r="F8" s="257"/>
      <c r="G8" s="1503" t="s">
        <v>973</v>
      </c>
      <c r="H8" s="1515" t="s">
        <v>1130</v>
      </c>
      <c r="I8" s="1374" t="s">
        <v>377</v>
      </c>
      <c r="J8" s="1353" t="s">
        <v>378</v>
      </c>
      <c r="K8" s="1353" t="s">
        <v>132</v>
      </c>
      <c r="L8" s="1353" t="s">
        <v>133</v>
      </c>
      <c r="M8" s="1371" t="s">
        <v>379</v>
      </c>
      <c r="N8" s="1659"/>
    </row>
    <row r="9" spans="1:14" s="1" customFormat="1" ht="20.100000000000001" customHeight="1">
      <c r="A9" s="1473"/>
      <c r="B9" s="1374"/>
      <c r="C9" s="257"/>
      <c r="D9" s="1505"/>
      <c r="E9" s="1505"/>
      <c r="F9" s="257"/>
      <c r="G9" s="1505"/>
      <c r="H9" s="1567"/>
      <c r="I9" s="1375"/>
      <c r="J9" s="1301"/>
      <c r="K9" s="1301"/>
      <c r="L9" s="1301"/>
      <c r="M9" s="1335"/>
      <c r="N9" s="1659"/>
    </row>
    <row r="10" spans="1:14" s="1" customFormat="1" ht="20.100000000000001" customHeight="1">
      <c r="A10" s="1474"/>
      <c r="B10" s="1517"/>
      <c r="C10" s="258"/>
      <c r="D10" s="1518"/>
      <c r="E10" s="1518"/>
      <c r="F10" s="258"/>
      <c r="G10" s="1518"/>
      <c r="H10" s="1520"/>
      <c r="I10" s="1376"/>
      <c r="J10" s="1332"/>
      <c r="K10" s="1332"/>
      <c r="L10" s="1332"/>
      <c r="M10" s="1336"/>
      <c r="N10" s="1660"/>
    </row>
    <row r="11" spans="1:14" s="1" customFormat="1" ht="18" customHeight="1">
      <c r="A11" s="985" t="s">
        <v>296</v>
      </c>
      <c r="B11" s="1086">
        <v>166</v>
      </c>
      <c r="C11" s="1086">
        <v>122</v>
      </c>
      <c r="D11" s="1086" t="s">
        <v>955</v>
      </c>
      <c r="E11" s="1086" t="s">
        <v>955</v>
      </c>
      <c r="F11" s="1086">
        <v>44</v>
      </c>
      <c r="G11" s="1086" t="s">
        <v>955</v>
      </c>
      <c r="H11" s="1086" t="s">
        <v>955</v>
      </c>
      <c r="I11" s="1086">
        <v>1</v>
      </c>
      <c r="J11" s="1086">
        <v>25</v>
      </c>
      <c r="K11" s="1086">
        <v>38</v>
      </c>
      <c r="L11" s="1086">
        <v>100</v>
      </c>
      <c r="M11" s="1086">
        <v>2</v>
      </c>
      <c r="N11" s="316">
        <v>2009</v>
      </c>
    </row>
    <row r="12" spans="1:14" s="1" customFormat="1" ht="18" customHeight="1">
      <c r="A12" s="985" t="s">
        <v>297</v>
      </c>
      <c r="B12" s="1086">
        <v>134</v>
      </c>
      <c r="C12" s="1086">
        <v>89</v>
      </c>
      <c r="D12" s="1086" t="s">
        <v>955</v>
      </c>
      <c r="E12" s="1086" t="s">
        <v>955</v>
      </c>
      <c r="F12" s="1086">
        <v>45</v>
      </c>
      <c r="G12" s="1086" t="s">
        <v>955</v>
      </c>
      <c r="H12" s="1086" t="s">
        <v>955</v>
      </c>
      <c r="I12" s="1086">
        <v>0</v>
      </c>
      <c r="J12" s="1086">
        <v>23</v>
      </c>
      <c r="K12" s="1086">
        <v>32</v>
      </c>
      <c r="L12" s="1086">
        <v>75</v>
      </c>
      <c r="M12" s="1086">
        <v>4</v>
      </c>
      <c r="N12" s="316">
        <v>2010</v>
      </c>
    </row>
    <row r="13" spans="1:14" s="1" customFormat="1" ht="18" customHeight="1">
      <c r="A13" s="985" t="s">
        <v>348</v>
      </c>
      <c r="B13" s="1086">
        <v>94</v>
      </c>
      <c r="C13" s="1086">
        <v>68</v>
      </c>
      <c r="D13" s="1086" t="s">
        <v>955</v>
      </c>
      <c r="E13" s="1086" t="s">
        <v>955</v>
      </c>
      <c r="F13" s="1086">
        <v>26</v>
      </c>
      <c r="G13" s="1086" t="s">
        <v>955</v>
      </c>
      <c r="H13" s="1086" t="s">
        <v>955</v>
      </c>
      <c r="I13" s="1086">
        <v>2</v>
      </c>
      <c r="J13" s="1086">
        <v>10</v>
      </c>
      <c r="K13" s="1086">
        <v>25</v>
      </c>
      <c r="L13" s="1086">
        <v>56</v>
      </c>
      <c r="M13" s="1086">
        <v>1</v>
      </c>
      <c r="N13" s="316">
        <v>2011</v>
      </c>
    </row>
    <row r="14" spans="1:14" s="1" customFormat="1" ht="18" customHeight="1">
      <c r="A14" s="985" t="s">
        <v>904</v>
      </c>
      <c r="B14" s="1086">
        <v>77</v>
      </c>
      <c r="C14" s="1086">
        <v>47</v>
      </c>
      <c r="D14" s="1086">
        <v>27</v>
      </c>
      <c r="E14" s="1086">
        <v>20</v>
      </c>
      <c r="F14" s="1086">
        <v>30</v>
      </c>
      <c r="G14" s="1086" t="s">
        <v>955</v>
      </c>
      <c r="H14" s="1086" t="s">
        <v>955</v>
      </c>
      <c r="I14" s="1086">
        <v>0</v>
      </c>
      <c r="J14" s="1086">
        <v>6</v>
      </c>
      <c r="K14" s="1086">
        <v>15</v>
      </c>
      <c r="L14" s="1086">
        <v>39</v>
      </c>
      <c r="M14" s="1086">
        <v>17</v>
      </c>
      <c r="N14" s="316">
        <v>2012</v>
      </c>
    </row>
    <row r="15" spans="1:14" s="50" customFormat="1" ht="18" customHeight="1">
      <c r="A15" s="986" t="s">
        <v>1101</v>
      </c>
      <c r="B15" s="1087">
        <f t="shared" ref="B15:M15" si="0">SUM(B17:B39)</f>
        <v>42</v>
      </c>
      <c r="C15" s="1087">
        <f t="shared" si="0"/>
        <v>32</v>
      </c>
      <c r="D15" s="1087">
        <f t="shared" si="0"/>
        <v>15</v>
      </c>
      <c r="E15" s="1087">
        <f t="shared" si="0"/>
        <v>17</v>
      </c>
      <c r="F15" s="1087">
        <f t="shared" si="0"/>
        <v>10</v>
      </c>
      <c r="G15" s="1087">
        <f t="shared" si="0"/>
        <v>4</v>
      </c>
      <c r="H15" s="1087">
        <f t="shared" si="0"/>
        <v>6</v>
      </c>
      <c r="I15" s="1087">
        <f t="shared" si="0"/>
        <v>0</v>
      </c>
      <c r="J15" s="1087">
        <f t="shared" si="0"/>
        <v>7</v>
      </c>
      <c r="K15" s="1087">
        <f t="shared" si="0"/>
        <v>21</v>
      </c>
      <c r="L15" s="1087">
        <f t="shared" si="0"/>
        <v>14</v>
      </c>
      <c r="M15" s="1087">
        <f t="shared" si="0"/>
        <v>0</v>
      </c>
      <c r="N15" s="1009">
        <v>2013</v>
      </c>
    </row>
    <row r="16" spans="1:14" s="1" customFormat="1" ht="15.2" customHeight="1">
      <c r="A16" s="964"/>
      <c r="B16" s="1086"/>
      <c r="C16" s="1086"/>
      <c r="D16" s="1086"/>
      <c r="E16" s="1086"/>
      <c r="F16" s="1086"/>
      <c r="G16" s="1086"/>
      <c r="H16" s="1086"/>
      <c r="I16" s="1086"/>
      <c r="J16" s="1086"/>
      <c r="K16" s="1086"/>
      <c r="L16" s="1086"/>
      <c r="M16" s="1086"/>
      <c r="N16" s="316"/>
    </row>
    <row r="17" spans="1:15" s="1" customFormat="1" ht="16.350000000000001" customHeight="1">
      <c r="A17" s="76" t="s">
        <v>298</v>
      </c>
      <c r="B17" s="1088">
        <f>IF(SUM(C17,F17)=SUM(I17:M17),C17+F17,"ERR!""")</f>
        <v>5</v>
      </c>
      <c r="C17" s="1089">
        <f>SUM(D17:E17)</f>
        <v>2</v>
      </c>
      <c r="D17" s="1090">
        <v>1</v>
      </c>
      <c r="E17" s="1090">
        <v>1</v>
      </c>
      <c r="F17" s="1089">
        <f>SUM(G17:H17)</f>
        <v>3</v>
      </c>
      <c r="G17" s="1090">
        <v>1</v>
      </c>
      <c r="H17" s="1090">
        <v>2</v>
      </c>
      <c r="I17" s="1090">
        <v>0</v>
      </c>
      <c r="J17" s="1090">
        <v>1</v>
      </c>
      <c r="K17" s="1090">
        <v>2</v>
      </c>
      <c r="L17" s="1090">
        <v>2</v>
      </c>
      <c r="M17" s="1090">
        <v>0</v>
      </c>
      <c r="N17" s="1093" t="s">
        <v>299</v>
      </c>
    </row>
    <row r="18" spans="1:15" s="1" customFormat="1" ht="16.350000000000001" customHeight="1">
      <c r="A18" s="76" t="s">
        <v>300</v>
      </c>
      <c r="B18" s="1088">
        <f>IF(SUM(C18,F18)=SUM(I18:M18),C18+F18,"ERR!!""")</f>
        <v>2</v>
      </c>
      <c r="C18" s="1089">
        <f t="shared" ref="C18:C39" si="1">SUM(D18:E18)</f>
        <v>2</v>
      </c>
      <c r="D18" s="1090">
        <v>1</v>
      </c>
      <c r="E18" s="1090">
        <v>1</v>
      </c>
      <c r="F18" s="1089">
        <f t="shared" ref="F18:F39" si="2">SUM(G18:H18)</f>
        <v>0</v>
      </c>
      <c r="G18" s="1090">
        <v>0</v>
      </c>
      <c r="H18" s="1090">
        <v>0</v>
      </c>
      <c r="I18" s="1090">
        <v>0</v>
      </c>
      <c r="J18" s="1090">
        <v>0</v>
      </c>
      <c r="K18" s="1090">
        <v>1</v>
      </c>
      <c r="L18" s="1090">
        <v>1</v>
      </c>
      <c r="M18" s="1090">
        <v>0</v>
      </c>
      <c r="N18" s="1093" t="s">
        <v>301</v>
      </c>
    </row>
    <row r="19" spans="1:15" s="1" customFormat="1" ht="16.350000000000001" customHeight="1">
      <c r="A19" s="76" t="s">
        <v>302</v>
      </c>
      <c r="B19" s="1088">
        <f t="shared" ref="B19:B39" si="3">IF(SUM(C19,F19)=SUM(I19:M19),C19+F19,"ERR!!""")</f>
        <v>0</v>
      </c>
      <c r="C19" s="1089">
        <f t="shared" si="1"/>
        <v>0</v>
      </c>
      <c r="D19" s="1090">
        <v>0</v>
      </c>
      <c r="E19" s="1090">
        <v>0</v>
      </c>
      <c r="F19" s="1089">
        <f t="shared" si="2"/>
        <v>0</v>
      </c>
      <c r="G19" s="1090">
        <v>0</v>
      </c>
      <c r="H19" s="1090">
        <v>0</v>
      </c>
      <c r="I19" s="1090">
        <v>0</v>
      </c>
      <c r="J19" s="1090">
        <v>0</v>
      </c>
      <c r="K19" s="1090">
        <v>0</v>
      </c>
      <c r="L19" s="1090">
        <v>0</v>
      </c>
      <c r="M19" s="1090">
        <v>0</v>
      </c>
      <c r="N19" s="1093" t="s">
        <v>303</v>
      </c>
    </row>
    <row r="20" spans="1:15" s="1" customFormat="1" ht="16.350000000000001" customHeight="1">
      <c r="A20" s="76" t="s">
        <v>304</v>
      </c>
      <c r="B20" s="1091">
        <f t="shared" si="3"/>
        <v>5</v>
      </c>
      <c r="C20" s="1089">
        <f>SUM(D20:E20)</f>
        <v>3</v>
      </c>
      <c r="D20" s="1090">
        <v>2</v>
      </c>
      <c r="E20" s="1090">
        <v>1</v>
      </c>
      <c r="F20" s="1089">
        <f t="shared" si="2"/>
        <v>2</v>
      </c>
      <c r="G20" s="1090">
        <v>0</v>
      </c>
      <c r="H20" s="1090">
        <v>2</v>
      </c>
      <c r="I20" s="1090">
        <v>0</v>
      </c>
      <c r="J20" s="1090">
        <v>2</v>
      </c>
      <c r="K20" s="1090">
        <v>1</v>
      </c>
      <c r="L20" s="1090">
        <v>2</v>
      </c>
      <c r="M20" s="1090">
        <v>0</v>
      </c>
      <c r="N20" s="1093" t="s">
        <v>305</v>
      </c>
      <c r="O20" s="924"/>
    </row>
    <row r="21" spans="1:15" s="1" customFormat="1" ht="16.350000000000001" customHeight="1">
      <c r="A21" s="76" t="s">
        <v>306</v>
      </c>
      <c r="B21" s="1091">
        <f t="shared" si="3"/>
        <v>3</v>
      </c>
      <c r="C21" s="1089">
        <f>SUM(D21:E21)</f>
        <v>2</v>
      </c>
      <c r="D21" s="1090">
        <v>1</v>
      </c>
      <c r="E21" s="1090">
        <v>1</v>
      </c>
      <c r="F21" s="1089">
        <f t="shared" si="2"/>
        <v>1</v>
      </c>
      <c r="G21" s="1090">
        <v>1</v>
      </c>
      <c r="H21" s="1090">
        <v>0</v>
      </c>
      <c r="I21" s="1090">
        <v>0</v>
      </c>
      <c r="J21" s="1090">
        <v>0</v>
      </c>
      <c r="K21" s="1090">
        <v>1</v>
      </c>
      <c r="L21" s="1090">
        <v>2</v>
      </c>
      <c r="M21" s="1090">
        <v>0</v>
      </c>
      <c r="N21" s="1093" t="s">
        <v>307</v>
      </c>
      <c r="O21" s="924"/>
    </row>
    <row r="22" spans="1:15" s="1" customFormat="1" ht="16.350000000000001" customHeight="1">
      <c r="A22" s="76" t="s">
        <v>308</v>
      </c>
      <c r="B22" s="1088">
        <f t="shared" si="3"/>
        <v>10</v>
      </c>
      <c r="C22" s="1089">
        <f t="shared" si="1"/>
        <v>9</v>
      </c>
      <c r="D22" s="1090">
        <v>4</v>
      </c>
      <c r="E22" s="1090">
        <v>5</v>
      </c>
      <c r="F22" s="1089">
        <f t="shared" si="2"/>
        <v>1</v>
      </c>
      <c r="G22" s="1090">
        <v>1</v>
      </c>
      <c r="H22" s="1090">
        <v>0</v>
      </c>
      <c r="I22" s="1090">
        <v>0</v>
      </c>
      <c r="J22" s="1090">
        <v>1</v>
      </c>
      <c r="K22" s="1090">
        <v>7</v>
      </c>
      <c r="L22" s="1090">
        <v>2</v>
      </c>
      <c r="M22" s="1090">
        <v>0</v>
      </c>
      <c r="N22" s="1093" t="s">
        <v>309</v>
      </c>
    </row>
    <row r="23" spans="1:15" s="1" customFormat="1" ht="16.350000000000001" customHeight="1">
      <c r="A23" s="76" t="s">
        <v>310</v>
      </c>
      <c r="B23" s="1088">
        <f t="shared" si="3"/>
        <v>0</v>
      </c>
      <c r="C23" s="1089">
        <f t="shared" si="1"/>
        <v>0</v>
      </c>
      <c r="D23" s="1090">
        <v>0</v>
      </c>
      <c r="E23" s="1090">
        <v>0</v>
      </c>
      <c r="F23" s="1089">
        <f t="shared" si="2"/>
        <v>0</v>
      </c>
      <c r="G23" s="1090">
        <v>0</v>
      </c>
      <c r="H23" s="1090">
        <v>0</v>
      </c>
      <c r="I23" s="1090">
        <v>0</v>
      </c>
      <c r="J23" s="1090">
        <v>0</v>
      </c>
      <c r="K23" s="1090">
        <v>0</v>
      </c>
      <c r="L23" s="1090">
        <v>0</v>
      </c>
      <c r="M23" s="1090">
        <v>0</v>
      </c>
      <c r="N23" s="1093" t="s">
        <v>311</v>
      </c>
    </row>
    <row r="24" spans="1:15" s="1" customFormat="1" ht="16.350000000000001" customHeight="1">
      <c r="A24" s="76" t="s">
        <v>312</v>
      </c>
      <c r="B24" s="1088">
        <f t="shared" si="3"/>
        <v>0</v>
      </c>
      <c r="C24" s="1089">
        <f t="shared" si="1"/>
        <v>0</v>
      </c>
      <c r="D24" s="1090">
        <v>0</v>
      </c>
      <c r="E24" s="1090">
        <v>0</v>
      </c>
      <c r="F24" s="1089">
        <f t="shared" si="2"/>
        <v>0</v>
      </c>
      <c r="G24" s="1090">
        <v>0</v>
      </c>
      <c r="H24" s="1090">
        <v>0</v>
      </c>
      <c r="I24" s="1090">
        <v>0</v>
      </c>
      <c r="J24" s="1090">
        <v>0</v>
      </c>
      <c r="K24" s="1090">
        <v>0</v>
      </c>
      <c r="L24" s="1090">
        <v>0</v>
      </c>
      <c r="M24" s="1090">
        <v>0</v>
      </c>
      <c r="N24" s="1093" t="s">
        <v>313</v>
      </c>
    </row>
    <row r="25" spans="1:15" s="1" customFormat="1" ht="16.350000000000001" customHeight="1">
      <c r="A25" s="76" t="s">
        <v>314</v>
      </c>
      <c r="B25" s="1088">
        <f t="shared" si="3"/>
        <v>0</v>
      </c>
      <c r="C25" s="1089">
        <f t="shared" si="1"/>
        <v>0</v>
      </c>
      <c r="D25" s="1090">
        <v>0</v>
      </c>
      <c r="E25" s="1090">
        <v>0</v>
      </c>
      <c r="F25" s="1089">
        <f t="shared" si="2"/>
        <v>0</v>
      </c>
      <c r="G25" s="1090">
        <v>0</v>
      </c>
      <c r="H25" s="1090">
        <v>0</v>
      </c>
      <c r="I25" s="1090">
        <v>0</v>
      </c>
      <c r="J25" s="1090">
        <v>0</v>
      </c>
      <c r="K25" s="1090">
        <v>0</v>
      </c>
      <c r="L25" s="1090">
        <v>0</v>
      </c>
      <c r="M25" s="1090">
        <v>0</v>
      </c>
      <c r="N25" s="1093" t="s">
        <v>315</v>
      </c>
    </row>
    <row r="26" spans="1:15" s="1" customFormat="1" ht="16.350000000000001" customHeight="1">
      <c r="A26" s="76" t="s">
        <v>316</v>
      </c>
      <c r="B26" s="1088">
        <f t="shared" si="3"/>
        <v>0</v>
      </c>
      <c r="C26" s="1089">
        <f t="shared" si="1"/>
        <v>0</v>
      </c>
      <c r="D26" s="1090">
        <v>0</v>
      </c>
      <c r="E26" s="1090">
        <v>0</v>
      </c>
      <c r="F26" s="1089">
        <f t="shared" si="2"/>
        <v>0</v>
      </c>
      <c r="G26" s="1090">
        <v>0</v>
      </c>
      <c r="H26" s="1090">
        <v>0</v>
      </c>
      <c r="I26" s="1090">
        <v>0</v>
      </c>
      <c r="J26" s="1090">
        <v>0</v>
      </c>
      <c r="K26" s="1090">
        <v>0</v>
      </c>
      <c r="L26" s="1090">
        <v>0</v>
      </c>
      <c r="M26" s="1090">
        <v>0</v>
      </c>
      <c r="N26" s="1093" t="s">
        <v>317</v>
      </c>
    </row>
    <row r="27" spans="1:15" s="1" customFormat="1" ht="16.350000000000001" customHeight="1">
      <c r="A27" s="76" t="s">
        <v>318</v>
      </c>
      <c r="B27" s="1088">
        <f t="shared" si="3"/>
        <v>2</v>
      </c>
      <c r="C27" s="1089">
        <f t="shared" si="1"/>
        <v>2</v>
      </c>
      <c r="D27" s="1214">
        <v>0</v>
      </c>
      <c r="E27" s="1214">
        <v>2</v>
      </c>
      <c r="F27" s="1215">
        <f t="shared" si="2"/>
        <v>0</v>
      </c>
      <c r="G27" s="1214">
        <v>0</v>
      </c>
      <c r="H27" s="1214">
        <v>0</v>
      </c>
      <c r="I27" s="1214">
        <v>0</v>
      </c>
      <c r="J27" s="1214">
        <v>0</v>
      </c>
      <c r="K27" s="1214">
        <v>1</v>
      </c>
      <c r="L27" s="1214">
        <v>1</v>
      </c>
      <c r="M27" s="1090">
        <v>0</v>
      </c>
      <c r="N27" s="1093" t="s">
        <v>319</v>
      </c>
    </row>
    <row r="28" spans="1:15" s="1" customFormat="1" ht="16.350000000000001" customHeight="1">
      <c r="A28" s="76" t="s">
        <v>320</v>
      </c>
      <c r="B28" s="1088">
        <f t="shared" si="3"/>
        <v>0</v>
      </c>
      <c r="C28" s="1089">
        <f t="shared" si="1"/>
        <v>0</v>
      </c>
      <c r="D28" s="1214">
        <v>0</v>
      </c>
      <c r="E28" s="1214">
        <v>0</v>
      </c>
      <c r="F28" s="1215">
        <f t="shared" si="2"/>
        <v>0</v>
      </c>
      <c r="G28" s="1214">
        <v>0</v>
      </c>
      <c r="H28" s="1214">
        <v>0</v>
      </c>
      <c r="I28" s="1214">
        <v>0</v>
      </c>
      <c r="J28" s="1214">
        <v>0</v>
      </c>
      <c r="K28" s="1214">
        <v>0</v>
      </c>
      <c r="L28" s="1214">
        <v>0</v>
      </c>
      <c r="M28" s="1090">
        <v>0</v>
      </c>
      <c r="N28" s="1093" t="s">
        <v>321</v>
      </c>
    </row>
    <row r="29" spans="1:15" s="1" customFormat="1" ht="16.350000000000001" customHeight="1">
      <c r="A29" s="76" t="s">
        <v>322</v>
      </c>
      <c r="B29" s="1088">
        <f t="shared" si="3"/>
        <v>0</v>
      </c>
      <c r="C29" s="1089">
        <f t="shared" si="1"/>
        <v>0</v>
      </c>
      <c r="D29" s="1214">
        <v>0</v>
      </c>
      <c r="E29" s="1214">
        <v>0</v>
      </c>
      <c r="F29" s="1215">
        <f t="shared" si="2"/>
        <v>0</v>
      </c>
      <c r="G29" s="1214">
        <v>0</v>
      </c>
      <c r="H29" s="1214">
        <v>0</v>
      </c>
      <c r="I29" s="1214">
        <v>0</v>
      </c>
      <c r="J29" s="1214">
        <v>0</v>
      </c>
      <c r="K29" s="1214">
        <v>0</v>
      </c>
      <c r="L29" s="1214">
        <v>0</v>
      </c>
      <c r="M29" s="1090">
        <v>0</v>
      </c>
      <c r="N29" s="1093" t="s">
        <v>323</v>
      </c>
    </row>
    <row r="30" spans="1:15" s="1" customFormat="1" ht="16.350000000000001" customHeight="1">
      <c r="A30" s="76" t="s">
        <v>324</v>
      </c>
      <c r="B30" s="1088">
        <f t="shared" si="3"/>
        <v>0</v>
      </c>
      <c r="C30" s="1089">
        <f t="shared" si="1"/>
        <v>0</v>
      </c>
      <c r="D30" s="1214">
        <v>0</v>
      </c>
      <c r="E30" s="1214">
        <v>0</v>
      </c>
      <c r="F30" s="1215">
        <f t="shared" si="2"/>
        <v>0</v>
      </c>
      <c r="G30" s="1214">
        <v>0</v>
      </c>
      <c r="H30" s="1214">
        <v>0</v>
      </c>
      <c r="I30" s="1214">
        <v>0</v>
      </c>
      <c r="J30" s="1214">
        <v>0</v>
      </c>
      <c r="K30" s="1214">
        <v>0</v>
      </c>
      <c r="L30" s="1214">
        <v>0</v>
      </c>
      <c r="M30" s="1090">
        <v>0</v>
      </c>
      <c r="N30" s="1093" t="s">
        <v>325</v>
      </c>
    </row>
    <row r="31" spans="1:15" s="1" customFormat="1" ht="16.350000000000001" customHeight="1">
      <c r="A31" s="76" t="s">
        <v>326</v>
      </c>
      <c r="B31" s="1088">
        <f t="shared" si="3"/>
        <v>0</v>
      </c>
      <c r="C31" s="1089">
        <f t="shared" si="1"/>
        <v>0</v>
      </c>
      <c r="D31" s="1214">
        <v>0</v>
      </c>
      <c r="E31" s="1214">
        <v>0</v>
      </c>
      <c r="F31" s="1215">
        <f t="shared" si="2"/>
        <v>0</v>
      </c>
      <c r="G31" s="1214">
        <v>0</v>
      </c>
      <c r="H31" s="1214">
        <v>0</v>
      </c>
      <c r="I31" s="1214">
        <v>0</v>
      </c>
      <c r="J31" s="1214">
        <v>0</v>
      </c>
      <c r="K31" s="1214">
        <v>0</v>
      </c>
      <c r="L31" s="1214">
        <v>0</v>
      </c>
      <c r="M31" s="1090">
        <v>0</v>
      </c>
      <c r="N31" s="1093" t="s">
        <v>327</v>
      </c>
    </row>
    <row r="32" spans="1:15" s="1" customFormat="1" ht="16.350000000000001" customHeight="1">
      <c r="A32" s="76" t="s">
        <v>328</v>
      </c>
      <c r="B32" s="1088">
        <f t="shared" si="3"/>
        <v>0</v>
      </c>
      <c r="C32" s="1089">
        <f t="shared" si="1"/>
        <v>0</v>
      </c>
      <c r="D32" s="1214">
        <v>0</v>
      </c>
      <c r="E32" s="1214">
        <v>0</v>
      </c>
      <c r="F32" s="1215">
        <f t="shared" si="2"/>
        <v>0</v>
      </c>
      <c r="G32" s="1214">
        <v>0</v>
      </c>
      <c r="H32" s="1214">
        <v>0</v>
      </c>
      <c r="I32" s="1214">
        <v>0</v>
      </c>
      <c r="J32" s="1214">
        <v>0</v>
      </c>
      <c r="K32" s="1214">
        <v>0</v>
      </c>
      <c r="L32" s="1214">
        <v>0</v>
      </c>
      <c r="M32" s="1090">
        <v>0</v>
      </c>
      <c r="N32" s="1093" t="s">
        <v>329</v>
      </c>
    </row>
    <row r="33" spans="1:15" s="1" customFormat="1" ht="16.350000000000001" customHeight="1">
      <c r="A33" s="76" t="s">
        <v>330</v>
      </c>
      <c r="B33" s="1088">
        <f t="shared" si="3"/>
        <v>0</v>
      </c>
      <c r="C33" s="1089">
        <f t="shared" si="1"/>
        <v>0</v>
      </c>
      <c r="D33" s="1090">
        <v>0</v>
      </c>
      <c r="E33" s="1090">
        <v>0</v>
      </c>
      <c r="F33" s="1089">
        <f t="shared" si="2"/>
        <v>0</v>
      </c>
      <c r="G33" s="1090">
        <v>0</v>
      </c>
      <c r="H33" s="1090">
        <v>0</v>
      </c>
      <c r="I33" s="1090">
        <v>0</v>
      </c>
      <c r="J33" s="1090">
        <v>0</v>
      </c>
      <c r="K33" s="1090">
        <v>0</v>
      </c>
      <c r="L33" s="1090">
        <v>0</v>
      </c>
      <c r="M33" s="1090">
        <v>0</v>
      </c>
      <c r="N33" s="1093" t="s">
        <v>331</v>
      </c>
    </row>
    <row r="34" spans="1:15" s="1" customFormat="1" ht="16.350000000000001" customHeight="1">
      <c r="A34" s="76" t="s">
        <v>332</v>
      </c>
      <c r="B34" s="1088">
        <f t="shared" si="3"/>
        <v>0</v>
      </c>
      <c r="C34" s="1089">
        <f t="shared" si="1"/>
        <v>0</v>
      </c>
      <c r="D34" s="1090">
        <v>0</v>
      </c>
      <c r="E34" s="1090">
        <v>0</v>
      </c>
      <c r="F34" s="1089">
        <f t="shared" si="2"/>
        <v>0</v>
      </c>
      <c r="G34" s="1090">
        <v>0</v>
      </c>
      <c r="H34" s="1090">
        <v>0</v>
      </c>
      <c r="I34" s="1090">
        <v>0</v>
      </c>
      <c r="J34" s="1090">
        <v>0</v>
      </c>
      <c r="K34" s="1090">
        <v>0</v>
      </c>
      <c r="L34" s="1090">
        <v>0</v>
      </c>
      <c r="M34" s="1090">
        <v>0</v>
      </c>
      <c r="N34" s="1093" t="s">
        <v>333</v>
      </c>
    </row>
    <row r="35" spans="1:15" s="1" customFormat="1" ht="16.350000000000001" customHeight="1">
      <c r="A35" s="76" t="s">
        <v>334</v>
      </c>
      <c r="B35" s="1088">
        <f t="shared" si="3"/>
        <v>2</v>
      </c>
      <c r="C35" s="1089">
        <f t="shared" si="1"/>
        <v>2</v>
      </c>
      <c r="D35" s="1090">
        <v>0</v>
      </c>
      <c r="E35" s="1090">
        <v>2</v>
      </c>
      <c r="F35" s="1089">
        <f t="shared" si="2"/>
        <v>0</v>
      </c>
      <c r="G35" s="1090">
        <v>0</v>
      </c>
      <c r="H35" s="1090">
        <v>0</v>
      </c>
      <c r="I35" s="1090">
        <v>0</v>
      </c>
      <c r="J35" s="1090">
        <v>1</v>
      </c>
      <c r="K35" s="1090">
        <v>0</v>
      </c>
      <c r="L35" s="1090">
        <v>1</v>
      </c>
      <c r="M35" s="1090">
        <v>0</v>
      </c>
      <c r="N35" s="1093" t="s">
        <v>335</v>
      </c>
    </row>
    <row r="36" spans="1:15" s="1" customFormat="1" ht="16.350000000000001" customHeight="1">
      <c r="A36" s="76" t="s">
        <v>336</v>
      </c>
      <c r="B36" s="1088">
        <f t="shared" si="3"/>
        <v>0</v>
      </c>
      <c r="C36" s="1089">
        <f t="shared" si="1"/>
        <v>0</v>
      </c>
      <c r="D36" s="1090">
        <v>0</v>
      </c>
      <c r="E36" s="1090">
        <v>0</v>
      </c>
      <c r="F36" s="1089">
        <f t="shared" si="2"/>
        <v>0</v>
      </c>
      <c r="G36" s="1090">
        <v>0</v>
      </c>
      <c r="H36" s="1090">
        <v>0</v>
      </c>
      <c r="I36" s="1090">
        <v>0</v>
      </c>
      <c r="J36" s="1090">
        <v>0</v>
      </c>
      <c r="K36" s="1090">
        <v>0</v>
      </c>
      <c r="L36" s="1090">
        <v>0</v>
      </c>
      <c r="M36" s="1090">
        <v>0</v>
      </c>
      <c r="N36" s="1093" t="s">
        <v>337</v>
      </c>
    </row>
    <row r="37" spans="1:15" s="1" customFormat="1" ht="16.350000000000001" customHeight="1">
      <c r="A37" s="76" t="s">
        <v>338</v>
      </c>
      <c r="B37" s="1088">
        <f t="shared" si="3"/>
        <v>5</v>
      </c>
      <c r="C37" s="1089">
        <f t="shared" si="1"/>
        <v>5</v>
      </c>
      <c r="D37" s="1090">
        <v>3</v>
      </c>
      <c r="E37" s="1090">
        <v>2</v>
      </c>
      <c r="F37" s="1089">
        <f t="shared" si="2"/>
        <v>0</v>
      </c>
      <c r="G37" s="1090">
        <v>0</v>
      </c>
      <c r="H37" s="1090">
        <v>0</v>
      </c>
      <c r="I37" s="1090">
        <v>0</v>
      </c>
      <c r="J37" s="1090">
        <v>2</v>
      </c>
      <c r="K37" s="1090">
        <v>3</v>
      </c>
      <c r="L37" s="1090">
        <v>0</v>
      </c>
      <c r="M37" s="1090">
        <v>0</v>
      </c>
      <c r="N37" s="1093" t="s">
        <v>339</v>
      </c>
    </row>
    <row r="38" spans="1:15" s="1" customFormat="1" ht="16.350000000000001" customHeight="1">
      <c r="A38" s="76" t="s">
        <v>1404</v>
      </c>
      <c r="B38" s="1088">
        <f t="shared" si="3"/>
        <v>5</v>
      </c>
      <c r="C38" s="1089">
        <f t="shared" si="1"/>
        <v>3</v>
      </c>
      <c r="D38" s="1092">
        <v>2</v>
      </c>
      <c r="E38" s="1092">
        <v>1</v>
      </c>
      <c r="F38" s="1089">
        <f t="shared" si="2"/>
        <v>2</v>
      </c>
      <c r="G38" s="1092">
        <v>0</v>
      </c>
      <c r="H38" s="1092">
        <v>2</v>
      </c>
      <c r="I38" s="1092">
        <v>0</v>
      </c>
      <c r="J38" s="1092">
        <v>0</v>
      </c>
      <c r="K38" s="1092">
        <v>3</v>
      </c>
      <c r="L38" s="1092">
        <v>2</v>
      </c>
      <c r="M38" s="1092">
        <v>0</v>
      </c>
      <c r="N38" s="1093" t="s">
        <v>341</v>
      </c>
    </row>
    <row r="39" spans="1:15" s="1" customFormat="1" ht="16.350000000000001" customHeight="1" thickBot="1">
      <c r="A39" s="98" t="s">
        <v>342</v>
      </c>
      <c r="B39" s="1088">
        <f t="shared" si="3"/>
        <v>3</v>
      </c>
      <c r="C39" s="1089">
        <f t="shared" si="1"/>
        <v>2</v>
      </c>
      <c r="D39" s="1092">
        <v>1</v>
      </c>
      <c r="E39" s="1092">
        <v>1</v>
      </c>
      <c r="F39" s="1089">
        <f t="shared" si="2"/>
        <v>1</v>
      </c>
      <c r="G39" s="1092">
        <v>1</v>
      </c>
      <c r="H39" s="1092">
        <v>0</v>
      </c>
      <c r="I39" s="1092">
        <v>0</v>
      </c>
      <c r="J39" s="1092">
        <v>0</v>
      </c>
      <c r="K39" s="1092">
        <v>2</v>
      </c>
      <c r="L39" s="1092">
        <v>1</v>
      </c>
      <c r="M39" s="1092">
        <v>0</v>
      </c>
      <c r="N39" s="1094" t="s">
        <v>343</v>
      </c>
    </row>
    <row r="40" spans="1:15" s="78" customFormat="1" ht="14.1" customHeight="1">
      <c r="A40" s="675" t="s">
        <v>1256</v>
      </c>
      <c r="B40" s="693"/>
      <c r="C40" s="693"/>
      <c r="D40" s="693"/>
      <c r="E40" s="693"/>
      <c r="F40" s="693"/>
      <c r="G40" s="693"/>
      <c r="H40" s="693"/>
      <c r="I40" s="693"/>
      <c r="J40" s="693"/>
      <c r="K40" s="693"/>
      <c r="L40" s="711"/>
      <c r="M40" s="711"/>
      <c r="N40" s="711" t="s">
        <v>1083</v>
      </c>
      <c r="O40" s="204"/>
    </row>
    <row r="41" spans="1:15" s="1" customFormat="1" ht="11.25">
      <c r="A41" s="405" t="s">
        <v>1400</v>
      </c>
      <c r="B41" s="407"/>
      <c r="C41" s="407"/>
      <c r="D41" s="407"/>
      <c r="E41" s="407"/>
      <c r="F41" s="407"/>
      <c r="G41" s="407"/>
      <c r="H41" s="407"/>
      <c r="I41" s="407"/>
      <c r="J41" s="407"/>
      <c r="K41" s="407"/>
      <c r="L41" s="407"/>
      <c r="M41" s="712"/>
    </row>
    <row r="42" spans="1:15" s="1" customFormat="1" ht="11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5" s="1" customFormat="1" ht="11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5" s="1" customFormat="1" ht="11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5" s="1" customFormat="1" ht="11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5" s="1" customFormat="1" ht="11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5" s="1" customFormat="1" ht="11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5" s="1" customFormat="1" ht="11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s="1" customFormat="1" ht="11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s="1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s="1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s="1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s="1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s="1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s="1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s="1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s="1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s="1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s="1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s="1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s="1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s="1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s="1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s="1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s="1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s="1" customFormat="1" ht="11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s="1" customFormat="1" ht="11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s="1" customFormat="1" ht="11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s="171" customFormat="1" ht="12">
      <c r="A105" s="169"/>
      <c r="B105" s="170"/>
      <c r="C105" s="170"/>
      <c r="D105" s="170"/>
      <c r="E105" s="170"/>
      <c r="F105" s="170"/>
      <c r="G105" s="170"/>
      <c r="H105" s="170"/>
      <c r="I105" s="170"/>
      <c r="J105" s="170"/>
      <c r="K105" s="170"/>
      <c r="L105" s="170"/>
      <c r="M105" s="170"/>
    </row>
    <row r="106" spans="1:13" s="171" customFormat="1" ht="12">
      <c r="A106" s="169"/>
      <c r="B106" s="170"/>
      <c r="C106" s="170"/>
      <c r="D106" s="170"/>
      <c r="E106" s="170"/>
      <c r="F106" s="170"/>
      <c r="G106" s="170"/>
      <c r="H106" s="170"/>
      <c r="I106" s="170"/>
      <c r="J106" s="170"/>
      <c r="K106" s="170"/>
      <c r="L106" s="170"/>
      <c r="M106" s="170"/>
    </row>
    <row r="107" spans="1:13" s="171" customFormat="1" ht="12">
      <c r="A107" s="169"/>
      <c r="B107" s="170"/>
      <c r="C107" s="170"/>
      <c r="D107" s="170"/>
      <c r="E107" s="170"/>
      <c r="F107" s="170"/>
      <c r="G107" s="170"/>
      <c r="H107" s="170"/>
      <c r="I107" s="170"/>
      <c r="J107" s="170"/>
      <c r="K107" s="170"/>
      <c r="L107" s="170"/>
      <c r="M107" s="170"/>
    </row>
    <row r="108" spans="1:13" s="171" customFormat="1" ht="12">
      <c r="A108" s="169"/>
      <c r="B108" s="170"/>
      <c r="C108" s="170"/>
      <c r="D108" s="170"/>
      <c r="E108" s="170"/>
      <c r="F108" s="170"/>
      <c r="G108" s="170"/>
      <c r="H108" s="170"/>
      <c r="I108" s="170"/>
      <c r="J108" s="170"/>
      <c r="K108" s="170"/>
      <c r="L108" s="170"/>
      <c r="M108" s="170"/>
    </row>
    <row r="109" spans="1:13" s="171" customFormat="1" ht="12">
      <c r="A109" s="169"/>
      <c r="B109" s="170"/>
      <c r="C109" s="170"/>
      <c r="D109" s="170"/>
      <c r="E109" s="170"/>
      <c r="F109" s="170"/>
      <c r="G109" s="170"/>
      <c r="H109" s="170"/>
      <c r="I109" s="170"/>
      <c r="J109" s="170"/>
      <c r="K109" s="170"/>
      <c r="L109" s="170"/>
      <c r="M109" s="170"/>
    </row>
    <row r="110" spans="1:13" s="171" customFormat="1" ht="12">
      <c r="A110" s="169"/>
      <c r="B110" s="170"/>
      <c r="C110" s="170"/>
      <c r="D110" s="170"/>
      <c r="E110" s="170"/>
      <c r="F110" s="170"/>
      <c r="G110" s="170"/>
      <c r="H110" s="170"/>
      <c r="I110" s="170"/>
      <c r="J110" s="170"/>
      <c r="K110" s="170"/>
      <c r="L110" s="170"/>
      <c r="M110" s="170"/>
    </row>
    <row r="111" spans="1:13" s="171" customFormat="1" ht="12">
      <c r="A111" s="169"/>
      <c r="B111" s="170"/>
      <c r="C111" s="170"/>
      <c r="D111" s="170"/>
      <c r="E111" s="170"/>
      <c r="F111" s="170"/>
      <c r="G111" s="170"/>
      <c r="H111" s="170"/>
      <c r="I111" s="170"/>
      <c r="J111" s="170"/>
      <c r="K111" s="170"/>
      <c r="L111" s="170"/>
      <c r="M111" s="170"/>
    </row>
    <row r="112" spans="1:13" s="171" customFormat="1" ht="12">
      <c r="A112" s="169"/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0"/>
      <c r="M112" s="170"/>
    </row>
    <row r="113" spans="1:13" s="171" customFormat="1" ht="12">
      <c r="A113" s="169"/>
      <c r="B113" s="170"/>
      <c r="C113" s="170"/>
      <c r="D113" s="170"/>
      <c r="E113" s="170"/>
      <c r="F113" s="170"/>
      <c r="G113" s="170"/>
      <c r="H113" s="170"/>
      <c r="I113" s="170"/>
      <c r="J113" s="170"/>
      <c r="K113" s="170"/>
      <c r="L113" s="170"/>
      <c r="M113" s="170"/>
    </row>
    <row r="114" spans="1:13" s="171" customFormat="1" ht="12">
      <c r="A114" s="169"/>
      <c r="B114" s="170"/>
      <c r="C114" s="170"/>
      <c r="D114" s="170"/>
      <c r="E114" s="170"/>
      <c r="F114" s="170"/>
      <c r="G114" s="170"/>
      <c r="H114" s="170"/>
      <c r="I114" s="170"/>
      <c r="J114" s="170"/>
      <c r="K114" s="170"/>
      <c r="L114" s="170"/>
      <c r="M114" s="170"/>
    </row>
    <row r="115" spans="1:13" s="171" customFormat="1" ht="12">
      <c r="A115" s="169"/>
      <c r="B115" s="170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</row>
    <row r="116" spans="1:13" s="171" customFormat="1" ht="12">
      <c r="A116" s="169"/>
      <c r="B116" s="170"/>
      <c r="C116" s="170"/>
      <c r="D116" s="170"/>
      <c r="E116" s="170"/>
      <c r="F116" s="170"/>
      <c r="G116" s="170"/>
      <c r="H116" s="170"/>
      <c r="I116" s="170"/>
      <c r="J116" s="170"/>
      <c r="K116" s="170"/>
      <c r="L116" s="170"/>
      <c r="M116" s="170"/>
    </row>
    <row r="117" spans="1:13" s="171" customFormat="1" ht="12">
      <c r="A117" s="169"/>
      <c r="B117" s="170"/>
      <c r="C117" s="170"/>
      <c r="D117" s="170"/>
      <c r="E117" s="170"/>
      <c r="F117" s="170"/>
      <c r="G117" s="170"/>
      <c r="H117" s="170"/>
      <c r="I117" s="170"/>
      <c r="J117" s="170"/>
      <c r="K117" s="170"/>
      <c r="L117" s="170"/>
      <c r="M117" s="170"/>
    </row>
    <row r="118" spans="1:13" s="171" customFormat="1" ht="12">
      <c r="A118" s="169"/>
      <c r="B118" s="170"/>
      <c r="C118" s="170"/>
      <c r="D118" s="170"/>
      <c r="E118" s="170"/>
      <c r="F118" s="170"/>
      <c r="G118" s="170"/>
      <c r="H118" s="170"/>
      <c r="I118" s="170"/>
      <c r="J118" s="170"/>
      <c r="K118" s="170"/>
      <c r="L118" s="170"/>
      <c r="M118" s="170"/>
    </row>
    <row r="119" spans="1:13" s="171" customFormat="1" ht="12">
      <c r="A119" s="169"/>
      <c r="B119" s="170"/>
      <c r="C119" s="170"/>
      <c r="D119" s="170"/>
      <c r="E119" s="170"/>
      <c r="F119" s="170"/>
      <c r="G119" s="170"/>
      <c r="H119" s="170"/>
      <c r="I119" s="170"/>
      <c r="J119" s="170"/>
      <c r="K119" s="170"/>
      <c r="L119" s="170"/>
      <c r="M119" s="170"/>
    </row>
    <row r="120" spans="1:13" s="171" customFormat="1" ht="12">
      <c r="A120" s="169"/>
      <c r="B120" s="170"/>
      <c r="C120" s="170"/>
      <c r="D120" s="170"/>
      <c r="E120" s="170"/>
      <c r="F120" s="170"/>
      <c r="G120" s="170"/>
      <c r="H120" s="170"/>
      <c r="I120" s="170"/>
      <c r="J120" s="170"/>
      <c r="K120" s="170"/>
      <c r="L120" s="170"/>
      <c r="M120" s="170"/>
    </row>
    <row r="121" spans="1:13" s="171" customFormat="1" ht="12">
      <c r="A121" s="169"/>
      <c r="B121" s="170"/>
      <c r="C121" s="170"/>
      <c r="D121" s="170"/>
      <c r="E121" s="170"/>
      <c r="F121" s="170"/>
      <c r="G121" s="170"/>
      <c r="H121" s="170"/>
      <c r="I121" s="170"/>
      <c r="J121" s="170"/>
      <c r="K121" s="170"/>
      <c r="L121" s="170"/>
      <c r="M121" s="170"/>
    </row>
    <row r="122" spans="1:13" s="171" customFormat="1" ht="12">
      <c r="A122" s="169"/>
      <c r="B122" s="170"/>
      <c r="C122" s="170"/>
      <c r="D122" s="170"/>
      <c r="E122" s="170"/>
      <c r="F122" s="170"/>
      <c r="G122" s="170"/>
      <c r="H122" s="170"/>
      <c r="I122" s="170"/>
      <c r="J122" s="170"/>
      <c r="K122" s="170"/>
      <c r="L122" s="170"/>
      <c r="M122" s="170"/>
    </row>
    <row r="123" spans="1:13" s="171" customFormat="1" ht="12">
      <c r="A123" s="169"/>
      <c r="B123" s="170"/>
      <c r="C123" s="170"/>
      <c r="D123" s="170"/>
      <c r="E123" s="170"/>
      <c r="F123" s="170"/>
      <c r="G123" s="170"/>
      <c r="H123" s="170"/>
      <c r="I123" s="170"/>
      <c r="J123" s="170"/>
      <c r="K123" s="170"/>
      <c r="L123" s="170"/>
      <c r="M123" s="170"/>
    </row>
    <row r="124" spans="1:13" s="171" customFormat="1" ht="12">
      <c r="A124" s="169"/>
      <c r="B124" s="170"/>
      <c r="C124" s="170"/>
      <c r="D124" s="170"/>
      <c r="E124" s="170"/>
      <c r="F124" s="170"/>
      <c r="G124" s="170"/>
      <c r="H124" s="170"/>
      <c r="I124" s="170"/>
      <c r="J124" s="170"/>
      <c r="K124" s="170"/>
      <c r="L124" s="170"/>
      <c r="M124" s="170"/>
    </row>
    <row r="125" spans="1:13" s="171" customFormat="1" ht="12">
      <c r="A125" s="169"/>
      <c r="B125" s="170"/>
      <c r="C125" s="170"/>
      <c r="D125" s="170"/>
      <c r="E125" s="170"/>
      <c r="F125" s="170"/>
      <c r="G125" s="170"/>
      <c r="H125" s="170"/>
      <c r="I125" s="170"/>
      <c r="J125" s="170"/>
      <c r="K125" s="170"/>
      <c r="L125" s="170"/>
      <c r="M125" s="170"/>
    </row>
    <row r="126" spans="1:13" s="171" customFormat="1" ht="12">
      <c r="A126" s="169"/>
      <c r="B126" s="170"/>
      <c r="C126" s="170"/>
      <c r="D126" s="170"/>
      <c r="E126" s="170"/>
      <c r="F126" s="170"/>
      <c r="G126" s="170"/>
      <c r="H126" s="170"/>
      <c r="I126" s="170"/>
      <c r="J126" s="170"/>
      <c r="K126" s="170"/>
      <c r="L126" s="170"/>
      <c r="M126" s="170"/>
    </row>
    <row r="127" spans="1:13" s="171" customFormat="1" ht="12">
      <c r="A127" s="169"/>
      <c r="B127" s="170"/>
      <c r="C127" s="170"/>
      <c r="D127" s="170"/>
      <c r="E127" s="170"/>
      <c r="F127" s="170"/>
      <c r="G127" s="170"/>
      <c r="H127" s="170"/>
      <c r="I127" s="170"/>
      <c r="J127" s="170"/>
      <c r="K127" s="170"/>
      <c r="L127" s="170"/>
      <c r="M127" s="170"/>
    </row>
    <row r="128" spans="1:13" s="171" customFormat="1" ht="12">
      <c r="A128" s="169"/>
      <c r="B128" s="170"/>
      <c r="C128" s="170"/>
      <c r="D128" s="170"/>
      <c r="E128" s="170"/>
      <c r="F128" s="170"/>
      <c r="G128" s="170"/>
      <c r="H128" s="170"/>
      <c r="I128" s="170"/>
      <c r="J128" s="170"/>
      <c r="K128" s="170"/>
      <c r="L128" s="170"/>
      <c r="M128" s="170"/>
    </row>
    <row r="129" spans="1:13" s="171" customFormat="1" ht="12">
      <c r="A129" s="169"/>
      <c r="B129" s="170"/>
      <c r="C129" s="170"/>
      <c r="D129" s="170"/>
      <c r="E129" s="170"/>
      <c r="F129" s="170"/>
      <c r="G129" s="170"/>
      <c r="H129" s="170"/>
      <c r="I129" s="170"/>
      <c r="J129" s="170"/>
      <c r="K129" s="170"/>
      <c r="L129" s="170"/>
      <c r="M129" s="170"/>
    </row>
    <row r="130" spans="1:13" s="171" customFormat="1" ht="12">
      <c r="A130" s="169"/>
      <c r="B130" s="170"/>
      <c r="C130" s="170"/>
      <c r="D130" s="170"/>
      <c r="E130" s="170"/>
      <c r="F130" s="170"/>
      <c r="G130" s="170"/>
      <c r="H130" s="170"/>
      <c r="I130" s="170"/>
      <c r="J130" s="170"/>
      <c r="K130" s="170"/>
      <c r="L130" s="170"/>
      <c r="M130" s="170"/>
    </row>
    <row r="131" spans="1:13" s="171" customFormat="1" ht="12">
      <c r="A131" s="169"/>
      <c r="B131" s="170"/>
      <c r="C131" s="170"/>
      <c r="D131" s="170"/>
      <c r="E131" s="170"/>
      <c r="F131" s="170"/>
      <c r="G131" s="170"/>
      <c r="H131" s="170"/>
      <c r="I131" s="170"/>
      <c r="J131" s="170"/>
      <c r="K131" s="170"/>
      <c r="L131" s="170"/>
      <c r="M131" s="170"/>
    </row>
    <row r="132" spans="1:13" s="171" customFormat="1" ht="12">
      <c r="A132" s="169"/>
      <c r="B132" s="170"/>
      <c r="C132" s="170"/>
      <c r="D132" s="170"/>
      <c r="E132" s="170"/>
      <c r="F132" s="170"/>
      <c r="G132" s="170"/>
      <c r="H132" s="170"/>
      <c r="I132" s="170"/>
      <c r="J132" s="170"/>
      <c r="K132" s="170"/>
      <c r="L132" s="170"/>
      <c r="M132" s="170"/>
    </row>
    <row r="133" spans="1:13" s="171" customFormat="1" ht="12">
      <c r="A133" s="169"/>
      <c r="B133" s="170"/>
      <c r="C133" s="170"/>
      <c r="D133" s="170"/>
      <c r="E133" s="170"/>
      <c r="F133" s="170"/>
      <c r="G133" s="170"/>
      <c r="H133" s="170"/>
      <c r="I133" s="170"/>
      <c r="J133" s="170"/>
      <c r="K133" s="170"/>
      <c r="L133" s="170"/>
      <c r="M133" s="170"/>
    </row>
    <row r="134" spans="1:13" s="171" customFormat="1" ht="12">
      <c r="A134" s="169"/>
      <c r="B134" s="170"/>
      <c r="C134" s="170"/>
      <c r="D134" s="170"/>
      <c r="E134" s="170"/>
      <c r="F134" s="170"/>
      <c r="G134" s="170"/>
      <c r="H134" s="170"/>
      <c r="I134" s="170"/>
      <c r="J134" s="170"/>
      <c r="K134" s="170"/>
      <c r="L134" s="170"/>
      <c r="M134" s="170"/>
    </row>
    <row r="135" spans="1:13" s="171" customFormat="1" ht="12">
      <c r="A135" s="169"/>
      <c r="B135" s="170"/>
      <c r="C135" s="170"/>
      <c r="D135" s="170"/>
      <c r="E135" s="170"/>
      <c r="F135" s="170"/>
      <c r="G135" s="170"/>
      <c r="H135" s="170"/>
      <c r="I135" s="170"/>
      <c r="J135" s="170"/>
      <c r="K135" s="170"/>
      <c r="L135" s="170"/>
      <c r="M135" s="170"/>
    </row>
    <row r="136" spans="1:13" s="171" customFormat="1" ht="12">
      <c r="A136" s="169"/>
      <c r="B136" s="170"/>
      <c r="C136" s="170"/>
      <c r="D136" s="170"/>
      <c r="E136" s="170"/>
      <c r="F136" s="170"/>
      <c r="G136" s="170"/>
      <c r="H136" s="170"/>
      <c r="I136" s="170"/>
      <c r="J136" s="170"/>
      <c r="K136" s="170"/>
      <c r="L136" s="170"/>
      <c r="M136" s="170"/>
    </row>
    <row r="137" spans="1:13" s="171" customFormat="1" ht="12">
      <c r="A137" s="169"/>
      <c r="B137" s="170"/>
      <c r="C137" s="170"/>
      <c r="D137" s="170"/>
      <c r="E137" s="170"/>
      <c r="F137" s="170"/>
      <c r="G137" s="170"/>
      <c r="H137" s="170"/>
      <c r="I137" s="170"/>
      <c r="J137" s="170"/>
      <c r="K137" s="170"/>
      <c r="L137" s="170"/>
      <c r="M137" s="170"/>
    </row>
    <row r="138" spans="1:13" s="171" customFormat="1" ht="12">
      <c r="A138" s="169"/>
      <c r="B138" s="170"/>
      <c r="C138" s="170"/>
      <c r="D138" s="170"/>
      <c r="E138" s="170"/>
      <c r="F138" s="170"/>
      <c r="G138" s="170"/>
      <c r="H138" s="170"/>
      <c r="I138" s="170"/>
      <c r="J138" s="170"/>
      <c r="K138" s="170"/>
      <c r="L138" s="170"/>
      <c r="M138" s="170"/>
    </row>
    <row r="139" spans="1:13" s="171" customFormat="1" ht="12">
      <c r="A139" s="169"/>
      <c r="B139" s="170"/>
      <c r="C139" s="170"/>
      <c r="D139" s="170"/>
      <c r="E139" s="170"/>
      <c r="F139" s="170"/>
      <c r="G139" s="170"/>
      <c r="H139" s="170"/>
      <c r="I139" s="170"/>
      <c r="J139" s="170"/>
      <c r="K139" s="170"/>
      <c r="L139" s="170"/>
      <c r="M139" s="170"/>
    </row>
    <row r="140" spans="1:13" s="171" customFormat="1" ht="12">
      <c r="A140" s="169"/>
      <c r="B140" s="170"/>
      <c r="C140" s="170"/>
      <c r="D140" s="170"/>
      <c r="E140" s="170"/>
      <c r="F140" s="170"/>
      <c r="G140" s="170"/>
      <c r="H140" s="170"/>
      <c r="I140" s="170"/>
      <c r="J140" s="170"/>
      <c r="K140" s="170"/>
      <c r="L140" s="170"/>
      <c r="M140" s="170"/>
    </row>
    <row r="141" spans="1:13" s="171" customFormat="1" ht="12">
      <c r="A141" s="169"/>
      <c r="B141" s="170"/>
      <c r="C141" s="170"/>
      <c r="D141" s="170"/>
      <c r="E141" s="170"/>
      <c r="F141" s="170"/>
      <c r="G141" s="170"/>
      <c r="H141" s="170"/>
      <c r="I141" s="170"/>
      <c r="J141" s="170"/>
      <c r="K141" s="170"/>
      <c r="L141" s="170"/>
      <c r="M141" s="170"/>
    </row>
    <row r="142" spans="1:13" s="171" customFormat="1" ht="12">
      <c r="A142" s="169"/>
      <c r="B142" s="170"/>
      <c r="C142" s="170"/>
      <c r="D142" s="170"/>
      <c r="E142" s="170"/>
      <c r="F142" s="170"/>
      <c r="G142" s="170"/>
      <c r="H142" s="170"/>
      <c r="I142" s="170"/>
      <c r="J142" s="170"/>
      <c r="K142" s="170"/>
      <c r="L142" s="170"/>
      <c r="M142" s="170"/>
    </row>
    <row r="143" spans="1:13" s="171" customFormat="1" ht="12">
      <c r="A143" s="169"/>
      <c r="B143" s="170"/>
      <c r="C143" s="170"/>
      <c r="D143" s="170"/>
      <c r="E143" s="170"/>
      <c r="F143" s="170"/>
      <c r="G143" s="170"/>
      <c r="H143" s="170"/>
      <c r="I143" s="170"/>
      <c r="J143" s="170"/>
      <c r="K143" s="170"/>
      <c r="L143" s="170"/>
      <c r="M143" s="170"/>
    </row>
    <row r="144" spans="1:13" s="171" customFormat="1" ht="12">
      <c r="A144" s="169"/>
      <c r="B144" s="170"/>
      <c r="C144" s="170"/>
      <c r="D144" s="170"/>
      <c r="E144" s="170"/>
      <c r="F144" s="170"/>
      <c r="G144" s="170"/>
      <c r="H144" s="170"/>
      <c r="I144" s="170"/>
      <c r="J144" s="170"/>
      <c r="K144" s="170"/>
      <c r="L144" s="170"/>
      <c r="M144" s="170"/>
    </row>
    <row r="145" spans="1:13" s="171" customFormat="1" ht="12">
      <c r="A145" s="169"/>
      <c r="B145" s="170"/>
      <c r="C145" s="170"/>
      <c r="D145" s="170"/>
      <c r="E145" s="170"/>
      <c r="F145" s="170"/>
      <c r="G145" s="170"/>
      <c r="H145" s="170"/>
      <c r="I145" s="170"/>
      <c r="J145" s="170"/>
      <c r="K145" s="170"/>
      <c r="L145" s="170"/>
      <c r="M145" s="170"/>
    </row>
    <row r="146" spans="1:13" s="171" customFormat="1" ht="12">
      <c r="A146" s="169"/>
      <c r="B146" s="170"/>
      <c r="C146" s="170"/>
      <c r="D146" s="170"/>
      <c r="E146" s="170"/>
      <c r="F146" s="170"/>
      <c r="G146" s="170"/>
      <c r="H146" s="170"/>
      <c r="I146" s="170"/>
      <c r="J146" s="170"/>
      <c r="K146" s="170"/>
      <c r="L146" s="170"/>
      <c r="M146" s="170"/>
    </row>
    <row r="147" spans="1:13" s="171" customFormat="1" ht="12">
      <c r="A147" s="169"/>
      <c r="B147" s="170"/>
      <c r="C147" s="170"/>
      <c r="D147" s="170"/>
      <c r="E147" s="170"/>
      <c r="F147" s="170"/>
      <c r="G147" s="170"/>
      <c r="H147" s="170"/>
      <c r="I147" s="170"/>
      <c r="J147" s="170"/>
      <c r="K147" s="170"/>
      <c r="L147" s="170"/>
      <c r="M147" s="170"/>
    </row>
    <row r="148" spans="1:13" s="171" customFormat="1" ht="12">
      <c r="A148" s="169"/>
      <c r="B148" s="170"/>
      <c r="C148" s="170"/>
      <c r="D148" s="170"/>
      <c r="E148" s="170"/>
      <c r="F148" s="170"/>
      <c r="G148" s="170"/>
      <c r="H148" s="170"/>
      <c r="I148" s="170"/>
      <c r="J148" s="170"/>
      <c r="K148" s="170"/>
      <c r="L148" s="170"/>
      <c r="M148" s="170"/>
    </row>
    <row r="149" spans="1:13" s="171" customFormat="1" ht="12">
      <c r="A149" s="169"/>
      <c r="B149" s="170"/>
      <c r="C149" s="170"/>
      <c r="D149" s="170"/>
      <c r="E149" s="170"/>
      <c r="F149" s="170"/>
      <c r="G149" s="170"/>
      <c r="H149" s="170"/>
      <c r="I149" s="170"/>
      <c r="J149" s="170"/>
      <c r="K149" s="170"/>
      <c r="L149" s="170"/>
      <c r="M149" s="170"/>
    </row>
    <row r="150" spans="1:13" s="171" customFormat="1" ht="12">
      <c r="A150" s="169"/>
      <c r="B150" s="170"/>
      <c r="C150" s="170"/>
      <c r="D150" s="170"/>
      <c r="E150" s="170"/>
      <c r="F150" s="170"/>
      <c r="G150" s="170"/>
      <c r="H150" s="170"/>
      <c r="I150" s="170"/>
      <c r="J150" s="170"/>
      <c r="K150" s="170"/>
      <c r="L150" s="170"/>
      <c r="M150" s="170"/>
    </row>
    <row r="151" spans="1:13" s="171" customFormat="1" ht="12">
      <c r="A151" s="169"/>
      <c r="B151" s="170"/>
      <c r="C151" s="170"/>
      <c r="D151" s="170"/>
      <c r="E151" s="170"/>
      <c r="F151" s="170"/>
      <c r="G151" s="170"/>
      <c r="H151" s="170"/>
      <c r="I151" s="170"/>
      <c r="J151" s="170"/>
      <c r="K151" s="170"/>
      <c r="L151" s="170"/>
      <c r="M151" s="170"/>
    </row>
    <row r="152" spans="1:13" s="171" customFormat="1" ht="12">
      <c r="A152" s="169"/>
      <c r="B152" s="170"/>
      <c r="C152" s="170"/>
      <c r="D152" s="170"/>
      <c r="E152" s="170"/>
      <c r="F152" s="170"/>
      <c r="G152" s="170"/>
      <c r="H152" s="170"/>
      <c r="I152" s="170"/>
      <c r="J152" s="170"/>
      <c r="K152" s="170"/>
      <c r="L152" s="170"/>
      <c r="M152" s="170"/>
    </row>
    <row r="153" spans="1:13" s="171" customFormat="1" ht="12">
      <c r="A153" s="169"/>
      <c r="B153" s="170"/>
      <c r="C153" s="170"/>
      <c r="D153" s="170"/>
      <c r="E153" s="170"/>
      <c r="F153" s="170"/>
      <c r="G153" s="170"/>
      <c r="H153" s="170"/>
      <c r="I153" s="170"/>
      <c r="J153" s="170"/>
      <c r="K153" s="170"/>
      <c r="L153" s="170"/>
      <c r="M153" s="170"/>
    </row>
    <row r="154" spans="1:13" s="171" customFormat="1" ht="12">
      <c r="A154" s="169"/>
      <c r="B154" s="170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</row>
    <row r="155" spans="1:13" s="171" customFormat="1" ht="12">
      <c r="A155" s="169"/>
      <c r="B155" s="170"/>
      <c r="C155" s="170"/>
      <c r="D155" s="170"/>
      <c r="E155" s="170"/>
      <c r="F155" s="170"/>
      <c r="G155" s="170"/>
      <c r="H155" s="170"/>
      <c r="I155" s="170"/>
      <c r="J155" s="170"/>
      <c r="K155" s="170"/>
      <c r="L155" s="170"/>
      <c r="M155" s="170"/>
    </row>
    <row r="156" spans="1:13" s="171" customFormat="1" ht="12">
      <c r="A156" s="169"/>
      <c r="B156" s="170"/>
      <c r="C156" s="170"/>
      <c r="D156" s="170"/>
      <c r="E156" s="170"/>
      <c r="F156" s="170"/>
      <c r="G156" s="170"/>
      <c r="H156" s="170"/>
      <c r="I156" s="170"/>
      <c r="J156" s="170"/>
      <c r="K156" s="170"/>
      <c r="L156" s="170"/>
      <c r="M156" s="170"/>
    </row>
    <row r="157" spans="1:13" s="171" customFormat="1" ht="12">
      <c r="A157" s="169"/>
      <c r="B157" s="170"/>
      <c r="C157" s="170"/>
      <c r="D157" s="170"/>
      <c r="E157" s="170"/>
      <c r="F157" s="170"/>
      <c r="G157" s="170"/>
      <c r="H157" s="170"/>
      <c r="I157" s="170"/>
      <c r="J157" s="170"/>
      <c r="K157" s="170"/>
      <c r="L157" s="170"/>
      <c r="M157" s="170"/>
    </row>
    <row r="158" spans="1:13" s="171" customFormat="1" ht="12">
      <c r="A158" s="169"/>
      <c r="B158" s="170"/>
      <c r="C158" s="170"/>
      <c r="D158" s="170"/>
      <c r="E158" s="170"/>
      <c r="F158" s="170"/>
      <c r="G158" s="170"/>
      <c r="H158" s="170"/>
      <c r="I158" s="170"/>
      <c r="J158" s="170"/>
      <c r="K158" s="170"/>
      <c r="L158" s="170"/>
      <c r="M158" s="170"/>
    </row>
    <row r="159" spans="1:13" s="171" customFormat="1" ht="12">
      <c r="A159" s="169"/>
      <c r="B159" s="170"/>
      <c r="C159" s="170"/>
      <c r="D159" s="170"/>
      <c r="E159" s="170"/>
      <c r="F159" s="170"/>
      <c r="G159" s="170"/>
      <c r="H159" s="170"/>
      <c r="I159" s="170"/>
      <c r="J159" s="170"/>
      <c r="K159" s="170"/>
      <c r="L159" s="170"/>
      <c r="M159" s="170"/>
    </row>
    <row r="160" spans="1:13" s="171" customFormat="1" ht="12">
      <c r="A160" s="169"/>
      <c r="B160" s="170"/>
      <c r="C160" s="170"/>
      <c r="D160" s="170"/>
      <c r="E160" s="170"/>
      <c r="F160" s="170"/>
      <c r="G160" s="170"/>
      <c r="H160" s="170"/>
      <c r="I160" s="170"/>
      <c r="J160" s="170"/>
      <c r="K160" s="170"/>
      <c r="L160" s="170"/>
      <c r="M160" s="170"/>
    </row>
    <row r="161" spans="1:13" s="171" customFormat="1" ht="12">
      <c r="A161" s="169"/>
      <c r="B161" s="170"/>
      <c r="C161" s="170"/>
      <c r="D161" s="170"/>
      <c r="E161" s="170"/>
      <c r="F161" s="170"/>
      <c r="G161" s="170"/>
      <c r="H161" s="170"/>
      <c r="I161" s="170"/>
      <c r="J161" s="170"/>
      <c r="K161" s="170"/>
      <c r="L161" s="170"/>
      <c r="M161" s="170"/>
    </row>
    <row r="162" spans="1:13" s="171" customFormat="1" ht="12">
      <c r="A162" s="169"/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0"/>
      <c r="M162" s="170"/>
    </row>
    <row r="163" spans="1:13" s="171" customFormat="1" ht="12">
      <c r="A163" s="169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0"/>
      <c r="M163" s="170"/>
    </row>
    <row r="164" spans="1:13" s="171" customFormat="1" ht="12">
      <c r="A164" s="169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0"/>
      <c r="M164" s="170"/>
    </row>
    <row r="165" spans="1:13" s="171" customFormat="1" ht="12">
      <c r="A165" s="169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0"/>
      <c r="M165" s="170"/>
    </row>
    <row r="166" spans="1:13" s="171" customFormat="1" ht="12">
      <c r="A166" s="169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0"/>
      <c r="M166" s="170"/>
    </row>
    <row r="167" spans="1:13" s="171" customFormat="1" ht="12">
      <c r="A167" s="169"/>
      <c r="B167" s="170"/>
      <c r="C167" s="170"/>
      <c r="D167" s="170"/>
      <c r="E167" s="170"/>
      <c r="F167" s="170"/>
      <c r="G167" s="170"/>
      <c r="H167" s="170"/>
      <c r="I167" s="170"/>
      <c r="J167" s="170"/>
      <c r="K167" s="170"/>
      <c r="L167" s="170"/>
      <c r="M167" s="170"/>
    </row>
    <row r="168" spans="1:13" s="171" customFormat="1" ht="12">
      <c r="A168" s="169"/>
      <c r="B168" s="170"/>
      <c r="C168" s="170"/>
      <c r="D168" s="170"/>
      <c r="E168" s="170"/>
      <c r="F168" s="170"/>
      <c r="G168" s="170"/>
      <c r="H168" s="170"/>
      <c r="I168" s="170"/>
      <c r="J168" s="170"/>
      <c r="K168" s="170"/>
      <c r="L168" s="170"/>
      <c r="M168" s="170"/>
    </row>
    <row r="169" spans="1:13" s="171" customFormat="1" ht="12">
      <c r="A169" s="169"/>
      <c r="B169" s="170"/>
      <c r="C169" s="170"/>
      <c r="D169" s="170"/>
      <c r="E169" s="170"/>
      <c r="F169" s="170"/>
      <c r="G169" s="170"/>
      <c r="H169" s="170"/>
      <c r="I169" s="170"/>
      <c r="J169" s="170"/>
      <c r="K169" s="170"/>
      <c r="L169" s="170"/>
      <c r="M169" s="170"/>
    </row>
    <row r="170" spans="1:13" s="171" customFormat="1" ht="12">
      <c r="A170" s="169"/>
      <c r="B170" s="170"/>
      <c r="C170" s="170"/>
      <c r="D170" s="170"/>
      <c r="E170" s="170"/>
      <c r="F170" s="170"/>
      <c r="G170" s="170"/>
      <c r="H170" s="170"/>
      <c r="I170" s="170"/>
      <c r="J170" s="170"/>
      <c r="K170" s="170"/>
      <c r="L170" s="170"/>
      <c r="M170" s="170"/>
    </row>
    <row r="171" spans="1:13" s="171" customFormat="1" ht="12">
      <c r="A171" s="169"/>
      <c r="B171" s="170"/>
      <c r="C171" s="170"/>
      <c r="D171" s="170"/>
      <c r="E171" s="170"/>
      <c r="F171" s="170"/>
      <c r="G171" s="170"/>
      <c r="H171" s="170"/>
      <c r="I171" s="170"/>
      <c r="J171" s="170"/>
      <c r="K171" s="170"/>
      <c r="L171" s="170"/>
      <c r="M171" s="170"/>
    </row>
    <row r="172" spans="1:13" s="171" customFormat="1" ht="12">
      <c r="A172" s="169"/>
      <c r="B172" s="170"/>
      <c r="C172" s="170"/>
      <c r="D172" s="170"/>
      <c r="E172" s="170"/>
      <c r="F172" s="170"/>
      <c r="G172" s="170"/>
      <c r="H172" s="170"/>
      <c r="I172" s="170"/>
      <c r="J172" s="170"/>
      <c r="K172" s="170"/>
      <c r="L172" s="170"/>
      <c r="M172" s="170"/>
    </row>
    <row r="173" spans="1:13" s="171" customFormat="1" ht="12">
      <c r="A173" s="169"/>
      <c r="B173" s="170"/>
      <c r="C173" s="170"/>
      <c r="D173" s="170"/>
      <c r="E173" s="170"/>
      <c r="F173" s="170"/>
      <c r="G173" s="170"/>
      <c r="H173" s="170"/>
      <c r="I173" s="170"/>
      <c r="J173" s="170"/>
      <c r="K173" s="170"/>
      <c r="L173" s="170"/>
      <c r="M173" s="170"/>
    </row>
    <row r="174" spans="1:13" s="171" customFormat="1" ht="12">
      <c r="A174" s="169"/>
      <c r="B174" s="170"/>
      <c r="C174" s="170"/>
      <c r="D174" s="170"/>
      <c r="E174" s="170"/>
      <c r="F174" s="170"/>
      <c r="G174" s="170"/>
      <c r="H174" s="170"/>
      <c r="I174" s="170"/>
      <c r="J174" s="170"/>
      <c r="K174" s="170"/>
      <c r="L174" s="170"/>
      <c r="M174" s="170"/>
    </row>
    <row r="175" spans="1:13" s="171" customFormat="1" ht="12">
      <c r="A175" s="169"/>
      <c r="B175" s="170"/>
      <c r="C175" s="170"/>
      <c r="D175" s="170"/>
      <c r="E175" s="170"/>
      <c r="F175" s="170"/>
      <c r="G175" s="170"/>
      <c r="H175" s="170"/>
      <c r="I175" s="170"/>
      <c r="J175" s="170"/>
      <c r="K175" s="170"/>
      <c r="L175" s="170"/>
      <c r="M175" s="170"/>
    </row>
    <row r="176" spans="1:13" s="171" customFormat="1" ht="12">
      <c r="A176" s="169"/>
      <c r="B176" s="170"/>
      <c r="C176" s="170"/>
      <c r="D176" s="170"/>
      <c r="E176" s="170"/>
      <c r="F176" s="170"/>
      <c r="G176" s="170"/>
      <c r="H176" s="170"/>
      <c r="I176" s="170"/>
      <c r="J176" s="170"/>
      <c r="K176" s="170"/>
      <c r="L176" s="170"/>
      <c r="M176" s="170"/>
    </row>
    <row r="177" spans="1:13" s="171" customFormat="1" ht="12">
      <c r="A177" s="169"/>
      <c r="B177" s="170"/>
      <c r="C177" s="170"/>
      <c r="D177" s="170"/>
      <c r="E177" s="170"/>
      <c r="F177" s="170"/>
      <c r="G177" s="170"/>
      <c r="H177" s="170"/>
      <c r="I177" s="170"/>
      <c r="J177" s="170"/>
      <c r="K177" s="170"/>
      <c r="L177" s="170"/>
      <c r="M177" s="170"/>
    </row>
    <row r="178" spans="1:13" s="171" customFormat="1" ht="12">
      <c r="A178" s="169"/>
      <c r="B178" s="170"/>
      <c r="C178" s="170"/>
      <c r="D178" s="170"/>
      <c r="E178" s="170"/>
      <c r="F178" s="170"/>
      <c r="G178" s="170"/>
      <c r="H178" s="170"/>
      <c r="I178" s="170"/>
      <c r="J178" s="170"/>
      <c r="K178" s="170"/>
      <c r="L178" s="170"/>
      <c r="M178" s="170"/>
    </row>
    <row r="179" spans="1:13" s="171" customFormat="1" ht="12">
      <c r="A179" s="169"/>
      <c r="B179" s="170"/>
      <c r="C179" s="170"/>
      <c r="D179" s="170"/>
      <c r="E179" s="170"/>
      <c r="F179" s="170"/>
      <c r="G179" s="170"/>
      <c r="H179" s="170"/>
      <c r="I179" s="170"/>
      <c r="J179" s="170"/>
      <c r="K179" s="170"/>
      <c r="L179" s="170"/>
      <c r="M179" s="170"/>
    </row>
    <row r="180" spans="1:13" s="171" customFormat="1" ht="12">
      <c r="A180" s="169"/>
      <c r="B180" s="170"/>
      <c r="C180" s="170"/>
      <c r="D180" s="170"/>
      <c r="E180" s="170"/>
      <c r="F180" s="170"/>
      <c r="G180" s="170"/>
      <c r="H180" s="170"/>
      <c r="I180" s="170"/>
      <c r="J180" s="170"/>
      <c r="K180" s="170"/>
      <c r="L180" s="170"/>
      <c r="M180" s="170"/>
    </row>
    <row r="181" spans="1:13" s="171" customFormat="1" ht="12">
      <c r="A181" s="169"/>
      <c r="B181" s="170"/>
      <c r="C181" s="170"/>
      <c r="D181" s="170"/>
      <c r="E181" s="170"/>
      <c r="F181" s="170"/>
      <c r="G181" s="170"/>
      <c r="H181" s="170"/>
      <c r="I181" s="170"/>
      <c r="J181" s="170"/>
      <c r="K181" s="170"/>
      <c r="L181" s="170"/>
      <c r="M181" s="170"/>
    </row>
    <row r="182" spans="1:13" s="171" customFormat="1" ht="12">
      <c r="A182" s="169"/>
      <c r="B182" s="170"/>
      <c r="C182" s="170"/>
      <c r="D182" s="170"/>
      <c r="E182" s="170"/>
      <c r="F182" s="170"/>
      <c r="G182" s="170"/>
      <c r="H182" s="170"/>
      <c r="I182" s="170"/>
      <c r="J182" s="170"/>
      <c r="K182" s="170"/>
      <c r="L182" s="170"/>
      <c r="M182" s="170"/>
    </row>
    <row r="183" spans="1:13" s="171" customFormat="1" ht="12">
      <c r="A183" s="169"/>
      <c r="B183" s="170"/>
      <c r="C183" s="170"/>
      <c r="D183" s="170"/>
      <c r="E183" s="170"/>
      <c r="F183" s="170"/>
      <c r="G183" s="170"/>
      <c r="H183" s="170"/>
      <c r="I183" s="170"/>
      <c r="J183" s="170"/>
      <c r="K183" s="170"/>
      <c r="L183" s="170"/>
      <c r="M183" s="170"/>
    </row>
    <row r="184" spans="1:13" s="171" customFormat="1" ht="12">
      <c r="A184" s="169"/>
      <c r="B184" s="170"/>
      <c r="C184" s="170"/>
      <c r="D184" s="170"/>
      <c r="E184" s="170"/>
      <c r="F184" s="170"/>
      <c r="G184" s="170"/>
      <c r="H184" s="170"/>
      <c r="I184" s="170"/>
      <c r="J184" s="170"/>
      <c r="K184" s="170"/>
      <c r="L184" s="170"/>
      <c r="M184" s="170"/>
    </row>
    <row r="185" spans="1:13" s="171" customFormat="1" ht="12">
      <c r="A185" s="169"/>
      <c r="B185" s="170"/>
      <c r="C185" s="170"/>
      <c r="D185" s="170"/>
      <c r="E185" s="170"/>
      <c r="F185" s="170"/>
      <c r="G185" s="170"/>
      <c r="H185" s="170"/>
      <c r="I185" s="170"/>
      <c r="J185" s="170"/>
      <c r="K185" s="170"/>
      <c r="L185" s="170"/>
      <c r="M185" s="170"/>
    </row>
    <row r="186" spans="1:13" s="171" customFormat="1" ht="12">
      <c r="A186" s="169"/>
      <c r="B186" s="170"/>
      <c r="C186" s="170"/>
      <c r="D186" s="170"/>
      <c r="E186" s="170"/>
      <c r="F186" s="170"/>
      <c r="G186" s="170"/>
      <c r="H186" s="170"/>
      <c r="I186" s="170"/>
      <c r="J186" s="170"/>
      <c r="K186" s="170"/>
      <c r="L186" s="170"/>
      <c r="M186" s="170"/>
    </row>
    <row r="187" spans="1:13" s="171" customFormat="1" ht="12">
      <c r="A187" s="169"/>
      <c r="B187" s="170"/>
      <c r="C187" s="170"/>
      <c r="D187" s="170"/>
      <c r="E187" s="170"/>
      <c r="F187" s="170"/>
      <c r="G187" s="170"/>
      <c r="H187" s="170"/>
      <c r="I187" s="170"/>
      <c r="J187" s="170"/>
      <c r="K187" s="170"/>
      <c r="L187" s="170"/>
      <c r="M187" s="170"/>
    </row>
    <row r="188" spans="1:13" s="171" customFormat="1" ht="12">
      <c r="A188" s="169"/>
      <c r="B188" s="170"/>
      <c r="C188" s="170"/>
      <c r="D188" s="170"/>
      <c r="E188" s="170"/>
      <c r="F188" s="170"/>
      <c r="G188" s="170"/>
      <c r="H188" s="170"/>
      <c r="I188" s="170"/>
      <c r="J188" s="170"/>
      <c r="K188" s="170"/>
      <c r="L188" s="170"/>
      <c r="M188" s="170"/>
    </row>
    <row r="189" spans="1:13" s="171" customFormat="1" ht="12">
      <c r="A189" s="169"/>
      <c r="B189" s="170"/>
      <c r="C189" s="170"/>
      <c r="D189" s="170"/>
      <c r="E189" s="170"/>
      <c r="F189" s="170"/>
      <c r="G189" s="170"/>
      <c r="H189" s="170"/>
      <c r="I189" s="170"/>
      <c r="J189" s="170"/>
      <c r="K189" s="170"/>
      <c r="L189" s="170"/>
      <c r="M189" s="170"/>
    </row>
    <row r="190" spans="1:13" s="171" customFormat="1" ht="12">
      <c r="A190" s="169"/>
      <c r="B190" s="170"/>
      <c r="C190" s="170"/>
      <c r="D190" s="170"/>
      <c r="E190" s="170"/>
      <c r="F190" s="170"/>
      <c r="G190" s="170"/>
      <c r="H190" s="170"/>
      <c r="I190" s="170"/>
      <c r="J190" s="170"/>
      <c r="K190" s="170"/>
      <c r="L190" s="170"/>
      <c r="M190" s="170"/>
    </row>
    <row r="191" spans="1:13" s="171" customFormat="1" ht="12">
      <c r="A191" s="169"/>
      <c r="B191" s="170"/>
      <c r="C191" s="170"/>
      <c r="D191" s="170"/>
      <c r="E191" s="170"/>
      <c r="F191" s="170"/>
      <c r="G191" s="170"/>
      <c r="H191" s="170"/>
      <c r="I191" s="170"/>
      <c r="J191" s="170"/>
      <c r="K191" s="170"/>
      <c r="L191" s="170"/>
      <c r="M191" s="170"/>
    </row>
    <row r="192" spans="1:13" s="171" customFormat="1" ht="12">
      <c r="A192" s="169"/>
      <c r="B192" s="170"/>
      <c r="C192" s="170"/>
      <c r="D192" s="170"/>
      <c r="E192" s="170"/>
      <c r="F192" s="170"/>
      <c r="G192" s="170"/>
      <c r="H192" s="170"/>
      <c r="I192" s="170"/>
      <c r="J192" s="170"/>
      <c r="K192" s="170"/>
      <c r="L192" s="170"/>
      <c r="M192" s="170"/>
    </row>
    <row r="193" spans="1:13" s="171" customFormat="1" ht="12">
      <c r="A193" s="169"/>
      <c r="B193" s="170"/>
      <c r="C193" s="170"/>
      <c r="D193" s="170"/>
      <c r="E193" s="170"/>
      <c r="F193" s="170"/>
      <c r="G193" s="170"/>
      <c r="H193" s="170"/>
      <c r="I193" s="170"/>
      <c r="J193" s="170"/>
      <c r="K193" s="170"/>
      <c r="L193" s="170"/>
      <c r="M193" s="170"/>
    </row>
    <row r="194" spans="1:13" s="171" customFormat="1" ht="12">
      <c r="A194" s="169"/>
      <c r="B194" s="170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</row>
    <row r="195" spans="1:13" s="171" customFormat="1" ht="12">
      <c r="A195" s="169"/>
      <c r="B195" s="170"/>
      <c r="C195" s="170"/>
      <c r="D195" s="170"/>
      <c r="E195" s="170"/>
      <c r="F195" s="170"/>
      <c r="G195" s="170"/>
      <c r="H195" s="170"/>
      <c r="I195" s="170"/>
      <c r="J195" s="170"/>
      <c r="K195" s="170"/>
      <c r="L195" s="170"/>
      <c r="M195" s="170"/>
    </row>
    <row r="196" spans="1:13" s="171" customFormat="1" ht="12">
      <c r="A196" s="169"/>
      <c r="B196" s="170"/>
      <c r="C196" s="170"/>
      <c r="D196" s="170"/>
      <c r="E196" s="170"/>
      <c r="F196" s="170"/>
      <c r="G196" s="170"/>
      <c r="H196" s="170"/>
      <c r="I196" s="170"/>
      <c r="J196" s="170"/>
      <c r="K196" s="170"/>
      <c r="L196" s="170"/>
      <c r="M196" s="170"/>
    </row>
    <row r="197" spans="1:13" s="171" customFormat="1" ht="12">
      <c r="A197" s="169"/>
      <c r="B197" s="170"/>
      <c r="C197" s="170"/>
      <c r="D197" s="170"/>
      <c r="E197" s="170"/>
      <c r="F197" s="170"/>
      <c r="G197" s="170"/>
      <c r="H197" s="170"/>
      <c r="I197" s="170"/>
      <c r="J197" s="170"/>
      <c r="K197" s="170"/>
      <c r="L197" s="170"/>
      <c r="M197" s="170"/>
    </row>
    <row r="198" spans="1:13" s="171" customFormat="1" ht="12">
      <c r="A198" s="169"/>
      <c r="B198" s="170"/>
      <c r="C198" s="170"/>
      <c r="D198" s="170"/>
      <c r="E198" s="170"/>
      <c r="F198" s="170"/>
      <c r="G198" s="170"/>
      <c r="H198" s="170"/>
      <c r="I198" s="170"/>
      <c r="J198" s="170"/>
      <c r="K198" s="170"/>
      <c r="L198" s="170"/>
      <c r="M198" s="170"/>
    </row>
    <row r="199" spans="1:13" s="171" customFormat="1" ht="12">
      <c r="A199" s="169"/>
      <c r="B199" s="170"/>
      <c r="C199" s="170"/>
      <c r="D199" s="170"/>
      <c r="E199" s="170"/>
      <c r="F199" s="170"/>
      <c r="G199" s="170"/>
      <c r="H199" s="170"/>
      <c r="I199" s="170"/>
      <c r="J199" s="170"/>
      <c r="K199" s="170"/>
      <c r="L199" s="170"/>
      <c r="M199" s="170"/>
    </row>
    <row r="200" spans="1:13" s="171" customFormat="1" ht="12">
      <c r="A200" s="169"/>
      <c r="B200" s="170"/>
      <c r="C200" s="170"/>
      <c r="D200" s="170"/>
      <c r="E200" s="170"/>
      <c r="F200" s="170"/>
      <c r="G200" s="170"/>
      <c r="H200" s="170"/>
      <c r="I200" s="170"/>
      <c r="J200" s="170"/>
      <c r="K200" s="170"/>
      <c r="L200" s="170"/>
      <c r="M200" s="170"/>
    </row>
    <row r="201" spans="1:13" s="171" customFormat="1" ht="12">
      <c r="A201" s="169"/>
      <c r="B201" s="170"/>
      <c r="C201" s="170"/>
      <c r="D201" s="170"/>
      <c r="E201" s="170"/>
      <c r="F201" s="170"/>
      <c r="G201" s="170"/>
      <c r="H201" s="170"/>
      <c r="I201" s="170"/>
      <c r="J201" s="170"/>
      <c r="K201" s="170"/>
      <c r="L201" s="170"/>
      <c r="M201" s="170"/>
    </row>
    <row r="202" spans="1:13" s="171" customFormat="1" ht="12">
      <c r="A202" s="169"/>
      <c r="B202" s="170"/>
      <c r="C202" s="170"/>
      <c r="D202" s="170"/>
      <c r="E202" s="170"/>
      <c r="F202" s="170"/>
      <c r="G202" s="170"/>
      <c r="H202" s="170"/>
      <c r="I202" s="170"/>
      <c r="J202" s="170"/>
      <c r="K202" s="170"/>
      <c r="L202" s="170"/>
      <c r="M202" s="170"/>
    </row>
    <row r="203" spans="1:13" s="171" customFormat="1" ht="12">
      <c r="A203" s="169"/>
      <c r="B203" s="170"/>
      <c r="C203" s="170"/>
      <c r="D203" s="170"/>
      <c r="E203" s="170"/>
      <c r="F203" s="170"/>
      <c r="G203" s="170"/>
      <c r="H203" s="170"/>
      <c r="I203" s="170"/>
      <c r="J203" s="170"/>
      <c r="K203" s="170"/>
      <c r="L203" s="170"/>
      <c r="M203" s="170"/>
    </row>
    <row r="204" spans="1:13" s="171" customFormat="1" ht="12">
      <c r="A204" s="169"/>
      <c r="B204" s="170"/>
      <c r="C204" s="170"/>
      <c r="D204" s="170"/>
      <c r="E204" s="170"/>
      <c r="F204" s="170"/>
      <c r="G204" s="170"/>
      <c r="H204" s="170"/>
      <c r="I204" s="170"/>
      <c r="J204" s="170"/>
      <c r="K204" s="170"/>
      <c r="L204" s="170"/>
      <c r="M204" s="170"/>
    </row>
    <row r="205" spans="1:13" s="171" customFormat="1" ht="12">
      <c r="A205" s="169"/>
      <c r="B205" s="170"/>
      <c r="C205" s="170"/>
      <c r="D205" s="170"/>
      <c r="E205" s="170"/>
      <c r="F205" s="170"/>
      <c r="G205" s="170"/>
      <c r="H205" s="170"/>
      <c r="I205" s="170"/>
      <c r="J205" s="170"/>
      <c r="K205" s="170"/>
      <c r="L205" s="170"/>
      <c r="M205" s="170"/>
    </row>
    <row r="206" spans="1:13" s="171" customFormat="1" ht="12">
      <c r="A206" s="169"/>
      <c r="B206" s="170"/>
      <c r="C206" s="170"/>
      <c r="D206" s="170"/>
      <c r="E206" s="170"/>
      <c r="F206" s="170"/>
      <c r="G206" s="170"/>
      <c r="H206" s="170"/>
      <c r="I206" s="170"/>
      <c r="J206" s="170"/>
      <c r="K206" s="170"/>
      <c r="L206" s="170"/>
      <c r="M206" s="170"/>
    </row>
    <row r="207" spans="1:13" s="171" customFormat="1" ht="12">
      <c r="A207" s="169"/>
      <c r="B207" s="170"/>
      <c r="C207" s="170"/>
      <c r="D207" s="170"/>
      <c r="E207" s="170"/>
      <c r="F207" s="170"/>
      <c r="G207" s="170"/>
      <c r="H207" s="170"/>
      <c r="I207" s="170"/>
      <c r="J207" s="170"/>
      <c r="K207" s="170"/>
      <c r="L207" s="170"/>
      <c r="M207" s="170"/>
    </row>
    <row r="208" spans="1:13" s="171" customFormat="1" ht="12">
      <c r="A208" s="169"/>
      <c r="B208" s="170"/>
      <c r="C208" s="170"/>
      <c r="D208" s="170"/>
      <c r="E208" s="170"/>
      <c r="F208" s="170"/>
      <c r="G208" s="170"/>
      <c r="H208" s="170"/>
      <c r="I208" s="170"/>
      <c r="J208" s="170"/>
      <c r="K208" s="170"/>
      <c r="L208" s="170"/>
      <c r="M208" s="170"/>
    </row>
    <row r="209" spans="1:13" s="171" customFormat="1" ht="12">
      <c r="A209" s="169"/>
      <c r="B209" s="170"/>
      <c r="C209" s="170"/>
      <c r="D209" s="170"/>
      <c r="E209" s="170"/>
      <c r="F209" s="170"/>
      <c r="G209" s="170"/>
      <c r="H209" s="170"/>
      <c r="I209" s="170"/>
      <c r="J209" s="170"/>
      <c r="K209" s="170"/>
      <c r="L209" s="170"/>
      <c r="M209" s="170"/>
    </row>
    <row r="210" spans="1:13" s="171" customFormat="1" ht="12">
      <c r="A210" s="169"/>
      <c r="B210" s="170"/>
      <c r="C210" s="170"/>
      <c r="D210" s="170"/>
      <c r="E210" s="170"/>
      <c r="F210" s="170"/>
      <c r="G210" s="170"/>
      <c r="H210" s="170"/>
      <c r="I210" s="170"/>
      <c r="J210" s="170"/>
      <c r="K210" s="170"/>
      <c r="L210" s="170"/>
      <c r="M210" s="170"/>
    </row>
    <row r="211" spans="1:13" s="171" customFormat="1" ht="12">
      <c r="A211" s="169"/>
      <c r="B211" s="170"/>
      <c r="C211" s="170"/>
      <c r="D211" s="170"/>
      <c r="E211" s="170"/>
      <c r="F211" s="170"/>
      <c r="G211" s="170"/>
      <c r="H211" s="170"/>
      <c r="I211" s="170"/>
      <c r="J211" s="170"/>
      <c r="K211" s="170"/>
      <c r="L211" s="170"/>
      <c r="M211" s="170"/>
    </row>
    <row r="212" spans="1:13" s="171" customFormat="1" ht="12">
      <c r="A212" s="169"/>
      <c r="B212" s="170"/>
      <c r="C212" s="170"/>
      <c r="D212" s="170"/>
      <c r="E212" s="170"/>
      <c r="F212" s="170"/>
      <c r="G212" s="170"/>
      <c r="H212" s="170"/>
      <c r="I212" s="170"/>
      <c r="J212" s="170"/>
      <c r="K212" s="170"/>
      <c r="L212" s="170"/>
      <c r="M212" s="170"/>
    </row>
    <row r="213" spans="1:13" s="171" customFormat="1" ht="12">
      <c r="A213" s="169"/>
      <c r="B213" s="170"/>
      <c r="C213" s="170"/>
      <c r="D213" s="170"/>
      <c r="E213" s="170"/>
      <c r="F213" s="170"/>
      <c r="G213" s="170"/>
      <c r="H213" s="170"/>
      <c r="I213" s="170"/>
      <c r="J213" s="170"/>
      <c r="K213" s="170"/>
      <c r="L213" s="170"/>
      <c r="M213" s="170"/>
    </row>
    <row r="214" spans="1:13" s="171" customFormat="1" ht="12">
      <c r="A214" s="169"/>
      <c r="B214" s="170"/>
      <c r="C214" s="170"/>
      <c r="D214" s="170"/>
      <c r="E214" s="170"/>
      <c r="F214" s="170"/>
      <c r="G214" s="170"/>
      <c r="H214" s="170"/>
      <c r="I214" s="170"/>
      <c r="J214" s="170"/>
      <c r="K214" s="170"/>
      <c r="L214" s="170"/>
      <c r="M214" s="170"/>
    </row>
    <row r="215" spans="1:13" s="171" customFormat="1" ht="12">
      <c r="A215" s="169"/>
      <c r="B215" s="170"/>
      <c r="C215" s="170"/>
      <c r="D215" s="170"/>
      <c r="E215" s="170"/>
      <c r="F215" s="170"/>
      <c r="G215" s="170"/>
      <c r="H215" s="170"/>
      <c r="I215" s="170"/>
      <c r="J215" s="170"/>
      <c r="K215" s="170"/>
      <c r="L215" s="170"/>
      <c r="M215" s="170"/>
    </row>
    <row r="216" spans="1:13" s="171" customFormat="1" ht="12">
      <c r="A216" s="169"/>
      <c r="B216" s="170"/>
      <c r="C216" s="170"/>
      <c r="D216" s="170"/>
      <c r="E216" s="170"/>
      <c r="F216" s="170"/>
      <c r="G216" s="170"/>
      <c r="H216" s="170"/>
      <c r="I216" s="170"/>
      <c r="J216" s="170"/>
      <c r="K216" s="170"/>
      <c r="L216" s="170"/>
      <c r="M216" s="170"/>
    </row>
    <row r="217" spans="1:13" s="171" customFormat="1" ht="12">
      <c r="A217" s="169"/>
      <c r="B217" s="170"/>
      <c r="C217" s="170"/>
      <c r="D217" s="170"/>
      <c r="E217" s="170"/>
      <c r="F217" s="170"/>
      <c r="G217" s="170"/>
      <c r="H217" s="170"/>
      <c r="I217" s="170"/>
      <c r="J217" s="170"/>
      <c r="K217" s="170"/>
      <c r="L217" s="170"/>
      <c r="M217" s="170"/>
    </row>
    <row r="218" spans="1:13" s="171" customFormat="1">
      <c r="A218" s="43"/>
      <c r="B218" s="170"/>
      <c r="C218" s="170"/>
      <c r="D218" s="170"/>
      <c r="E218" s="170"/>
      <c r="F218" s="170"/>
      <c r="G218" s="170"/>
      <c r="H218" s="170"/>
      <c r="I218" s="170"/>
      <c r="J218" s="170"/>
      <c r="K218" s="170"/>
      <c r="L218" s="170"/>
      <c r="M218" s="170"/>
    </row>
  </sheetData>
  <sheetProtection selectLockedCells="1"/>
  <mergeCells count="17">
    <mergeCell ref="G8:G10"/>
    <mergeCell ref="H8:H10"/>
    <mergeCell ref="N6:N10"/>
    <mergeCell ref="A6:A10"/>
    <mergeCell ref="A3:H3"/>
    <mergeCell ref="I3:N3"/>
    <mergeCell ref="C6:E7"/>
    <mergeCell ref="F6:H7"/>
    <mergeCell ref="D8:D10"/>
    <mergeCell ref="B6:B10"/>
    <mergeCell ref="I6:M7"/>
    <mergeCell ref="I8:I10"/>
    <mergeCell ref="K8:K10"/>
    <mergeCell ref="M8:M10"/>
    <mergeCell ref="L8:L10"/>
    <mergeCell ref="J8:J10"/>
    <mergeCell ref="E8:E10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F17:F39" formulaRange="1"/>
    <ignoredError sqref="B17:B39" formulaRange="1" unlockedFormula="1"/>
  </ignoredError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"/>
  <sheetViews>
    <sheetView view="pageBreakPreview" zoomScaleNormal="100" zoomScaleSheetLayoutView="100" workbookViewId="0">
      <selection activeCell="N14" sqref="N14"/>
    </sheetView>
  </sheetViews>
  <sheetFormatPr defaultColWidth="10.125" defaultRowHeight="11.25"/>
  <cols>
    <col min="1" max="1" width="5.625" style="192" customWidth="1"/>
    <col min="2" max="2" width="8.625" style="205" customWidth="1"/>
    <col min="3" max="4" width="5.125" style="205" customWidth="1"/>
    <col min="5" max="5" width="5.75" style="205" customWidth="1"/>
    <col min="6" max="6" width="5.125" style="205" customWidth="1"/>
    <col min="7" max="8" width="5.75" style="205" customWidth="1"/>
    <col min="9" max="9" width="5.125" style="205" customWidth="1"/>
    <col min="10" max="10" width="5.75" style="205" customWidth="1"/>
    <col min="11" max="12" width="5.625" style="205" customWidth="1"/>
    <col min="13" max="14" width="6.625" style="205" customWidth="1"/>
    <col min="15" max="16384" width="10.125" style="177"/>
  </cols>
  <sheetData>
    <row r="1" spans="1:14" ht="14.1" customHeight="1">
      <c r="A1" s="55" t="s">
        <v>1416</v>
      </c>
      <c r="N1" s="206"/>
    </row>
    <row r="2" spans="1:14" ht="14.1" customHeight="1">
      <c r="A2" s="55"/>
      <c r="N2" s="206"/>
    </row>
    <row r="3" spans="1:14" s="185" customFormat="1" ht="20.100000000000001" customHeight="1">
      <c r="A3" s="1867" t="s">
        <v>956</v>
      </c>
      <c r="B3" s="1867"/>
      <c r="C3" s="1867"/>
      <c r="D3" s="1867"/>
      <c r="E3" s="1867"/>
      <c r="F3" s="1867"/>
      <c r="G3" s="1867"/>
      <c r="H3" s="1867"/>
      <c r="I3" s="1867"/>
      <c r="J3" s="1867"/>
      <c r="K3" s="1867"/>
      <c r="L3" s="1867"/>
      <c r="M3" s="1867"/>
      <c r="N3" s="1867"/>
    </row>
    <row r="4" spans="1:14" s="186" customFormat="1" ht="24" customHeight="1">
      <c r="A4" s="1888" t="s">
        <v>957</v>
      </c>
      <c r="B4" s="1888"/>
      <c r="C4" s="1888"/>
      <c r="D4" s="1888"/>
      <c r="E4" s="1888"/>
      <c r="F4" s="1888"/>
      <c r="G4" s="1888"/>
      <c r="H4" s="1888"/>
      <c r="I4" s="1888"/>
      <c r="J4" s="1888"/>
      <c r="K4" s="1888"/>
      <c r="L4" s="1888"/>
      <c r="M4" s="1888"/>
      <c r="N4" s="1888"/>
    </row>
    <row r="5" spans="1:14" s="176" customFormat="1" ht="18" customHeight="1" thickBot="1">
      <c r="A5" s="176" t="s">
        <v>89</v>
      </c>
      <c r="N5" s="179" t="s">
        <v>371</v>
      </c>
    </row>
    <row r="6" spans="1:14" s="187" customFormat="1" ht="27.95" customHeight="1">
      <c r="A6" s="1921" t="s">
        <v>202</v>
      </c>
      <c r="B6" s="1951" t="s">
        <v>48</v>
      </c>
      <c r="C6" s="1942"/>
      <c r="D6" s="1942"/>
      <c r="E6" s="1942"/>
      <c r="F6" s="1942"/>
      <c r="G6" s="1942"/>
      <c r="H6" s="1942"/>
      <c r="I6" s="1942"/>
      <c r="J6" s="1942"/>
      <c r="K6" s="1952"/>
      <c r="L6" s="1947" t="s">
        <v>1411</v>
      </c>
      <c r="M6" s="1948"/>
      <c r="N6" s="1949"/>
    </row>
    <row r="7" spans="1:14" s="187" customFormat="1" ht="26.25" customHeight="1">
      <c r="A7" s="1922"/>
      <c r="B7" s="1954" t="s">
        <v>372</v>
      </c>
      <c r="C7" s="1935" t="s">
        <v>1132</v>
      </c>
      <c r="D7" s="1953"/>
      <c r="E7" s="1936"/>
      <c r="F7" s="1935" t="s">
        <v>1131</v>
      </c>
      <c r="G7" s="1953"/>
      <c r="H7" s="1936"/>
      <c r="I7" s="1935" t="s">
        <v>1413</v>
      </c>
      <c r="J7" s="1953"/>
      <c r="K7" s="1936"/>
      <c r="L7" s="1924" t="s">
        <v>1406</v>
      </c>
      <c r="M7" s="1924" t="s">
        <v>1412</v>
      </c>
      <c r="N7" s="1927" t="s">
        <v>1410</v>
      </c>
    </row>
    <row r="8" spans="1:14" s="187" customFormat="1" ht="15" customHeight="1">
      <c r="A8" s="1922"/>
      <c r="B8" s="1954"/>
      <c r="C8" s="1095"/>
      <c r="D8" s="1944" t="s">
        <v>1133</v>
      </c>
      <c r="E8" s="1944" t="s">
        <v>1130</v>
      </c>
      <c r="F8" s="1096"/>
      <c r="G8" s="1944" t="s">
        <v>1133</v>
      </c>
      <c r="H8" s="1944" t="s">
        <v>1130</v>
      </c>
      <c r="I8" s="1096"/>
      <c r="J8" s="1944" t="s">
        <v>1133</v>
      </c>
      <c r="K8" s="1944" t="s">
        <v>1130</v>
      </c>
      <c r="L8" s="1932"/>
      <c r="M8" s="1932"/>
      <c r="N8" s="1927"/>
    </row>
    <row r="9" spans="1:14" s="187" customFormat="1" ht="15" customHeight="1">
      <c r="A9" s="1923"/>
      <c r="B9" s="1955"/>
      <c r="C9" s="1097"/>
      <c r="D9" s="1950"/>
      <c r="E9" s="1950"/>
      <c r="F9" s="1098"/>
      <c r="G9" s="1950"/>
      <c r="H9" s="1950"/>
      <c r="I9" s="1098"/>
      <c r="J9" s="1950"/>
      <c r="K9" s="1950"/>
      <c r="L9" s="1933"/>
      <c r="M9" s="1933"/>
      <c r="N9" s="1934"/>
    </row>
    <row r="10" spans="1:14" s="187" customFormat="1" ht="19.5" customHeight="1">
      <c r="A10" s="72" t="s">
        <v>344</v>
      </c>
      <c r="B10" s="31">
        <v>16</v>
      </c>
      <c r="C10" s="31">
        <v>101</v>
      </c>
      <c r="D10" s="31" t="s">
        <v>955</v>
      </c>
      <c r="E10" s="31" t="s">
        <v>955</v>
      </c>
      <c r="F10" s="31">
        <v>109</v>
      </c>
      <c r="G10" s="31" t="s">
        <v>955</v>
      </c>
      <c r="H10" s="31" t="s">
        <v>955</v>
      </c>
      <c r="I10" s="31">
        <v>946</v>
      </c>
      <c r="J10" s="31" t="s">
        <v>955</v>
      </c>
      <c r="K10" s="31" t="s">
        <v>955</v>
      </c>
      <c r="L10" s="31">
        <v>15</v>
      </c>
      <c r="M10" s="31">
        <v>99</v>
      </c>
      <c r="N10" s="31">
        <v>109</v>
      </c>
    </row>
    <row r="11" spans="1:14" s="187" customFormat="1" ht="19.5" customHeight="1">
      <c r="A11" s="72" t="s">
        <v>297</v>
      </c>
      <c r="B11" s="31">
        <v>16</v>
      </c>
      <c r="C11" s="31">
        <v>98</v>
      </c>
      <c r="D11" s="31" t="s">
        <v>955</v>
      </c>
      <c r="E11" s="31" t="s">
        <v>955</v>
      </c>
      <c r="F11" s="31">
        <v>80</v>
      </c>
      <c r="G11" s="31" t="s">
        <v>955</v>
      </c>
      <c r="H11" s="31" t="s">
        <v>955</v>
      </c>
      <c r="I11" s="31">
        <v>945</v>
      </c>
      <c r="J11" s="31" t="s">
        <v>955</v>
      </c>
      <c r="K11" s="31" t="s">
        <v>955</v>
      </c>
      <c r="L11" s="31">
        <v>15</v>
      </c>
      <c r="M11" s="31">
        <v>96</v>
      </c>
      <c r="N11" s="31">
        <v>77</v>
      </c>
    </row>
    <row r="12" spans="1:14" s="187" customFormat="1" ht="19.5" customHeight="1">
      <c r="A12" s="72" t="s">
        <v>348</v>
      </c>
      <c r="B12" s="31">
        <v>15</v>
      </c>
      <c r="C12" s="31">
        <v>52</v>
      </c>
      <c r="D12" s="31" t="s">
        <v>955</v>
      </c>
      <c r="E12" s="31" t="s">
        <v>955</v>
      </c>
      <c r="F12" s="31">
        <v>107</v>
      </c>
      <c r="G12" s="31" t="s">
        <v>955</v>
      </c>
      <c r="H12" s="31" t="s">
        <v>955</v>
      </c>
      <c r="I12" s="31">
        <v>941</v>
      </c>
      <c r="J12" s="31" t="s">
        <v>955</v>
      </c>
      <c r="K12" s="31" t="s">
        <v>955</v>
      </c>
      <c r="L12" s="31">
        <v>15</v>
      </c>
      <c r="M12" s="31">
        <v>52</v>
      </c>
      <c r="N12" s="31">
        <v>107</v>
      </c>
    </row>
    <row r="13" spans="1:14" s="187" customFormat="1" ht="19.5" customHeight="1">
      <c r="A13" s="72" t="s">
        <v>904</v>
      </c>
      <c r="B13" s="31">
        <v>15</v>
      </c>
      <c r="C13" s="31">
        <v>47</v>
      </c>
      <c r="D13" s="31" t="s">
        <v>955</v>
      </c>
      <c r="E13" s="31" t="s">
        <v>955</v>
      </c>
      <c r="F13" s="31">
        <v>90</v>
      </c>
      <c r="G13" s="31" t="s">
        <v>955</v>
      </c>
      <c r="H13" s="31" t="s">
        <v>955</v>
      </c>
      <c r="I13" s="31">
        <v>936</v>
      </c>
      <c r="J13" s="31" t="s">
        <v>955</v>
      </c>
      <c r="K13" s="31" t="s">
        <v>955</v>
      </c>
      <c r="L13" s="31">
        <v>15</v>
      </c>
      <c r="M13" s="31">
        <v>47</v>
      </c>
      <c r="N13" s="31">
        <v>90</v>
      </c>
    </row>
    <row r="14" spans="1:14" s="188" customFormat="1" ht="19.5" customHeight="1" thickBot="1">
      <c r="A14" s="439" t="s">
        <v>1101</v>
      </c>
      <c r="B14" s="714">
        <f>SUM(L14,K24,B34)</f>
        <v>15</v>
      </c>
      <c r="C14" s="714">
        <f>SUM(M14,E24,L24)</f>
        <v>86</v>
      </c>
      <c r="D14" s="714" t="s">
        <v>1247</v>
      </c>
      <c r="E14" s="714" t="s">
        <v>1247</v>
      </c>
      <c r="F14" s="714">
        <f>SUM(N14,G24,M24,I34)</f>
        <v>80</v>
      </c>
      <c r="G14" s="714" t="s">
        <v>1247</v>
      </c>
      <c r="H14" s="714" t="s">
        <v>1247</v>
      </c>
      <c r="I14" s="714">
        <f>SUM(B24,I24,N24,L34)</f>
        <v>873</v>
      </c>
      <c r="J14" s="714" t="s">
        <v>1247</v>
      </c>
      <c r="K14" s="714" t="s">
        <v>1247</v>
      </c>
      <c r="L14" s="714">
        <v>15</v>
      </c>
      <c r="M14" s="714">
        <v>86</v>
      </c>
      <c r="N14" s="714">
        <v>80</v>
      </c>
    </row>
    <row r="15" spans="1:14" s="187" customFormat="1" ht="20.100000000000001" customHeight="1" thickBot="1">
      <c r="A15" s="1920"/>
      <c r="B15" s="1920"/>
      <c r="C15" s="1920"/>
      <c r="D15" s="1920"/>
      <c r="E15" s="1920"/>
      <c r="F15" s="1920"/>
      <c r="G15" s="1920"/>
      <c r="H15" s="1920"/>
      <c r="I15" s="1920"/>
      <c r="J15" s="1920"/>
      <c r="K15" s="1920"/>
      <c r="L15" s="1920"/>
      <c r="M15" s="1920"/>
      <c r="N15" s="1920"/>
    </row>
    <row r="16" spans="1:14" s="187" customFormat="1" ht="27.95" customHeight="1">
      <c r="A16" s="1921" t="s">
        <v>202</v>
      </c>
      <c r="B16" s="1099" t="s">
        <v>1066</v>
      </c>
      <c r="C16" s="1941" t="s">
        <v>1067</v>
      </c>
      <c r="D16" s="1942"/>
      <c r="E16" s="1942"/>
      <c r="F16" s="1942"/>
      <c r="G16" s="1942"/>
      <c r="H16" s="1942"/>
      <c r="I16" s="1942"/>
      <c r="J16" s="1942"/>
      <c r="K16" s="1941" t="s">
        <v>1138</v>
      </c>
      <c r="L16" s="1943"/>
      <c r="M16" s="1943"/>
      <c r="N16" s="1943"/>
    </row>
    <row r="17" spans="1:14" s="187" customFormat="1" ht="15.95" customHeight="1">
      <c r="A17" s="1922"/>
      <c r="B17" s="1924" t="s">
        <v>1414</v>
      </c>
      <c r="C17" s="1935" t="s">
        <v>1068</v>
      </c>
      <c r="D17" s="1936"/>
      <c r="E17" s="1935" t="s">
        <v>1069</v>
      </c>
      <c r="F17" s="1936"/>
      <c r="G17" s="1935" t="s">
        <v>1134</v>
      </c>
      <c r="H17" s="1936"/>
      <c r="I17" s="1935" t="s">
        <v>1135</v>
      </c>
      <c r="J17" s="1936"/>
      <c r="K17" s="1935" t="s">
        <v>1407</v>
      </c>
      <c r="L17" s="1944" t="s">
        <v>1408</v>
      </c>
      <c r="M17" s="1927" t="s">
        <v>1134</v>
      </c>
      <c r="N17" s="1927" t="s">
        <v>1409</v>
      </c>
    </row>
    <row r="18" spans="1:14" s="187" customFormat="1" ht="15.95" customHeight="1">
      <c r="A18" s="1922"/>
      <c r="B18" s="1924"/>
      <c r="C18" s="1937"/>
      <c r="D18" s="1938"/>
      <c r="E18" s="1937"/>
      <c r="F18" s="1938"/>
      <c r="G18" s="1937"/>
      <c r="H18" s="1938"/>
      <c r="I18" s="1937"/>
      <c r="J18" s="1938"/>
      <c r="K18" s="1937"/>
      <c r="L18" s="1945"/>
      <c r="M18" s="1928"/>
      <c r="N18" s="1928"/>
    </row>
    <row r="19" spans="1:14" s="187" customFormat="1" ht="15.95" customHeight="1">
      <c r="A19" s="1923"/>
      <c r="B19" s="1925"/>
      <c r="C19" s="1939"/>
      <c r="D19" s="1940"/>
      <c r="E19" s="1939"/>
      <c r="F19" s="1940"/>
      <c r="G19" s="1939"/>
      <c r="H19" s="1940"/>
      <c r="I19" s="1939"/>
      <c r="J19" s="1940"/>
      <c r="K19" s="1939"/>
      <c r="L19" s="1946"/>
      <c r="M19" s="1929"/>
      <c r="N19" s="1929"/>
    </row>
    <row r="20" spans="1:14" s="187" customFormat="1" ht="19.5" customHeight="1">
      <c r="A20" s="72" t="s">
        <v>344</v>
      </c>
      <c r="B20" s="31">
        <v>944</v>
      </c>
      <c r="C20" s="1931">
        <v>0</v>
      </c>
      <c r="D20" s="1931"/>
      <c r="E20" s="1931">
        <v>0</v>
      </c>
      <c r="F20" s="1931"/>
      <c r="G20" s="1931">
        <v>0</v>
      </c>
      <c r="H20" s="1931"/>
      <c r="I20" s="1931">
        <v>0</v>
      </c>
      <c r="J20" s="1931"/>
      <c r="K20" s="713">
        <v>0</v>
      </c>
      <c r="L20" s="31">
        <v>0</v>
      </c>
      <c r="M20" s="31">
        <v>0</v>
      </c>
      <c r="N20" s="31">
        <v>0</v>
      </c>
    </row>
    <row r="21" spans="1:14" s="187" customFormat="1" ht="19.5" customHeight="1">
      <c r="A21" s="72" t="s">
        <v>297</v>
      </c>
      <c r="B21" s="31">
        <v>945</v>
      </c>
      <c r="C21" s="1527">
        <v>0</v>
      </c>
      <c r="D21" s="1527"/>
      <c r="E21" s="1527">
        <v>0</v>
      </c>
      <c r="F21" s="1527"/>
      <c r="G21" s="1527">
        <v>0</v>
      </c>
      <c r="H21" s="1527"/>
      <c r="I21" s="1527">
        <v>0</v>
      </c>
      <c r="J21" s="1527"/>
      <c r="K21" s="79">
        <v>0</v>
      </c>
      <c r="L21" s="31">
        <v>0</v>
      </c>
      <c r="M21" s="31">
        <v>0</v>
      </c>
      <c r="N21" s="31">
        <v>0</v>
      </c>
    </row>
    <row r="22" spans="1:14" s="187" customFormat="1" ht="19.5" customHeight="1">
      <c r="A22" s="72" t="s">
        <v>348</v>
      </c>
      <c r="B22" s="31">
        <v>941</v>
      </c>
      <c r="C22" s="1527">
        <v>0</v>
      </c>
      <c r="D22" s="1527"/>
      <c r="E22" s="1527">
        <v>0</v>
      </c>
      <c r="F22" s="1527"/>
      <c r="G22" s="1527">
        <v>0</v>
      </c>
      <c r="H22" s="1527"/>
      <c r="I22" s="1527">
        <v>0</v>
      </c>
      <c r="J22" s="1527"/>
      <c r="K22" s="79">
        <v>0</v>
      </c>
      <c r="L22" s="31">
        <v>0</v>
      </c>
      <c r="M22" s="31">
        <v>0</v>
      </c>
      <c r="N22" s="31">
        <v>0</v>
      </c>
    </row>
    <row r="23" spans="1:14" s="187" customFormat="1" ht="19.5" customHeight="1">
      <c r="A23" s="72" t="s">
        <v>904</v>
      </c>
      <c r="B23" s="31">
        <v>936</v>
      </c>
      <c r="C23" s="1527">
        <v>0</v>
      </c>
      <c r="D23" s="1527"/>
      <c r="E23" s="1527">
        <v>0</v>
      </c>
      <c r="F23" s="1527"/>
      <c r="G23" s="1527">
        <v>0</v>
      </c>
      <c r="H23" s="1527"/>
      <c r="I23" s="1527">
        <v>0</v>
      </c>
      <c r="J23" s="1527"/>
      <c r="K23" s="79">
        <v>0</v>
      </c>
      <c r="L23" s="31">
        <v>0</v>
      </c>
      <c r="M23" s="31">
        <v>0</v>
      </c>
      <c r="N23" s="31">
        <v>0</v>
      </c>
    </row>
    <row r="24" spans="1:14" s="188" customFormat="1" ht="19.5" customHeight="1" thickBot="1">
      <c r="A24" s="439" t="s">
        <v>1101</v>
      </c>
      <c r="B24" s="714">
        <v>873</v>
      </c>
      <c r="C24" s="1930">
        <v>0</v>
      </c>
      <c r="D24" s="1930"/>
      <c r="E24" s="1930">
        <v>0</v>
      </c>
      <c r="F24" s="1930"/>
      <c r="G24" s="1930">
        <v>0</v>
      </c>
      <c r="H24" s="1930"/>
      <c r="I24" s="1930">
        <v>0</v>
      </c>
      <c r="J24" s="1930"/>
      <c r="K24" s="715">
        <v>0</v>
      </c>
      <c r="L24" s="714">
        <v>0</v>
      </c>
      <c r="M24" s="714">
        <v>0</v>
      </c>
      <c r="N24" s="714">
        <v>0</v>
      </c>
    </row>
    <row r="25" spans="1:14" s="187" customFormat="1" ht="20.100000000000001" customHeight="1" thickBot="1">
      <c r="A25" s="1920"/>
      <c r="B25" s="1920"/>
      <c r="C25" s="1920"/>
      <c r="D25" s="1920"/>
      <c r="E25" s="1920"/>
      <c r="F25" s="1920"/>
      <c r="G25" s="1920"/>
      <c r="H25" s="1920"/>
      <c r="I25" s="1920"/>
      <c r="J25" s="1920"/>
      <c r="K25" s="1920"/>
      <c r="L25" s="1920"/>
      <c r="M25" s="1920"/>
      <c r="N25" s="1920"/>
    </row>
    <row r="26" spans="1:14" s="187" customFormat="1" ht="27.95" customHeight="1">
      <c r="A26" s="1921" t="s">
        <v>202</v>
      </c>
      <c r="B26" s="1962" t="s">
        <v>1137</v>
      </c>
      <c r="C26" s="1962"/>
      <c r="D26" s="1962"/>
      <c r="E26" s="1962"/>
      <c r="F26" s="1962"/>
      <c r="G26" s="1962"/>
      <c r="H26" s="1962"/>
      <c r="I26" s="1962"/>
      <c r="J26" s="1962"/>
      <c r="K26" s="1962"/>
      <c r="L26" s="1963"/>
      <c r="M26" s="1956" t="s">
        <v>1417</v>
      </c>
      <c r="N26" s="1957"/>
    </row>
    <row r="27" spans="1:14" s="187" customFormat="1" ht="15" customHeight="1">
      <c r="A27" s="1922"/>
      <c r="B27" s="1936" t="s">
        <v>1136</v>
      </c>
      <c r="C27" s="1944"/>
      <c r="D27" s="1944" t="s">
        <v>1420</v>
      </c>
      <c r="E27" s="1944"/>
      <c r="F27" s="1944"/>
      <c r="G27" s="1944" t="s">
        <v>1419</v>
      </c>
      <c r="H27" s="1944"/>
      <c r="I27" s="1944"/>
      <c r="J27" s="1756" t="s">
        <v>1418</v>
      </c>
      <c r="K27" s="1964"/>
      <c r="L27" s="1964"/>
      <c r="M27" s="1958"/>
      <c r="N27" s="1959"/>
    </row>
    <row r="28" spans="1:14" s="187" customFormat="1" ht="15" customHeight="1">
      <c r="A28" s="1922"/>
      <c r="B28" s="1938"/>
      <c r="C28" s="1945"/>
      <c r="D28" s="1945"/>
      <c r="E28" s="1945"/>
      <c r="F28" s="1945"/>
      <c r="G28" s="1945"/>
      <c r="H28" s="1945"/>
      <c r="I28" s="1945"/>
      <c r="J28" s="1965"/>
      <c r="K28" s="1965"/>
      <c r="L28" s="1965"/>
      <c r="M28" s="1958"/>
      <c r="N28" s="1959"/>
    </row>
    <row r="29" spans="1:14" s="187" customFormat="1" ht="15" customHeight="1">
      <c r="A29" s="1923"/>
      <c r="B29" s="1940"/>
      <c r="C29" s="1946"/>
      <c r="D29" s="1946"/>
      <c r="E29" s="1946"/>
      <c r="F29" s="1946"/>
      <c r="G29" s="1946"/>
      <c r="H29" s="1946"/>
      <c r="I29" s="1946"/>
      <c r="J29" s="1780"/>
      <c r="K29" s="1780"/>
      <c r="L29" s="1780"/>
      <c r="M29" s="1960"/>
      <c r="N29" s="1961"/>
    </row>
    <row r="30" spans="1:14" s="187" customFormat="1" ht="19.5" customHeight="1">
      <c r="A30" s="977" t="s">
        <v>344</v>
      </c>
      <c r="B30" s="31"/>
      <c r="C30" s="79">
        <v>1</v>
      </c>
      <c r="D30" s="971"/>
      <c r="E30" s="971"/>
      <c r="F30" s="1223">
        <v>2</v>
      </c>
      <c r="G30" s="1527"/>
      <c r="H30" s="1527"/>
      <c r="I30" s="31">
        <v>0</v>
      </c>
      <c r="J30" s="31"/>
      <c r="K30" s="31"/>
      <c r="L30" s="31">
        <v>2</v>
      </c>
      <c r="M30" s="1527"/>
      <c r="N30" s="1527"/>
    </row>
    <row r="31" spans="1:14" s="187" customFormat="1" ht="19.5" customHeight="1">
      <c r="A31" s="977" t="s">
        <v>297</v>
      </c>
      <c r="B31" s="31"/>
      <c r="C31" s="79">
        <v>1</v>
      </c>
      <c r="D31" s="971"/>
      <c r="E31" s="971"/>
      <c r="F31" s="1223">
        <v>2</v>
      </c>
      <c r="G31" s="1527"/>
      <c r="H31" s="1527"/>
      <c r="I31" s="31">
        <v>3</v>
      </c>
      <c r="J31" s="31"/>
      <c r="K31" s="31"/>
      <c r="L31" s="31">
        <v>0</v>
      </c>
      <c r="M31" s="1527"/>
      <c r="N31" s="1527"/>
    </row>
    <row r="32" spans="1:14" s="187" customFormat="1" ht="19.5" customHeight="1">
      <c r="A32" s="977" t="s">
        <v>348</v>
      </c>
      <c r="B32" s="31"/>
      <c r="C32" s="79">
        <v>0</v>
      </c>
      <c r="D32" s="971"/>
      <c r="E32" s="971"/>
      <c r="F32" s="1223">
        <v>0</v>
      </c>
      <c r="G32" s="1527"/>
      <c r="H32" s="1527"/>
      <c r="I32" s="31">
        <v>0</v>
      </c>
      <c r="J32" s="31"/>
      <c r="K32" s="31"/>
      <c r="L32" s="31">
        <v>0</v>
      </c>
      <c r="M32" s="32"/>
      <c r="N32" s="32"/>
    </row>
    <row r="33" spans="1:14" s="187" customFormat="1" ht="19.5" customHeight="1">
      <c r="A33" s="977" t="s">
        <v>904</v>
      </c>
      <c r="B33" s="31"/>
      <c r="C33" s="79">
        <v>0</v>
      </c>
      <c r="D33" s="971"/>
      <c r="E33" s="971"/>
      <c r="F33" s="1223">
        <v>0</v>
      </c>
      <c r="G33" s="1527"/>
      <c r="H33" s="1527"/>
      <c r="I33" s="31">
        <v>0</v>
      </c>
      <c r="J33" s="31"/>
      <c r="K33" s="31"/>
      <c r="L33" s="31">
        <v>0</v>
      </c>
      <c r="M33" s="32"/>
      <c r="N33" s="32"/>
    </row>
    <row r="34" spans="1:14" s="188" customFormat="1" ht="19.5" customHeight="1" thickBot="1">
      <c r="A34" s="439" t="s">
        <v>1101</v>
      </c>
      <c r="B34" s="714"/>
      <c r="C34" s="715">
        <v>0</v>
      </c>
      <c r="D34" s="993"/>
      <c r="E34" s="994"/>
      <c r="F34" s="994">
        <v>0</v>
      </c>
      <c r="G34" s="1930"/>
      <c r="H34" s="1930"/>
      <c r="I34" s="440">
        <v>0</v>
      </c>
      <c r="J34" s="440"/>
      <c r="K34" s="440"/>
      <c r="L34" s="440">
        <v>0</v>
      </c>
      <c r="M34" s="1926"/>
      <c r="N34" s="1926"/>
    </row>
    <row r="35" spans="1:14" s="190" customFormat="1" ht="15" customHeight="1">
      <c r="A35" s="716" t="s">
        <v>1256</v>
      </c>
      <c r="B35" s="716"/>
      <c r="C35" s="716"/>
      <c r="D35" s="716"/>
      <c r="E35" s="716"/>
      <c r="F35" s="716"/>
      <c r="G35" s="716"/>
      <c r="H35" s="716"/>
      <c r="I35" s="716"/>
      <c r="J35" s="716"/>
      <c r="K35" s="716"/>
      <c r="M35" s="995"/>
      <c r="N35" s="1100" t="s">
        <v>1421</v>
      </c>
    </row>
    <row r="36" spans="1:14" s="187" customFormat="1" ht="12.75" customHeight="1">
      <c r="A36" s="716" t="s">
        <v>1415</v>
      </c>
      <c r="B36" s="717"/>
      <c r="C36" s="717"/>
      <c r="D36" s="717"/>
      <c r="E36" s="717"/>
      <c r="F36" s="717"/>
      <c r="G36" s="717"/>
      <c r="H36" s="717"/>
      <c r="I36" s="717"/>
      <c r="J36" s="717"/>
      <c r="K36" s="717"/>
      <c r="L36" s="717"/>
      <c r="M36" s="717"/>
      <c r="N36" s="717"/>
    </row>
    <row r="37" spans="1:14" s="187" customFormat="1" ht="12.75" customHeight="1">
      <c r="A37" s="191"/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</row>
    <row r="38" spans="1:14" s="187" customFormat="1" ht="12.75" customHeight="1"/>
    <row r="39" spans="1:14" s="187" customFormat="1" ht="12.75" customHeight="1"/>
    <row r="40" spans="1:14" s="187" customFormat="1" ht="12.75" customHeight="1">
      <c r="A40" s="191"/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</row>
    <row r="41" spans="1:14" s="187" customFormat="1" ht="12.75" customHeight="1">
      <c r="A41" s="191"/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</row>
    <row r="42" spans="1:14" s="187" customFormat="1" ht="12.75" customHeight="1">
      <c r="A42" s="191"/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</row>
    <row r="43" spans="1:14" s="187" customFormat="1" ht="12.75" customHeight="1">
      <c r="A43" s="191"/>
      <c r="B43" s="191"/>
      <c r="C43" s="191"/>
      <c r="D43" s="191"/>
      <c r="E43" s="191"/>
      <c r="F43" s="191"/>
      <c r="G43" s="191"/>
      <c r="H43" s="191"/>
      <c r="I43" s="191"/>
      <c r="J43" s="191"/>
      <c r="K43" s="191"/>
      <c r="L43" s="191"/>
      <c r="M43" s="191"/>
      <c r="N43" s="191"/>
    </row>
    <row r="44" spans="1:14" s="187" customFormat="1" ht="12.75" customHeight="1">
      <c r="A44" s="191"/>
      <c r="B44" s="191"/>
      <c r="C44" s="191"/>
      <c r="D44" s="191"/>
      <c r="E44" s="191"/>
      <c r="F44" s="191"/>
      <c r="G44" s="191"/>
      <c r="H44" s="191"/>
      <c r="I44" s="191"/>
      <c r="J44" s="191"/>
      <c r="K44" s="191"/>
      <c r="L44" s="191"/>
      <c r="M44" s="191"/>
      <c r="N44" s="191"/>
    </row>
    <row r="45" spans="1:14" s="187" customFormat="1" ht="12.75" customHeight="1">
      <c r="A45" s="191"/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</row>
    <row r="46" spans="1:14" s="187" customFormat="1">
      <c r="A46" s="191"/>
      <c r="B46" s="191"/>
      <c r="C46" s="191"/>
      <c r="D46" s="191"/>
      <c r="E46" s="191"/>
      <c r="F46" s="191"/>
      <c r="G46" s="191"/>
      <c r="H46" s="191"/>
      <c r="I46" s="191"/>
      <c r="J46" s="191"/>
      <c r="K46" s="191"/>
      <c r="L46" s="191"/>
      <c r="M46" s="191"/>
      <c r="N46" s="191"/>
    </row>
    <row r="47" spans="1:14" s="187" customFormat="1">
      <c r="A47" s="191"/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</row>
    <row r="48" spans="1:14" s="187" customFormat="1">
      <c r="A48" s="191"/>
      <c r="B48" s="191"/>
      <c r="C48" s="191"/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</row>
    <row r="49" spans="1:14" s="187" customFormat="1">
      <c r="A49" s="191"/>
      <c r="B49" s="191"/>
      <c r="C49" s="191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</row>
    <row r="50" spans="1:14" s="187" customFormat="1">
      <c r="A50" s="191"/>
      <c r="B50" s="191"/>
      <c r="C50" s="191"/>
      <c r="D50" s="191"/>
      <c r="E50" s="191"/>
      <c r="F50" s="191"/>
      <c r="G50" s="191"/>
      <c r="H50" s="191"/>
      <c r="I50" s="191"/>
      <c r="J50" s="191"/>
      <c r="K50" s="191"/>
      <c r="L50" s="191"/>
      <c r="M50" s="191"/>
      <c r="N50" s="191"/>
    </row>
    <row r="51" spans="1:14" s="187" customFormat="1">
      <c r="A51" s="191"/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</row>
    <row r="52" spans="1:14" s="187" customFormat="1">
      <c r="A52" s="191"/>
      <c r="B52" s="191"/>
      <c r="C52" s="191"/>
      <c r="D52" s="191"/>
      <c r="E52" s="191"/>
      <c r="F52" s="191"/>
      <c r="G52" s="191"/>
      <c r="H52" s="191"/>
      <c r="I52" s="191"/>
      <c r="J52" s="191"/>
      <c r="K52" s="191"/>
      <c r="L52" s="191"/>
      <c r="M52" s="191"/>
      <c r="N52" s="191"/>
    </row>
    <row r="53" spans="1:14" s="187" customFormat="1">
      <c r="A53" s="191"/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1"/>
    </row>
    <row r="54" spans="1:14" s="187" customFormat="1">
      <c r="A54" s="191"/>
      <c r="B54" s="191"/>
      <c r="C54" s="191"/>
      <c r="D54" s="191"/>
      <c r="E54" s="191"/>
      <c r="F54" s="191"/>
      <c r="G54" s="191"/>
      <c r="H54" s="191"/>
      <c r="I54" s="191"/>
      <c r="J54" s="191"/>
      <c r="K54" s="191"/>
      <c r="L54" s="191"/>
      <c r="M54" s="191"/>
      <c r="N54" s="191"/>
    </row>
    <row r="55" spans="1:14" s="187" customFormat="1">
      <c r="A55" s="191"/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</row>
    <row r="56" spans="1:14" s="187" customFormat="1">
      <c r="A56" s="191"/>
      <c r="B56" s="191"/>
      <c r="C56" s="191"/>
      <c r="D56" s="191"/>
      <c r="E56" s="191"/>
      <c r="F56" s="191"/>
      <c r="G56" s="191"/>
      <c r="H56" s="191"/>
      <c r="I56" s="191"/>
      <c r="J56" s="191"/>
      <c r="K56" s="191"/>
      <c r="L56" s="191"/>
      <c r="M56" s="191"/>
      <c r="N56" s="191"/>
    </row>
    <row r="57" spans="1:14" s="187" customFormat="1">
      <c r="A57" s="191"/>
      <c r="B57" s="191"/>
      <c r="C57" s="191"/>
      <c r="D57" s="191"/>
      <c r="E57" s="191"/>
      <c r="F57" s="191"/>
      <c r="G57" s="191"/>
      <c r="H57" s="191"/>
      <c r="I57" s="191"/>
      <c r="J57" s="191"/>
      <c r="K57" s="191"/>
      <c r="L57" s="191"/>
      <c r="M57" s="191"/>
      <c r="N57" s="191"/>
    </row>
    <row r="58" spans="1:14" s="187" customFormat="1">
      <c r="A58" s="191"/>
      <c r="B58" s="191"/>
      <c r="C58" s="191"/>
      <c r="D58" s="191"/>
      <c r="E58" s="191"/>
      <c r="F58" s="191"/>
      <c r="G58" s="191"/>
      <c r="H58" s="191"/>
      <c r="I58" s="191"/>
      <c r="J58" s="191"/>
      <c r="K58" s="191"/>
      <c r="L58" s="191"/>
      <c r="M58" s="191"/>
      <c r="N58" s="191"/>
    </row>
    <row r="59" spans="1:14" s="187" customFormat="1">
      <c r="A59" s="191"/>
      <c r="B59" s="191"/>
      <c r="C59" s="191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</row>
    <row r="60" spans="1:14" s="187" customFormat="1">
      <c r="A60" s="191"/>
      <c r="B60" s="191"/>
      <c r="C60" s="191"/>
      <c r="D60" s="191"/>
      <c r="E60" s="191"/>
      <c r="F60" s="191"/>
      <c r="G60" s="191"/>
      <c r="H60" s="191"/>
      <c r="I60" s="191"/>
      <c r="J60" s="191"/>
      <c r="K60" s="191"/>
      <c r="L60" s="191"/>
      <c r="M60" s="191"/>
      <c r="N60" s="191"/>
    </row>
    <row r="61" spans="1:14" s="187" customFormat="1">
      <c r="A61" s="191"/>
      <c r="B61" s="191"/>
      <c r="C61" s="191"/>
      <c r="D61" s="191"/>
      <c r="E61" s="191"/>
      <c r="F61" s="191"/>
      <c r="G61" s="191"/>
      <c r="H61" s="191"/>
      <c r="I61" s="191"/>
      <c r="J61" s="191"/>
      <c r="K61" s="191"/>
      <c r="L61" s="191"/>
      <c r="M61" s="191"/>
      <c r="N61" s="191"/>
    </row>
    <row r="62" spans="1:14" s="187" customFormat="1">
      <c r="A62" s="191"/>
      <c r="B62" s="191"/>
      <c r="C62" s="191"/>
      <c r="D62" s="191"/>
      <c r="E62" s="191"/>
      <c r="F62" s="191"/>
      <c r="G62" s="191"/>
      <c r="H62" s="191"/>
      <c r="I62" s="191"/>
      <c r="J62" s="191"/>
      <c r="K62" s="191"/>
      <c r="L62" s="191"/>
      <c r="M62" s="191"/>
      <c r="N62" s="191"/>
    </row>
    <row r="63" spans="1:14" s="187" customFormat="1">
      <c r="A63" s="191"/>
      <c r="B63" s="191"/>
      <c r="C63" s="191"/>
      <c r="D63" s="191"/>
      <c r="E63" s="191"/>
      <c r="F63" s="191"/>
      <c r="G63" s="191"/>
      <c r="H63" s="191"/>
      <c r="I63" s="191"/>
      <c r="J63" s="191"/>
      <c r="K63" s="191"/>
      <c r="L63" s="191"/>
      <c r="M63" s="191"/>
      <c r="N63" s="191"/>
    </row>
    <row r="64" spans="1:14" s="187" customFormat="1">
      <c r="A64" s="191"/>
      <c r="B64" s="191"/>
      <c r="C64" s="191"/>
      <c r="D64" s="191"/>
      <c r="E64" s="191"/>
      <c r="F64" s="191"/>
      <c r="G64" s="191"/>
      <c r="H64" s="191"/>
      <c r="I64" s="191"/>
      <c r="J64" s="191"/>
      <c r="K64" s="191"/>
      <c r="L64" s="191"/>
      <c r="M64" s="191"/>
      <c r="N64" s="191"/>
    </row>
    <row r="65" spans="1:14" s="187" customFormat="1">
      <c r="A65" s="191"/>
      <c r="B65" s="191"/>
      <c r="C65" s="191"/>
      <c r="D65" s="191"/>
      <c r="E65" s="191"/>
      <c r="F65" s="191"/>
      <c r="G65" s="191"/>
      <c r="H65" s="191"/>
      <c r="I65" s="191"/>
      <c r="J65" s="191"/>
      <c r="K65" s="191"/>
      <c r="L65" s="191"/>
      <c r="M65" s="191"/>
      <c r="N65" s="191"/>
    </row>
    <row r="66" spans="1:14" s="187" customFormat="1">
      <c r="A66" s="191"/>
      <c r="B66" s="191"/>
      <c r="C66" s="191"/>
      <c r="D66" s="191"/>
      <c r="E66" s="191"/>
      <c r="F66" s="191"/>
      <c r="G66" s="191"/>
      <c r="H66" s="191"/>
      <c r="I66" s="191"/>
      <c r="J66" s="191"/>
      <c r="K66" s="191"/>
      <c r="L66" s="191"/>
      <c r="M66" s="191"/>
      <c r="N66" s="191"/>
    </row>
    <row r="67" spans="1:14" s="187" customFormat="1">
      <c r="A67" s="191"/>
      <c r="B67" s="191"/>
      <c r="C67" s="191"/>
      <c r="D67" s="191"/>
      <c r="E67" s="191"/>
      <c r="F67" s="191"/>
      <c r="G67" s="191"/>
      <c r="H67" s="191"/>
      <c r="I67" s="191"/>
      <c r="J67" s="191"/>
      <c r="K67" s="191"/>
      <c r="L67" s="191"/>
      <c r="M67" s="191"/>
      <c r="N67" s="191"/>
    </row>
    <row r="68" spans="1:14" s="187" customFormat="1">
      <c r="A68" s="191"/>
      <c r="B68" s="191"/>
      <c r="C68" s="191"/>
      <c r="D68" s="191"/>
      <c r="E68" s="191"/>
      <c r="F68" s="191"/>
      <c r="G68" s="191"/>
      <c r="H68" s="191"/>
      <c r="I68" s="191"/>
      <c r="J68" s="191"/>
      <c r="K68" s="191"/>
      <c r="L68" s="191"/>
      <c r="M68" s="191"/>
      <c r="N68" s="191"/>
    </row>
    <row r="69" spans="1:14" s="187" customFormat="1">
      <c r="A69" s="191"/>
      <c r="B69" s="191"/>
      <c r="C69" s="191"/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</row>
    <row r="70" spans="1:14" s="187" customFormat="1">
      <c r="A70" s="191"/>
      <c r="B70" s="191"/>
      <c r="C70" s="191"/>
      <c r="D70" s="191"/>
      <c r="E70" s="191"/>
      <c r="F70" s="191"/>
      <c r="G70" s="191"/>
      <c r="H70" s="191"/>
      <c r="I70" s="191"/>
      <c r="J70" s="191"/>
      <c r="K70" s="191"/>
      <c r="L70" s="191"/>
      <c r="M70" s="191"/>
      <c r="N70" s="191"/>
    </row>
    <row r="71" spans="1:14" s="187" customFormat="1">
      <c r="A71" s="191"/>
      <c r="B71" s="191"/>
      <c r="C71" s="191"/>
      <c r="D71" s="191"/>
      <c r="E71" s="191"/>
      <c r="F71" s="191"/>
      <c r="G71" s="191"/>
      <c r="H71" s="191"/>
      <c r="I71" s="191"/>
      <c r="J71" s="191"/>
      <c r="K71" s="191"/>
      <c r="L71" s="191"/>
      <c r="M71" s="191"/>
      <c r="N71" s="191"/>
    </row>
    <row r="72" spans="1:14" s="187" customFormat="1">
      <c r="A72" s="191"/>
      <c r="B72" s="191"/>
      <c r="C72" s="191"/>
      <c r="D72" s="191"/>
      <c r="E72" s="191"/>
      <c r="F72" s="191"/>
      <c r="G72" s="191"/>
      <c r="H72" s="191"/>
      <c r="I72" s="191"/>
      <c r="J72" s="191"/>
      <c r="K72" s="191"/>
      <c r="L72" s="191"/>
      <c r="M72" s="191"/>
      <c r="N72" s="191"/>
    </row>
    <row r="73" spans="1:14" s="187" customFormat="1">
      <c r="A73" s="191"/>
      <c r="B73" s="191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</row>
    <row r="74" spans="1:14" s="187" customFormat="1">
      <c r="A74" s="191"/>
      <c r="B74" s="191"/>
      <c r="C74" s="191"/>
      <c r="D74" s="191"/>
      <c r="E74" s="191"/>
      <c r="F74" s="191"/>
      <c r="G74" s="191"/>
      <c r="H74" s="191"/>
      <c r="I74" s="191"/>
      <c r="J74" s="191"/>
      <c r="K74" s="191"/>
      <c r="L74" s="191"/>
      <c r="M74" s="191"/>
      <c r="N74" s="191"/>
    </row>
    <row r="75" spans="1:14" s="187" customFormat="1">
      <c r="A75" s="191"/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</row>
    <row r="76" spans="1:14" s="187" customFormat="1">
      <c r="A76" s="191"/>
      <c r="B76" s="191"/>
      <c r="C76" s="191"/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</row>
    <row r="77" spans="1:14" s="187" customFormat="1">
      <c r="A77" s="191"/>
      <c r="B77" s="191"/>
      <c r="C77" s="191"/>
      <c r="D77" s="191"/>
      <c r="E77" s="191"/>
      <c r="F77" s="191"/>
      <c r="G77" s="191"/>
      <c r="H77" s="191"/>
      <c r="I77" s="191"/>
      <c r="J77" s="191"/>
      <c r="K77" s="191"/>
      <c r="L77" s="191"/>
      <c r="M77" s="191"/>
      <c r="N77" s="191"/>
    </row>
    <row r="78" spans="1:14" s="187" customFormat="1">
      <c r="A78" s="191"/>
      <c r="B78" s="191"/>
      <c r="C78" s="191"/>
      <c r="D78" s="191"/>
      <c r="E78" s="191"/>
      <c r="F78" s="191"/>
      <c r="G78" s="191"/>
      <c r="H78" s="191"/>
      <c r="I78" s="191"/>
      <c r="J78" s="191"/>
      <c r="K78" s="191"/>
      <c r="L78" s="191"/>
      <c r="M78" s="191"/>
      <c r="N78" s="191"/>
    </row>
    <row r="79" spans="1:14" s="187" customFormat="1">
      <c r="A79" s="191"/>
      <c r="B79" s="191"/>
      <c r="C79" s="191"/>
      <c r="D79" s="191"/>
      <c r="E79" s="191"/>
      <c r="F79" s="191"/>
      <c r="G79" s="191"/>
      <c r="H79" s="191"/>
      <c r="I79" s="191"/>
      <c r="J79" s="191"/>
      <c r="K79" s="191"/>
      <c r="L79" s="191"/>
      <c r="M79" s="191"/>
      <c r="N79" s="191"/>
    </row>
    <row r="80" spans="1:14" s="187" customFormat="1">
      <c r="A80" s="191"/>
      <c r="B80" s="191"/>
      <c r="C80" s="191"/>
      <c r="D80" s="191"/>
      <c r="E80" s="191"/>
      <c r="F80" s="191"/>
      <c r="G80" s="191"/>
      <c r="H80" s="191"/>
      <c r="I80" s="191"/>
      <c r="J80" s="191"/>
      <c r="K80" s="191"/>
      <c r="L80" s="191"/>
      <c r="M80" s="191"/>
      <c r="N80" s="191"/>
    </row>
    <row r="81" spans="1:14" s="187" customFormat="1">
      <c r="A81" s="191"/>
      <c r="B81" s="191"/>
      <c r="C81" s="191"/>
      <c r="D81" s="191"/>
      <c r="E81" s="191"/>
      <c r="F81" s="191"/>
      <c r="G81" s="191"/>
      <c r="H81" s="191"/>
      <c r="I81" s="191"/>
      <c r="J81" s="191"/>
      <c r="K81" s="191"/>
      <c r="L81" s="191"/>
      <c r="M81" s="191"/>
      <c r="N81" s="191"/>
    </row>
    <row r="82" spans="1:14" s="187" customFormat="1">
      <c r="A82" s="191"/>
      <c r="B82" s="191"/>
      <c r="C82" s="191"/>
      <c r="D82" s="191"/>
      <c r="E82" s="191"/>
      <c r="F82" s="191"/>
      <c r="G82" s="191"/>
      <c r="H82" s="191"/>
      <c r="I82" s="191"/>
      <c r="J82" s="191"/>
      <c r="K82" s="191"/>
      <c r="L82" s="191"/>
      <c r="M82" s="191"/>
      <c r="N82" s="191"/>
    </row>
    <row r="83" spans="1:14" s="187" customFormat="1">
      <c r="A83" s="191"/>
      <c r="B83" s="191"/>
      <c r="C83" s="191"/>
      <c r="D83" s="191"/>
      <c r="E83" s="191"/>
      <c r="F83" s="191"/>
      <c r="G83" s="191"/>
      <c r="H83" s="191"/>
      <c r="I83" s="191"/>
      <c r="J83" s="191"/>
      <c r="K83" s="191"/>
      <c r="L83" s="191"/>
      <c r="M83" s="191"/>
      <c r="N83" s="191"/>
    </row>
    <row r="84" spans="1:14" s="187" customFormat="1">
      <c r="A84" s="191"/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</row>
    <row r="85" spans="1:14" s="187" customFormat="1">
      <c r="A85" s="191"/>
      <c r="B85" s="191"/>
      <c r="C85" s="191"/>
      <c r="D85" s="191"/>
      <c r="E85" s="191"/>
      <c r="F85" s="191"/>
      <c r="G85" s="191"/>
      <c r="H85" s="191"/>
      <c r="I85" s="191"/>
      <c r="J85" s="191"/>
      <c r="K85" s="191"/>
      <c r="L85" s="191"/>
      <c r="M85" s="191"/>
      <c r="N85" s="191"/>
    </row>
    <row r="86" spans="1:14" s="187" customFormat="1">
      <c r="A86" s="191"/>
      <c r="B86" s="191"/>
      <c r="C86" s="191"/>
      <c r="D86" s="191"/>
      <c r="E86" s="191"/>
      <c r="F86" s="191"/>
      <c r="G86" s="191"/>
      <c r="H86" s="191"/>
      <c r="I86" s="191"/>
      <c r="J86" s="191"/>
      <c r="K86" s="191"/>
      <c r="L86" s="191"/>
      <c r="M86" s="191"/>
      <c r="N86" s="191"/>
    </row>
    <row r="87" spans="1:14" s="187" customFormat="1">
      <c r="A87" s="191"/>
      <c r="B87" s="191"/>
      <c r="C87" s="191"/>
      <c r="D87" s="191"/>
      <c r="E87" s="191"/>
      <c r="F87" s="191"/>
      <c r="G87" s="191"/>
      <c r="H87" s="191"/>
      <c r="I87" s="191"/>
      <c r="J87" s="191"/>
      <c r="K87" s="191"/>
      <c r="L87" s="191"/>
      <c r="M87" s="191"/>
      <c r="N87" s="191"/>
    </row>
    <row r="88" spans="1:14" s="187" customFormat="1">
      <c r="A88" s="191"/>
      <c r="B88" s="191"/>
      <c r="C88" s="191"/>
      <c r="D88" s="191"/>
      <c r="E88" s="191"/>
      <c r="F88" s="191"/>
      <c r="G88" s="191"/>
      <c r="H88" s="191"/>
      <c r="I88" s="191"/>
      <c r="J88" s="191"/>
      <c r="K88" s="191"/>
      <c r="L88" s="191"/>
      <c r="M88" s="191"/>
      <c r="N88" s="191"/>
    </row>
    <row r="89" spans="1:14" s="187" customFormat="1">
      <c r="A89" s="191"/>
      <c r="B89" s="191"/>
      <c r="C89" s="191"/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</row>
    <row r="90" spans="1:14" s="187" customFormat="1">
      <c r="A90" s="191"/>
      <c r="B90" s="191"/>
      <c r="C90" s="191"/>
      <c r="D90" s="191"/>
      <c r="E90" s="191"/>
      <c r="F90" s="191"/>
      <c r="G90" s="191"/>
      <c r="H90" s="191"/>
      <c r="I90" s="191"/>
      <c r="J90" s="191"/>
      <c r="K90" s="191"/>
      <c r="L90" s="191"/>
      <c r="M90" s="191"/>
      <c r="N90" s="191"/>
    </row>
    <row r="91" spans="1:14" s="187" customFormat="1">
      <c r="A91" s="191"/>
      <c r="B91" s="191"/>
      <c r="C91" s="191"/>
      <c r="D91" s="191"/>
      <c r="E91" s="191"/>
      <c r="F91" s="191"/>
      <c r="G91" s="191"/>
      <c r="H91" s="191"/>
      <c r="I91" s="191"/>
      <c r="J91" s="191"/>
      <c r="K91" s="191"/>
      <c r="L91" s="191"/>
      <c r="M91" s="191"/>
      <c r="N91" s="191"/>
    </row>
    <row r="92" spans="1:14" s="187" customFormat="1">
      <c r="A92" s="191"/>
      <c r="B92" s="191"/>
      <c r="C92" s="191"/>
      <c r="D92" s="191"/>
      <c r="E92" s="191"/>
      <c r="F92" s="191"/>
      <c r="G92" s="191"/>
      <c r="H92" s="191"/>
      <c r="I92" s="191"/>
      <c r="J92" s="191"/>
      <c r="K92" s="191"/>
      <c r="L92" s="191"/>
      <c r="M92" s="191"/>
      <c r="N92" s="191"/>
    </row>
    <row r="93" spans="1:14" s="187" customFormat="1">
      <c r="A93" s="191"/>
      <c r="B93" s="191"/>
      <c r="C93" s="191"/>
      <c r="D93" s="191"/>
      <c r="E93" s="191"/>
      <c r="F93" s="191"/>
      <c r="G93" s="191"/>
      <c r="H93" s="191"/>
      <c r="I93" s="191"/>
      <c r="J93" s="191"/>
      <c r="K93" s="191"/>
      <c r="L93" s="191"/>
      <c r="M93" s="191"/>
      <c r="N93" s="191"/>
    </row>
    <row r="94" spans="1:14" s="187" customFormat="1">
      <c r="A94" s="191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191"/>
    </row>
    <row r="95" spans="1:14" s="187" customFormat="1">
      <c r="A95" s="191"/>
      <c r="B95" s="191"/>
      <c r="C95" s="191"/>
      <c r="D95" s="191"/>
      <c r="E95" s="191"/>
      <c r="F95" s="191"/>
      <c r="G95" s="191"/>
      <c r="H95" s="191"/>
      <c r="I95" s="191"/>
      <c r="J95" s="191"/>
      <c r="K95" s="191"/>
      <c r="L95" s="191"/>
      <c r="M95" s="191"/>
      <c r="N95" s="191"/>
    </row>
    <row r="96" spans="1:14" s="187" customFormat="1">
      <c r="A96" s="191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191"/>
    </row>
    <row r="97" spans="1:22" s="187" customFormat="1">
      <c r="A97" s="191"/>
      <c r="B97" s="191"/>
      <c r="C97" s="191"/>
      <c r="D97" s="191"/>
      <c r="E97" s="191"/>
      <c r="F97" s="191"/>
      <c r="G97" s="191"/>
      <c r="H97" s="191"/>
      <c r="I97" s="191"/>
      <c r="J97" s="191"/>
      <c r="K97" s="191"/>
      <c r="L97" s="191"/>
      <c r="M97" s="191"/>
      <c r="N97" s="191"/>
    </row>
    <row r="98" spans="1:22" s="187" customFormat="1">
      <c r="A98" s="191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191"/>
    </row>
    <row r="99" spans="1:22" s="187" customFormat="1">
      <c r="A99" s="191"/>
      <c r="B99" s="191"/>
      <c r="C99" s="191"/>
      <c r="D99" s="191"/>
      <c r="E99" s="191"/>
      <c r="F99" s="191"/>
      <c r="G99" s="191"/>
      <c r="H99" s="191"/>
      <c r="I99" s="191"/>
      <c r="J99" s="191"/>
      <c r="K99" s="191"/>
      <c r="L99" s="191"/>
      <c r="M99" s="191"/>
      <c r="N99" s="191"/>
    </row>
    <row r="100" spans="1:22" s="187" customFormat="1">
      <c r="A100" s="191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191"/>
    </row>
    <row r="101" spans="1:22" s="187" customFormat="1">
      <c r="A101" s="191"/>
      <c r="B101" s="191"/>
      <c r="C101" s="191"/>
      <c r="D101" s="191"/>
      <c r="E101" s="191"/>
      <c r="F101" s="191"/>
      <c r="G101" s="191"/>
      <c r="H101" s="191"/>
      <c r="I101" s="191"/>
      <c r="J101" s="191"/>
      <c r="K101" s="191"/>
      <c r="L101" s="191"/>
      <c r="M101" s="191"/>
      <c r="N101" s="191"/>
    </row>
    <row r="102" spans="1:22" s="187" customFormat="1">
      <c r="A102" s="191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191"/>
      <c r="S102" s="177"/>
      <c r="T102" s="177"/>
      <c r="U102" s="177"/>
      <c r="V102" s="177"/>
    </row>
    <row r="103" spans="1:22" s="187" customFormat="1">
      <c r="A103" s="191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191"/>
      <c r="S103" s="177"/>
      <c r="T103" s="177"/>
      <c r="U103" s="177"/>
      <c r="V103" s="177"/>
    </row>
    <row r="104" spans="1:22" s="187" customFormat="1">
      <c r="A104" s="191"/>
      <c r="B104" s="191"/>
      <c r="C104" s="191"/>
      <c r="D104" s="191"/>
      <c r="E104" s="191"/>
      <c r="F104" s="191"/>
      <c r="G104" s="191"/>
      <c r="H104" s="191"/>
      <c r="I104" s="191"/>
      <c r="J104" s="191"/>
      <c r="K104" s="191"/>
      <c r="L104" s="191"/>
      <c r="M104" s="191"/>
      <c r="N104" s="191"/>
      <c r="S104" s="177"/>
      <c r="T104" s="177"/>
      <c r="U104" s="177"/>
      <c r="V104" s="177"/>
    </row>
  </sheetData>
  <sheetProtection selectLockedCells="1"/>
  <mergeCells count="67">
    <mergeCell ref="G32:H32"/>
    <mergeCell ref="G33:H33"/>
    <mergeCell ref="G34:H34"/>
    <mergeCell ref="I23:J23"/>
    <mergeCell ref="I24:J24"/>
    <mergeCell ref="G23:H23"/>
    <mergeCell ref="G24:H24"/>
    <mergeCell ref="J27:L29"/>
    <mergeCell ref="G27:I29"/>
    <mergeCell ref="G31:H31"/>
    <mergeCell ref="M26:N29"/>
    <mergeCell ref="B26:L26"/>
    <mergeCell ref="I20:J20"/>
    <mergeCell ref="I21:J21"/>
    <mergeCell ref="I22:J22"/>
    <mergeCell ref="G21:H21"/>
    <mergeCell ref="G22:H22"/>
    <mergeCell ref="D27:F29"/>
    <mergeCell ref="B27:C29"/>
    <mergeCell ref="A3:N3"/>
    <mergeCell ref="A4:N4"/>
    <mergeCell ref="A6:A9"/>
    <mergeCell ref="L6:N6"/>
    <mergeCell ref="D8:D9"/>
    <mergeCell ref="E8:E9"/>
    <mergeCell ref="G8:G9"/>
    <mergeCell ref="H8:H9"/>
    <mergeCell ref="J8:J9"/>
    <mergeCell ref="K8:K9"/>
    <mergeCell ref="B6:K6"/>
    <mergeCell ref="C7:E7"/>
    <mergeCell ref="F7:H7"/>
    <mergeCell ref="I7:K7"/>
    <mergeCell ref="B7:B9"/>
    <mergeCell ref="L7:L9"/>
    <mergeCell ref="M7:M9"/>
    <mergeCell ref="N7:N9"/>
    <mergeCell ref="E23:F23"/>
    <mergeCell ref="C17:D19"/>
    <mergeCell ref="E17:F19"/>
    <mergeCell ref="G17:H19"/>
    <mergeCell ref="I17:J19"/>
    <mergeCell ref="C16:J16"/>
    <mergeCell ref="K17:K19"/>
    <mergeCell ref="K16:N16"/>
    <mergeCell ref="C20:D20"/>
    <mergeCell ref="C21:D21"/>
    <mergeCell ref="C22:D22"/>
    <mergeCell ref="E21:F21"/>
    <mergeCell ref="E22:F22"/>
    <mergeCell ref="L17:L19"/>
    <mergeCell ref="A15:N15"/>
    <mergeCell ref="A16:A19"/>
    <mergeCell ref="B17:B19"/>
    <mergeCell ref="M34:N34"/>
    <mergeCell ref="G30:H30"/>
    <mergeCell ref="M30:N30"/>
    <mergeCell ref="M17:M19"/>
    <mergeCell ref="N17:N19"/>
    <mergeCell ref="A25:N25"/>
    <mergeCell ref="A26:A29"/>
    <mergeCell ref="M31:N31"/>
    <mergeCell ref="E24:F24"/>
    <mergeCell ref="G20:H20"/>
    <mergeCell ref="C23:D23"/>
    <mergeCell ref="E20:F20"/>
    <mergeCell ref="C24:D24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B14:C14 D14:F14 G14:I14 J14:N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view="pageBreakPreview" zoomScaleNormal="100" zoomScaleSheetLayoutView="100" workbookViewId="0">
      <selection activeCell="L32" sqref="L32"/>
    </sheetView>
  </sheetViews>
  <sheetFormatPr defaultColWidth="8.375" defaultRowHeight="11.25"/>
  <cols>
    <col min="1" max="1" width="6.625" style="203" customWidth="1"/>
    <col min="2" max="2" width="9" style="209" customWidth="1"/>
    <col min="3" max="3" width="7.625" style="209" customWidth="1"/>
    <col min="4" max="4" width="10.125" style="210" customWidth="1"/>
    <col min="5" max="5" width="10.25" style="211" customWidth="1"/>
    <col min="6" max="6" width="7.625" style="209" customWidth="1"/>
    <col min="7" max="7" width="6.875" style="209" customWidth="1"/>
    <col min="8" max="8" width="9.125" style="210" customWidth="1"/>
    <col min="9" max="9" width="7.625" style="211" customWidth="1"/>
    <col min="10" max="10" width="7.5" style="209" customWidth="1"/>
    <col min="11" max="16384" width="8.375" style="210"/>
  </cols>
  <sheetData>
    <row r="1" spans="1:10" s="199" customFormat="1" ht="14.1" customHeight="1">
      <c r="A1" s="208"/>
      <c r="B1" s="218"/>
      <c r="C1" s="218"/>
      <c r="D1" s="202"/>
      <c r="E1" s="219"/>
      <c r="F1" s="218"/>
      <c r="G1" s="218"/>
      <c r="H1" s="202"/>
      <c r="I1" s="219"/>
      <c r="J1" s="182" t="s">
        <v>1422</v>
      </c>
    </row>
    <row r="2" spans="1:10" s="199" customFormat="1" ht="14.1" customHeight="1">
      <c r="A2" s="208"/>
      <c r="B2" s="218"/>
      <c r="C2" s="218"/>
      <c r="D2" s="202"/>
      <c r="E2" s="219"/>
      <c r="F2" s="218"/>
      <c r="G2" s="218"/>
      <c r="H2" s="202"/>
      <c r="I2" s="219"/>
      <c r="J2" s="14"/>
    </row>
    <row r="3" spans="1:10" s="194" customFormat="1" ht="20.100000000000001" customHeight="1">
      <c r="A3" s="1916" t="s">
        <v>958</v>
      </c>
      <c r="B3" s="1916"/>
      <c r="C3" s="1916"/>
      <c r="D3" s="1916"/>
      <c r="E3" s="1916"/>
      <c r="F3" s="1916"/>
      <c r="G3" s="1916"/>
      <c r="H3" s="1916"/>
      <c r="I3" s="1916"/>
      <c r="J3" s="1916"/>
    </row>
    <row r="4" spans="1:10" s="196" customFormat="1" ht="24" customHeight="1">
      <c r="A4" s="1995" t="s">
        <v>959</v>
      </c>
      <c r="B4" s="1995"/>
      <c r="C4" s="1995"/>
      <c r="D4" s="1995"/>
      <c r="E4" s="1995"/>
      <c r="F4" s="1995"/>
      <c r="G4" s="1995"/>
      <c r="H4" s="1995"/>
      <c r="I4" s="1995"/>
      <c r="J4" s="1995"/>
    </row>
    <row r="5" spans="1:10" s="197" customFormat="1" ht="18" customHeight="1" thickBot="1">
      <c r="A5" s="176" t="s">
        <v>89</v>
      </c>
      <c r="B5" s="212"/>
      <c r="C5" s="212"/>
      <c r="E5" s="213"/>
      <c r="F5" s="212"/>
      <c r="G5" s="212"/>
      <c r="I5" s="213"/>
      <c r="J5" s="214" t="s">
        <v>397</v>
      </c>
    </row>
    <row r="6" spans="1:10" s="199" customFormat="1" ht="20.100000000000001" customHeight="1">
      <c r="A6" s="1921" t="s">
        <v>398</v>
      </c>
      <c r="B6" s="1996" t="s">
        <v>399</v>
      </c>
      <c r="C6" s="2006" t="s">
        <v>400</v>
      </c>
      <c r="D6" s="2007"/>
      <c r="E6" s="2007"/>
      <c r="F6" s="2008"/>
      <c r="G6" s="2006" t="s">
        <v>401</v>
      </c>
      <c r="H6" s="2007"/>
      <c r="I6" s="2007"/>
      <c r="J6" s="2007"/>
    </row>
    <row r="7" spans="1:10" s="199" customFormat="1" ht="10.5" customHeight="1">
      <c r="A7" s="1922"/>
      <c r="B7" s="1997"/>
      <c r="C7" s="253"/>
      <c r="D7" s="1999" t="s">
        <v>402</v>
      </c>
      <c r="E7" s="2000" t="s">
        <v>403</v>
      </c>
      <c r="F7" s="2000" t="s">
        <v>404</v>
      </c>
      <c r="G7" s="1918"/>
      <c r="H7" s="2003" t="s">
        <v>405</v>
      </c>
      <c r="I7" s="2000" t="s">
        <v>406</v>
      </c>
      <c r="J7" s="2012" t="s">
        <v>407</v>
      </c>
    </row>
    <row r="8" spans="1:10" s="199" customFormat="1" ht="9" customHeight="1">
      <c r="A8" s="1922"/>
      <c r="B8" s="1997"/>
      <c r="C8" s="253"/>
      <c r="D8" s="1913"/>
      <c r="E8" s="2001"/>
      <c r="F8" s="2001"/>
      <c r="G8" s="1918"/>
      <c r="H8" s="2004"/>
      <c r="I8" s="2001"/>
      <c r="J8" s="2013"/>
    </row>
    <row r="9" spans="1:10" s="199" customFormat="1" ht="9.75" customHeight="1">
      <c r="A9" s="1922"/>
      <c r="B9" s="1997"/>
      <c r="C9" s="253"/>
      <c r="D9" s="1913"/>
      <c r="E9" s="2001"/>
      <c r="F9" s="2001"/>
      <c r="G9" s="1918"/>
      <c r="H9" s="2004"/>
      <c r="I9" s="2001"/>
      <c r="J9" s="2013"/>
    </row>
    <row r="10" spans="1:10" s="199" customFormat="1" ht="5.25" customHeight="1">
      <c r="A10" s="1923"/>
      <c r="B10" s="1998"/>
      <c r="C10" s="254"/>
      <c r="D10" s="1914"/>
      <c r="E10" s="2002"/>
      <c r="F10" s="2002"/>
      <c r="G10" s="1919"/>
      <c r="H10" s="2005"/>
      <c r="I10" s="2002"/>
      <c r="J10" s="2014"/>
    </row>
    <row r="11" spans="1:10" s="216" customFormat="1" ht="18.95" customHeight="1">
      <c r="A11" s="29" t="s">
        <v>344</v>
      </c>
      <c r="B11" s="184">
        <v>48</v>
      </c>
      <c r="C11" s="79">
        <f>SUM(D11:F11)</f>
        <v>103</v>
      </c>
      <c r="D11" s="32">
        <v>103</v>
      </c>
      <c r="E11" s="32">
        <v>0</v>
      </c>
      <c r="F11" s="36">
        <v>0</v>
      </c>
      <c r="G11" s="31">
        <f>SUM(H11:J11)</f>
        <v>4</v>
      </c>
      <c r="H11" s="32">
        <v>4</v>
      </c>
      <c r="I11" s="32">
        <v>0</v>
      </c>
      <c r="J11" s="32">
        <v>0</v>
      </c>
    </row>
    <row r="12" spans="1:10" s="216" customFormat="1" ht="18.95" customHeight="1">
      <c r="A12" s="29" t="s">
        <v>297</v>
      </c>
      <c r="B12" s="184">
        <v>35</v>
      </c>
      <c r="C12" s="79">
        <v>621</v>
      </c>
      <c r="D12" s="32">
        <v>588</v>
      </c>
      <c r="E12" s="32">
        <v>33</v>
      </c>
      <c r="F12" s="36">
        <v>0</v>
      </c>
      <c r="G12" s="31">
        <v>45</v>
      </c>
      <c r="H12" s="32">
        <v>26</v>
      </c>
      <c r="I12" s="32">
        <v>2</v>
      </c>
      <c r="J12" s="32">
        <v>17</v>
      </c>
    </row>
    <row r="13" spans="1:10" s="216" customFormat="1" ht="18.95" customHeight="1">
      <c r="A13" s="29" t="s">
        <v>348</v>
      </c>
      <c r="B13" s="184">
        <v>41</v>
      </c>
      <c r="C13" s="79">
        <v>292</v>
      </c>
      <c r="D13" s="32">
        <v>264</v>
      </c>
      <c r="E13" s="32">
        <v>28</v>
      </c>
      <c r="F13" s="36">
        <v>0</v>
      </c>
      <c r="G13" s="31">
        <v>31</v>
      </c>
      <c r="H13" s="32">
        <v>19</v>
      </c>
      <c r="I13" s="32">
        <v>0</v>
      </c>
      <c r="J13" s="32">
        <v>12</v>
      </c>
    </row>
    <row r="14" spans="1:10" s="216" customFormat="1" ht="18.95" customHeight="1">
      <c r="A14" s="29" t="s">
        <v>904</v>
      </c>
      <c r="B14" s="184">
        <v>45</v>
      </c>
      <c r="C14" s="79">
        <v>179</v>
      </c>
      <c r="D14" s="32">
        <v>133</v>
      </c>
      <c r="E14" s="32">
        <v>31</v>
      </c>
      <c r="F14" s="31">
        <v>15</v>
      </c>
      <c r="G14" s="31">
        <v>52</v>
      </c>
      <c r="H14" s="32">
        <v>31</v>
      </c>
      <c r="I14" s="32">
        <v>0</v>
      </c>
      <c r="J14" s="32">
        <v>21</v>
      </c>
    </row>
    <row r="15" spans="1:10" s="215" customFormat="1" ht="18.95" customHeight="1" thickBot="1">
      <c r="A15" s="425" t="s">
        <v>1101</v>
      </c>
      <c r="B15" s="718">
        <v>47</v>
      </c>
      <c r="C15" s="719">
        <f>SUM(D15:F15)</f>
        <v>259</v>
      </c>
      <c r="D15" s="720">
        <v>247</v>
      </c>
      <c r="E15" s="720">
        <v>12</v>
      </c>
      <c r="F15" s="720">
        <v>0</v>
      </c>
      <c r="G15" s="721">
        <f>SUM(H15:J15,B27:C27)</f>
        <v>58</v>
      </c>
      <c r="H15" s="720">
        <v>31</v>
      </c>
      <c r="I15" s="720">
        <v>0</v>
      </c>
      <c r="J15" s="720">
        <v>10</v>
      </c>
    </row>
    <row r="16" spans="1:10" s="216" customFormat="1" ht="20.100000000000001" customHeight="1" thickBot="1">
      <c r="A16" s="1976"/>
      <c r="B16" s="1976"/>
      <c r="C16" s="1976"/>
      <c r="D16" s="1976"/>
      <c r="E16" s="1976"/>
      <c r="F16" s="1976"/>
      <c r="G16" s="1976"/>
      <c r="H16" s="1976"/>
      <c r="I16" s="1976"/>
      <c r="J16" s="1976"/>
    </row>
    <row r="17" spans="1:10" s="216" customFormat="1" ht="18" customHeight="1">
      <c r="A17" s="1978" t="s">
        <v>398</v>
      </c>
      <c r="B17" s="2021" t="s">
        <v>401</v>
      </c>
      <c r="C17" s="2022"/>
      <c r="D17" s="2023" t="s">
        <v>408</v>
      </c>
      <c r="E17" s="1969"/>
      <c r="F17" s="1969"/>
      <c r="G17" s="1969"/>
      <c r="H17" s="1969"/>
      <c r="I17" s="1969"/>
      <c r="J17" s="1969"/>
    </row>
    <row r="18" spans="1:10" s="216" customFormat="1" ht="18" customHeight="1">
      <c r="A18" s="1979"/>
      <c r="B18" s="2015" t="s">
        <v>204</v>
      </c>
      <c r="C18" s="1981" t="s">
        <v>404</v>
      </c>
      <c r="D18" s="2009" t="s">
        <v>409</v>
      </c>
      <c r="E18" s="2010"/>
      <c r="F18" s="2011"/>
      <c r="G18" s="1967" t="s">
        <v>410</v>
      </c>
      <c r="H18" s="1967"/>
      <c r="I18" s="1967"/>
      <c r="J18" s="1967"/>
    </row>
    <row r="19" spans="1:10" s="216" customFormat="1" ht="12" customHeight="1">
      <c r="A19" s="1979"/>
      <c r="B19" s="2016"/>
      <c r="C19" s="1982"/>
      <c r="D19" s="255"/>
      <c r="E19" s="2024" t="s">
        <v>411</v>
      </c>
      <c r="F19" s="2018" t="s">
        <v>412</v>
      </c>
      <c r="G19" s="1988" t="s">
        <v>1423</v>
      </c>
      <c r="H19" s="1989"/>
      <c r="I19" s="1988" t="s">
        <v>1425</v>
      </c>
      <c r="J19" s="1992"/>
    </row>
    <row r="20" spans="1:10" s="216" customFormat="1" ht="12" customHeight="1">
      <c r="A20" s="1979"/>
      <c r="B20" s="2016"/>
      <c r="C20" s="1982"/>
      <c r="D20" s="255"/>
      <c r="E20" s="2026"/>
      <c r="F20" s="2019"/>
      <c r="G20" s="1990" t="s">
        <v>1424</v>
      </c>
      <c r="H20" s="1991"/>
      <c r="I20" s="1993" t="s">
        <v>1426</v>
      </c>
      <c r="J20" s="1994"/>
    </row>
    <row r="21" spans="1:10" s="216" customFormat="1" ht="14.25" customHeight="1">
      <c r="A21" s="1979"/>
      <c r="B21" s="2016"/>
      <c r="C21" s="1982"/>
      <c r="D21" s="255"/>
      <c r="E21" s="2026"/>
      <c r="F21" s="2019"/>
      <c r="G21" s="2024" t="s">
        <v>411</v>
      </c>
      <c r="H21" s="2018" t="s">
        <v>412</v>
      </c>
      <c r="I21" s="2027" t="s">
        <v>411</v>
      </c>
      <c r="J21" s="1984" t="s">
        <v>412</v>
      </c>
    </row>
    <row r="22" spans="1:10" s="216" customFormat="1" ht="14.25" customHeight="1">
      <c r="A22" s="1980"/>
      <c r="B22" s="2017"/>
      <c r="C22" s="1983"/>
      <c r="D22" s="256"/>
      <c r="E22" s="2025"/>
      <c r="F22" s="2020"/>
      <c r="G22" s="2025"/>
      <c r="H22" s="2020"/>
      <c r="I22" s="2028"/>
      <c r="J22" s="1987"/>
    </row>
    <row r="23" spans="1:10" s="215" customFormat="1" ht="18.95" customHeight="1">
      <c r="A23" s="29" t="s">
        <v>344</v>
      </c>
      <c r="B23" s="79">
        <v>2</v>
      </c>
      <c r="C23" s="79">
        <v>4</v>
      </c>
      <c r="D23" s="79">
        <v>1993</v>
      </c>
      <c r="E23" s="79">
        <v>1196</v>
      </c>
      <c r="F23" s="79">
        <v>797</v>
      </c>
      <c r="G23" s="79">
        <v>203</v>
      </c>
      <c r="H23" s="79">
        <v>136</v>
      </c>
      <c r="I23" s="31">
        <v>993</v>
      </c>
      <c r="J23" s="31">
        <v>661</v>
      </c>
    </row>
    <row r="24" spans="1:10" s="215" customFormat="1" ht="18.95" customHeight="1">
      <c r="A24" s="29" t="s">
        <v>297</v>
      </c>
      <c r="B24" s="79">
        <v>11</v>
      </c>
      <c r="C24" s="79">
        <v>3</v>
      </c>
      <c r="D24" s="79">
        <v>1748</v>
      </c>
      <c r="E24" s="79">
        <v>1090</v>
      </c>
      <c r="F24" s="79">
        <v>658</v>
      </c>
      <c r="G24" s="79">
        <v>137</v>
      </c>
      <c r="H24" s="79">
        <v>74</v>
      </c>
      <c r="I24" s="31">
        <v>953</v>
      </c>
      <c r="J24" s="31">
        <v>584</v>
      </c>
    </row>
    <row r="25" spans="1:10" s="215" customFormat="1" ht="18.95" customHeight="1">
      <c r="A25" s="29" t="s">
        <v>348</v>
      </c>
      <c r="B25" s="79">
        <v>9</v>
      </c>
      <c r="C25" s="79">
        <v>1</v>
      </c>
      <c r="D25" s="79">
        <v>1901</v>
      </c>
      <c r="E25" s="79">
        <v>1188</v>
      </c>
      <c r="F25" s="79">
        <v>713</v>
      </c>
      <c r="G25" s="79">
        <v>133</v>
      </c>
      <c r="H25" s="79">
        <v>61</v>
      </c>
      <c r="I25" s="31">
        <v>1055</v>
      </c>
      <c r="J25" s="31">
        <v>652</v>
      </c>
    </row>
    <row r="26" spans="1:10" s="215" customFormat="1" ht="18.95" customHeight="1">
      <c r="A26" s="29" t="s">
        <v>904</v>
      </c>
      <c r="B26" s="79">
        <v>13</v>
      </c>
      <c r="C26" s="79">
        <v>13</v>
      </c>
      <c r="D26" s="79">
        <v>1998</v>
      </c>
      <c r="E26" s="79">
        <v>1252</v>
      </c>
      <c r="F26" s="79">
        <v>746</v>
      </c>
      <c r="G26" s="79">
        <v>140</v>
      </c>
      <c r="H26" s="79">
        <v>75</v>
      </c>
      <c r="I26" s="31">
        <v>1111</v>
      </c>
      <c r="J26" s="31">
        <v>672</v>
      </c>
    </row>
    <row r="27" spans="1:10" s="215" customFormat="1" ht="18.95" customHeight="1" thickBot="1">
      <c r="A27" s="425" t="s">
        <v>1101</v>
      </c>
      <c r="B27" s="720">
        <v>13</v>
      </c>
      <c r="C27" s="720">
        <v>4</v>
      </c>
      <c r="D27" s="720">
        <f>SUM(E27:F27)</f>
        <v>2101</v>
      </c>
      <c r="E27" s="720">
        <f>SUM(G27,I27)</f>
        <v>1305</v>
      </c>
      <c r="F27" s="720">
        <f>SUM(H27,J27)</f>
        <v>796</v>
      </c>
      <c r="G27" s="720">
        <v>111</v>
      </c>
      <c r="H27" s="720">
        <v>50</v>
      </c>
      <c r="I27" s="720">
        <v>1194</v>
      </c>
      <c r="J27" s="720">
        <v>746</v>
      </c>
    </row>
    <row r="28" spans="1:10" s="216" customFormat="1" ht="20.100000000000001" customHeight="1" thickBot="1">
      <c r="A28" s="1976"/>
      <c r="B28" s="1976"/>
      <c r="C28" s="1976"/>
      <c r="D28" s="1976"/>
      <c r="E28" s="1976"/>
      <c r="F28" s="1976"/>
      <c r="G28" s="1977"/>
      <c r="H28" s="1977"/>
      <c r="I28" s="1977"/>
      <c r="J28" s="1977"/>
    </row>
    <row r="29" spans="1:10" s="216" customFormat="1" ht="18" customHeight="1">
      <c r="A29" s="1978" t="s">
        <v>398</v>
      </c>
      <c r="B29" s="1968" t="s">
        <v>408</v>
      </c>
      <c r="C29" s="1969"/>
      <c r="D29" s="1969"/>
      <c r="E29" s="1969"/>
      <c r="F29" s="1969"/>
      <c r="G29" s="1970" t="s">
        <v>1557</v>
      </c>
      <c r="H29" s="1971"/>
      <c r="I29" s="1971"/>
      <c r="J29" s="1971"/>
    </row>
    <row r="30" spans="1:10" s="216" customFormat="1" ht="18" customHeight="1">
      <c r="A30" s="1979"/>
      <c r="B30" s="1966" t="s">
        <v>413</v>
      </c>
      <c r="C30" s="1967"/>
      <c r="D30" s="1967"/>
      <c r="E30" s="1967"/>
      <c r="F30" s="1967"/>
      <c r="G30" s="1972"/>
      <c r="H30" s="1973"/>
      <c r="I30" s="1973"/>
      <c r="J30" s="1973"/>
    </row>
    <row r="31" spans="1:10" s="216" customFormat="1" ht="14.25" customHeight="1">
      <c r="A31" s="1979"/>
      <c r="B31" s="1981" t="s">
        <v>414</v>
      </c>
      <c r="C31" s="1981" t="s">
        <v>205</v>
      </c>
      <c r="D31" s="1981" t="s">
        <v>415</v>
      </c>
      <c r="E31" s="1981" t="s">
        <v>416</v>
      </c>
      <c r="F31" s="1984" t="s">
        <v>206</v>
      </c>
      <c r="G31" s="1972"/>
      <c r="H31" s="1973"/>
      <c r="I31" s="1973"/>
      <c r="J31" s="1973"/>
    </row>
    <row r="32" spans="1:10" s="216" customFormat="1" ht="14.25" customHeight="1">
      <c r="A32" s="1979"/>
      <c r="B32" s="1982"/>
      <c r="C32" s="1982"/>
      <c r="D32" s="1982"/>
      <c r="E32" s="1982"/>
      <c r="F32" s="1985"/>
      <c r="G32" s="1972"/>
      <c r="H32" s="1973"/>
      <c r="I32" s="1973"/>
      <c r="J32" s="1973"/>
    </row>
    <row r="33" spans="1:10" s="216" customFormat="1" ht="14.25" customHeight="1">
      <c r="A33" s="1979"/>
      <c r="B33" s="1982"/>
      <c r="C33" s="1982"/>
      <c r="D33" s="1982"/>
      <c r="E33" s="1982"/>
      <c r="F33" s="1985"/>
      <c r="G33" s="1972"/>
      <c r="H33" s="1973"/>
      <c r="I33" s="1973"/>
      <c r="J33" s="1973"/>
    </row>
    <row r="34" spans="1:10" s="216" customFormat="1" ht="9" customHeight="1">
      <c r="A34" s="1980"/>
      <c r="B34" s="1983"/>
      <c r="C34" s="1983"/>
      <c r="D34" s="1983"/>
      <c r="E34" s="1983"/>
      <c r="F34" s="1986"/>
      <c r="G34" s="1974"/>
      <c r="H34" s="1975"/>
      <c r="I34" s="1975"/>
      <c r="J34" s="1975"/>
    </row>
    <row r="35" spans="1:10" s="215" customFormat="1" ht="18.95" customHeight="1">
      <c r="A35" s="29" t="s">
        <v>344</v>
      </c>
      <c r="B35" s="31">
        <v>279</v>
      </c>
      <c r="C35" s="31">
        <v>16</v>
      </c>
      <c r="D35" s="31">
        <v>12</v>
      </c>
      <c r="E35" s="31">
        <v>1415</v>
      </c>
      <c r="F35" s="31">
        <v>271</v>
      </c>
      <c r="G35" s="31"/>
    </row>
    <row r="36" spans="1:10" s="215" customFormat="1" ht="18.95" customHeight="1">
      <c r="A36" s="29" t="s">
        <v>297</v>
      </c>
      <c r="B36" s="31">
        <v>279</v>
      </c>
      <c r="C36" s="31">
        <v>1</v>
      </c>
      <c r="D36" s="31">
        <v>4</v>
      </c>
      <c r="E36" s="31">
        <v>1007</v>
      </c>
      <c r="F36" s="31">
        <v>457</v>
      </c>
      <c r="G36" s="31"/>
    </row>
    <row r="37" spans="1:10" s="215" customFormat="1" ht="18.95" customHeight="1">
      <c r="A37" s="29" t="s">
        <v>348</v>
      </c>
      <c r="B37" s="31">
        <v>251</v>
      </c>
      <c r="C37" s="31">
        <v>3</v>
      </c>
      <c r="D37" s="31">
        <v>6</v>
      </c>
      <c r="E37" s="31">
        <v>1109</v>
      </c>
      <c r="F37" s="31">
        <v>532</v>
      </c>
      <c r="G37" s="31"/>
    </row>
    <row r="38" spans="1:10" s="215" customFormat="1" ht="18.95" customHeight="1">
      <c r="A38" s="29" t="s">
        <v>904</v>
      </c>
      <c r="B38" s="31">
        <v>261</v>
      </c>
      <c r="C38" s="31">
        <v>5</v>
      </c>
      <c r="D38" s="31">
        <v>6</v>
      </c>
      <c r="E38" s="31">
        <v>1627</v>
      </c>
      <c r="F38" s="31">
        <v>99</v>
      </c>
      <c r="G38" s="31"/>
    </row>
    <row r="39" spans="1:10" s="215" customFormat="1" ht="18.95" customHeight="1" thickBot="1">
      <c r="A39" s="425" t="s">
        <v>1101</v>
      </c>
      <c r="B39" s="720">
        <v>273</v>
      </c>
      <c r="C39" s="720">
        <v>6</v>
      </c>
      <c r="D39" s="720">
        <v>1</v>
      </c>
      <c r="E39" s="720">
        <v>1290</v>
      </c>
      <c r="F39" s="720">
        <v>531</v>
      </c>
      <c r="G39" s="426"/>
      <c r="H39" s="427"/>
      <c r="I39" s="427"/>
      <c r="J39" s="427"/>
    </row>
    <row r="40" spans="1:10" s="217" customFormat="1" ht="12" customHeight="1">
      <c r="A40" s="579" t="s">
        <v>1258</v>
      </c>
      <c r="B40" s="722"/>
      <c r="C40" s="722"/>
      <c r="D40" s="579"/>
      <c r="E40" s="723"/>
      <c r="F40" s="722"/>
      <c r="G40" s="722"/>
      <c r="H40" s="579"/>
      <c r="I40" s="723"/>
      <c r="J40" s="580" t="s">
        <v>417</v>
      </c>
    </row>
    <row r="41" spans="1:10" s="248" customFormat="1" ht="12" customHeight="1">
      <c r="A41" s="681" t="s">
        <v>418</v>
      </c>
      <c r="B41" s="724"/>
      <c r="C41" s="724"/>
      <c r="D41" s="725"/>
      <c r="E41" s="726"/>
      <c r="F41" s="724"/>
      <c r="G41" s="724"/>
      <c r="H41" s="725"/>
      <c r="I41" s="726"/>
      <c r="J41" s="724"/>
    </row>
    <row r="42" spans="1:10" s="353" customFormat="1" ht="12" customHeight="1">
      <c r="A42" s="681" t="s">
        <v>419</v>
      </c>
      <c r="B42" s="727"/>
      <c r="C42" s="727"/>
      <c r="D42" s="728"/>
      <c r="E42" s="729"/>
      <c r="F42" s="727"/>
      <c r="G42" s="727"/>
      <c r="H42" s="728"/>
      <c r="I42" s="729"/>
      <c r="J42" s="727"/>
    </row>
    <row r="43" spans="1:10" s="202" customFormat="1">
      <c r="B43" s="218"/>
      <c r="C43" s="218"/>
      <c r="E43" s="219"/>
      <c r="F43" s="218"/>
      <c r="G43" s="218"/>
      <c r="I43" s="219"/>
      <c r="J43" s="218"/>
    </row>
    <row r="44" spans="1:10" s="202" customFormat="1">
      <c r="B44" s="218"/>
      <c r="C44" s="218"/>
      <c r="E44" s="219"/>
      <c r="F44" s="218"/>
      <c r="G44" s="218"/>
      <c r="I44" s="219"/>
      <c r="J44" s="218"/>
    </row>
    <row r="45" spans="1:10" s="202" customFormat="1">
      <c r="B45" s="218"/>
      <c r="C45" s="218"/>
      <c r="E45" s="219"/>
      <c r="F45" s="218"/>
      <c r="G45" s="218"/>
      <c r="I45" s="219"/>
      <c r="J45" s="218"/>
    </row>
    <row r="46" spans="1:10" s="202" customFormat="1">
      <c r="B46" s="218"/>
      <c r="C46" s="218"/>
      <c r="E46" s="219"/>
      <c r="F46" s="218"/>
      <c r="G46" s="218"/>
      <c r="I46" s="219"/>
      <c r="J46" s="218"/>
    </row>
    <row r="47" spans="1:10" s="202" customFormat="1">
      <c r="B47" s="218"/>
      <c r="C47" s="218"/>
      <c r="E47" s="219"/>
      <c r="F47" s="218"/>
      <c r="G47" s="218"/>
      <c r="I47" s="219"/>
      <c r="J47" s="218"/>
    </row>
    <row r="48" spans="1:10" s="202" customFormat="1">
      <c r="B48" s="218"/>
      <c r="C48" s="218"/>
      <c r="E48" s="219"/>
      <c r="F48" s="218"/>
      <c r="G48" s="218"/>
      <c r="I48" s="219"/>
      <c r="J48" s="218"/>
    </row>
    <row r="49" spans="2:10" s="202" customFormat="1">
      <c r="B49" s="218"/>
      <c r="C49" s="218"/>
      <c r="E49" s="219"/>
      <c r="F49" s="218"/>
      <c r="G49" s="218"/>
      <c r="I49" s="219"/>
      <c r="J49" s="218"/>
    </row>
    <row r="50" spans="2:10" s="202" customFormat="1">
      <c r="B50" s="218"/>
      <c r="C50" s="218"/>
      <c r="E50" s="219"/>
      <c r="F50" s="218"/>
      <c r="G50" s="218"/>
      <c r="I50" s="219"/>
      <c r="J50" s="218"/>
    </row>
    <row r="51" spans="2:10" s="202" customFormat="1">
      <c r="B51" s="218"/>
      <c r="C51" s="218"/>
      <c r="E51" s="219"/>
      <c r="F51" s="218"/>
      <c r="G51" s="218"/>
      <c r="I51" s="219"/>
      <c r="J51" s="218"/>
    </row>
    <row r="52" spans="2:10" s="202" customFormat="1">
      <c r="B52" s="218"/>
      <c r="C52" s="218"/>
      <c r="E52" s="219"/>
      <c r="F52" s="218"/>
      <c r="G52" s="218"/>
      <c r="I52" s="219"/>
      <c r="J52" s="218"/>
    </row>
    <row r="53" spans="2:10" s="202" customFormat="1">
      <c r="B53" s="218"/>
      <c r="C53" s="218"/>
      <c r="E53" s="219"/>
      <c r="F53" s="218"/>
      <c r="G53" s="218"/>
      <c r="I53" s="219"/>
      <c r="J53" s="218"/>
    </row>
    <row r="54" spans="2:10" s="202" customFormat="1">
      <c r="B54" s="218"/>
      <c r="C54" s="218"/>
      <c r="E54" s="219"/>
      <c r="F54" s="218"/>
      <c r="G54" s="218"/>
      <c r="I54" s="219"/>
      <c r="J54" s="218"/>
    </row>
    <row r="55" spans="2:10" s="202" customFormat="1">
      <c r="B55" s="218"/>
      <c r="C55" s="218"/>
      <c r="E55" s="219"/>
      <c r="F55" s="218"/>
      <c r="G55" s="218"/>
      <c r="I55" s="219"/>
      <c r="J55" s="218"/>
    </row>
    <row r="56" spans="2:10" s="202" customFormat="1">
      <c r="B56" s="218"/>
      <c r="C56" s="218"/>
      <c r="E56" s="219"/>
      <c r="F56" s="218"/>
      <c r="G56" s="218"/>
      <c r="I56" s="219"/>
      <c r="J56" s="218"/>
    </row>
    <row r="57" spans="2:10" s="202" customFormat="1">
      <c r="B57" s="218"/>
      <c r="C57" s="218"/>
      <c r="E57" s="219"/>
      <c r="F57" s="218"/>
      <c r="G57" s="218"/>
      <c r="I57" s="219"/>
      <c r="J57" s="218"/>
    </row>
    <row r="58" spans="2:10" s="202" customFormat="1">
      <c r="B58" s="218"/>
      <c r="C58" s="218"/>
      <c r="E58" s="219"/>
      <c r="F58" s="218"/>
      <c r="G58" s="218"/>
      <c r="I58" s="219"/>
      <c r="J58" s="218"/>
    </row>
    <row r="59" spans="2:10" s="202" customFormat="1">
      <c r="B59" s="218"/>
      <c r="C59" s="218"/>
      <c r="E59" s="219"/>
      <c r="F59" s="218"/>
      <c r="G59" s="218"/>
      <c r="I59" s="219"/>
      <c r="J59" s="218"/>
    </row>
    <row r="60" spans="2:10" s="202" customFormat="1">
      <c r="B60" s="218"/>
      <c r="C60" s="218"/>
      <c r="E60" s="219"/>
      <c r="F60" s="218"/>
      <c r="G60" s="218"/>
      <c r="I60" s="219"/>
      <c r="J60" s="218"/>
    </row>
    <row r="61" spans="2:10" s="202" customFormat="1">
      <c r="B61" s="218"/>
      <c r="C61" s="218"/>
      <c r="E61" s="219"/>
      <c r="F61" s="218"/>
      <c r="G61" s="218"/>
      <c r="I61" s="219"/>
      <c r="J61" s="218"/>
    </row>
    <row r="62" spans="2:10" s="202" customFormat="1">
      <c r="B62" s="218"/>
      <c r="C62" s="218"/>
      <c r="E62" s="219"/>
      <c r="F62" s="218"/>
      <c r="G62" s="218"/>
      <c r="I62" s="219"/>
      <c r="J62" s="218"/>
    </row>
    <row r="63" spans="2:10" s="202" customFormat="1">
      <c r="B63" s="218"/>
      <c r="C63" s="218"/>
      <c r="E63" s="219"/>
      <c r="F63" s="218"/>
      <c r="G63" s="218"/>
      <c r="I63" s="219"/>
      <c r="J63" s="218"/>
    </row>
    <row r="64" spans="2:10" s="202" customFormat="1">
      <c r="B64" s="218"/>
      <c r="C64" s="218"/>
      <c r="E64" s="219"/>
      <c r="F64" s="218"/>
      <c r="G64" s="218"/>
      <c r="I64" s="219"/>
      <c r="J64" s="218"/>
    </row>
    <row r="65" spans="2:10" s="202" customFormat="1">
      <c r="B65" s="218"/>
      <c r="C65" s="218"/>
      <c r="E65" s="219"/>
      <c r="F65" s="218"/>
      <c r="G65" s="218"/>
      <c r="I65" s="219"/>
      <c r="J65" s="218"/>
    </row>
    <row r="66" spans="2:10" s="202" customFormat="1">
      <c r="B66" s="218"/>
      <c r="C66" s="218"/>
      <c r="E66" s="219"/>
      <c r="F66" s="218"/>
      <c r="G66" s="218"/>
      <c r="I66" s="219"/>
      <c r="J66" s="218"/>
    </row>
    <row r="67" spans="2:10" s="202" customFormat="1">
      <c r="B67" s="218"/>
      <c r="C67" s="218"/>
      <c r="E67" s="219"/>
      <c r="F67" s="218"/>
      <c r="G67" s="218"/>
      <c r="I67" s="219"/>
      <c r="J67" s="218"/>
    </row>
    <row r="68" spans="2:10" s="202" customFormat="1">
      <c r="B68" s="218"/>
      <c r="C68" s="218"/>
      <c r="E68" s="219"/>
      <c r="F68" s="218"/>
      <c r="G68" s="218"/>
      <c r="I68" s="219"/>
      <c r="J68" s="218"/>
    </row>
    <row r="69" spans="2:10" s="202" customFormat="1">
      <c r="B69" s="218"/>
      <c r="C69" s="218"/>
      <c r="E69" s="219"/>
      <c r="F69" s="218"/>
      <c r="G69" s="218"/>
      <c r="I69" s="219"/>
      <c r="J69" s="218"/>
    </row>
    <row r="70" spans="2:10" s="202" customFormat="1">
      <c r="B70" s="218"/>
      <c r="C70" s="218"/>
      <c r="E70" s="219"/>
      <c r="F70" s="218"/>
      <c r="G70" s="218"/>
      <c r="I70" s="219"/>
      <c r="J70" s="218"/>
    </row>
    <row r="71" spans="2:10" s="202" customFormat="1">
      <c r="B71" s="218"/>
      <c r="C71" s="218"/>
      <c r="E71" s="219"/>
      <c r="F71" s="218"/>
      <c r="G71" s="218"/>
      <c r="I71" s="219"/>
      <c r="J71" s="218"/>
    </row>
    <row r="72" spans="2:10" s="202" customFormat="1">
      <c r="B72" s="218"/>
      <c r="C72" s="218"/>
      <c r="E72" s="219"/>
      <c r="F72" s="218"/>
      <c r="G72" s="218"/>
      <c r="I72" s="219"/>
      <c r="J72" s="218"/>
    </row>
    <row r="73" spans="2:10" s="202" customFormat="1">
      <c r="B73" s="218"/>
      <c r="C73" s="218"/>
      <c r="E73" s="219"/>
      <c r="F73" s="218"/>
      <c r="G73" s="218"/>
      <c r="I73" s="219"/>
      <c r="J73" s="218"/>
    </row>
    <row r="74" spans="2:10" s="202" customFormat="1">
      <c r="B74" s="218"/>
      <c r="C74" s="218"/>
      <c r="E74" s="219"/>
      <c r="F74" s="218"/>
      <c r="G74" s="218"/>
      <c r="I74" s="219"/>
      <c r="J74" s="218"/>
    </row>
    <row r="75" spans="2:10" s="202" customFormat="1">
      <c r="B75" s="218"/>
      <c r="C75" s="218"/>
      <c r="E75" s="219"/>
      <c r="F75" s="218"/>
      <c r="G75" s="218"/>
      <c r="I75" s="219"/>
      <c r="J75" s="218"/>
    </row>
    <row r="76" spans="2:10" s="202" customFormat="1">
      <c r="B76" s="218"/>
      <c r="C76" s="218"/>
      <c r="E76" s="219"/>
      <c r="F76" s="218"/>
      <c r="G76" s="218"/>
      <c r="I76" s="219"/>
      <c r="J76" s="218"/>
    </row>
    <row r="77" spans="2:10" s="202" customFormat="1">
      <c r="B77" s="218"/>
      <c r="C77" s="218"/>
      <c r="E77" s="219"/>
      <c r="F77" s="218"/>
      <c r="G77" s="218"/>
      <c r="I77" s="219"/>
      <c r="J77" s="218"/>
    </row>
    <row r="78" spans="2:10" s="202" customFormat="1">
      <c r="B78" s="218"/>
      <c r="C78" s="218"/>
      <c r="E78" s="219"/>
      <c r="F78" s="218"/>
      <c r="G78" s="218"/>
      <c r="I78" s="219"/>
      <c r="J78" s="218"/>
    </row>
    <row r="79" spans="2:10" s="202" customFormat="1">
      <c r="B79" s="218"/>
      <c r="C79" s="218"/>
      <c r="E79" s="219"/>
      <c r="F79" s="218"/>
      <c r="G79" s="218"/>
      <c r="I79" s="219"/>
      <c r="J79" s="218"/>
    </row>
    <row r="80" spans="2:10" s="202" customFormat="1">
      <c r="B80" s="218"/>
      <c r="C80" s="218"/>
      <c r="E80" s="219"/>
      <c r="F80" s="218"/>
      <c r="G80" s="218"/>
      <c r="I80" s="219"/>
      <c r="J80" s="218"/>
    </row>
    <row r="81" spans="2:10" s="202" customFormat="1">
      <c r="B81" s="218"/>
      <c r="C81" s="218"/>
      <c r="E81" s="219"/>
      <c r="F81" s="218"/>
      <c r="G81" s="218"/>
      <c r="I81" s="219"/>
      <c r="J81" s="218"/>
    </row>
    <row r="82" spans="2:10" s="202" customFormat="1">
      <c r="B82" s="218"/>
      <c r="C82" s="218"/>
      <c r="E82" s="219"/>
      <c r="F82" s="218"/>
      <c r="G82" s="218"/>
      <c r="I82" s="219"/>
      <c r="J82" s="218"/>
    </row>
    <row r="83" spans="2:10" s="202" customFormat="1">
      <c r="B83" s="218"/>
      <c r="C83" s="218"/>
      <c r="E83" s="219"/>
      <c r="F83" s="218"/>
      <c r="G83" s="218"/>
      <c r="I83" s="219"/>
      <c r="J83" s="218"/>
    </row>
    <row r="84" spans="2:10" s="202" customFormat="1">
      <c r="B84" s="218"/>
      <c r="C84" s="218"/>
      <c r="E84" s="219"/>
      <c r="F84" s="218"/>
      <c r="G84" s="218"/>
      <c r="I84" s="219"/>
      <c r="J84" s="218"/>
    </row>
    <row r="85" spans="2:10" s="202" customFormat="1">
      <c r="B85" s="218"/>
      <c r="C85" s="218"/>
      <c r="E85" s="219"/>
      <c r="F85" s="218"/>
      <c r="G85" s="218"/>
      <c r="I85" s="219"/>
      <c r="J85" s="218"/>
    </row>
    <row r="86" spans="2:10" s="202" customFormat="1">
      <c r="B86" s="218"/>
      <c r="C86" s="218"/>
      <c r="E86" s="219"/>
      <c r="F86" s="218"/>
      <c r="G86" s="218"/>
      <c r="I86" s="219"/>
      <c r="J86" s="218"/>
    </row>
    <row r="87" spans="2:10" s="202" customFormat="1">
      <c r="B87" s="218"/>
      <c r="C87" s="218"/>
      <c r="E87" s="219"/>
      <c r="F87" s="218"/>
      <c r="G87" s="218"/>
      <c r="I87" s="219"/>
      <c r="J87" s="218"/>
    </row>
    <row r="88" spans="2:10" s="202" customFormat="1">
      <c r="B88" s="218"/>
      <c r="C88" s="218"/>
      <c r="E88" s="219"/>
      <c r="F88" s="218"/>
      <c r="G88" s="218"/>
      <c r="I88" s="219"/>
      <c r="J88" s="218"/>
    </row>
    <row r="89" spans="2:10" s="202" customFormat="1">
      <c r="B89" s="218"/>
      <c r="C89" s="218"/>
      <c r="E89" s="219"/>
      <c r="F89" s="218"/>
      <c r="G89" s="218"/>
      <c r="I89" s="219"/>
      <c r="J89" s="218"/>
    </row>
    <row r="90" spans="2:10" s="202" customFormat="1">
      <c r="B90" s="218"/>
      <c r="C90" s="218"/>
      <c r="E90" s="219"/>
      <c r="F90" s="218"/>
      <c r="G90" s="218"/>
      <c r="I90" s="219"/>
      <c r="J90" s="218"/>
    </row>
    <row r="91" spans="2:10" s="202" customFormat="1">
      <c r="B91" s="218"/>
      <c r="C91" s="218"/>
      <c r="E91" s="219"/>
      <c r="F91" s="218"/>
      <c r="G91" s="218"/>
      <c r="I91" s="219"/>
      <c r="J91" s="218"/>
    </row>
    <row r="92" spans="2:10" s="202" customFormat="1">
      <c r="B92" s="218"/>
      <c r="C92" s="218"/>
      <c r="E92" s="219"/>
      <c r="F92" s="218"/>
      <c r="G92" s="218"/>
      <c r="I92" s="219"/>
      <c r="J92" s="218"/>
    </row>
    <row r="93" spans="2:10" s="202" customFormat="1">
      <c r="B93" s="218"/>
      <c r="C93" s="218"/>
      <c r="E93" s="219"/>
      <c r="F93" s="218"/>
      <c r="G93" s="218"/>
      <c r="I93" s="219"/>
      <c r="J93" s="218"/>
    </row>
    <row r="94" spans="2:10" s="202" customFormat="1">
      <c r="B94" s="218"/>
      <c r="C94" s="218"/>
      <c r="E94" s="219"/>
      <c r="F94" s="218"/>
      <c r="G94" s="218"/>
      <c r="I94" s="219"/>
      <c r="J94" s="218"/>
    </row>
    <row r="95" spans="2:10" s="202" customFormat="1">
      <c r="B95" s="218"/>
      <c r="C95" s="218"/>
      <c r="E95" s="219"/>
      <c r="F95" s="218"/>
      <c r="G95" s="218"/>
      <c r="I95" s="219"/>
      <c r="J95" s="218"/>
    </row>
    <row r="96" spans="2:10" s="202" customFormat="1">
      <c r="B96" s="218"/>
      <c r="C96" s="218"/>
      <c r="E96" s="219"/>
      <c r="F96" s="218"/>
      <c r="G96" s="218"/>
      <c r="I96" s="219"/>
      <c r="J96" s="218"/>
    </row>
    <row r="97" spans="2:10" s="202" customFormat="1">
      <c r="B97" s="218"/>
      <c r="C97" s="218"/>
      <c r="E97" s="219"/>
      <c r="F97" s="218"/>
      <c r="G97" s="218"/>
      <c r="I97" s="219"/>
      <c r="J97" s="218"/>
    </row>
    <row r="98" spans="2:10" s="202" customFormat="1">
      <c r="B98" s="218"/>
      <c r="C98" s="218"/>
      <c r="E98" s="219"/>
      <c r="F98" s="218"/>
      <c r="G98" s="218"/>
      <c r="I98" s="219"/>
      <c r="J98" s="218"/>
    </row>
    <row r="99" spans="2:10" s="202" customFormat="1">
      <c r="B99" s="218"/>
      <c r="C99" s="218"/>
      <c r="E99" s="219"/>
      <c r="F99" s="218"/>
      <c r="G99" s="218"/>
      <c r="I99" s="219"/>
      <c r="J99" s="218"/>
    </row>
    <row r="100" spans="2:10" s="202" customFormat="1">
      <c r="B100" s="218"/>
      <c r="C100" s="218"/>
      <c r="E100" s="219"/>
      <c r="F100" s="218"/>
      <c r="G100" s="218"/>
      <c r="I100" s="219"/>
      <c r="J100" s="218"/>
    </row>
    <row r="101" spans="2:10" s="202" customFormat="1">
      <c r="B101" s="218"/>
      <c r="C101" s="218"/>
      <c r="E101" s="219"/>
      <c r="F101" s="218"/>
      <c r="G101" s="218"/>
      <c r="I101" s="219"/>
      <c r="J101" s="218"/>
    </row>
    <row r="102" spans="2:10" s="202" customFormat="1">
      <c r="B102" s="218"/>
      <c r="C102" s="218"/>
      <c r="E102" s="219"/>
      <c r="F102" s="218"/>
      <c r="G102" s="218"/>
      <c r="I102" s="219"/>
      <c r="J102" s="218"/>
    </row>
    <row r="103" spans="2:10" s="202" customFormat="1">
      <c r="B103" s="218"/>
      <c r="C103" s="218"/>
      <c r="E103" s="219"/>
      <c r="F103" s="218"/>
      <c r="G103" s="218"/>
      <c r="I103" s="219"/>
      <c r="J103" s="218"/>
    </row>
    <row r="104" spans="2:10" s="202" customFormat="1">
      <c r="B104" s="218"/>
      <c r="C104" s="218"/>
      <c r="E104" s="219"/>
      <c r="F104" s="218"/>
      <c r="G104" s="218"/>
      <c r="I104" s="219"/>
      <c r="J104" s="218"/>
    </row>
  </sheetData>
  <sheetProtection selectLockedCells="1"/>
  <mergeCells count="41">
    <mergeCell ref="G18:J18"/>
    <mergeCell ref="F7:F10"/>
    <mergeCell ref="G7:G10"/>
    <mergeCell ref="D18:F18"/>
    <mergeCell ref="A16:J16"/>
    <mergeCell ref="J7:J10"/>
    <mergeCell ref="A17:A22"/>
    <mergeCell ref="B18:B22"/>
    <mergeCell ref="C18:C22"/>
    <mergeCell ref="F19:F22"/>
    <mergeCell ref="B17:C17"/>
    <mergeCell ref="D17:J17"/>
    <mergeCell ref="H21:H22"/>
    <mergeCell ref="G21:G22"/>
    <mergeCell ref="E19:E22"/>
    <mergeCell ref="I21:I22"/>
    <mergeCell ref="A3:J3"/>
    <mergeCell ref="A4:J4"/>
    <mergeCell ref="A6:A10"/>
    <mergeCell ref="B6:B10"/>
    <mergeCell ref="D7:D10"/>
    <mergeCell ref="I7:I10"/>
    <mergeCell ref="H7:H10"/>
    <mergeCell ref="C6:F6"/>
    <mergeCell ref="G6:J6"/>
    <mergeCell ref="E7:E10"/>
    <mergeCell ref="J21:J22"/>
    <mergeCell ref="G19:H19"/>
    <mergeCell ref="G20:H20"/>
    <mergeCell ref="I19:J19"/>
    <mergeCell ref="I20:J20"/>
    <mergeCell ref="B30:F30"/>
    <mergeCell ref="B29:F29"/>
    <mergeCell ref="G29:J34"/>
    <mergeCell ref="A28:J28"/>
    <mergeCell ref="A29:A34"/>
    <mergeCell ref="B31:B34"/>
    <mergeCell ref="C31:C34"/>
    <mergeCell ref="D31:D34"/>
    <mergeCell ref="E31:E34"/>
    <mergeCell ref="F31:F34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"/>
  <sheetViews>
    <sheetView view="pageBreakPreview" zoomScale="110" zoomScaleNormal="100" zoomScaleSheetLayoutView="110" workbookViewId="0">
      <selection activeCell="B14" sqref="B14"/>
    </sheetView>
  </sheetViews>
  <sheetFormatPr defaultRowHeight="14.25"/>
  <cols>
    <col min="1" max="1" width="8.625" style="45" customWidth="1"/>
    <col min="2" max="2" width="7.625" style="45" customWidth="1"/>
    <col min="3" max="12" width="6.625" style="45" customWidth="1"/>
    <col min="13" max="13" width="5.625" style="45" customWidth="1"/>
    <col min="14" max="14" width="5.125" style="45" customWidth="1"/>
    <col min="15" max="15" width="5.625" style="45" customWidth="1"/>
    <col min="16" max="16" width="4" style="45" customWidth="1"/>
    <col min="17" max="17" width="4.25" style="45" customWidth="1"/>
    <col min="18" max="18" width="6.625" style="45" customWidth="1"/>
    <col min="19" max="19" width="4.625" style="45" customWidth="1"/>
    <col min="20" max="22" width="6" style="45" customWidth="1"/>
    <col min="23" max="24" width="6.375" style="45" customWidth="1"/>
    <col min="25" max="25" width="6.125" style="45" customWidth="1"/>
    <col min="26" max="26" width="9.625" style="45" customWidth="1"/>
    <col min="27" max="41" width="9.125" style="45" customWidth="1"/>
    <col min="42" max="51" width="9.625" style="45" customWidth="1"/>
    <col min="52" max="16384" width="9" style="45"/>
  </cols>
  <sheetData>
    <row r="1" spans="1:26" s="19" customFormat="1" ht="14.1" customHeight="1">
      <c r="A1" s="55" t="s">
        <v>1427</v>
      </c>
      <c r="B1" s="55"/>
      <c r="C1" s="55"/>
      <c r="D1" s="22"/>
      <c r="E1" s="22"/>
      <c r="F1" s="22"/>
      <c r="G1" s="22"/>
      <c r="H1" s="22"/>
      <c r="I1" s="22"/>
      <c r="J1" s="22"/>
      <c r="K1" s="22"/>
      <c r="M1" s="54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Z1" s="182" t="s">
        <v>1428</v>
      </c>
    </row>
    <row r="2" spans="1:26" s="19" customFormat="1" ht="14.1" customHeight="1">
      <c r="A2" s="55"/>
      <c r="B2" s="55"/>
      <c r="C2" s="55"/>
      <c r="D2" s="22"/>
      <c r="E2" s="22"/>
      <c r="F2" s="22"/>
      <c r="G2" s="22"/>
      <c r="H2" s="22"/>
      <c r="I2" s="22"/>
      <c r="J2" s="22"/>
      <c r="K2" s="22"/>
      <c r="L2" s="182"/>
      <c r="M2" s="54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1:26" s="23" customFormat="1" ht="20.100000000000001" customHeight="1">
      <c r="A3" s="1331" t="s">
        <v>960</v>
      </c>
      <c r="B3" s="1331"/>
      <c r="C3" s="1331"/>
      <c r="D3" s="1331"/>
      <c r="E3" s="1331"/>
      <c r="F3" s="1331"/>
      <c r="G3" s="1331"/>
      <c r="H3" s="1331"/>
      <c r="I3" s="1331"/>
      <c r="J3" s="1331"/>
      <c r="K3" s="1331"/>
      <c r="L3" s="1331"/>
      <c r="M3" s="1436" t="s">
        <v>1502</v>
      </c>
      <c r="N3" s="1436"/>
      <c r="O3" s="1436"/>
      <c r="P3" s="1436"/>
      <c r="Q3" s="1436"/>
      <c r="R3" s="1436"/>
      <c r="S3" s="1436"/>
      <c r="T3" s="1436"/>
      <c r="U3" s="1436"/>
      <c r="V3" s="1436"/>
      <c r="W3" s="1436"/>
      <c r="X3" s="1436"/>
      <c r="Y3" s="1436"/>
      <c r="Z3" s="1436"/>
    </row>
    <row r="4" spans="1:26" s="25" customFormat="1" ht="20.100000000000001" customHeight="1">
      <c r="A4" s="1003"/>
      <c r="B4" s="1003"/>
      <c r="C4" s="1003"/>
      <c r="D4" s="1003"/>
      <c r="E4" s="1003"/>
      <c r="F4" s="1003"/>
      <c r="G4" s="1003"/>
      <c r="H4" s="1003"/>
      <c r="I4" s="1003"/>
      <c r="J4" s="1003"/>
      <c r="K4" s="1003"/>
      <c r="L4" s="1003"/>
      <c r="N4" s="1003"/>
      <c r="O4" s="1003"/>
      <c r="P4" s="1003"/>
      <c r="Q4" s="1003"/>
      <c r="R4" s="1003"/>
      <c r="S4" s="1003"/>
      <c r="T4" s="1003"/>
      <c r="U4" s="1003"/>
      <c r="V4" s="1003"/>
      <c r="W4" s="1003"/>
      <c r="X4" s="1003"/>
      <c r="Y4" s="1003"/>
    </row>
    <row r="5" spans="1:26" s="1" customFormat="1" ht="18" customHeight="1" thickBot="1">
      <c r="A5" s="27" t="s">
        <v>420</v>
      </c>
      <c r="B5" s="27"/>
      <c r="C5" s="27"/>
      <c r="L5" s="49"/>
      <c r="Z5" s="49" t="s">
        <v>421</v>
      </c>
    </row>
    <row r="6" spans="1:26" s="1" customFormat="1" ht="18" customHeight="1">
      <c r="A6" s="1345" t="s">
        <v>1429</v>
      </c>
      <c r="B6" s="2040" t="s">
        <v>422</v>
      </c>
      <c r="C6" s="2041"/>
      <c r="D6" s="2042"/>
      <c r="E6" s="2039" t="s">
        <v>207</v>
      </c>
      <c r="F6" s="2036"/>
      <c r="G6" s="2036"/>
      <c r="H6" s="2036"/>
      <c r="I6" s="2036"/>
      <c r="J6" s="2036"/>
      <c r="K6" s="2036"/>
      <c r="L6" s="2036"/>
      <c r="M6" s="2036" t="s">
        <v>423</v>
      </c>
      <c r="N6" s="2036"/>
      <c r="O6" s="2036"/>
      <c r="P6" s="2036"/>
      <c r="Q6" s="2036"/>
      <c r="R6" s="2036"/>
      <c r="S6" s="2037"/>
      <c r="T6" s="2038" t="s">
        <v>208</v>
      </c>
      <c r="U6" s="2038"/>
      <c r="V6" s="2038"/>
      <c r="W6" s="2038"/>
      <c r="X6" s="2038"/>
      <c r="Y6" s="2039"/>
      <c r="Z6" s="1603" t="s">
        <v>1402</v>
      </c>
    </row>
    <row r="7" spans="1:26" s="1" customFormat="1" ht="18" customHeight="1">
      <c r="A7" s="1346"/>
      <c r="B7" s="2043"/>
      <c r="C7" s="1756" t="s">
        <v>55</v>
      </c>
      <c r="D7" s="1777" t="s">
        <v>56</v>
      </c>
      <c r="E7" s="1759" t="s">
        <v>863</v>
      </c>
      <c r="F7" s="1759" t="s">
        <v>424</v>
      </c>
      <c r="G7" s="1759" t="s">
        <v>425</v>
      </c>
      <c r="H7" s="1759" t="s">
        <v>864</v>
      </c>
      <c r="I7" s="1759" t="s">
        <v>426</v>
      </c>
      <c r="J7" s="1759" t="s">
        <v>866</v>
      </c>
      <c r="K7" s="1749" t="s">
        <v>427</v>
      </c>
      <c r="L7" s="1749" t="s">
        <v>428</v>
      </c>
      <c r="M7" s="1777" t="s">
        <v>429</v>
      </c>
      <c r="N7" s="1759" t="s">
        <v>865</v>
      </c>
      <c r="O7" s="1756" t="s">
        <v>430</v>
      </c>
      <c r="P7" s="2032" t="s">
        <v>431</v>
      </c>
      <c r="Q7" s="1756" t="s">
        <v>432</v>
      </c>
      <c r="R7" s="1777" t="s">
        <v>433</v>
      </c>
      <c r="S7" s="1756" t="s">
        <v>434</v>
      </c>
      <c r="T7" s="1759" t="s">
        <v>435</v>
      </c>
      <c r="U7" s="1759" t="s">
        <v>436</v>
      </c>
      <c r="V7" s="1759" t="s">
        <v>437</v>
      </c>
      <c r="W7" s="1759" t="s">
        <v>438</v>
      </c>
      <c r="X7" s="1759" t="s">
        <v>439</v>
      </c>
      <c r="Y7" s="1749" t="s">
        <v>440</v>
      </c>
      <c r="Z7" s="1659"/>
    </row>
    <row r="8" spans="1:26" s="1" customFormat="1" ht="18" customHeight="1">
      <c r="A8" s="1346"/>
      <c r="B8" s="2043"/>
      <c r="C8" s="1965"/>
      <c r="D8" s="1777"/>
      <c r="E8" s="1764"/>
      <c r="F8" s="1764"/>
      <c r="G8" s="1764"/>
      <c r="H8" s="1764"/>
      <c r="I8" s="1764"/>
      <c r="J8" s="1764"/>
      <c r="K8" s="1773"/>
      <c r="L8" s="1773"/>
      <c r="M8" s="1778"/>
      <c r="N8" s="1764"/>
      <c r="O8" s="2031"/>
      <c r="P8" s="1562"/>
      <c r="Q8" s="2031"/>
      <c r="R8" s="1778"/>
      <c r="S8" s="2031"/>
      <c r="T8" s="1764"/>
      <c r="U8" s="1764"/>
      <c r="V8" s="2034"/>
      <c r="W8" s="2034"/>
      <c r="X8" s="2034"/>
      <c r="Y8" s="2029"/>
      <c r="Z8" s="1659"/>
    </row>
    <row r="9" spans="1:26" s="1" customFormat="1" ht="18" customHeight="1">
      <c r="A9" s="1347"/>
      <c r="B9" s="1776"/>
      <c r="C9" s="1780"/>
      <c r="D9" s="2044"/>
      <c r="E9" s="1765"/>
      <c r="F9" s="1765"/>
      <c r="G9" s="1765"/>
      <c r="H9" s="1765"/>
      <c r="I9" s="1765"/>
      <c r="J9" s="1765"/>
      <c r="K9" s="1774"/>
      <c r="L9" s="1774"/>
      <c r="M9" s="1779"/>
      <c r="N9" s="1765"/>
      <c r="O9" s="1766"/>
      <c r="P9" s="2033"/>
      <c r="Q9" s="1766"/>
      <c r="R9" s="1779"/>
      <c r="S9" s="1766"/>
      <c r="T9" s="1765"/>
      <c r="U9" s="1765"/>
      <c r="V9" s="2035"/>
      <c r="W9" s="2035"/>
      <c r="X9" s="2035"/>
      <c r="Y9" s="2030"/>
      <c r="Z9" s="1660"/>
    </row>
    <row r="10" spans="1:26" s="50" customFormat="1" ht="17.100000000000001" customHeight="1">
      <c r="A10" s="220" t="s">
        <v>344</v>
      </c>
      <c r="B10" s="1107">
        <v>164380</v>
      </c>
      <c r="C10" s="1106">
        <v>94985</v>
      </c>
      <c r="D10" s="1105">
        <v>69395</v>
      </c>
      <c r="E10" s="1105">
        <v>85538</v>
      </c>
      <c r="F10" s="1105">
        <v>17104</v>
      </c>
      <c r="G10" s="1105">
        <v>16596</v>
      </c>
      <c r="H10" s="1105">
        <v>17738</v>
      </c>
      <c r="I10" s="1105">
        <v>1127</v>
      </c>
      <c r="J10" s="1105">
        <v>12280</v>
      </c>
      <c r="K10" s="1105">
        <v>527</v>
      </c>
      <c r="L10" s="1105">
        <v>6841</v>
      </c>
      <c r="M10" s="1105">
        <v>2707</v>
      </c>
      <c r="N10" s="1105">
        <v>1060</v>
      </c>
      <c r="O10" s="1105">
        <v>966</v>
      </c>
      <c r="P10" s="1105">
        <v>423</v>
      </c>
      <c r="Q10" s="1105">
        <v>196</v>
      </c>
      <c r="R10" s="1105">
        <v>777</v>
      </c>
      <c r="S10" s="1105">
        <v>500</v>
      </c>
      <c r="T10" s="1106">
        <v>14312</v>
      </c>
      <c r="U10" s="1106">
        <v>26444</v>
      </c>
      <c r="V10" s="1106">
        <v>29489</v>
      </c>
      <c r="W10" s="1106">
        <v>25105</v>
      </c>
      <c r="X10" s="1106">
        <v>33579</v>
      </c>
      <c r="Y10" s="1106">
        <v>35451</v>
      </c>
      <c r="Z10" s="316">
        <v>2009</v>
      </c>
    </row>
    <row r="11" spans="1:26" s="50" customFormat="1" ht="17.100000000000001" customHeight="1">
      <c r="A11" s="220" t="s">
        <v>297</v>
      </c>
      <c r="B11" s="1107">
        <v>170396</v>
      </c>
      <c r="C11" s="1106">
        <v>97572</v>
      </c>
      <c r="D11" s="1105">
        <v>72824</v>
      </c>
      <c r="E11" s="1105">
        <v>88723</v>
      </c>
      <c r="F11" s="1105">
        <v>17657</v>
      </c>
      <c r="G11" s="1105">
        <v>17134</v>
      </c>
      <c r="H11" s="1105">
        <v>18812</v>
      </c>
      <c r="I11" s="1105">
        <v>1182</v>
      </c>
      <c r="J11" s="1105">
        <v>12706</v>
      </c>
      <c r="K11" s="1105">
        <v>586</v>
      </c>
      <c r="L11" s="1105">
        <v>6968</v>
      </c>
      <c r="M11" s="1105">
        <v>2875</v>
      </c>
      <c r="N11" s="1105">
        <v>862</v>
      </c>
      <c r="O11" s="1105">
        <v>905</v>
      </c>
      <c r="P11" s="1105">
        <v>441</v>
      </c>
      <c r="Q11" s="1105">
        <v>214</v>
      </c>
      <c r="R11" s="1105">
        <v>813</v>
      </c>
      <c r="S11" s="1105">
        <v>518</v>
      </c>
      <c r="T11" s="1106">
        <v>13877</v>
      </c>
      <c r="U11" s="1106">
        <v>25899</v>
      </c>
      <c r="V11" s="1106">
        <v>30064</v>
      </c>
      <c r="W11" s="1106">
        <v>27018</v>
      </c>
      <c r="X11" s="1106">
        <v>35745</v>
      </c>
      <c r="Y11" s="1106">
        <v>37793</v>
      </c>
      <c r="Z11" s="316">
        <v>2010</v>
      </c>
    </row>
    <row r="12" spans="1:26" s="50" customFormat="1" ht="17.100000000000001" customHeight="1">
      <c r="A12" s="220" t="s">
        <v>348</v>
      </c>
      <c r="B12" s="1107">
        <v>169300</v>
      </c>
      <c r="C12" s="1106">
        <v>96759</v>
      </c>
      <c r="D12" s="1105">
        <v>72541</v>
      </c>
      <c r="E12" s="1105">
        <v>88076</v>
      </c>
      <c r="F12" s="1105">
        <v>17384</v>
      </c>
      <c r="G12" s="1105">
        <v>17060</v>
      </c>
      <c r="H12" s="1105">
        <v>18850</v>
      </c>
      <c r="I12" s="1105">
        <v>1196</v>
      </c>
      <c r="J12" s="1105">
        <v>13073</v>
      </c>
      <c r="K12" s="1105">
        <v>601</v>
      </c>
      <c r="L12" s="1105">
        <v>6706</v>
      </c>
      <c r="M12" s="1105">
        <v>3013</v>
      </c>
      <c r="N12" s="1105">
        <v>586</v>
      </c>
      <c r="O12" s="1105">
        <v>864</v>
      </c>
      <c r="P12" s="1105">
        <v>438</v>
      </c>
      <c r="Q12" s="1105">
        <v>210</v>
      </c>
      <c r="R12" s="1105">
        <v>783</v>
      </c>
      <c r="S12" s="1105">
        <v>460</v>
      </c>
      <c r="T12" s="1106">
        <v>13245</v>
      </c>
      <c r="U12" s="1106">
        <v>24944</v>
      </c>
      <c r="V12" s="1106">
        <v>29675</v>
      </c>
      <c r="W12" s="1106">
        <v>27050</v>
      </c>
      <c r="X12" s="1106">
        <v>35916</v>
      </c>
      <c r="Y12" s="1106">
        <v>38470</v>
      </c>
      <c r="Z12" s="316">
        <v>2011</v>
      </c>
    </row>
    <row r="13" spans="1:26" s="50" customFormat="1" ht="17.100000000000001" customHeight="1">
      <c r="A13" s="220" t="s">
        <v>904</v>
      </c>
      <c r="B13" s="1107">
        <v>169699</v>
      </c>
      <c r="C13" s="1106">
        <v>96744</v>
      </c>
      <c r="D13" s="1105">
        <v>72955</v>
      </c>
      <c r="E13" s="1105">
        <v>87768</v>
      </c>
      <c r="F13" s="1105">
        <v>17297</v>
      </c>
      <c r="G13" s="1105">
        <v>17066</v>
      </c>
      <c r="H13" s="1105">
        <v>18822</v>
      </c>
      <c r="I13" s="1105">
        <v>1177</v>
      </c>
      <c r="J13" s="1105">
        <v>13636</v>
      </c>
      <c r="K13" s="1105">
        <v>661</v>
      </c>
      <c r="L13" s="1105">
        <v>6886</v>
      </c>
      <c r="M13" s="1105">
        <v>3227</v>
      </c>
      <c r="N13" s="1105">
        <v>471</v>
      </c>
      <c r="O13" s="1105">
        <v>813</v>
      </c>
      <c r="P13" s="1105">
        <v>481</v>
      </c>
      <c r="Q13" s="1105">
        <v>206</v>
      </c>
      <c r="R13" s="1105">
        <v>786</v>
      </c>
      <c r="S13" s="1105">
        <v>402</v>
      </c>
      <c r="T13" s="1106">
        <v>13015</v>
      </c>
      <c r="U13" s="1106">
        <v>24660</v>
      </c>
      <c r="V13" s="1106">
        <v>30038</v>
      </c>
      <c r="W13" s="1106">
        <v>26821</v>
      </c>
      <c r="X13" s="1106">
        <v>35960</v>
      </c>
      <c r="Y13" s="1106">
        <v>39215</v>
      </c>
      <c r="Z13" s="316">
        <v>2012</v>
      </c>
    </row>
    <row r="14" spans="1:26" s="50" customFormat="1" ht="17.100000000000001" customHeight="1">
      <c r="A14" s="221" t="s">
        <v>1088</v>
      </c>
      <c r="B14" s="1108">
        <f t="shared" ref="B14:L14" si="0">SUM(B16:B38)</f>
        <v>168836</v>
      </c>
      <c r="C14" s="1108">
        <f t="shared" si="0"/>
        <v>96117</v>
      </c>
      <c r="D14" s="1108">
        <f>SUM(D16:D38)</f>
        <v>72719</v>
      </c>
      <c r="E14" s="1108">
        <f>SUM(E16:E38)</f>
        <v>86924</v>
      </c>
      <c r="F14" s="1108">
        <f t="shared" si="0"/>
        <v>16867</v>
      </c>
      <c r="G14" s="1108">
        <f t="shared" si="0"/>
        <v>17053</v>
      </c>
      <c r="H14" s="1108">
        <f t="shared" si="0"/>
        <v>18685</v>
      </c>
      <c r="I14" s="1108">
        <f t="shared" si="0"/>
        <v>1167</v>
      </c>
      <c r="J14" s="1108">
        <f t="shared" si="0"/>
        <v>14104</v>
      </c>
      <c r="K14" s="1108">
        <f t="shared" si="0"/>
        <v>709</v>
      </c>
      <c r="L14" s="1108">
        <f t="shared" si="0"/>
        <v>6916</v>
      </c>
      <c r="M14" s="1108">
        <f t="shared" ref="M14:Y14" si="1">SUM(M16:M38)</f>
        <v>3347</v>
      </c>
      <c r="N14" s="1108">
        <f t="shared" si="1"/>
        <v>411</v>
      </c>
      <c r="O14" s="1108">
        <f t="shared" si="1"/>
        <v>773</v>
      </c>
      <c r="P14" s="1108">
        <f t="shared" si="1"/>
        <v>521</v>
      </c>
      <c r="Q14" s="1108">
        <f t="shared" si="1"/>
        <v>203</v>
      </c>
      <c r="R14" s="1108">
        <f t="shared" si="1"/>
        <v>811</v>
      </c>
      <c r="S14" s="1108">
        <f t="shared" si="1"/>
        <v>345</v>
      </c>
      <c r="T14" s="1109">
        <f t="shared" si="1"/>
        <v>12669</v>
      </c>
      <c r="U14" s="1109">
        <f t="shared" si="1"/>
        <v>23938</v>
      </c>
      <c r="V14" s="1109">
        <f t="shared" si="1"/>
        <v>30225</v>
      </c>
      <c r="W14" s="1109">
        <f t="shared" si="1"/>
        <v>26422</v>
      </c>
      <c r="X14" s="1109">
        <f t="shared" si="1"/>
        <v>35686</v>
      </c>
      <c r="Y14" s="1109">
        <f t="shared" si="1"/>
        <v>39896</v>
      </c>
      <c r="Z14" s="1009">
        <v>2013</v>
      </c>
    </row>
    <row r="15" spans="1:26" s="1" customFormat="1" ht="14.65" customHeight="1">
      <c r="A15" s="222"/>
      <c r="B15" s="1103"/>
      <c r="C15" s="1103"/>
      <c r="D15" s="1104"/>
      <c r="E15" s="1105"/>
      <c r="F15" s="1105"/>
      <c r="G15" s="1105"/>
      <c r="H15" s="1105"/>
      <c r="I15" s="1105"/>
      <c r="J15" s="1105"/>
      <c r="K15" s="1105"/>
      <c r="L15" s="1105"/>
      <c r="M15" s="1105"/>
      <c r="N15" s="1105"/>
      <c r="O15" s="1105"/>
      <c r="P15" s="1105"/>
      <c r="Q15" s="1105"/>
      <c r="R15" s="1105"/>
      <c r="S15" s="1105"/>
      <c r="T15" s="1106"/>
      <c r="U15" s="1106"/>
      <c r="V15" s="1106"/>
      <c r="W15" s="1106"/>
      <c r="X15" s="1106"/>
      <c r="Y15" s="1106"/>
      <c r="Z15" s="316"/>
    </row>
    <row r="16" spans="1:26" s="1" customFormat="1" ht="17.100000000000001" customHeight="1">
      <c r="A16" s="76" t="s">
        <v>298</v>
      </c>
      <c r="B16" s="1110">
        <f>C16+D16</f>
        <v>25876</v>
      </c>
      <c r="C16" s="1111">
        <v>15252</v>
      </c>
      <c r="D16" s="1111">
        <v>10624</v>
      </c>
      <c r="E16" s="1112">
        <v>13673</v>
      </c>
      <c r="F16" s="1112">
        <v>2591</v>
      </c>
      <c r="G16" s="1111">
        <v>2772</v>
      </c>
      <c r="H16" s="1111">
        <v>2541</v>
      </c>
      <c r="I16" s="1111">
        <v>201</v>
      </c>
      <c r="J16" s="1111">
        <v>1882</v>
      </c>
      <c r="K16" s="1111">
        <v>166</v>
      </c>
      <c r="L16" s="1111">
        <v>880</v>
      </c>
      <c r="M16" s="1111">
        <v>560</v>
      </c>
      <c r="N16" s="1111">
        <v>167</v>
      </c>
      <c r="O16" s="1111">
        <v>110</v>
      </c>
      <c r="P16" s="1111">
        <v>114</v>
      </c>
      <c r="Q16" s="1111">
        <v>27</v>
      </c>
      <c r="R16" s="1111">
        <v>123</v>
      </c>
      <c r="S16" s="1111">
        <v>69</v>
      </c>
      <c r="T16" s="1112">
        <v>1997</v>
      </c>
      <c r="U16" s="1112">
        <v>3861</v>
      </c>
      <c r="V16" s="1112">
        <v>4729</v>
      </c>
      <c r="W16" s="1112">
        <v>3806</v>
      </c>
      <c r="X16" s="1112">
        <v>5317</v>
      </c>
      <c r="Y16" s="1112">
        <v>6166</v>
      </c>
      <c r="Z16" s="1101" t="s">
        <v>299</v>
      </c>
    </row>
    <row r="17" spans="1:26" s="1" customFormat="1" ht="17.100000000000001" customHeight="1">
      <c r="A17" s="76" t="s">
        <v>300</v>
      </c>
      <c r="B17" s="1110">
        <v>15802</v>
      </c>
      <c r="C17" s="1111">
        <v>9186</v>
      </c>
      <c r="D17" s="1111">
        <v>6616</v>
      </c>
      <c r="E17" s="1111">
        <v>8265</v>
      </c>
      <c r="F17" s="1111">
        <v>1468</v>
      </c>
      <c r="G17" s="1111">
        <v>1640</v>
      </c>
      <c r="H17" s="1111">
        <v>1947</v>
      </c>
      <c r="I17" s="1111">
        <v>121</v>
      </c>
      <c r="J17" s="1111">
        <v>1111</v>
      </c>
      <c r="K17" s="1111">
        <v>62</v>
      </c>
      <c r="L17" s="1111">
        <v>574</v>
      </c>
      <c r="M17" s="1111">
        <v>338</v>
      </c>
      <c r="N17" s="1111">
        <v>32</v>
      </c>
      <c r="O17" s="1111">
        <v>87</v>
      </c>
      <c r="P17" s="1111">
        <v>42</v>
      </c>
      <c r="Q17" s="1111">
        <v>19</v>
      </c>
      <c r="R17" s="1111">
        <v>66</v>
      </c>
      <c r="S17" s="1111">
        <v>30</v>
      </c>
      <c r="T17" s="1112">
        <v>1120</v>
      </c>
      <c r="U17" s="1112">
        <v>2165</v>
      </c>
      <c r="V17" s="1112">
        <v>2793</v>
      </c>
      <c r="W17" s="1112">
        <v>2453</v>
      </c>
      <c r="X17" s="1112">
        <v>3339</v>
      </c>
      <c r="Y17" s="1112">
        <v>3932</v>
      </c>
      <c r="Z17" s="1101" t="s">
        <v>301</v>
      </c>
    </row>
    <row r="18" spans="1:26" s="1" customFormat="1" ht="17.100000000000001" customHeight="1">
      <c r="A18" s="76" t="s">
        <v>302</v>
      </c>
      <c r="B18" s="1113">
        <v>10260</v>
      </c>
      <c r="C18" s="1111">
        <v>5603</v>
      </c>
      <c r="D18" s="1111">
        <v>4657</v>
      </c>
      <c r="E18" s="1111">
        <v>5168</v>
      </c>
      <c r="F18" s="1111">
        <v>1005</v>
      </c>
      <c r="G18" s="1111">
        <v>929</v>
      </c>
      <c r="H18" s="1111">
        <v>1302</v>
      </c>
      <c r="I18" s="1111">
        <v>58</v>
      </c>
      <c r="J18" s="1111">
        <v>905</v>
      </c>
      <c r="K18" s="1111">
        <v>35</v>
      </c>
      <c r="L18" s="1111">
        <v>506</v>
      </c>
      <c r="M18" s="1111">
        <v>189</v>
      </c>
      <c r="N18" s="1111">
        <v>23</v>
      </c>
      <c r="O18" s="1111">
        <v>40</v>
      </c>
      <c r="P18" s="1111">
        <v>28</v>
      </c>
      <c r="Q18" s="1111">
        <v>11</v>
      </c>
      <c r="R18" s="1111">
        <v>47</v>
      </c>
      <c r="S18" s="1111">
        <v>14</v>
      </c>
      <c r="T18" s="1112">
        <v>723</v>
      </c>
      <c r="U18" s="1112">
        <v>1437</v>
      </c>
      <c r="V18" s="1112">
        <v>1843</v>
      </c>
      <c r="W18" s="1112">
        <v>1550</v>
      </c>
      <c r="X18" s="1112">
        <v>2188</v>
      </c>
      <c r="Y18" s="1112">
        <v>2519</v>
      </c>
      <c r="Z18" s="1101" t="s">
        <v>303</v>
      </c>
    </row>
    <row r="19" spans="1:26" s="1" customFormat="1" ht="17.100000000000001" customHeight="1">
      <c r="A19" s="76" t="s">
        <v>304</v>
      </c>
      <c r="B19" s="1112">
        <v>13788</v>
      </c>
      <c r="C19" s="1111">
        <v>7637</v>
      </c>
      <c r="D19" s="1111">
        <v>6151</v>
      </c>
      <c r="E19" s="1111">
        <v>6946</v>
      </c>
      <c r="F19" s="1111">
        <v>1452</v>
      </c>
      <c r="G19" s="1111">
        <v>1185</v>
      </c>
      <c r="H19" s="1111">
        <v>1549</v>
      </c>
      <c r="I19" s="1111">
        <v>77</v>
      </c>
      <c r="J19" s="1111">
        <v>1338</v>
      </c>
      <c r="K19" s="1111">
        <v>52</v>
      </c>
      <c r="L19" s="1111">
        <v>766</v>
      </c>
      <c r="M19" s="1111">
        <v>240</v>
      </c>
      <c r="N19" s="1111">
        <v>13</v>
      </c>
      <c r="O19" s="1111">
        <v>40</v>
      </c>
      <c r="P19" s="1111">
        <v>39</v>
      </c>
      <c r="Q19" s="1111">
        <v>16</v>
      </c>
      <c r="R19" s="1111">
        <v>57</v>
      </c>
      <c r="S19" s="1111">
        <v>18</v>
      </c>
      <c r="T19" s="1112">
        <v>1276</v>
      </c>
      <c r="U19" s="1112">
        <v>2124</v>
      </c>
      <c r="V19" s="1112">
        <v>2571</v>
      </c>
      <c r="W19" s="1112">
        <v>2023</v>
      </c>
      <c r="X19" s="1112">
        <v>3268</v>
      </c>
      <c r="Y19" s="1112">
        <v>2526</v>
      </c>
      <c r="Z19" s="1101" t="s">
        <v>305</v>
      </c>
    </row>
    <row r="20" spans="1:26" s="1" customFormat="1" ht="17.100000000000001" customHeight="1">
      <c r="A20" s="76" t="s">
        <v>306</v>
      </c>
      <c r="B20" s="1112">
        <v>14894</v>
      </c>
      <c r="C20" s="1111">
        <v>8858</v>
      </c>
      <c r="D20" s="1111">
        <v>6036</v>
      </c>
      <c r="E20" s="1111">
        <v>7347</v>
      </c>
      <c r="F20" s="1111">
        <v>1546</v>
      </c>
      <c r="G20" s="1111">
        <v>1584</v>
      </c>
      <c r="H20" s="1111">
        <v>1477</v>
      </c>
      <c r="I20" s="1111">
        <v>104</v>
      </c>
      <c r="J20" s="1111">
        <v>1439</v>
      </c>
      <c r="K20" s="1111">
        <v>144</v>
      </c>
      <c r="L20" s="1111">
        <v>523</v>
      </c>
      <c r="M20" s="1111">
        <v>444</v>
      </c>
      <c r="N20" s="1111">
        <v>29</v>
      </c>
      <c r="O20" s="1111">
        <v>64</v>
      </c>
      <c r="P20" s="1111">
        <v>66</v>
      </c>
      <c r="Q20" s="1111">
        <v>31</v>
      </c>
      <c r="R20" s="1111">
        <v>63</v>
      </c>
      <c r="S20" s="1111">
        <v>33</v>
      </c>
      <c r="T20" s="1112">
        <v>1135</v>
      </c>
      <c r="U20" s="1112">
        <v>2073</v>
      </c>
      <c r="V20" s="1112">
        <v>2739</v>
      </c>
      <c r="W20" s="1112">
        <v>2044</v>
      </c>
      <c r="X20" s="1112">
        <v>2906</v>
      </c>
      <c r="Y20" s="1112">
        <v>3997</v>
      </c>
      <c r="Z20" s="1101" t="s">
        <v>307</v>
      </c>
    </row>
    <row r="21" spans="1:26" s="1" customFormat="1" ht="17.100000000000001" customHeight="1">
      <c r="A21" s="76" t="s">
        <v>308</v>
      </c>
      <c r="B21" s="1112">
        <v>8215</v>
      </c>
      <c r="C21" s="1111">
        <v>4607</v>
      </c>
      <c r="D21" s="1111">
        <v>3608</v>
      </c>
      <c r="E21" s="1111">
        <v>4252</v>
      </c>
      <c r="F21" s="1111">
        <v>868</v>
      </c>
      <c r="G21" s="1111">
        <v>755</v>
      </c>
      <c r="H21" s="1111">
        <v>909</v>
      </c>
      <c r="I21" s="1111">
        <v>46</v>
      </c>
      <c r="J21" s="1111">
        <v>661</v>
      </c>
      <c r="K21" s="1111">
        <v>24</v>
      </c>
      <c r="L21" s="1111">
        <v>397</v>
      </c>
      <c r="M21" s="1111">
        <v>138</v>
      </c>
      <c r="N21" s="1111">
        <v>15</v>
      </c>
      <c r="O21" s="1111">
        <v>43</v>
      </c>
      <c r="P21" s="1111">
        <v>30</v>
      </c>
      <c r="Q21" s="1111">
        <v>6</v>
      </c>
      <c r="R21" s="1111">
        <v>49</v>
      </c>
      <c r="S21" s="1111">
        <v>22</v>
      </c>
      <c r="T21" s="1112">
        <v>616</v>
      </c>
      <c r="U21" s="1112">
        <v>1241</v>
      </c>
      <c r="V21" s="1112">
        <v>1365</v>
      </c>
      <c r="W21" s="1112">
        <v>1293</v>
      </c>
      <c r="X21" s="1112">
        <v>1755</v>
      </c>
      <c r="Y21" s="1112">
        <v>1945</v>
      </c>
      <c r="Z21" s="1101" t="s">
        <v>309</v>
      </c>
    </row>
    <row r="22" spans="1:26" s="1" customFormat="1" ht="17.100000000000001" customHeight="1">
      <c r="A22" s="76" t="s">
        <v>310</v>
      </c>
      <c r="B22" s="1112">
        <v>7383</v>
      </c>
      <c r="C22" s="1111">
        <v>4291</v>
      </c>
      <c r="D22" s="1111">
        <v>3092</v>
      </c>
      <c r="E22" s="1111">
        <v>3644</v>
      </c>
      <c r="F22" s="1111">
        <v>749</v>
      </c>
      <c r="G22" s="1111">
        <v>748</v>
      </c>
      <c r="H22" s="1111">
        <v>851</v>
      </c>
      <c r="I22" s="1111">
        <v>43</v>
      </c>
      <c r="J22" s="1111">
        <v>638</v>
      </c>
      <c r="K22" s="1111">
        <v>19</v>
      </c>
      <c r="L22" s="1111">
        <v>403</v>
      </c>
      <c r="M22" s="1111">
        <v>159</v>
      </c>
      <c r="N22" s="1111">
        <v>8</v>
      </c>
      <c r="O22" s="1111">
        <v>26</v>
      </c>
      <c r="P22" s="1111">
        <v>16</v>
      </c>
      <c r="Q22" s="1111">
        <v>15</v>
      </c>
      <c r="R22" s="1111">
        <v>49</v>
      </c>
      <c r="S22" s="1111">
        <v>15</v>
      </c>
      <c r="T22" s="1112">
        <v>533</v>
      </c>
      <c r="U22" s="1112">
        <v>1051</v>
      </c>
      <c r="V22" s="1112">
        <v>1339</v>
      </c>
      <c r="W22" s="1112">
        <v>1178</v>
      </c>
      <c r="X22" s="1112">
        <v>1525</v>
      </c>
      <c r="Y22" s="1112">
        <v>1757</v>
      </c>
      <c r="Z22" s="1101" t="s">
        <v>311</v>
      </c>
    </row>
    <row r="23" spans="1:26" s="1" customFormat="1" ht="17.100000000000001" customHeight="1">
      <c r="A23" s="76" t="s">
        <v>312</v>
      </c>
      <c r="B23" s="1112">
        <v>8483</v>
      </c>
      <c r="C23" s="1111">
        <v>4636</v>
      </c>
      <c r="D23" s="1111">
        <v>3847</v>
      </c>
      <c r="E23" s="1111">
        <v>4232</v>
      </c>
      <c r="F23" s="1111">
        <v>815</v>
      </c>
      <c r="G23" s="1111">
        <v>843</v>
      </c>
      <c r="H23" s="1111">
        <v>1183</v>
      </c>
      <c r="I23" s="1111">
        <v>51</v>
      </c>
      <c r="J23" s="1111">
        <v>680</v>
      </c>
      <c r="K23" s="1111">
        <v>15</v>
      </c>
      <c r="L23" s="1111">
        <v>390</v>
      </c>
      <c r="M23" s="1111">
        <v>144</v>
      </c>
      <c r="N23" s="1111">
        <v>7</v>
      </c>
      <c r="O23" s="1111">
        <v>47</v>
      </c>
      <c r="P23" s="1111">
        <v>18</v>
      </c>
      <c r="Q23" s="1111">
        <v>12</v>
      </c>
      <c r="R23" s="1111">
        <v>33</v>
      </c>
      <c r="S23" s="1111">
        <v>13</v>
      </c>
      <c r="T23" s="1112">
        <v>545</v>
      </c>
      <c r="U23" s="1112">
        <v>1236</v>
      </c>
      <c r="V23" s="1112">
        <v>1574</v>
      </c>
      <c r="W23" s="1112">
        <v>1444</v>
      </c>
      <c r="X23" s="1112">
        <v>1797</v>
      </c>
      <c r="Y23" s="1112">
        <v>1887</v>
      </c>
      <c r="Z23" s="1101" t="s">
        <v>313</v>
      </c>
    </row>
    <row r="24" spans="1:26" s="1" customFormat="1" ht="17.100000000000001" customHeight="1">
      <c r="A24" s="76" t="s">
        <v>314</v>
      </c>
      <c r="B24" s="1112">
        <v>6210</v>
      </c>
      <c r="C24" s="1111">
        <v>3441</v>
      </c>
      <c r="D24" s="1111">
        <v>2769</v>
      </c>
      <c r="E24" s="1111">
        <v>3377</v>
      </c>
      <c r="F24" s="1111">
        <v>558</v>
      </c>
      <c r="G24" s="1111">
        <v>764</v>
      </c>
      <c r="H24" s="1111">
        <v>617</v>
      </c>
      <c r="I24" s="1111">
        <v>31</v>
      </c>
      <c r="J24" s="1111">
        <v>428</v>
      </c>
      <c r="K24" s="1111">
        <v>22</v>
      </c>
      <c r="L24" s="1111">
        <v>183</v>
      </c>
      <c r="M24" s="1111">
        <v>101</v>
      </c>
      <c r="N24" s="1111">
        <v>5</v>
      </c>
      <c r="O24" s="1111">
        <v>52</v>
      </c>
      <c r="P24" s="1111">
        <v>21</v>
      </c>
      <c r="Q24" s="1111">
        <v>6</v>
      </c>
      <c r="R24" s="1111">
        <v>31</v>
      </c>
      <c r="S24" s="1111">
        <v>14</v>
      </c>
      <c r="T24" s="1112">
        <v>427</v>
      </c>
      <c r="U24" s="1112">
        <v>838</v>
      </c>
      <c r="V24" s="1112">
        <v>1129</v>
      </c>
      <c r="W24" s="1112">
        <v>1121</v>
      </c>
      <c r="X24" s="1112">
        <v>1258</v>
      </c>
      <c r="Y24" s="1112">
        <v>1437</v>
      </c>
      <c r="Z24" s="1101" t="s">
        <v>315</v>
      </c>
    </row>
    <row r="25" spans="1:26" s="1" customFormat="1" ht="17.100000000000001" customHeight="1">
      <c r="A25" s="76" t="s">
        <v>316</v>
      </c>
      <c r="B25" s="1112">
        <v>12955</v>
      </c>
      <c r="C25" s="1111">
        <v>7770</v>
      </c>
      <c r="D25" s="1111">
        <v>5185</v>
      </c>
      <c r="E25" s="1111">
        <v>6279</v>
      </c>
      <c r="F25" s="1111">
        <v>1422</v>
      </c>
      <c r="G25" s="1111">
        <v>1289</v>
      </c>
      <c r="H25" s="1111">
        <v>1278</v>
      </c>
      <c r="I25" s="1111">
        <v>128</v>
      </c>
      <c r="J25" s="1111">
        <v>1465</v>
      </c>
      <c r="K25" s="1111">
        <v>76</v>
      </c>
      <c r="L25" s="1111">
        <v>501</v>
      </c>
      <c r="M25" s="1111">
        <v>320</v>
      </c>
      <c r="N25" s="1111">
        <v>23</v>
      </c>
      <c r="O25" s="1111">
        <v>42</v>
      </c>
      <c r="P25" s="1111">
        <v>31</v>
      </c>
      <c r="Q25" s="1111">
        <v>11</v>
      </c>
      <c r="R25" s="1111">
        <v>61</v>
      </c>
      <c r="S25" s="1111">
        <v>29</v>
      </c>
      <c r="T25" s="1112">
        <v>1207</v>
      </c>
      <c r="U25" s="1112">
        <v>1809</v>
      </c>
      <c r="V25" s="1112">
        <v>2138</v>
      </c>
      <c r="W25" s="1112">
        <v>1925</v>
      </c>
      <c r="X25" s="1112">
        <v>2520</v>
      </c>
      <c r="Y25" s="1112">
        <v>3356</v>
      </c>
      <c r="Z25" s="1101" t="s">
        <v>317</v>
      </c>
    </row>
    <row r="26" spans="1:26" s="1" customFormat="1" ht="17.100000000000001" customHeight="1">
      <c r="A26" s="76" t="s">
        <v>318</v>
      </c>
      <c r="B26" s="1112">
        <v>2195</v>
      </c>
      <c r="C26" s="1111">
        <v>1201</v>
      </c>
      <c r="D26" s="1111">
        <v>994</v>
      </c>
      <c r="E26" s="1111">
        <v>1182</v>
      </c>
      <c r="F26" s="1111">
        <v>191</v>
      </c>
      <c r="G26" s="1111">
        <v>203</v>
      </c>
      <c r="H26" s="1111">
        <v>262</v>
      </c>
      <c r="I26" s="1111">
        <v>15</v>
      </c>
      <c r="J26" s="1111">
        <v>192</v>
      </c>
      <c r="K26" s="1111">
        <v>10</v>
      </c>
      <c r="L26" s="1111">
        <v>70</v>
      </c>
      <c r="M26" s="1111">
        <v>42</v>
      </c>
      <c r="N26" s="1111">
        <v>5</v>
      </c>
      <c r="O26" s="1111">
        <v>7</v>
      </c>
      <c r="P26" s="1111">
        <v>4</v>
      </c>
      <c r="Q26" s="1111">
        <v>1</v>
      </c>
      <c r="R26" s="1111">
        <v>8</v>
      </c>
      <c r="S26" s="1111">
        <v>3</v>
      </c>
      <c r="T26" s="1112">
        <v>140</v>
      </c>
      <c r="U26" s="1112">
        <v>296</v>
      </c>
      <c r="V26" s="1112">
        <v>337</v>
      </c>
      <c r="W26" s="1112">
        <v>421</v>
      </c>
      <c r="X26" s="1112">
        <v>476</v>
      </c>
      <c r="Y26" s="1112">
        <v>525</v>
      </c>
      <c r="Z26" s="1101" t="s">
        <v>319</v>
      </c>
    </row>
    <row r="27" spans="1:26" s="1" customFormat="1" ht="17.100000000000001" customHeight="1">
      <c r="A27" s="76" t="s">
        <v>320</v>
      </c>
      <c r="B27" s="1112">
        <v>5633</v>
      </c>
      <c r="C27" s="1111">
        <v>3061</v>
      </c>
      <c r="D27" s="1111">
        <v>2572</v>
      </c>
      <c r="E27" s="1111">
        <v>3026</v>
      </c>
      <c r="F27" s="1111">
        <v>555</v>
      </c>
      <c r="G27" s="1111">
        <v>499</v>
      </c>
      <c r="H27" s="1111">
        <v>660</v>
      </c>
      <c r="I27" s="1111">
        <v>46</v>
      </c>
      <c r="J27" s="1111">
        <v>445</v>
      </c>
      <c r="K27" s="1111">
        <v>9</v>
      </c>
      <c r="L27" s="1111">
        <v>241</v>
      </c>
      <c r="M27" s="1111">
        <v>79</v>
      </c>
      <c r="N27" s="1111">
        <v>4</v>
      </c>
      <c r="O27" s="1111">
        <v>22</v>
      </c>
      <c r="P27" s="1111">
        <v>7</v>
      </c>
      <c r="Q27" s="1111">
        <v>4</v>
      </c>
      <c r="R27" s="1111">
        <v>28</v>
      </c>
      <c r="S27" s="1111">
        <v>8</v>
      </c>
      <c r="T27" s="1112">
        <v>355</v>
      </c>
      <c r="U27" s="1112">
        <v>783</v>
      </c>
      <c r="V27" s="1112">
        <v>983</v>
      </c>
      <c r="W27" s="1112">
        <v>980</v>
      </c>
      <c r="X27" s="1112">
        <v>1258</v>
      </c>
      <c r="Y27" s="1112">
        <v>1274</v>
      </c>
      <c r="Z27" s="1101" t="s">
        <v>321</v>
      </c>
    </row>
    <row r="28" spans="1:26" s="1" customFormat="1" ht="17.100000000000001" customHeight="1">
      <c r="A28" s="76" t="s">
        <v>322</v>
      </c>
      <c r="B28" s="1112">
        <v>2699</v>
      </c>
      <c r="C28" s="1111">
        <v>1489</v>
      </c>
      <c r="D28" s="1111">
        <v>1210</v>
      </c>
      <c r="E28" s="1111">
        <v>1466</v>
      </c>
      <c r="F28" s="1111">
        <v>278</v>
      </c>
      <c r="G28" s="1111">
        <v>292</v>
      </c>
      <c r="H28" s="1111">
        <v>308</v>
      </c>
      <c r="I28" s="1111">
        <v>11</v>
      </c>
      <c r="J28" s="1111">
        <v>177</v>
      </c>
      <c r="K28" s="1111">
        <v>7</v>
      </c>
      <c r="L28" s="1111">
        <v>82</v>
      </c>
      <c r="M28" s="1111">
        <v>26</v>
      </c>
      <c r="N28" s="1111">
        <v>6</v>
      </c>
      <c r="O28" s="1111">
        <v>14</v>
      </c>
      <c r="P28" s="1111">
        <v>10</v>
      </c>
      <c r="Q28" s="1111">
        <v>2</v>
      </c>
      <c r="R28" s="1111">
        <v>11</v>
      </c>
      <c r="S28" s="1111">
        <v>9</v>
      </c>
      <c r="T28" s="1112">
        <v>159</v>
      </c>
      <c r="U28" s="1112">
        <v>295</v>
      </c>
      <c r="V28" s="1112">
        <v>490</v>
      </c>
      <c r="W28" s="1112">
        <v>475</v>
      </c>
      <c r="X28" s="1112">
        <v>629</v>
      </c>
      <c r="Y28" s="1112">
        <v>651</v>
      </c>
      <c r="Z28" s="1101" t="s">
        <v>323</v>
      </c>
    </row>
    <row r="29" spans="1:26" s="1" customFormat="1" ht="17.100000000000001" customHeight="1">
      <c r="A29" s="76" t="s">
        <v>324</v>
      </c>
      <c r="B29" s="1112">
        <v>1887</v>
      </c>
      <c r="C29" s="1111">
        <v>1002</v>
      </c>
      <c r="D29" s="1111">
        <v>885</v>
      </c>
      <c r="E29" s="1111">
        <v>1009</v>
      </c>
      <c r="F29" s="1111">
        <v>196</v>
      </c>
      <c r="G29" s="1111">
        <v>166</v>
      </c>
      <c r="H29" s="1111">
        <v>226</v>
      </c>
      <c r="I29" s="1111">
        <v>9</v>
      </c>
      <c r="J29" s="1111">
        <v>139</v>
      </c>
      <c r="K29" s="1111">
        <v>8</v>
      </c>
      <c r="L29" s="1111">
        <v>76</v>
      </c>
      <c r="M29" s="1111">
        <v>28</v>
      </c>
      <c r="N29" s="1111">
        <v>1</v>
      </c>
      <c r="O29" s="1111">
        <v>8</v>
      </c>
      <c r="P29" s="1111">
        <v>7</v>
      </c>
      <c r="Q29" s="1111">
        <v>1</v>
      </c>
      <c r="R29" s="1111">
        <v>10</v>
      </c>
      <c r="S29" s="1111">
        <v>3</v>
      </c>
      <c r="T29" s="1112">
        <v>114</v>
      </c>
      <c r="U29" s="1112">
        <v>265</v>
      </c>
      <c r="V29" s="1112">
        <v>352</v>
      </c>
      <c r="W29" s="1112">
        <v>322</v>
      </c>
      <c r="X29" s="1112">
        <v>453</v>
      </c>
      <c r="Y29" s="1112">
        <v>381</v>
      </c>
      <c r="Z29" s="1101" t="s">
        <v>325</v>
      </c>
    </row>
    <row r="30" spans="1:26" s="1" customFormat="1" ht="17.100000000000001" customHeight="1">
      <c r="A30" s="76" t="s">
        <v>326</v>
      </c>
      <c r="B30" s="1112">
        <v>3831</v>
      </c>
      <c r="C30" s="1111">
        <v>2078</v>
      </c>
      <c r="D30" s="1111">
        <v>1753</v>
      </c>
      <c r="E30" s="1111">
        <v>2033</v>
      </c>
      <c r="F30" s="1111">
        <v>374</v>
      </c>
      <c r="G30" s="1111">
        <v>459</v>
      </c>
      <c r="H30" s="1111">
        <v>418</v>
      </c>
      <c r="I30" s="1111">
        <v>27</v>
      </c>
      <c r="J30" s="1111">
        <v>229</v>
      </c>
      <c r="K30" s="1111">
        <v>4</v>
      </c>
      <c r="L30" s="1111">
        <v>140</v>
      </c>
      <c r="M30" s="1111">
        <v>63</v>
      </c>
      <c r="N30" s="1111">
        <v>6</v>
      </c>
      <c r="O30" s="1111">
        <v>30</v>
      </c>
      <c r="P30" s="1111">
        <v>9</v>
      </c>
      <c r="Q30" s="1111">
        <v>4</v>
      </c>
      <c r="R30" s="1111">
        <v>28</v>
      </c>
      <c r="S30" s="1111">
        <v>7</v>
      </c>
      <c r="T30" s="1112">
        <v>284</v>
      </c>
      <c r="U30" s="1112">
        <v>534</v>
      </c>
      <c r="V30" s="1112">
        <v>669</v>
      </c>
      <c r="W30" s="1112">
        <v>662</v>
      </c>
      <c r="X30" s="1112">
        <v>824</v>
      </c>
      <c r="Y30" s="1112">
        <v>858</v>
      </c>
      <c r="Z30" s="1101" t="s">
        <v>327</v>
      </c>
    </row>
    <row r="31" spans="1:26" s="1" customFormat="1" ht="17.100000000000001" customHeight="1">
      <c r="A31" s="76" t="s">
        <v>328</v>
      </c>
      <c r="B31" s="1112">
        <v>3839</v>
      </c>
      <c r="C31" s="1111">
        <v>1965</v>
      </c>
      <c r="D31" s="1111">
        <v>1874</v>
      </c>
      <c r="E31" s="1111">
        <v>2039</v>
      </c>
      <c r="F31" s="1111">
        <v>358</v>
      </c>
      <c r="G31" s="1111">
        <v>368</v>
      </c>
      <c r="H31" s="1111">
        <v>433</v>
      </c>
      <c r="I31" s="1111">
        <v>27</v>
      </c>
      <c r="J31" s="1111">
        <v>307</v>
      </c>
      <c r="K31" s="1111">
        <v>6</v>
      </c>
      <c r="L31" s="1111">
        <v>163</v>
      </c>
      <c r="M31" s="1111">
        <v>74</v>
      </c>
      <c r="N31" s="1111">
        <v>11</v>
      </c>
      <c r="O31" s="1111">
        <v>17</v>
      </c>
      <c r="P31" s="1111">
        <v>7</v>
      </c>
      <c r="Q31" s="1111">
        <v>4</v>
      </c>
      <c r="R31" s="1111">
        <v>18</v>
      </c>
      <c r="S31" s="1111">
        <v>7</v>
      </c>
      <c r="T31" s="1112">
        <v>216</v>
      </c>
      <c r="U31" s="1112">
        <v>527</v>
      </c>
      <c r="V31" s="1112">
        <v>671</v>
      </c>
      <c r="W31" s="1112">
        <v>656</v>
      </c>
      <c r="X31" s="1112">
        <v>884</v>
      </c>
      <c r="Y31" s="1112">
        <v>885</v>
      </c>
      <c r="Z31" s="1101" t="s">
        <v>329</v>
      </c>
    </row>
    <row r="32" spans="1:26" s="1" customFormat="1" ht="17.100000000000001" customHeight="1">
      <c r="A32" s="76" t="s">
        <v>330</v>
      </c>
      <c r="B32" s="1112">
        <v>2894</v>
      </c>
      <c r="C32" s="1111">
        <v>1658</v>
      </c>
      <c r="D32" s="1111">
        <v>1236</v>
      </c>
      <c r="E32" s="1111">
        <v>1508</v>
      </c>
      <c r="F32" s="1111">
        <v>332</v>
      </c>
      <c r="G32" s="1111">
        <v>287</v>
      </c>
      <c r="H32" s="1111">
        <v>310</v>
      </c>
      <c r="I32" s="1111">
        <v>24</v>
      </c>
      <c r="J32" s="1111">
        <v>240</v>
      </c>
      <c r="K32" s="1111">
        <v>3</v>
      </c>
      <c r="L32" s="1111">
        <v>93</v>
      </c>
      <c r="M32" s="1111">
        <v>49</v>
      </c>
      <c r="N32" s="1111">
        <v>5</v>
      </c>
      <c r="O32" s="1111">
        <v>14</v>
      </c>
      <c r="P32" s="1111">
        <v>10</v>
      </c>
      <c r="Q32" s="1111">
        <v>2</v>
      </c>
      <c r="R32" s="1111">
        <v>16</v>
      </c>
      <c r="S32" s="1111">
        <v>1</v>
      </c>
      <c r="T32" s="1112">
        <v>262</v>
      </c>
      <c r="U32" s="1112">
        <v>370</v>
      </c>
      <c r="V32" s="1112">
        <v>500</v>
      </c>
      <c r="W32" s="1112">
        <v>438</v>
      </c>
      <c r="X32" s="1112">
        <v>606</v>
      </c>
      <c r="Y32" s="1112">
        <v>718</v>
      </c>
      <c r="Z32" s="1101" t="s">
        <v>331</v>
      </c>
    </row>
    <row r="33" spans="1:26" s="1" customFormat="1" ht="17.100000000000001" customHeight="1">
      <c r="A33" s="76" t="s">
        <v>332</v>
      </c>
      <c r="B33" s="1112">
        <v>3497</v>
      </c>
      <c r="C33" s="1111">
        <v>2036</v>
      </c>
      <c r="D33" s="1111">
        <v>1461</v>
      </c>
      <c r="E33" s="1111">
        <v>1810</v>
      </c>
      <c r="F33" s="1111">
        <v>352</v>
      </c>
      <c r="G33" s="1111">
        <v>342</v>
      </c>
      <c r="H33" s="1111">
        <v>355</v>
      </c>
      <c r="I33" s="1111">
        <v>26</v>
      </c>
      <c r="J33" s="1111">
        <v>350</v>
      </c>
      <c r="K33" s="1111">
        <v>8</v>
      </c>
      <c r="L33" s="1111">
        <v>136</v>
      </c>
      <c r="M33" s="1111">
        <v>53</v>
      </c>
      <c r="N33" s="1111">
        <v>11</v>
      </c>
      <c r="O33" s="1111">
        <v>11</v>
      </c>
      <c r="P33" s="1111">
        <v>10</v>
      </c>
      <c r="Q33" s="1111">
        <v>2</v>
      </c>
      <c r="R33" s="1111">
        <v>25</v>
      </c>
      <c r="S33" s="1111">
        <v>6</v>
      </c>
      <c r="T33" s="1112">
        <v>240</v>
      </c>
      <c r="U33" s="1112">
        <v>528</v>
      </c>
      <c r="V33" s="1112">
        <v>618</v>
      </c>
      <c r="W33" s="1112">
        <v>553</v>
      </c>
      <c r="X33" s="1112">
        <v>741</v>
      </c>
      <c r="Y33" s="1112">
        <v>817</v>
      </c>
      <c r="Z33" s="1101" t="s">
        <v>333</v>
      </c>
    </row>
    <row r="34" spans="1:26" s="1" customFormat="1" ht="17.100000000000001" customHeight="1">
      <c r="A34" s="76" t="s">
        <v>334</v>
      </c>
      <c r="B34" s="1112">
        <v>5946</v>
      </c>
      <c r="C34" s="1111">
        <v>3497</v>
      </c>
      <c r="D34" s="1111">
        <v>2449</v>
      </c>
      <c r="E34" s="1111">
        <v>2953</v>
      </c>
      <c r="F34" s="1111">
        <v>589</v>
      </c>
      <c r="G34" s="1111">
        <v>602</v>
      </c>
      <c r="H34" s="1111">
        <v>645</v>
      </c>
      <c r="I34" s="1111">
        <v>52</v>
      </c>
      <c r="J34" s="1111">
        <v>494</v>
      </c>
      <c r="K34" s="1111">
        <v>21</v>
      </c>
      <c r="L34" s="1111">
        <v>337</v>
      </c>
      <c r="M34" s="1111">
        <v>133</v>
      </c>
      <c r="N34" s="1111">
        <v>16</v>
      </c>
      <c r="O34" s="1111">
        <v>31</v>
      </c>
      <c r="P34" s="1111">
        <v>14</v>
      </c>
      <c r="Q34" s="1111">
        <v>12</v>
      </c>
      <c r="R34" s="1111">
        <v>30</v>
      </c>
      <c r="S34" s="1111">
        <v>17</v>
      </c>
      <c r="T34" s="1112">
        <v>392</v>
      </c>
      <c r="U34" s="1112">
        <v>851</v>
      </c>
      <c r="V34" s="1112">
        <v>1124</v>
      </c>
      <c r="W34" s="1112">
        <v>893</v>
      </c>
      <c r="X34" s="1112">
        <v>1172</v>
      </c>
      <c r="Y34" s="1112">
        <v>1514</v>
      </c>
      <c r="Z34" s="1101" t="s">
        <v>335</v>
      </c>
    </row>
    <row r="35" spans="1:26" s="1" customFormat="1" ht="17.100000000000001" customHeight="1">
      <c r="A35" s="76" t="s">
        <v>336</v>
      </c>
      <c r="B35" s="1112">
        <v>4691</v>
      </c>
      <c r="C35" s="1111">
        <v>2497</v>
      </c>
      <c r="D35" s="1111">
        <v>2194</v>
      </c>
      <c r="E35" s="1111">
        <v>2465</v>
      </c>
      <c r="F35" s="1111">
        <v>491</v>
      </c>
      <c r="G35" s="1111">
        <v>446</v>
      </c>
      <c r="H35" s="1111">
        <v>529</v>
      </c>
      <c r="I35" s="1111">
        <v>20</v>
      </c>
      <c r="J35" s="1111">
        <v>407</v>
      </c>
      <c r="K35" s="1111">
        <v>5</v>
      </c>
      <c r="L35" s="1111">
        <v>175</v>
      </c>
      <c r="M35" s="1111">
        <v>54</v>
      </c>
      <c r="N35" s="1111">
        <v>7</v>
      </c>
      <c r="O35" s="1111">
        <v>35</v>
      </c>
      <c r="P35" s="1111">
        <v>11</v>
      </c>
      <c r="Q35" s="1111">
        <v>8</v>
      </c>
      <c r="R35" s="1111">
        <v>31</v>
      </c>
      <c r="S35" s="1111">
        <v>7</v>
      </c>
      <c r="T35" s="1112">
        <v>405</v>
      </c>
      <c r="U35" s="1112">
        <v>627</v>
      </c>
      <c r="V35" s="1112">
        <v>848</v>
      </c>
      <c r="W35" s="1112">
        <v>793</v>
      </c>
      <c r="X35" s="1112">
        <v>1065</v>
      </c>
      <c r="Y35" s="1112">
        <v>953</v>
      </c>
      <c r="Z35" s="1101" t="s">
        <v>337</v>
      </c>
    </row>
    <row r="36" spans="1:26" s="1" customFormat="1" ht="17.100000000000001" customHeight="1">
      <c r="A36" s="76" t="s">
        <v>338</v>
      </c>
      <c r="B36" s="1112">
        <v>3106</v>
      </c>
      <c r="C36" s="1111">
        <v>1696</v>
      </c>
      <c r="D36" s="1111">
        <v>1410</v>
      </c>
      <c r="E36" s="1111">
        <v>1694</v>
      </c>
      <c r="F36" s="1111">
        <v>268</v>
      </c>
      <c r="G36" s="1111">
        <v>308</v>
      </c>
      <c r="H36" s="1111">
        <v>375</v>
      </c>
      <c r="I36" s="1111">
        <v>20</v>
      </c>
      <c r="J36" s="1111">
        <v>240</v>
      </c>
      <c r="K36" s="1111">
        <v>4</v>
      </c>
      <c r="L36" s="1111">
        <v>108</v>
      </c>
      <c r="M36" s="1111">
        <v>43</v>
      </c>
      <c r="N36" s="1111">
        <v>1</v>
      </c>
      <c r="O36" s="1111">
        <v>12</v>
      </c>
      <c r="P36" s="1111">
        <v>11</v>
      </c>
      <c r="Q36" s="1111">
        <v>3</v>
      </c>
      <c r="R36" s="1111">
        <v>11</v>
      </c>
      <c r="S36" s="1111">
        <v>8</v>
      </c>
      <c r="T36" s="1112">
        <v>215</v>
      </c>
      <c r="U36" s="1112">
        <v>394</v>
      </c>
      <c r="V36" s="1112">
        <v>590</v>
      </c>
      <c r="W36" s="1112">
        <v>531</v>
      </c>
      <c r="X36" s="1112">
        <v>652</v>
      </c>
      <c r="Y36" s="1112">
        <v>724</v>
      </c>
      <c r="Z36" s="1101" t="s">
        <v>339</v>
      </c>
    </row>
    <row r="37" spans="1:26" s="1" customFormat="1" ht="17.100000000000001" customHeight="1">
      <c r="A37" s="76" t="s">
        <v>1404</v>
      </c>
      <c r="B37" s="1112">
        <v>4174</v>
      </c>
      <c r="C37" s="1111">
        <v>2328</v>
      </c>
      <c r="D37" s="1111">
        <v>1846</v>
      </c>
      <c r="E37" s="1111">
        <v>2241</v>
      </c>
      <c r="F37" s="1111">
        <v>350</v>
      </c>
      <c r="G37" s="1111">
        <v>487</v>
      </c>
      <c r="H37" s="1111">
        <v>449</v>
      </c>
      <c r="I37" s="1111">
        <v>27</v>
      </c>
      <c r="J37" s="1111">
        <v>306</v>
      </c>
      <c r="K37" s="1111">
        <v>9</v>
      </c>
      <c r="L37" s="1111">
        <v>163</v>
      </c>
      <c r="M37" s="1111">
        <v>66</v>
      </c>
      <c r="N37" s="1111">
        <v>14</v>
      </c>
      <c r="O37" s="1111">
        <v>19</v>
      </c>
      <c r="P37" s="1111">
        <v>13</v>
      </c>
      <c r="Q37" s="1111">
        <v>4</v>
      </c>
      <c r="R37" s="1111">
        <v>15</v>
      </c>
      <c r="S37" s="1111">
        <v>11</v>
      </c>
      <c r="T37" s="1112">
        <v>286</v>
      </c>
      <c r="U37" s="1112">
        <v>574</v>
      </c>
      <c r="V37" s="1112">
        <v>745</v>
      </c>
      <c r="W37" s="1112">
        <v>755</v>
      </c>
      <c r="X37" s="1112">
        <v>904</v>
      </c>
      <c r="Y37" s="1112">
        <v>910</v>
      </c>
      <c r="Z37" s="1101" t="s">
        <v>341</v>
      </c>
    </row>
    <row r="38" spans="1:26" s="1" customFormat="1" ht="17.100000000000001" customHeight="1" thickBot="1">
      <c r="A38" s="98" t="s">
        <v>342</v>
      </c>
      <c r="B38" s="1112">
        <v>578</v>
      </c>
      <c r="C38" s="1112">
        <v>328</v>
      </c>
      <c r="D38" s="1112">
        <v>250</v>
      </c>
      <c r="E38" s="1112">
        <v>315</v>
      </c>
      <c r="F38" s="1112">
        <v>59</v>
      </c>
      <c r="G38" s="1112">
        <v>85</v>
      </c>
      <c r="H38" s="1112">
        <v>61</v>
      </c>
      <c r="I38" s="1112">
        <v>3</v>
      </c>
      <c r="J38" s="1112">
        <v>31</v>
      </c>
      <c r="K38" s="1112">
        <v>0</v>
      </c>
      <c r="L38" s="1112">
        <v>9</v>
      </c>
      <c r="M38" s="1111">
        <v>4</v>
      </c>
      <c r="N38" s="1111">
        <v>2</v>
      </c>
      <c r="O38" s="1111">
        <v>2</v>
      </c>
      <c r="P38" s="1111">
        <v>3</v>
      </c>
      <c r="Q38" s="1111">
        <v>2</v>
      </c>
      <c r="R38" s="1111">
        <v>1</v>
      </c>
      <c r="S38" s="1111">
        <v>1</v>
      </c>
      <c r="T38" s="1114">
        <v>22</v>
      </c>
      <c r="U38" s="1114">
        <v>59</v>
      </c>
      <c r="V38" s="1114">
        <v>78</v>
      </c>
      <c r="W38" s="1114">
        <v>106</v>
      </c>
      <c r="X38" s="1114">
        <v>149</v>
      </c>
      <c r="Y38" s="1114">
        <v>164</v>
      </c>
      <c r="Z38" s="1102" t="s">
        <v>343</v>
      </c>
    </row>
    <row r="39" spans="1:26" s="61" customFormat="1" ht="11.1" customHeight="1">
      <c r="A39" s="683" t="s">
        <v>1259</v>
      </c>
      <c r="B39" s="730"/>
      <c r="C39" s="730"/>
      <c r="D39" s="730"/>
      <c r="E39" s="730"/>
      <c r="F39" s="730"/>
      <c r="G39" s="730"/>
      <c r="H39" s="731"/>
      <c r="I39" s="731"/>
      <c r="J39" s="731"/>
      <c r="K39" s="731"/>
      <c r="L39" s="684"/>
      <c r="M39" s="675"/>
      <c r="N39" s="731"/>
      <c r="O39" s="731"/>
      <c r="P39" s="731"/>
      <c r="Q39" s="731"/>
      <c r="R39" s="731"/>
      <c r="S39" s="731"/>
      <c r="T39" s="731"/>
      <c r="U39" s="731"/>
      <c r="V39" s="731"/>
      <c r="W39" s="731"/>
      <c r="X39" s="731"/>
      <c r="Z39" s="684" t="s">
        <v>1049</v>
      </c>
    </row>
    <row r="40" spans="1:26" s="61" customFormat="1" ht="11.1" customHeight="1">
      <c r="A40" s="659" t="s">
        <v>1050</v>
      </c>
      <c r="B40" s="659"/>
      <c r="C40" s="659"/>
      <c r="D40" s="402"/>
      <c r="E40" s="402"/>
      <c r="F40" s="402"/>
      <c r="G40" s="402"/>
      <c r="H40" s="402"/>
      <c r="I40" s="402"/>
      <c r="J40" s="402"/>
      <c r="K40" s="402"/>
      <c r="L40" s="402"/>
      <c r="M40" s="659"/>
      <c r="N40" s="402"/>
      <c r="O40" s="402"/>
      <c r="P40" s="402"/>
      <c r="Q40" s="402"/>
      <c r="R40" s="402"/>
      <c r="S40" s="402"/>
      <c r="T40" s="402"/>
      <c r="U40" s="402"/>
      <c r="V40" s="402"/>
      <c r="W40" s="402"/>
      <c r="X40" s="402"/>
      <c r="Y40" s="402"/>
    </row>
    <row r="41" spans="1:26" s="168" customFormat="1" ht="11.1" customHeight="1">
      <c r="A41" s="685" t="s">
        <v>1051</v>
      </c>
      <c r="B41" s="400"/>
      <c r="C41" s="400"/>
      <c r="D41" s="400"/>
      <c r="E41" s="400"/>
      <c r="F41" s="400"/>
      <c r="G41" s="400"/>
      <c r="H41" s="400"/>
      <c r="I41" s="400"/>
      <c r="J41" s="400"/>
      <c r="K41" s="400"/>
      <c r="L41" s="400"/>
      <c r="M41" s="400"/>
      <c r="N41" s="400"/>
      <c r="O41" s="400"/>
      <c r="P41" s="400"/>
      <c r="Q41" s="400"/>
      <c r="R41" s="400"/>
      <c r="S41" s="400"/>
      <c r="T41" s="400"/>
      <c r="U41" s="400"/>
      <c r="V41" s="400"/>
      <c r="W41" s="400"/>
      <c r="X41" s="400"/>
      <c r="Y41" s="400"/>
    </row>
    <row r="42" spans="1:26" s="2" customFormat="1" ht="11.25"/>
    <row r="43" spans="1:26" s="2" customFormat="1" ht="11.25"/>
    <row r="44" spans="1:26" s="2" customFormat="1" ht="11.25"/>
    <row r="45" spans="1:26" s="2" customFormat="1" ht="11.25"/>
    <row r="46" spans="1:26" s="2" customFormat="1" ht="11.25"/>
    <row r="47" spans="1:26" s="2" customFormat="1" ht="11.25"/>
    <row r="48" spans="1:26" s="2" customFormat="1" ht="11.25"/>
    <row r="49" s="2" customFormat="1" ht="11.25"/>
    <row r="50" s="2" customFormat="1" ht="11.25"/>
    <row r="51" s="2" customFormat="1" ht="11.25"/>
    <row r="52" s="2" customFormat="1" ht="11.25"/>
    <row r="53" s="2" customFormat="1" ht="11.25"/>
    <row r="54" s="2" customFormat="1" ht="11.25"/>
    <row r="55" s="2" customFormat="1" ht="11.25"/>
    <row r="56" s="2" customFormat="1" ht="11.25"/>
    <row r="57" s="2" customFormat="1" ht="11.25"/>
    <row r="58" s="2" customFormat="1" ht="11.25"/>
    <row r="59" s="2" customFormat="1" ht="11.25"/>
    <row r="60" s="2" customFormat="1" ht="11.25"/>
    <row r="61" s="2" customFormat="1" ht="11.25"/>
    <row r="62" s="2" customFormat="1" ht="11.25"/>
    <row r="63" s="2" customFormat="1" ht="11.25"/>
    <row r="64" s="2" customFormat="1" ht="11.25"/>
    <row r="65" s="2" customFormat="1" ht="11.25"/>
    <row r="66" s="2" customFormat="1" ht="11.25"/>
    <row r="67" s="2" customFormat="1" ht="11.25"/>
    <row r="68" s="2" customFormat="1" ht="11.25"/>
    <row r="69" s="2" customFormat="1" ht="11.25"/>
    <row r="70" s="2" customFormat="1" ht="11.25"/>
    <row r="71" s="2" customFormat="1" ht="11.25"/>
    <row r="72" s="2" customFormat="1" ht="11.25"/>
    <row r="73" s="2" customFormat="1" ht="11.25"/>
    <row r="74" s="2" customFormat="1" ht="11.25"/>
    <row r="75" s="2" customFormat="1" ht="11.25"/>
    <row r="76" s="2" customFormat="1" ht="11.25"/>
    <row r="77" s="2" customFormat="1" ht="11.25"/>
    <row r="78" s="2" customFormat="1" ht="11.25"/>
    <row r="79" s="2" customFormat="1" ht="11.25"/>
    <row r="80" s="2" customFormat="1" ht="11.25"/>
    <row r="81" s="2" customFormat="1" ht="11.25"/>
    <row r="82" s="2" customFormat="1" ht="11.25"/>
    <row r="83" s="2" customFormat="1" ht="11.25"/>
    <row r="84" s="2" customFormat="1" ht="11.25"/>
    <row r="85" s="2" customFormat="1" ht="11.25"/>
    <row r="86" s="2" customFormat="1" ht="11.25"/>
    <row r="87" s="2" customFormat="1" ht="11.25"/>
    <row r="88" s="2" customFormat="1" ht="11.25"/>
    <row r="89" s="2" customFormat="1" ht="11.25"/>
    <row r="90" s="2" customFormat="1" ht="11.25"/>
    <row r="91" s="2" customFormat="1" ht="11.25"/>
    <row r="92" s="2" customFormat="1" ht="11.25"/>
    <row r="93" s="2" customFormat="1" ht="11.25"/>
    <row r="94" s="2" customFormat="1" ht="11.25"/>
    <row r="95" s="2" customFormat="1" ht="11.25"/>
    <row r="96" s="2" customFormat="1" ht="11.25"/>
    <row r="97" s="2" customFormat="1" ht="11.25"/>
    <row r="98" s="2" customFormat="1" ht="11.25"/>
    <row r="99" s="2" customFormat="1" ht="11.25"/>
    <row r="100" s="2" customFormat="1" ht="11.25"/>
    <row r="101" s="2" customFormat="1" ht="11.25"/>
    <row r="102" s="2" customFormat="1" ht="11.25"/>
    <row r="103" s="2" customFormat="1" ht="11.25"/>
    <row r="104" s="2" customFormat="1" ht="11.25"/>
    <row r="105" s="2" customFormat="1" ht="11.25"/>
    <row r="106" s="2" customFormat="1" ht="11.25"/>
  </sheetData>
  <sheetProtection selectLockedCells="1"/>
  <mergeCells count="32">
    <mergeCell ref="Z6:Z9"/>
    <mergeCell ref="A3:L3"/>
    <mergeCell ref="M3:Z3"/>
    <mergeCell ref="M6:S6"/>
    <mergeCell ref="T6:Y6"/>
    <mergeCell ref="A6:A9"/>
    <mergeCell ref="B6:D6"/>
    <mergeCell ref="E6:L6"/>
    <mergeCell ref="B7:B9"/>
    <mergeCell ref="C7:C9"/>
    <mergeCell ref="D7:D9"/>
    <mergeCell ref="E7:E9"/>
    <mergeCell ref="F7:F9"/>
    <mergeCell ref="G7:G9"/>
    <mergeCell ref="X7:X9"/>
    <mergeCell ref="M7:M9"/>
    <mergeCell ref="J7:J9"/>
    <mergeCell ref="K7:K9"/>
    <mergeCell ref="V7:V9"/>
    <mergeCell ref="H7:H9"/>
    <mergeCell ref="I7:I9"/>
    <mergeCell ref="L7:L9"/>
    <mergeCell ref="Y7:Y9"/>
    <mergeCell ref="N7:N9"/>
    <mergeCell ref="O7:O9"/>
    <mergeCell ref="P7:P9"/>
    <mergeCell ref="Q7:Q9"/>
    <mergeCell ref="R7:R9"/>
    <mergeCell ref="T7:T9"/>
    <mergeCell ref="U7:U9"/>
    <mergeCell ref="S7:S9"/>
    <mergeCell ref="W7:W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B16" unlockedFormula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2.375" style="43" customWidth="1"/>
    <col min="2" max="2" width="8.625" style="45" customWidth="1"/>
    <col min="3" max="3" width="8.125" style="45" customWidth="1"/>
    <col min="4" max="4" width="8.625" style="45" customWidth="1"/>
    <col min="5" max="5" width="10.125" style="45" customWidth="1"/>
    <col min="6" max="7" width="8.125" style="45" customWidth="1"/>
    <col min="8" max="8" width="8.625" style="7" customWidth="1"/>
    <col min="9" max="9" width="9.75" style="7" customWidth="1"/>
    <col min="10" max="10" width="8.875" style="7" customWidth="1"/>
    <col min="11" max="11" width="8.625" style="7" customWidth="1"/>
    <col min="12" max="13" width="8.875" style="7" customWidth="1"/>
    <col min="14" max="14" width="9.125" style="7" customWidth="1"/>
    <col min="15" max="16" width="8.625" style="7" customWidth="1"/>
    <col min="17" max="17" width="9.25" style="7" customWidth="1"/>
    <col min="18" max="18" width="11.625" style="43" customWidth="1"/>
    <col min="19" max="16384" width="9" style="7"/>
  </cols>
  <sheetData>
    <row r="1" spans="1:18" s="1" customFormat="1" ht="14.1" customHeight="1">
      <c r="A1" s="27" t="s">
        <v>1430</v>
      </c>
      <c r="B1" s="2"/>
      <c r="C1" s="2"/>
      <c r="D1" s="2"/>
      <c r="E1" s="2"/>
      <c r="F1" s="2"/>
      <c r="R1" s="182" t="s">
        <v>1431</v>
      </c>
    </row>
    <row r="2" spans="1:18" s="1" customFormat="1" ht="14.1" customHeight="1">
      <c r="A2" s="55"/>
      <c r="B2" s="2"/>
      <c r="C2" s="2"/>
      <c r="D2" s="2"/>
      <c r="E2" s="2"/>
      <c r="F2" s="2"/>
      <c r="G2" s="182"/>
      <c r="H2" s="27"/>
      <c r="R2" s="14"/>
    </row>
    <row r="3" spans="1:18" s="23" customFormat="1" ht="20.100000000000001" customHeight="1">
      <c r="A3" s="1306" t="s">
        <v>961</v>
      </c>
      <c r="B3" s="1306"/>
      <c r="C3" s="1306"/>
      <c r="D3" s="1306"/>
      <c r="E3" s="1306"/>
      <c r="F3" s="1306"/>
      <c r="G3" s="1306"/>
      <c r="H3" s="1306"/>
      <c r="I3" s="1306"/>
      <c r="J3" s="1306" t="s">
        <v>1503</v>
      </c>
      <c r="K3" s="1306"/>
      <c r="L3" s="1306"/>
      <c r="M3" s="1306"/>
      <c r="N3" s="1306"/>
      <c r="O3" s="1306"/>
      <c r="P3" s="1306"/>
      <c r="Q3" s="1306"/>
      <c r="R3" s="1306"/>
    </row>
    <row r="4" spans="1:18" s="25" customFormat="1" ht="24" customHeight="1">
      <c r="A4" s="1003"/>
      <c r="B4" s="1003"/>
      <c r="C4" s="1003"/>
      <c r="D4" s="1003"/>
      <c r="E4" s="1003"/>
      <c r="F4" s="1003"/>
      <c r="G4" s="1003"/>
      <c r="H4" s="1003"/>
      <c r="I4" s="1003"/>
      <c r="J4" s="1011"/>
      <c r="K4" s="1011"/>
      <c r="L4" s="1011"/>
      <c r="M4" s="1011"/>
      <c r="N4" s="1011"/>
      <c r="O4" s="1011"/>
      <c r="P4" s="1011"/>
      <c r="Q4" s="1011"/>
      <c r="R4" s="1011"/>
    </row>
    <row r="5" spans="1:18" s="27" customFormat="1" ht="18" customHeight="1" thickBot="1">
      <c r="A5" s="27" t="s">
        <v>89</v>
      </c>
      <c r="G5" s="49"/>
      <c r="I5" s="49"/>
      <c r="R5" s="49" t="s">
        <v>198</v>
      </c>
    </row>
    <row r="6" spans="1:18" s="1" customFormat="1" ht="30" customHeight="1">
      <c r="A6" s="1312" t="s">
        <v>1433</v>
      </c>
      <c r="B6" s="1519" t="s">
        <v>48</v>
      </c>
      <c r="C6" s="1300"/>
      <c r="D6" s="1300"/>
      <c r="E6" s="1300"/>
      <c r="F6" s="1334" t="s">
        <v>867</v>
      </c>
      <c r="G6" s="1349"/>
      <c r="H6" s="1349"/>
      <c r="I6" s="1349"/>
      <c r="J6" s="1519" t="s">
        <v>209</v>
      </c>
      <c r="K6" s="1300"/>
      <c r="L6" s="1300"/>
      <c r="M6" s="1300"/>
      <c r="N6" s="1334" t="s">
        <v>210</v>
      </c>
      <c r="O6" s="1504"/>
      <c r="P6" s="1504"/>
      <c r="Q6" s="1345"/>
      <c r="R6" s="1342" t="s">
        <v>2</v>
      </c>
    </row>
    <row r="7" spans="1:18" s="1" customFormat="1" ht="21" customHeight="1">
      <c r="A7" s="1313"/>
      <c r="B7" s="1374" t="s">
        <v>199</v>
      </c>
      <c r="C7" s="1353" t="s">
        <v>200</v>
      </c>
      <c r="D7" s="1353" t="s">
        <v>201</v>
      </c>
      <c r="E7" s="1353" t="s">
        <v>203</v>
      </c>
      <c r="F7" s="1353" t="s">
        <v>199</v>
      </c>
      <c r="G7" s="1353" t="s">
        <v>200</v>
      </c>
      <c r="H7" s="1374" t="s">
        <v>201</v>
      </c>
      <c r="I7" s="1371" t="s">
        <v>203</v>
      </c>
      <c r="J7" s="1374" t="s">
        <v>199</v>
      </c>
      <c r="K7" s="1353" t="s">
        <v>200</v>
      </c>
      <c r="L7" s="1353" t="s">
        <v>201</v>
      </c>
      <c r="M7" s="1353" t="s">
        <v>203</v>
      </c>
      <c r="N7" s="1374" t="s">
        <v>199</v>
      </c>
      <c r="O7" s="1353" t="s">
        <v>200</v>
      </c>
      <c r="P7" s="1353" t="s">
        <v>201</v>
      </c>
      <c r="Q7" s="1353" t="s">
        <v>203</v>
      </c>
      <c r="R7" s="1343"/>
    </row>
    <row r="8" spans="1:18" s="1" customFormat="1" ht="21" customHeight="1">
      <c r="A8" s="1313"/>
      <c r="B8" s="1374"/>
      <c r="C8" s="1301"/>
      <c r="D8" s="1301"/>
      <c r="E8" s="1353"/>
      <c r="F8" s="1353"/>
      <c r="G8" s="1301"/>
      <c r="H8" s="1375"/>
      <c r="I8" s="1371"/>
      <c r="J8" s="1374"/>
      <c r="K8" s="1301"/>
      <c r="L8" s="1301"/>
      <c r="M8" s="1353"/>
      <c r="N8" s="1374"/>
      <c r="O8" s="1301"/>
      <c r="P8" s="1301"/>
      <c r="Q8" s="1353"/>
      <c r="R8" s="1343"/>
    </row>
    <row r="9" spans="1:18" s="1" customFormat="1" ht="21" customHeight="1">
      <c r="A9" s="1314"/>
      <c r="B9" s="1517"/>
      <c r="C9" s="1332"/>
      <c r="D9" s="1332"/>
      <c r="E9" s="1354"/>
      <c r="F9" s="1354"/>
      <c r="G9" s="1332"/>
      <c r="H9" s="1376"/>
      <c r="I9" s="1372"/>
      <c r="J9" s="1517"/>
      <c r="K9" s="1332"/>
      <c r="L9" s="1332"/>
      <c r="M9" s="1354"/>
      <c r="N9" s="1517"/>
      <c r="O9" s="1332"/>
      <c r="P9" s="1332"/>
      <c r="Q9" s="1354"/>
      <c r="R9" s="1344"/>
    </row>
    <row r="10" spans="1:18" s="50" customFormat="1" ht="17.100000000000001" customHeight="1">
      <c r="A10" s="29" t="s">
        <v>344</v>
      </c>
      <c r="B10" s="31">
        <v>5</v>
      </c>
      <c r="C10" s="31">
        <v>31</v>
      </c>
      <c r="D10" s="31">
        <v>38</v>
      </c>
      <c r="E10" s="31">
        <v>450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5</v>
      </c>
      <c r="O10" s="31">
        <v>31</v>
      </c>
      <c r="P10" s="31">
        <v>38</v>
      </c>
      <c r="Q10" s="31">
        <v>450</v>
      </c>
      <c r="R10" s="58" t="s">
        <v>344</v>
      </c>
    </row>
    <row r="11" spans="1:18" s="50" customFormat="1" ht="17.100000000000001" customHeight="1">
      <c r="A11" s="29" t="s">
        <v>297</v>
      </c>
      <c r="B11" s="31">
        <v>5</v>
      </c>
      <c r="C11" s="31">
        <v>26</v>
      </c>
      <c r="D11" s="31">
        <v>43</v>
      </c>
      <c r="E11" s="31">
        <v>440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5</v>
      </c>
      <c r="O11" s="31">
        <v>32</v>
      </c>
      <c r="P11" s="31">
        <v>49</v>
      </c>
      <c r="Q11" s="31">
        <v>440</v>
      </c>
      <c r="R11" s="58" t="s">
        <v>297</v>
      </c>
    </row>
    <row r="12" spans="1:18" s="50" customFormat="1" ht="17.100000000000001" customHeight="1">
      <c r="A12" s="29" t="s">
        <v>348</v>
      </c>
      <c r="B12" s="31">
        <v>5</v>
      </c>
      <c r="C12" s="31">
        <v>30</v>
      </c>
      <c r="D12" s="31">
        <v>35</v>
      </c>
      <c r="E12" s="31">
        <v>434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5</v>
      </c>
      <c r="O12" s="31">
        <v>30</v>
      </c>
      <c r="P12" s="31">
        <v>35</v>
      </c>
      <c r="Q12" s="31">
        <v>434</v>
      </c>
      <c r="R12" s="58" t="s">
        <v>348</v>
      </c>
    </row>
    <row r="13" spans="1:18" s="50" customFormat="1" ht="17.100000000000001" customHeight="1">
      <c r="A13" s="29" t="s">
        <v>904</v>
      </c>
      <c r="B13" s="31">
        <v>5</v>
      </c>
      <c r="C13" s="31">
        <v>12</v>
      </c>
      <c r="D13" s="31">
        <v>25</v>
      </c>
      <c r="E13" s="31">
        <v>423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3</v>
      </c>
      <c r="O13" s="31">
        <v>12</v>
      </c>
      <c r="P13" s="31">
        <v>25</v>
      </c>
      <c r="Q13" s="31">
        <v>423</v>
      </c>
      <c r="R13" s="58" t="s">
        <v>904</v>
      </c>
    </row>
    <row r="14" spans="1:18" s="50" customFormat="1" ht="17.100000000000001" customHeight="1">
      <c r="A14" s="35" t="s">
        <v>1088</v>
      </c>
      <c r="B14" s="36">
        <f t="shared" ref="B14:I14" si="0">SUM(B16:B38)</f>
        <v>5</v>
      </c>
      <c r="C14" s="36">
        <f t="shared" si="0"/>
        <v>16</v>
      </c>
      <c r="D14" s="36">
        <f t="shared" si="0"/>
        <v>32</v>
      </c>
      <c r="E14" s="36">
        <f t="shared" si="0"/>
        <v>405</v>
      </c>
      <c r="F14" s="36">
        <f t="shared" si="0"/>
        <v>0</v>
      </c>
      <c r="G14" s="36">
        <f t="shared" si="0"/>
        <v>0</v>
      </c>
      <c r="H14" s="36">
        <f t="shared" si="0"/>
        <v>0</v>
      </c>
      <c r="I14" s="36">
        <f t="shared" si="0"/>
        <v>0</v>
      </c>
      <c r="J14" s="36">
        <f t="shared" ref="J14:Q14" si="1">SUM(J16:J38)</f>
        <v>0</v>
      </c>
      <c r="K14" s="36">
        <f t="shared" si="1"/>
        <v>0</v>
      </c>
      <c r="L14" s="36">
        <f t="shared" si="1"/>
        <v>0</v>
      </c>
      <c r="M14" s="36">
        <f t="shared" si="1"/>
        <v>0</v>
      </c>
      <c r="N14" s="36">
        <f t="shared" si="1"/>
        <v>5</v>
      </c>
      <c r="O14" s="36">
        <f t="shared" si="1"/>
        <v>16</v>
      </c>
      <c r="P14" s="36">
        <f t="shared" si="1"/>
        <v>32</v>
      </c>
      <c r="Q14" s="36">
        <f t="shared" si="1"/>
        <v>405</v>
      </c>
      <c r="R14" s="51" t="s">
        <v>1088</v>
      </c>
    </row>
    <row r="15" spans="1:18" s="1" customFormat="1" ht="17.25" customHeight="1">
      <c r="A15" s="37"/>
      <c r="B15" s="30"/>
      <c r="C15" s="30"/>
      <c r="D15" s="30"/>
      <c r="E15" s="30"/>
      <c r="F15" s="30"/>
      <c r="G15" s="30"/>
      <c r="H15" s="30"/>
      <c r="I15" s="30"/>
      <c r="J15" s="31"/>
      <c r="K15" s="31"/>
      <c r="L15" s="31"/>
      <c r="M15" s="31"/>
      <c r="N15" s="31"/>
      <c r="O15" s="31"/>
      <c r="P15" s="30"/>
      <c r="Q15" s="30"/>
      <c r="R15" s="259"/>
    </row>
    <row r="16" spans="1:18" s="1" customFormat="1" ht="16.5" customHeight="1">
      <c r="A16" s="961" t="s">
        <v>298</v>
      </c>
      <c r="B16" s="437">
        <v>2</v>
      </c>
      <c r="C16" s="377">
        <v>6</v>
      </c>
      <c r="D16" s="377">
        <v>8</v>
      </c>
      <c r="E16" s="377">
        <v>59</v>
      </c>
      <c r="F16" s="437">
        <v>0</v>
      </c>
      <c r="G16" s="437">
        <v>0</v>
      </c>
      <c r="H16" s="437">
        <v>0</v>
      </c>
      <c r="I16" s="437">
        <v>0</v>
      </c>
      <c r="J16" s="438">
        <v>0</v>
      </c>
      <c r="K16" s="438">
        <v>0</v>
      </c>
      <c r="L16" s="438">
        <v>0</v>
      </c>
      <c r="M16" s="438">
        <v>0</v>
      </c>
      <c r="N16" s="438">
        <v>2</v>
      </c>
      <c r="O16" s="438">
        <v>6</v>
      </c>
      <c r="P16" s="437">
        <v>8</v>
      </c>
      <c r="Q16" s="437">
        <v>59</v>
      </c>
      <c r="R16" s="1115" t="s">
        <v>5</v>
      </c>
    </row>
    <row r="17" spans="1:18" s="1" customFormat="1" ht="16.5" customHeight="1">
      <c r="A17" s="961" t="s">
        <v>300</v>
      </c>
      <c r="B17" s="437">
        <v>0</v>
      </c>
      <c r="C17" s="377">
        <v>0</v>
      </c>
      <c r="D17" s="377">
        <v>0</v>
      </c>
      <c r="E17" s="377">
        <v>0</v>
      </c>
      <c r="F17" s="437">
        <v>0</v>
      </c>
      <c r="G17" s="437">
        <v>0</v>
      </c>
      <c r="H17" s="437">
        <v>0</v>
      </c>
      <c r="I17" s="437">
        <v>0</v>
      </c>
      <c r="J17" s="438">
        <v>0</v>
      </c>
      <c r="K17" s="438">
        <v>0</v>
      </c>
      <c r="L17" s="438">
        <v>0</v>
      </c>
      <c r="M17" s="438">
        <v>0</v>
      </c>
      <c r="N17" s="438">
        <v>0</v>
      </c>
      <c r="O17" s="438">
        <v>0</v>
      </c>
      <c r="P17" s="437">
        <v>0</v>
      </c>
      <c r="Q17" s="437">
        <v>0</v>
      </c>
      <c r="R17" s="1115" t="s">
        <v>6</v>
      </c>
    </row>
    <row r="18" spans="1:18" s="1" customFormat="1" ht="16.5" customHeight="1">
      <c r="A18" s="961" t="s">
        <v>302</v>
      </c>
      <c r="B18" s="437">
        <v>0</v>
      </c>
      <c r="C18" s="377">
        <v>0</v>
      </c>
      <c r="D18" s="377">
        <v>0</v>
      </c>
      <c r="E18" s="377">
        <v>0</v>
      </c>
      <c r="F18" s="437">
        <v>0</v>
      </c>
      <c r="G18" s="437">
        <v>0</v>
      </c>
      <c r="H18" s="437">
        <v>0</v>
      </c>
      <c r="I18" s="437">
        <v>0</v>
      </c>
      <c r="J18" s="438">
        <v>0</v>
      </c>
      <c r="K18" s="438">
        <v>0</v>
      </c>
      <c r="L18" s="438">
        <v>0</v>
      </c>
      <c r="M18" s="438">
        <v>0</v>
      </c>
      <c r="N18" s="438">
        <v>0</v>
      </c>
      <c r="O18" s="438">
        <v>0</v>
      </c>
      <c r="P18" s="437">
        <v>0</v>
      </c>
      <c r="Q18" s="437">
        <v>0</v>
      </c>
      <c r="R18" s="1115" t="s">
        <v>7</v>
      </c>
    </row>
    <row r="19" spans="1:18" s="1" customFormat="1" ht="16.5" customHeight="1">
      <c r="A19" s="961" t="s">
        <v>304</v>
      </c>
      <c r="B19" s="437">
        <v>0</v>
      </c>
      <c r="C19" s="377">
        <v>0</v>
      </c>
      <c r="D19" s="377">
        <v>0</v>
      </c>
      <c r="E19" s="377">
        <v>0</v>
      </c>
      <c r="F19" s="437">
        <v>0</v>
      </c>
      <c r="G19" s="437">
        <v>0</v>
      </c>
      <c r="H19" s="437">
        <v>0</v>
      </c>
      <c r="I19" s="437">
        <v>0</v>
      </c>
      <c r="J19" s="438">
        <v>0</v>
      </c>
      <c r="K19" s="438">
        <v>0</v>
      </c>
      <c r="L19" s="438">
        <v>0</v>
      </c>
      <c r="M19" s="438">
        <v>0</v>
      </c>
      <c r="N19" s="438">
        <v>0</v>
      </c>
      <c r="O19" s="438">
        <v>0</v>
      </c>
      <c r="P19" s="437">
        <v>0</v>
      </c>
      <c r="Q19" s="437">
        <v>0</v>
      </c>
      <c r="R19" s="1115" t="s">
        <v>8</v>
      </c>
    </row>
    <row r="20" spans="1:18" s="1" customFormat="1" ht="16.5" customHeight="1">
      <c r="A20" s="961" t="s">
        <v>306</v>
      </c>
      <c r="B20" s="437">
        <v>0</v>
      </c>
      <c r="C20" s="377">
        <v>0</v>
      </c>
      <c r="D20" s="377">
        <v>0</v>
      </c>
      <c r="E20" s="377">
        <v>0</v>
      </c>
      <c r="F20" s="437">
        <v>0</v>
      </c>
      <c r="G20" s="437">
        <v>0</v>
      </c>
      <c r="H20" s="437">
        <v>0</v>
      </c>
      <c r="I20" s="437">
        <v>0</v>
      </c>
      <c r="J20" s="438">
        <v>0</v>
      </c>
      <c r="K20" s="438">
        <v>0</v>
      </c>
      <c r="L20" s="438">
        <v>0</v>
      </c>
      <c r="M20" s="438">
        <v>0</v>
      </c>
      <c r="N20" s="438">
        <v>0</v>
      </c>
      <c r="O20" s="438">
        <v>0</v>
      </c>
      <c r="P20" s="437">
        <v>0</v>
      </c>
      <c r="Q20" s="437">
        <v>0</v>
      </c>
      <c r="R20" s="1115" t="s">
        <v>9</v>
      </c>
    </row>
    <row r="21" spans="1:18" s="1" customFormat="1" ht="16.5" customHeight="1">
      <c r="A21" s="961" t="s">
        <v>308</v>
      </c>
      <c r="B21" s="437">
        <v>0</v>
      </c>
      <c r="C21" s="377">
        <v>0</v>
      </c>
      <c r="D21" s="377">
        <v>0</v>
      </c>
      <c r="E21" s="377">
        <v>0</v>
      </c>
      <c r="F21" s="437">
        <v>0</v>
      </c>
      <c r="G21" s="437">
        <v>0</v>
      </c>
      <c r="H21" s="437">
        <v>0</v>
      </c>
      <c r="I21" s="437">
        <v>0</v>
      </c>
      <c r="J21" s="438">
        <v>0</v>
      </c>
      <c r="K21" s="438">
        <v>0</v>
      </c>
      <c r="L21" s="438">
        <v>0</v>
      </c>
      <c r="M21" s="438">
        <v>0</v>
      </c>
      <c r="N21" s="438">
        <v>0</v>
      </c>
      <c r="O21" s="438">
        <v>0</v>
      </c>
      <c r="P21" s="437">
        <v>0</v>
      </c>
      <c r="Q21" s="437">
        <v>0</v>
      </c>
      <c r="R21" s="1115" t="s">
        <v>10</v>
      </c>
    </row>
    <row r="22" spans="1:18" s="1" customFormat="1" ht="16.5" customHeight="1">
      <c r="A22" s="961" t="s">
        <v>308</v>
      </c>
      <c r="B22" s="437">
        <v>1</v>
      </c>
      <c r="C22" s="377">
        <v>3</v>
      </c>
      <c r="D22" s="377">
        <v>16</v>
      </c>
      <c r="E22" s="377">
        <v>249</v>
      </c>
      <c r="F22" s="437">
        <v>0</v>
      </c>
      <c r="G22" s="437">
        <v>0</v>
      </c>
      <c r="H22" s="437">
        <v>0</v>
      </c>
      <c r="I22" s="437">
        <v>0</v>
      </c>
      <c r="J22" s="438">
        <v>0</v>
      </c>
      <c r="K22" s="438">
        <v>0</v>
      </c>
      <c r="L22" s="438">
        <v>0</v>
      </c>
      <c r="M22" s="438">
        <v>0</v>
      </c>
      <c r="N22" s="438">
        <v>1</v>
      </c>
      <c r="O22" s="438">
        <v>3</v>
      </c>
      <c r="P22" s="437">
        <v>16</v>
      </c>
      <c r="Q22" s="437">
        <v>249</v>
      </c>
      <c r="R22" s="1115" t="s">
        <v>11</v>
      </c>
    </row>
    <row r="23" spans="1:18" s="1" customFormat="1" ht="16.5" customHeight="1">
      <c r="A23" s="961" t="s">
        <v>312</v>
      </c>
      <c r="B23" s="437">
        <v>0</v>
      </c>
      <c r="C23" s="377">
        <v>0</v>
      </c>
      <c r="D23" s="377">
        <v>0</v>
      </c>
      <c r="E23" s="377">
        <v>0</v>
      </c>
      <c r="F23" s="437">
        <v>0</v>
      </c>
      <c r="G23" s="437">
        <v>0</v>
      </c>
      <c r="H23" s="437">
        <v>0</v>
      </c>
      <c r="I23" s="437">
        <v>0</v>
      </c>
      <c r="J23" s="438">
        <v>0</v>
      </c>
      <c r="K23" s="438">
        <v>0</v>
      </c>
      <c r="L23" s="438">
        <v>0</v>
      </c>
      <c r="M23" s="438">
        <v>0</v>
      </c>
      <c r="N23" s="438">
        <v>0</v>
      </c>
      <c r="O23" s="438">
        <v>0</v>
      </c>
      <c r="P23" s="437">
        <v>0</v>
      </c>
      <c r="Q23" s="437">
        <v>0</v>
      </c>
      <c r="R23" s="1115" t="s">
        <v>12</v>
      </c>
    </row>
    <row r="24" spans="1:18" s="1" customFormat="1" ht="16.5" customHeight="1">
      <c r="A24" s="961" t="s">
        <v>314</v>
      </c>
      <c r="B24" s="437">
        <v>0</v>
      </c>
      <c r="C24" s="377">
        <v>0</v>
      </c>
      <c r="D24" s="377">
        <v>0</v>
      </c>
      <c r="E24" s="377">
        <v>0</v>
      </c>
      <c r="F24" s="437">
        <v>0</v>
      </c>
      <c r="G24" s="437">
        <v>0</v>
      </c>
      <c r="H24" s="437">
        <v>0</v>
      </c>
      <c r="I24" s="437">
        <v>0</v>
      </c>
      <c r="J24" s="438">
        <v>0</v>
      </c>
      <c r="K24" s="438">
        <v>0</v>
      </c>
      <c r="L24" s="438">
        <v>0</v>
      </c>
      <c r="M24" s="438">
        <v>0</v>
      </c>
      <c r="N24" s="438">
        <v>0</v>
      </c>
      <c r="O24" s="438">
        <v>0</v>
      </c>
      <c r="P24" s="437">
        <v>0</v>
      </c>
      <c r="Q24" s="437">
        <v>0</v>
      </c>
      <c r="R24" s="1115" t="s">
        <v>13</v>
      </c>
    </row>
    <row r="25" spans="1:18" s="1" customFormat="1" ht="16.5" customHeight="1">
      <c r="A25" s="961" t="s">
        <v>316</v>
      </c>
      <c r="B25" s="437">
        <v>0</v>
      </c>
      <c r="C25" s="377">
        <v>0</v>
      </c>
      <c r="D25" s="377">
        <v>0</v>
      </c>
      <c r="E25" s="377">
        <v>0</v>
      </c>
      <c r="F25" s="437">
        <v>0</v>
      </c>
      <c r="G25" s="437">
        <v>0</v>
      </c>
      <c r="H25" s="437">
        <v>0</v>
      </c>
      <c r="I25" s="437">
        <v>0</v>
      </c>
      <c r="J25" s="438">
        <v>0</v>
      </c>
      <c r="K25" s="438">
        <v>0</v>
      </c>
      <c r="L25" s="438">
        <v>0</v>
      </c>
      <c r="M25" s="438">
        <v>0</v>
      </c>
      <c r="N25" s="438">
        <v>0</v>
      </c>
      <c r="O25" s="438">
        <v>0</v>
      </c>
      <c r="P25" s="437">
        <v>0</v>
      </c>
      <c r="Q25" s="437">
        <v>0</v>
      </c>
      <c r="R25" s="1115" t="s">
        <v>14</v>
      </c>
    </row>
    <row r="26" spans="1:18" s="1" customFormat="1" ht="16.5" customHeight="1">
      <c r="A26" s="961" t="s">
        <v>318</v>
      </c>
      <c r="B26" s="437">
        <v>0</v>
      </c>
      <c r="C26" s="377">
        <v>0</v>
      </c>
      <c r="D26" s="377">
        <v>0</v>
      </c>
      <c r="E26" s="377">
        <v>0</v>
      </c>
      <c r="F26" s="437">
        <v>0</v>
      </c>
      <c r="G26" s="437">
        <v>0</v>
      </c>
      <c r="H26" s="437">
        <v>0</v>
      </c>
      <c r="I26" s="437">
        <v>0</v>
      </c>
      <c r="J26" s="438">
        <v>0</v>
      </c>
      <c r="K26" s="438">
        <v>0</v>
      </c>
      <c r="L26" s="438">
        <v>0</v>
      </c>
      <c r="M26" s="438">
        <v>0</v>
      </c>
      <c r="N26" s="438">
        <v>0</v>
      </c>
      <c r="O26" s="438">
        <v>0</v>
      </c>
      <c r="P26" s="437">
        <v>0</v>
      </c>
      <c r="Q26" s="437">
        <v>0</v>
      </c>
      <c r="R26" s="1115" t="s">
        <v>15</v>
      </c>
    </row>
    <row r="27" spans="1:18" s="1" customFormat="1" ht="16.5" customHeight="1">
      <c r="A27" s="961" t="s">
        <v>320</v>
      </c>
      <c r="B27" s="437">
        <v>0</v>
      </c>
      <c r="C27" s="377">
        <v>0</v>
      </c>
      <c r="D27" s="377">
        <v>0</v>
      </c>
      <c r="E27" s="377">
        <v>0</v>
      </c>
      <c r="F27" s="437">
        <v>0</v>
      </c>
      <c r="G27" s="437">
        <v>0</v>
      </c>
      <c r="H27" s="437">
        <v>0</v>
      </c>
      <c r="I27" s="437">
        <v>0</v>
      </c>
      <c r="J27" s="438">
        <v>0</v>
      </c>
      <c r="K27" s="438">
        <v>0</v>
      </c>
      <c r="L27" s="438">
        <v>0</v>
      </c>
      <c r="M27" s="438">
        <v>0</v>
      </c>
      <c r="N27" s="438">
        <v>0</v>
      </c>
      <c r="O27" s="438">
        <v>0</v>
      </c>
      <c r="P27" s="437">
        <v>0</v>
      </c>
      <c r="Q27" s="437">
        <v>0</v>
      </c>
      <c r="R27" s="1115" t="s">
        <v>16</v>
      </c>
    </row>
    <row r="28" spans="1:18" s="1" customFormat="1" ht="16.5" customHeight="1">
      <c r="A28" s="961" t="s">
        <v>322</v>
      </c>
      <c r="B28" s="437">
        <v>0</v>
      </c>
      <c r="C28" s="377">
        <v>0</v>
      </c>
      <c r="D28" s="377">
        <v>0</v>
      </c>
      <c r="E28" s="377">
        <v>0</v>
      </c>
      <c r="F28" s="437">
        <v>0</v>
      </c>
      <c r="G28" s="437">
        <v>0</v>
      </c>
      <c r="H28" s="437">
        <v>0</v>
      </c>
      <c r="I28" s="437">
        <v>0</v>
      </c>
      <c r="J28" s="438">
        <v>0</v>
      </c>
      <c r="K28" s="438">
        <v>0</v>
      </c>
      <c r="L28" s="438">
        <v>0</v>
      </c>
      <c r="M28" s="438">
        <v>0</v>
      </c>
      <c r="N28" s="438">
        <v>0</v>
      </c>
      <c r="O28" s="438">
        <v>0</v>
      </c>
      <c r="P28" s="437">
        <v>0</v>
      </c>
      <c r="Q28" s="437">
        <v>0</v>
      </c>
      <c r="R28" s="1115" t="s">
        <v>17</v>
      </c>
    </row>
    <row r="29" spans="1:18" s="1" customFormat="1" ht="16.5" customHeight="1">
      <c r="A29" s="961" t="s">
        <v>324</v>
      </c>
      <c r="B29" s="437">
        <v>0</v>
      </c>
      <c r="C29" s="377">
        <v>0</v>
      </c>
      <c r="D29" s="377">
        <v>0</v>
      </c>
      <c r="E29" s="377">
        <v>0</v>
      </c>
      <c r="F29" s="437">
        <v>0</v>
      </c>
      <c r="G29" s="437">
        <v>0</v>
      </c>
      <c r="H29" s="437">
        <v>0</v>
      </c>
      <c r="I29" s="437">
        <v>0</v>
      </c>
      <c r="J29" s="438">
        <v>0</v>
      </c>
      <c r="K29" s="438">
        <v>0</v>
      </c>
      <c r="L29" s="438">
        <v>0</v>
      </c>
      <c r="M29" s="438">
        <v>0</v>
      </c>
      <c r="N29" s="438">
        <v>0</v>
      </c>
      <c r="O29" s="438">
        <v>0</v>
      </c>
      <c r="P29" s="437">
        <v>0</v>
      </c>
      <c r="Q29" s="437">
        <v>0</v>
      </c>
      <c r="R29" s="1115" t="s">
        <v>18</v>
      </c>
    </row>
    <row r="30" spans="1:18" s="1" customFormat="1" ht="16.5" customHeight="1">
      <c r="A30" s="961" t="s">
        <v>326</v>
      </c>
      <c r="B30" s="437">
        <v>0</v>
      </c>
      <c r="C30" s="377">
        <v>0</v>
      </c>
      <c r="D30" s="377">
        <v>0</v>
      </c>
      <c r="E30" s="377">
        <v>0</v>
      </c>
      <c r="F30" s="437">
        <v>0</v>
      </c>
      <c r="G30" s="437">
        <v>0</v>
      </c>
      <c r="H30" s="437">
        <v>0</v>
      </c>
      <c r="I30" s="437">
        <v>0</v>
      </c>
      <c r="J30" s="438">
        <v>0</v>
      </c>
      <c r="K30" s="438">
        <v>0</v>
      </c>
      <c r="L30" s="438">
        <v>0</v>
      </c>
      <c r="M30" s="438">
        <v>0</v>
      </c>
      <c r="N30" s="438">
        <v>0</v>
      </c>
      <c r="O30" s="438">
        <v>0</v>
      </c>
      <c r="P30" s="437">
        <v>0</v>
      </c>
      <c r="Q30" s="437">
        <v>0</v>
      </c>
      <c r="R30" s="1115" t="s">
        <v>19</v>
      </c>
    </row>
    <row r="31" spans="1:18" s="1" customFormat="1" ht="16.5" customHeight="1">
      <c r="A31" s="961" t="s">
        <v>328</v>
      </c>
      <c r="B31" s="437">
        <v>0</v>
      </c>
      <c r="C31" s="377">
        <v>0</v>
      </c>
      <c r="D31" s="377">
        <v>0</v>
      </c>
      <c r="E31" s="377">
        <v>0</v>
      </c>
      <c r="F31" s="437">
        <v>0</v>
      </c>
      <c r="G31" s="437">
        <v>0</v>
      </c>
      <c r="H31" s="437">
        <v>0</v>
      </c>
      <c r="I31" s="437">
        <v>0</v>
      </c>
      <c r="J31" s="438">
        <v>0</v>
      </c>
      <c r="K31" s="438">
        <v>0</v>
      </c>
      <c r="L31" s="438">
        <v>0</v>
      </c>
      <c r="M31" s="438">
        <v>0</v>
      </c>
      <c r="N31" s="438">
        <v>0</v>
      </c>
      <c r="O31" s="438">
        <v>0</v>
      </c>
      <c r="P31" s="437">
        <v>0</v>
      </c>
      <c r="Q31" s="437">
        <v>0</v>
      </c>
      <c r="R31" s="1115" t="s">
        <v>20</v>
      </c>
    </row>
    <row r="32" spans="1:18" s="1" customFormat="1" ht="16.5" customHeight="1">
      <c r="A32" s="961" t="s">
        <v>330</v>
      </c>
      <c r="B32" s="437">
        <v>1</v>
      </c>
      <c r="C32" s="377">
        <v>6</v>
      </c>
      <c r="D32" s="377">
        <v>7</v>
      </c>
      <c r="E32" s="377">
        <v>68</v>
      </c>
      <c r="F32" s="437">
        <v>0</v>
      </c>
      <c r="G32" s="437">
        <v>0</v>
      </c>
      <c r="H32" s="437">
        <v>0</v>
      </c>
      <c r="I32" s="437">
        <v>0</v>
      </c>
      <c r="J32" s="438">
        <v>0</v>
      </c>
      <c r="K32" s="438">
        <v>0</v>
      </c>
      <c r="L32" s="438">
        <v>0</v>
      </c>
      <c r="M32" s="438">
        <v>0</v>
      </c>
      <c r="N32" s="438">
        <v>1</v>
      </c>
      <c r="O32" s="438">
        <v>6</v>
      </c>
      <c r="P32" s="437">
        <v>7</v>
      </c>
      <c r="Q32" s="437">
        <v>68</v>
      </c>
      <c r="R32" s="1115" t="s">
        <v>21</v>
      </c>
    </row>
    <row r="33" spans="1:18" s="1" customFormat="1" ht="16.5" customHeight="1">
      <c r="A33" s="961" t="s">
        <v>332</v>
      </c>
      <c r="B33" s="437">
        <v>1</v>
      </c>
      <c r="C33" s="377">
        <v>1</v>
      </c>
      <c r="D33" s="377">
        <v>1</v>
      </c>
      <c r="E33" s="377">
        <v>29</v>
      </c>
      <c r="F33" s="437">
        <v>0</v>
      </c>
      <c r="G33" s="437">
        <v>0</v>
      </c>
      <c r="H33" s="437">
        <v>0</v>
      </c>
      <c r="I33" s="437">
        <v>0</v>
      </c>
      <c r="J33" s="438">
        <v>0</v>
      </c>
      <c r="K33" s="438">
        <v>0</v>
      </c>
      <c r="L33" s="438">
        <v>0</v>
      </c>
      <c r="M33" s="438">
        <v>0</v>
      </c>
      <c r="N33" s="438">
        <v>1</v>
      </c>
      <c r="O33" s="438">
        <v>1</v>
      </c>
      <c r="P33" s="437">
        <v>1</v>
      </c>
      <c r="Q33" s="437">
        <v>29</v>
      </c>
      <c r="R33" s="1115" t="s">
        <v>22</v>
      </c>
    </row>
    <row r="34" spans="1:18" s="1" customFormat="1" ht="16.5" customHeight="1">
      <c r="A34" s="961" t="s">
        <v>334</v>
      </c>
      <c r="B34" s="437">
        <v>0</v>
      </c>
      <c r="C34" s="377">
        <v>0</v>
      </c>
      <c r="D34" s="377">
        <v>0</v>
      </c>
      <c r="E34" s="377">
        <v>0</v>
      </c>
      <c r="F34" s="437">
        <v>0</v>
      </c>
      <c r="G34" s="437">
        <v>0</v>
      </c>
      <c r="H34" s="437">
        <v>0</v>
      </c>
      <c r="I34" s="437">
        <v>0</v>
      </c>
      <c r="J34" s="438">
        <v>0</v>
      </c>
      <c r="K34" s="438">
        <v>0</v>
      </c>
      <c r="L34" s="438">
        <v>0</v>
      </c>
      <c r="M34" s="438">
        <v>0</v>
      </c>
      <c r="N34" s="438">
        <v>0</v>
      </c>
      <c r="O34" s="438">
        <v>0</v>
      </c>
      <c r="P34" s="437">
        <v>0</v>
      </c>
      <c r="Q34" s="437">
        <v>0</v>
      </c>
      <c r="R34" s="1115" t="s">
        <v>23</v>
      </c>
    </row>
    <row r="35" spans="1:18" s="1" customFormat="1" ht="16.5" customHeight="1">
      <c r="A35" s="961" t="s">
        <v>336</v>
      </c>
      <c r="B35" s="437">
        <v>0</v>
      </c>
      <c r="C35" s="377">
        <v>0</v>
      </c>
      <c r="D35" s="377">
        <v>0</v>
      </c>
      <c r="E35" s="377">
        <v>0</v>
      </c>
      <c r="F35" s="437">
        <v>0</v>
      </c>
      <c r="G35" s="437">
        <v>0</v>
      </c>
      <c r="H35" s="437">
        <v>0</v>
      </c>
      <c r="I35" s="437">
        <v>0</v>
      </c>
      <c r="J35" s="438">
        <v>0</v>
      </c>
      <c r="K35" s="438">
        <v>0</v>
      </c>
      <c r="L35" s="438">
        <v>0</v>
      </c>
      <c r="M35" s="438">
        <v>0</v>
      </c>
      <c r="N35" s="438">
        <v>0</v>
      </c>
      <c r="O35" s="438">
        <v>0</v>
      </c>
      <c r="P35" s="437">
        <v>0</v>
      </c>
      <c r="Q35" s="437">
        <v>0</v>
      </c>
      <c r="R35" s="1115" t="s">
        <v>24</v>
      </c>
    </row>
    <row r="36" spans="1:18" s="1" customFormat="1" ht="16.5" customHeight="1">
      <c r="A36" s="961" t="s">
        <v>338</v>
      </c>
      <c r="B36" s="437">
        <v>0</v>
      </c>
      <c r="C36" s="377">
        <v>0</v>
      </c>
      <c r="D36" s="377">
        <v>0</v>
      </c>
      <c r="E36" s="377">
        <v>0</v>
      </c>
      <c r="F36" s="437">
        <v>0</v>
      </c>
      <c r="G36" s="437">
        <v>0</v>
      </c>
      <c r="H36" s="437">
        <v>0</v>
      </c>
      <c r="I36" s="437">
        <v>0</v>
      </c>
      <c r="J36" s="438">
        <v>0</v>
      </c>
      <c r="K36" s="438">
        <v>0</v>
      </c>
      <c r="L36" s="438">
        <v>0</v>
      </c>
      <c r="M36" s="438">
        <v>0</v>
      </c>
      <c r="N36" s="438">
        <v>0</v>
      </c>
      <c r="O36" s="438">
        <v>0</v>
      </c>
      <c r="P36" s="437">
        <v>0</v>
      </c>
      <c r="Q36" s="437">
        <v>0</v>
      </c>
      <c r="R36" s="1115" t="s">
        <v>25</v>
      </c>
    </row>
    <row r="37" spans="1:18" s="1" customFormat="1" ht="16.5" customHeight="1">
      <c r="A37" s="961" t="s">
        <v>340</v>
      </c>
      <c r="B37" s="437">
        <v>0</v>
      </c>
      <c r="C37" s="377">
        <v>0</v>
      </c>
      <c r="D37" s="377">
        <v>0</v>
      </c>
      <c r="E37" s="377">
        <v>0</v>
      </c>
      <c r="F37" s="437">
        <v>0</v>
      </c>
      <c r="G37" s="437">
        <v>0</v>
      </c>
      <c r="H37" s="437">
        <v>0</v>
      </c>
      <c r="I37" s="437">
        <v>0</v>
      </c>
      <c r="J37" s="438">
        <v>0</v>
      </c>
      <c r="K37" s="438">
        <v>0</v>
      </c>
      <c r="L37" s="438">
        <v>0</v>
      </c>
      <c r="M37" s="438">
        <v>0</v>
      </c>
      <c r="N37" s="438">
        <v>0</v>
      </c>
      <c r="O37" s="438">
        <v>0</v>
      </c>
      <c r="P37" s="437">
        <v>0</v>
      </c>
      <c r="Q37" s="437">
        <v>0</v>
      </c>
      <c r="R37" s="1115" t="s">
        <v>26</v>
      </c>
    </row>
    <row r="38" spans="1:18" s="1" customFormat="1" ht="16.5" customHeight="1" thickBot="1">
      <c r="A38" s="354" t="s">
        <v>342</v>
      </c>
      <c r="B38" s="732">
        <v>0</v>
      </c>
      <c r="C38" s="386">
        <v>0</v>
      </c>
      <c r="D38" s="386">
        <v>0</v>
      </c>
      <c r="E38" s="386">
        <v>0</v>
      </c>
      <c r="F38" s="495">
        <v>0</v>
      </c>
      <c r="G38" s="495">
        <v>0</v>
      </c>
      <c r="H38" s="495">
        <v>0</v>
      </c>
      <c r="I38" s="495">
        <v>0</v>
      </c>
      <c r="J38" s="495">
        <v>0</v>
      </c>
      <c r="K38" s="495">
        <v>0</v>
      </c>
      <c r="L38" s="495">
        <v>0</v>
      </c>
      <c r="M38" s="495">
        <v>0</v>
      </c>
      <c r="N38" s="495">
        <v>0</v>
      </c>
      <c r="O38" s="495">
        <v>0</v>
      </c>
      <c r="P38" s="495">
        <v>0</v>
      </c>
      <c r="Q38" s="495">
        <v>0</v>
      </c>
      <c r="R38" s="1116" t="s">
        <v>27</v>
      </c>
    </row>
    <row r="39" spans="1:18" s="78" customFormat="1" ht="11.1" customHeight="1">
      <c r="A39" s="733" t="s">
        <v>1052</v>
      </c>
      <c r="B39" s="394"/>
      <c r="C39" s="394"/>
      <c r="D39" s="394"/>
      <c r="E39" s="394"/>
      <c r="F39" s="394"/>
      <c r="G39" s="645"/>
      <c r="H39" s="394"/>
      <c r="I39" s="661"/>
      <c r="J39" s="733"/>
      <c r="K39" s="394"/>
      <c r="L39" s="394"/>
      <c r="M39" s="394"/>
      <c r="N39" s="394"/>
      <c r="O39" s="394"/>
      <c r="P39" s="394"/>
      <c r="Q39" s="394"/>
      <c r="R39" s="661" t="s">
        <v>1053</v>
      </c>
    </row>
    <row r="40" spans="1:18" s="78" customFormat="1" ht="11.1" customHeight="1">
      <c r="A40" s="733" t="s">
        <v>1432</v>
      </c>
      <c r="B40" s="394"/>
      <c r="C40" s="394"/>
      <c r="D40" s="394"/>
      <c r="E40" s="394"/>
      <c r="F40" s="394"/>
      <c r="G40" s="645"/>
      <c r="H40" s="394"/>
      <c r="I40" s="645"/>
      <c r="J40" s="733"/>
      <c r="K40" s="394"/>
      <c r="L40" s="394"/>
      <c r="M40" s="394"/>
      <c r="N40" s="394"/>
      <c r="O40" s="394"/>
      <c r="P40" s="394"/>
      <c r="Q40" s="394"/>
      <c r="R40" s="661"/>
    </row>
    <row r="41" spans="1:18" s="1" customFormat="1" ht="11.25">
      <c r="A41" s="2"/>
      <c r="B41" s="2"/>
      <c r="C41" s="2"/>
      <c r="D41" s="2"/>
      <c r="E41" s="2"/>
      <c r="F41" s="2"/>
      <c r="G41" s="2"/>
      <c r="R41" s="2"/>
    </row>
    <row r="42" spans="1:18" s="1" customFormat="1" ht="11.25">
      <c r="A42" s="2"/>
      <c r="B42" s="2"/>
      <c r="C42" s="2"/>
      <c r="D42" s="2"/>
      <c r="E42" s="2"/>
      <c r="F42" s="2"/>
      <c r="G42" s="2"/>
      <c r="R42" s="2"/>
    </row>
    <row r="43" spans="1:18" s="1" customFormat="1" ht="11.25">
      <c r="A43" s="2"/>
      <c r="B43" s="2"/>
      <c r="C43" s="2"/>
      <c r="D43" s="2"/>
      <c r="E43" s="2"/>
      <c r="F43" s="2"/>
      <c r="G43" s="2"/>
      <c r="R43" s="2"/>
    </row>
    <row r="44" spans="1:18" s="1" customFormat="1" ht="11.25">
      <c r="A44" s="2"/>
      <c r="B44" s="2"/>
      <c r="C44" s="2"/>
      <c r="D44" s="2"/>
      <c r="E44" s="2"/>
      <c r="F44" s="2"/>
      <c r="G44" s="2"/>
      <c r="R44" s="2"/>
    </row>
    <row r="45" spans="1:18" s="1" customFormat="1" ht="11.25">
      <c r="A45" s="2"/>
      <c r="B45" s="2"/>
      <c r="C45" s="2"/>
      <c r="D45" s="2"/>
      <c r="E45" s="2"/>
      <c r="F45" s="2"/>
      <c r="G45" s="2"/>
      <c r="R45" s="2"/>
    </row>
    <row r="46" spans="1:18" s="1" customFormat="1" ht="11.25">
      <c r="A46" s="2"/>
      <c r="B46" s="2"/>
      <c r="C46" s="2"/>
      <c r="D46" s="2"/>
      <c r="E46" s="2"/>
      <c r="F46" s="2"/>
      <c r="G46" s="2"/>
      <c r="R46" s="2"/>
    </row>
    <row r="47" spans="1:18" s="1" customFormat="1" ht="11.25">
      <c r="A47" s="2"/>
      <c r="B47" s="2"/>
      <c r="C47" s="2"/>
      <c r="D47" s="2"/>
      <c r="E47" s="2"/>
      <c r="F47" s="2"/>
      <c r="G47" s="2"/>
      <c r="R47" s="2"/>
    </row>
    <row r="48" spans="1:18" s="1" customFormat="1" ht="11.25">
      <c r="A48" s="2"/>
      <c r="B48" s="2"/>
      <c r="C48" s="2"/>
      <c r="D48" s="2"/>
      <c r="E48" s="2"/>
      <c r="F48" s="2"/>
      <c r="G48" s="2"/>
      <c r="R48" s="2"/>
    </row>
    <row r="49" spans="1:18" s="1" customFormat="1" ht="11.25">
      <c r="A49" s="2"/>
      <c r="B49" s="2"/>
      <c r="C49" s="2"/>
      <c r="D49" s="2"/>
      <c r="E49" s="2"/>
      <c r="F49" s="2"/>
      <c r="G49" s="2"/>
      <c r="R49" s="2"/>
    </row>
    <row r="50" spans="1:18" s="1" customFormat="1" ht="11.25">
      <c r="A50" s="2"/>
      <c r="B50" s="2"/>
      <c r="C50" s="2"/>
      <c r="D50" s="2"/>
      <c r="E50" s="2"/>
      <c r="F50" s="2"/>
      <c r="G50" s="2"/>
      <c r="R50" s="2"/>
    </row>
    <row r="51" spans="1:18" s="1" customFormat="1" ht="11.25">
      <c r="A51" s="2"/>
      <c r="B51" s="2"/>
      <c r="C51" s="2"/>
      <c r="D51" s="2"/>
      <c r="E51" s="2"/>
      <c r="F51" s="2"/>
      <c r="G51" s="2"/>
      <c r="R51" s="2"/>
    </row>
    <row r="52" spans="1:18" s="1" customFormat="1" ht="11.25">
      <c r="A52" s="2"/>
      <c r="B52" s="2"/>
      <c r="C52" s="2"/>
      <c r="D52" s="2"/>
      <c r="E52" s="2"/>
      <c r="F52" s="2"/>
      <c r="G52" s="2"/>
      <c r="R52" s="2"/>
    </row>
    <row r="53" spans="1:18" s="1" customFormat="1" ht="11.25">
      <c r="A53" s="2"/>
      <c r="B53" s="2"/>
      <c r="C53" s="2"/>
      <c r="D53" s="2"/>
      <c r="E53" s="2"/>
      <c r="F53" s="2"/>
      <c r="G53" s="2"/>
      <c r="R53" s="2"/>
    </row>
    <row r="54" spans="1:18" s="1" customFormat="1" ht="11.25">
      <c r="A54" s="2"/>
      <c r="B54" s="2"/>
      <c r="C54" s="2"/>
      <c r="D54" s="2"/>
      <c r="E54" s="2"/>
      <c r="F54" s="2"/>
      <c r="G54" s="2"/>
      <c r="R54" s="2"/>
    </row>
    <row r="55" spans="1:18" s="1" customFormat="1" ht="11.25">
      <c r="A55" s="2"/>
      <c r="B55" s="2"/>
      <c r="C55" s="2"/>
      <c r="D55" s="2"/>
      <c r="E55" s="2"/>
      <c r="F55" s="2"/>
      <c r="G55" s="2"/>
      <c r="R55" s="2"/>
    </row>
    <row r="56" spans="1:18" s="1" customFormat="1" ht="11.25">
      <c r="A56" s="2"/>
      <c r="B56" s="2"/>
      <c r="C56" s="2"/>
      <c r="D56" s="2"/>
      <c r="E56" s="2"/>
      <c r="F56" s="2"/>
      <c r="G56" s="2"/>
      <c r="R56" s="2"/>
    </row>
    <row r="57" spans="1:18" s="1" customFormat="1" ht="11.25">
      <c r="A57" s="2"/>
      <c r="B57" s="2"/>
      <c r="C57" s="2"/>
      <c r="D57" s="2"/>
      <c r="E57" s="2"/>
      <c r="F57" s="2"/>
      <c r="G57" s="2"/>
      <c r="R57" s="2"/>
    </row>
    <row r="58" spans="1:18" s="1" customFormat="1" ht="11.25">
      <c r="A58" s="2"/>
      <c r="B58" s="2"/>
      <c r="C58" s="2"/>
      <c r="D58" s="2"/>
      <c r="E58" s="2"/>
      <c r="F58" s="2"/>
      <c r="G58" s="2"/>
      <c r="R58" s="2"/>
    </row>
    <row r="59" spans="1:18" s="1" customFormat="1" ht="11.25">
      <c r="A59" s="2"/>
      <c r="B59" s="2"/>
      <c r="C59" s="2"/>
      <c r="D59" s="2"/>
      <c r="E59" s="2"/>
      <c r="F59" s="2"/>
      <c r="G59" s="2"/>
      <c r="R59" s="2"/>
    </row>
    <row r="60" spans="1:18" s="1" customFormat="1" ht="11.25">
      <c r="A60" s="2"/>
      <c r="B60" s="2"/>
      <c r="C60" s="2"/>
      <c r="D60" s="2"/>
      <c r="E60" s="2"/>
      <c r="F60" s="2"/>
      <c r="G60" s="2"/>
      <c r="R60" s="2"/>
    </row>
    <row r="61" spans="1:18" s="1" customFormat="1" ht="11.25">
      <c r="A61" s="2"/>
      <c r="B61" s="2"/>
      <c r="C61" s="2"/>
      <c r="D61" s="2"/>
      <c r="E61" s="2"/>
      <c r="F61" s="2"/>
      <c r="G61" s="2"/>
      <c r="R61" s="2"/>
    </row>
    <row r="62" spans="1:18" s="1" customFormat="1" ht="11.25">
      <c r="A62" s="2"/>
      <c r="B62" s="2"/>
      <c r="C62" s="2"/>
      <c r="D62" s="2"/>
      <c r="E62" s="2"/>
      <c r="F62" s="2"/>
      <c r="G62" s="2"/>
      <c r="R62" s="2"/>
    </row>
    <row r="63" spans="1:18" s="1" customFormat="1" ht="11.25">
      <c r="A63" s="2"/>
      <c r="B63" s="2"/>
      <c r="C63" s="2"/>
      <c r="D63" s="2"/>
      <c r="E63" s="2"/>
      <c r="F63" s="2"/>
      <c r="G63" s="2"/>
      <c r="R63" s="2"/>
    </row>
    <row r="64" spans="1:18" s="1" customFormat="1" ht="11.25">
      <c r="A64" s="2"/>
      <c r="B64" s="2"/>
      <c r="C64" s="2"/>
      <c r="D64" s="2"/>
      <c r="E64" s="2"/>
      <c r="F64" s="2"/>
      <c r="G64" s="2"/>
      <c r="R64" s="2"/>
    </row>
    <row r="65" spans="1:18" s="1" customFormat="1" ht="11.25">
      <c r="A65" s="2"/>
      <c r="B65" s="2"/>
      <c r="C65" s="2"/>
      <c r="D65" s="2"/>
      <c r="E65" s="2"/>
      <c r="F65" s="2"/>
      <c r="G65" s="2"/>
      <c r="R65" s="2"/>
    </row>
    <row r="66" spans="1:18" s="1" customFormat="1" ht="11.25">
      <c r="A66" s="2"/>
      <c r="B66" s="2"/>
      <c r="C66" s="2"/>
      <c r="D66" s="2"/>
      <c r="E66" s="2"/>
      <c r="F66" s="2"/>
      <c r="G66" s="2"/>
      <c r="R66" s="2"/>
    </row>
    <row r="67" spans="1:18" s="1" customFormat="1" ht="11.25">
      <c r="A67" s="2"/>
      <c r="B67" s="2"/>
      <c r="C67" s="2"/>
      <c r="D67" s="2"/>
      <c r="E67" s="2"/>
      <c r="F67" s="2"/>
      <c r="G67" s="2"/>
      <c r="R67" s="2"/>
    </row>
    <row r="68" spans="1:18" s="1" customFormat="1" ht="11.25">
      <c r="A68" s="2"/>
      <c r="B68" s="2"/>
      <c r="C68" s="2"/>
      <c r="D68" s="2"/>
      <c r="E68" s="2"/>
      <c r="F68" s="2"/>
      <c r="G68" s="2"/>
      <c r="R68" s="2"/>
    </row>
    <row r="69" spans="1:18" s="1" customFormat="1" ht="11.25">
      <c r="A69" s="2"/>
      <c r="B69" s="2"/>
      <c r="C69" s="2"/>
      <c r="D69" s="2"/>
      <c r="E69" s="2"/>
      <c r="F69" s="2"/>
      <c r="G69" s="2"/>
      <c r="R69" s="2"/>
    </row>
    <row r="70" spans="1:18" s="1" customFormat="1" ht="11.25">
      <c r="A70" s="2"/>
      <c r="B70" s="2"/>
      <c r="C70" s="2"/>
      <c r="D70" s="2"/>
      <c r="E70" s="2"/>
      <c r="F70" s="2"/>
      <c r="G70" s="2"/>
      <c r="R70" s="2"/>
    </row>
    <row r="71" spans="1:18" s="1" customFormat="1" ht="11.25">
      <c r="A71" s="2"/>
      <c r="B71" s="2"/>
      <c r="C71" s="2"/>
      <c r="D71" s="2"/>
      <c r="E71" s="2"/>
      <c r="F71" s="2"/>
      <c r="G71" s="2"/>
      <c r="R71" s="2"/>
    </row>
    <row r="72" spans="1:18" s="1" customFormat="1" ht="11.25">
      <c r="A72" s="2"/>
      <c r="B72" s="2"/>
      <c r="C72" s="2"/>
      <c r="D72" s="2"/>
      <c r="E72" s="2"/>
      <c r="F72" s="2"/>
      <c r="G72" s="2"/>
      <c r="R72" s="2"/>
    </row>
    <row r="73" spans="1:18" s="1" customFormat="1" ht="11.25">
      <c r="A73" s="2"/>
      <c r="B73" s="2"/>
      <c r="C73" s="2"/>
      <c r="D73" s="2"/>
      <c r="E73" s="2"/>
      <c r="F73" s="2"/>
      <c r="G73" s="2"/>
      <c r="R73" s="2"/>
    </row>
    <row r="74" spans="1:18" s="1" customFormat="1" ht="11.25">
      <c r="A74" s="2"/>
      <c r="B74" s="2"/>
      <c r="C74" s="2"/>
      <c r="D74" s="2"/>
      <c r="E74" s="2"/>
      <c r="F74" s="2"/>
      <c r="G74" s="2"/>
      <c r="R74" s="2"/>
    </row>
    <row r="75" spans="1:18" s="1" customFormat="1" ht="11.25">
      <c r="A75" s="2"/>
      <c r="B75" s="2"/>
      <c r="C75" s="2"/>
      <c r="D75" s="2"/>
      <c r="E75" s="2"/>
      <c r="F75" s="2"/>
      <c r="G75" s="2"/>
      <c r="R75" s="2"/>
    </row>
    <row r="76" spans="1:18" s="1" customFormat="1" ht="11.25">
      <c r="A76" s="2"/>
      <c r="B76" s="2"/>
      <c r="C76" s="2"/>
      <c r="D76" s="2"/>
      <c r="E76" s="2"/>
      <c r="F76" s="2"/>
      <c r="G76" s="2"/>
      <c r="R76" s="2"/>
    </row>
    <row r="77" spans="1:18" s="1" customFormat="1" ht="11.25">
      <c r="A77" s="2"/>
      <c r="B77" s="2"/>
      <c r="C77" s="2"/>
      <c r="D77" s="2"/>
      <c r="E77" s="2"/>
      <c r="F77" s="2"/>
      <c r="G77" s="2"/>
      <c r="R77" s="2"/>
    </row>
    <row r="78" spans="1:18" s="1" customFormat="1" ht="11.25">
      <c r="A78" s="2"/>
      <c r="B78" s="2"/>
      <c r="C78" s="2"/>
      <c r="D78" s="2"/>
      <c r="E78" s="2"/>
      <c r="F78" s="2"/>
      <c r="G78" s="2"/>
      <c r="R78" s="2"/>
    </row>
    <row r="79" spans="1:18" s="1" customFormat="1" ht="11.25">
      <c r="A79" s="2"/>
      <c r="B79" s="2"/>
      <c r="C79" s="2"/>
      <c r="D79" s="2"/>
      <c r="E79" s="2"/>
      <c r="F79" s="2"/>
      <c r="G79" s="2"/>
      <c r="R79" s="2"/>
    </row>
    <row r="80" spans="1:18" s="1" customFormat="1" ht="11.25">
      <c r="A80" s="2"/>
      <c r="B80" s="2"/>
      <c r="C80" s="2"/>
      <c r="D80" s="2"/>
      <c r="E80" s="2"/>
      <c r="F80" s="2"/>
      <c r="G80" s="2"/>
      <c r="R80" s="2"/>
    </row>
    <row r="81" spans="1:18" s="1" customFormat="1" ht="11.25">
      <c r="A81" s="2"/>
      <c r="B81" s="2"/>
      <c r="C81" s="2"/>
      <c r="D81" s="2"/>
      <c r="E81" s="2"/>
      <c r="F81" s="2"/>
      <c r="G81" s="2"/>
      <c r="R81" s="2"/>
    </row>
    <row r="82" spans="1:18" s="1" customFormat="1" ht="11.25">
      <c r="A82" s="2"/>
      <c r="B82" s="2"/>
      <c r="C82" s="2"/>
      <c r="D82" s="2"/>
      <c r="E82" s="2"/>
      <c r="F82" s="2"/>
      <c r="G82" s="2"/>
      <c r="R82" s="2"/>
    </row>
    <row r="83" spans="1:18" s="1" customFormat="1" ht="11.25">
      <c r="A83" s="2"/>
      <c r="B83" s="2"/>
      <c r="C83" s="2"/>
      <c r="D83" s="2"/>
      <c r="E83" s="2"/>
      <c r="F83" s="2"/>
      <c r="G83" s="2"/>
      <c r="R83" s="2"/>
    </row>
    <row r="84" spans="1:18" s="1" customFormat="1" ht="11.25">
      <c r="A84" s="2"/>
      <c r="B84" s="2"/>
      <c r="C84" s="2"/>
      <c r="D84" s="2"/>
      <c r="E84" s="2"/>
      <c r="F84" s="2"/>
      <c r="G84" s="2"/>
      <c r="R84" s="2"/>
    </row>
    <row r="85" spans="1:18" s="1" customFormat="1" ht="11.25">
      <c r="A85" s="2"/>
      <c r="B85" s="2"/>
      <c r="C85" s="2"/>
      <c r="D85" s="2"/>
      <c r="E85" s="2"/>
      <c r="F85" s="2"/>
      <c r="G85" s="2"/>
      <c r="R85" s="2"/>
    </row>
    <row r="86" spans="1:18" s="1" customFormat="1" ht="11.25">
      <c r="A86" s="2"/>
      <c r="B86" s="2"/>
      <c r="C86" s="2"/>
      <c r="D86" s="2"/>
      <c r="E86" s="2"/>
      <c r="F86" s="2"/>
      <c r="G86" s="2"/>
      <c r="R86" s="2"/>
    </row>
    <row r="87" spans="1:18" s="1" customFormat="1" ht="11.25">
      <c r="A87" s="2"/>
      <c r="B87" s="2"/>
      <c r="C87" s="2"/>
      <c r="D87" s="2"/>
      <c r="E87" s="2"/>
      <c r="F87" s="2"/>
      <c r="G87" s="2"/>
      <c r="R87" s="2"/>
    </row>
    <row r="88" spans="1:18" s="1" customFormat="1" ht="11.25">
      <c r="A88" s="2"/>
      <c r="B88" s="2"/>
      <c r="C88" s="2"/>
      <c r="D88" s="2"/>
      <c r="E88" s="2"/>
      <c r="F88" s="2"/>
      <c r="G88" s="2"/>
      <c r="R88" s="2"/>
    </row>
    <row r="89" spans="1:18" s="1" customFormat="1" ht="11.25">
      <c r="A89" s="2"/>
      <c r="B89" s="2"/>
      <c r="C89" s="2"/>
      <c r="D89" s="2"/>
      <c r="E89" s="2"/>
      <c r="F89" s="2"/>
      <c r="G89" s="2"/>
      <c r="R89" s="2"/>
    </row>
    <row r="90" spans="1:18" s="1" customFormat="1" ht="11.25">
      <c r="A90" s="2"/>
      <c r="B90" s="2"/>
      <c r="C90" s="2"/>
      <c r="D90" s="2"/>
      <c r="E90" s="2"/>
      <c r="F90" s="2"/>
      <c r="G90" s="2"/>
      <c r="R90" s="2"/>
    </row>
    <row r="91" spans="1:18" s="1" customFormat="1" ht="11.25">
      <c r="A91" s="2"/>
      <c r="B91" s="2"/>
      <c r="C91" s="2"/>
      <c r="D91" s="2"/>
      <c r="E91" s="2"/>
      <c r="F91" s="2"/>
      <c r="G91" s="2"/>
      <c r="R91" s="2"/>
    </row>
    <row r="92" spans="1:18" s="1" customFormat="1" ht="11.25">
      <c r="A92" s="2"/>
      <c r="B92" s="2"/>
      <c r="C92" s="2"/>
      <c r="D92" s="2"/>
      <c r="E92" s="2"/>
      <c r="F92" s="2"/>
      <c r="G92" s="2"/>
      <c r="R92" s="2"/>
    </row>
    <row r="93" spans="1:18" s="1" customFormat="1" ht="11.25">
      <c r="A93" s="2"/>
      <c r="B93" s="2"/>
      <c r="C93" s="2"/>
      <c r="D93" s="2"/>
      <c r="E93" s="2"/>
      <c r="F93" s="2"/>
      <c r="G93" s="2"/>
      <c r="R93" s="2"/>
    </row>
    <row r="94" spans="1:18" s="1" customFormat="1" ht="11.25">
      <c r="A94" s="2"/>
      <c r="B94" s="2"/>
      <c r="C94" s="2"/>
      <c r="D94" s="2"/>
      <c r="E94" s="2"/>
      <c r="F94" s="2"/>
      <c r="G94" s="2"/>
      <c r="R94" s="2"/>
    </row>
    <row r="95" spans="1:18" s="1" customFormat="1" ht="11.25">
      <c r="A95" s="2"/>
      <c r="B95" s="2"/>
      <c r="C95" s="2"/>
      <c r="D95" s="2"/>
      <c r="E95" s="2"/>
      <c r="F95" s="2"/>
      <c r="G95" s="2"/>
      <c r="R95" s="2"/>
    </row>
    <row r="96" spans="1:18" s="1" customFormat="1" ht="11.25">
      <c r="A96" s="2"/>
      <c r="B96" s="2"/>
      <c r="C96" s="2"/>
      <c r="D96" s="2"/>
      <c r="E96" s="2"/>
      <c r="F96" s="2"/>
      <c r="G96" s="2"/>
      <c r="R96" s="2"/>
    </row>
    <row r="97" spans="1:18" s="1" customFormat="1" ht="11.25">
      <c r="A97" s="2"/>
      <c r="B97" s="2"/>
      <c r="C97" s="2"/>
      <c r="D97" s="2"/>
      <c r="E97" s="2"/>
      <c r="F97" s="2"/>
      <c r="G97" s="2"/>
      <c r="R97" s="2"/>
    </row>
    <row r="98" spans="1:18" s="1" customFormat="1" ht="11.25">
      <c r="A98" s="2"/>
      <c r="B98" s="2"/>
      <c r="C98" s="2"/>
      <c r="D98" s="2"/>
      <c r="E98" s="2"/>
      <c r="F98" s="2"/>
      <c r="G98" s="2"/>
      <c r="R98" s="2"/>
    </row>
    <row r="99" spans="1:18" s="1" customFormat="1" ht="11.25">
      <c r="A99" s="2"/>
      <c r="B99" s="2"/>
      <c r="C99" s="2"/>
      <c r="D99" s="2"/>
      <c r="E99" s="2"/>
      <c r="F99" s="2"/>
      <c r="G99" s="2"/>
      <c r="R99" s="2"/>
    </row>
    <row r="100" spans="1:18" s="1" customFormat="1" ht="11.25">
      <c r="A100" s="2"/>
      <c r="B100" s="2"/>
      <c r="C100" s="2"/>
      <c r="D100" s="2"/>
      <c r="E100" s="2"/>
      <c r="F100" s="2"/>
      <c r="G100" s="2"/>
      <c r="R100" s="2"/>
    </row>
    <row r="101" spans="1:18" s="1" customFormat="1" ht="11.25">
      <c r="A101" s="2"/>
      <c r="B101" s="2"/>
      <c r="C101" s="2"/>
      <c r="D101" s="2"/>
      <c r="E101" s="2"/>
      <c r="F101" s="2"/>
      <c r="G101" s="2"/>
      <c r="R101" s="2"/>
    </row>
    <row r="102" spans="1:18" s="1" customFormat="1" ht="11.25">
      <c r="A102" s="2"/>
      <c r="B102" s="2"/>
      <c r="C102" s="2"/>
      <c r="D102" s="2"/>
      <c r="E102" s="2"/>
      <c r="F102" s="2"/>
      <c r="G102" s="2"/>
      <c r="R102" s="2"/>
    </row>
    <row r="103" spans="1:18" s="1" customFormat="1" ht="11.25">
      <c r="A103" s="2"/>
      <c r="B103" s="2"/>
      <c r="C103" s="2"/>
      <c r="D103" s="2"/>
      <c r="E103" s="2"/>
      <c r="F103" s="2"/>
      <c r="G103" s="2"/>
      <c r="R103" s="2"/>
    </row>
  </sheetData>
  <sheetProtection selectLockedCells="1"/>
  <mergeCells count="24">
    <mergeCell ref="A3:I3"/>
    <mergeCell ref="J3:R3"/>
    <mergeCell ref="Q7:Q9"/>
    <mergeCell ref="N6:Q6"/>
    <mergeCell ref="G7:G9"/>
    <mergeCell ref="A6:A9"/>
    <mergeCell ref="B6:E6"/>
    <mergeCell ref="F6:I6"/>
    <mergeCell ref="R6:R9"/>
    <mergeCell ref="B7:B9"/>
    <mergeCell ref="C7:C9"/>
    <mergeCell ref="O7:O9"/>
    <mergeCell ref="K7:K9"/>
    <mergeCell ref="H7:H9"/>
    <mergeCell ref="P7:P9"/>
    <mergeCell ref="J6:M6"/>
    <mergeCell ref="M7:M9"/>
    <mergeCell ref="N7:N9"/>
    <mergeCell ref="L7:L9"/>
    <mergeCell ref="D7:D9"/>
    <mergeCell ref="E7:E9"/>
    <mergeCell ref="F7:F9"/>
    <mergeCell ref="I7:I9"/>
    <mergeCell ref="J7:J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3"/>
  <sheetViews>
    <sheetView view="pageBreakPreview" zoomScaleNormal="100" zoomScaleSheetLayoutView="100" workbookViewId="0">
      <selection activeCell="J34" sqref="J34"/>
    </sheetView>
  </sheetViews>
  <sheetFormatPr defaultRowHeight="14.25"/>
  <cols>
    <col min="1" max="1" width="12.125" style="43" customWidth="1"/>
    <col min="2" max="3" width="10.5" style="223" customWidth="1"/>
    <col min="4" max="4" width="9.875" style="223" customWidth="1"/>
    <col min="5" max="5" width="9.25" style="223" customWidth="1"/>
    <col min="6" max="6" width="10.5" style="223" customWidth="1"/>
    <col min="7" max="7" width="10.5" style="224" customWidth="1"/>
    <col min="8" max="8" width="9.125" style="224" customWidth="1"/>
    <col min="9" max="9" width="11.625" style="224" customWidth="1"/>
    <col min="10" max="12" width="10.375" style="224" customWidth="1"/>
    <col min="13" max="15" width="9.125" style="224" customWidth="1"/>
    <col min="16" max="16" width="12.375" style="43" customWidth="1"/>
    <col min="17" max="17" width="14.125" style="43" customWidth="1"/>
    <col min="18" max="23" width="11.375" style="224" customWidth="1"/>
    <col min="24" max="26" width="11.625" style="224" customWidth="1"/>
    <col min="27" max="27" width="12.125" style="224" customWidth="1"/>
    <col min="28" max="29" width="11.625" style="224" customWidth="1"/>
    <col min="30" max="30" width="12" style="224" customWidth="1"/>
    <col min="31" max="16384" width="9" style="224"/>
  </cols>
  <sheetData>
    <row r="1" spans="1:30" ht="14.1" customHeight="1">
      <c r="A1" s="55" t="s">
        <v>1434</v>
      </c>
      <c r="F1" s="182"/>
      <c r="P1" s="14" t="s">
        <v>1436</v>
      </c>
      <c r="Q1" s="55" t="s">
        <v>1437</v>
      </c>
      <c r="AD1" s="990" t="s">
        <v>1438</v>
      </c>
    </row>
    <row r="2" spans="1:30" ht="14.1" customHeight="1">
      <c r="A2" s="55"/>
      <c r="F2" s="182"/>
      <c r="P2" s="55"/>
      <c r="Q2" s="55"/>
    </row>
    <row r="3" spans="1:30" s="23" customFormat="1" ht="20.100000000000001" customHeight="1">
      <c r="A3" s="1331" t="s">
        <v>1493</v>
      </c>
      <c r="B3" s="1331"/>
      <c r="C3" s="1331"/>
      <c r="D3" s="1331"/>
      <c r="E3" s="1331"/>
      <c r="F3" s="1331"/>
      <c r="G3" s="1331"/>
      <c r="H3" s="1331"/>
      <c r="I3" s="1331" t="s">
        <v>1507</v>
      </c>
      <c r="J3" s="1331"/>
      <c r="K3" s="1331"/>
      <c r="L3" s="1331"/>
      <c r="M3" s="1331"/>
      <c r="N3" s="1331"/>
      <c r="O3" s="1331"/>
      <c r="P3" s="1331"/>
      <c r="Q3" s="2048" t="s">
        <v>1504</v>
      </c>
      <c r="R3" s="2048"/>
      <c r="S3" s="2048"/>
      <c r="T3" s="2048"/>
      <c r="U3" s="2048"/>
      <c r="V3" s="2048"/>
      <c r="W3" s="2048"/>
      <c r="X3" s="1331" t="s">
        <v>1505</v>
      </c>
      <c r="Y3" s="1331"/>
      <c r="Z3" s="1331"/>
      <c r="AA3" s="1331"/>
      <c r="AB3" s="1331"/>
      <c r="AC3" s="1331"/>
      <c r="AD3" s="1331"/>
    </row>
    <row r="4" spans="1:30" s="25" customFormat="1" ht="24" customHeight="1">
      <c r="A4" s="1117"/>
      <c r="B4" s="1117"/>
      <c r="C4" s="1117"/>
      <c r="D4" s="1117"/>
      <c r="E4" s="1117"/>
      <c r="F4" s="1117"/>
      <c r="G4" s="1117"/>
      <c r="H4" s="1117"/>
      <c r="I4" s="2045" t="s">
        <v>1508</v>
      </c>
      <c r="J4" s="2045"/>
      <c r="K4" s="2045"/>
      <c r="L4" s="2045"/>
      <c r="M4" s="2045"/>
      <c r="N4" s="2045"/>
      <c r="O4" s="2045"/>
      <c r="P4" s="2045"/>
      <c r="Q4" s="1117"/>
      <c r="R4" s="1117"/>
      <c r="S4" s="1117"/>
      <c r="T4" s="1117"/>
      <c r="U4" s="1117"/>
      <c r="V4" s="1117"/>
      <c r="W4" s="1117"/>
      <c r="X4" s="2045" t="s">
        <v>1506</v>
      </c>
      <c r="Y4" s="2045"/>
      <c r="Z4" s="2045"/>
      <c r="AA4" s="2045"/>
      <c r="AB4" s="2045"/>
      <c r="AC4" s="2045"/>
      <c r="AD4" s="2045"/>
    </row>
    <row r="5" spans="1:30" s="27" customFormat="1" ht="18" customHeight="1" thickBot="1">
      <c r="A5" s="27" t="s">
        <v>211</v>
      </c>
      <c r="P5" s="182" t="s">
        <v>198</v>
      </c>
      <c r="Q5" s="27" t="s">
        <v>211</v>
      </c>
      <c r="AD5" s="182" t="s">
        <v>198</v>
      </c>
    </row>
    <row r="6" spans="1:30" s="1" customFormat="1" ht="21" customHeight="1">
      <c r="A6" s="1312" t="s">
        <v>57</v>
      </c>
      <c r="B6" s="1610" t="s">
        <v>1139</v>
      </c>
      <c r="C6" s="2047" t="s">
        <v>1140</v>
      </c>
      <c r="D6" s="1334" t="s">
        <v>1441</v>
      </c>
      <c r="E6" s="1504"/>
      <c r="F6" s="1504"/>
      <c r="G6" s="1504"/>
      <c r="H6" s="1504"/>
      <c r="I6" s="1504" t="s">
        <v>1442</v>
      </c>
      <c r="J6" s="1504"/>
      <c r="K6" s="1504"/>
      <c r="L6" s="1519"/>
      <c r="M6" s="1595" t="s">
        <v>1151</v>
      </c>
      <c r="N6" s="1349"/>
      <c r="O6" s="1349"/>
      <c r="P6" s="1342" t="s">
        <v>1439</v>
      </c>
      <c r="Q6" s="1312" t="s">
        <v>1440</v>
      </c>
      <c r="R6" s="2046" t="s">
        <v>1152</v>
      </c>
      <c r="S6" s="1349"/>
      <c r="T6" s="1380"/>
      <c r="U6" s="1595" t="s">
        <v>1444</v>
      </c>
      <c r="V6" s="1349"/>
      <c r="W6" s="1349"/>
      <c r="X6" s="1349" t="s">
        <v>1445</v>
      </c>
      <c r="Y6" s="1349"/>
      <c r="Z6" s="1349"/>
      <c r="AA6" s="1349"/>
      <c r="AB6" s="1349"/>
      <c r="AC6" s="1362"/>
      <c r="AD6" s="1342" t="s">
        <v>1439</v>
      </c>
    </row>
    <row r="7" spans="1:30" s="1" customFormat="1" ht="18" customHeight="1">
      <c r="A7" s="1313"/>
      <c r="B7" s="1611"/>
      <c r="C7" s="1505"/>
      <c r="D7" s="1515" t="s">
        <v>1141</v>
      </c>
      <c r="E7" s="1503" t="s">
        <v>1162</v>
      </c>
      <c r="F7" s="1503" t="s">
        <v>1163</v>
      </c>
      <c r="G7" s="1503" t="s">
        <v>1435</v>
      </c>
      <c r="H7" s="1515" t="s">
        <v>1143</v>
      </c>
      <c r="I7" s="1516" t="s">
        <v>1144</v>
      </c>
      <c r="J7" s="1503" t="s">
        <v>1145</v>
      </c>
      <c r="K7" s="1503" t="s">
        <v>1146</v>
      </c>
      <c r="L7" s="1503" t="s">
        <v>1147</v>
      </c>
      <c r="M7" s="1503" t="s">
        <v>1148</v>
      </c>
      <c r="N7" s="1503" t="s">
        <v>1149</v>
      </c>
      <c r="O7" s="1503" t="s">
        <v>1150</v>
      </c>
      <c r="P7" s="1343"/>
      <c r="Q7" s="1313"/>
      <c r="R7" s="1505"/>
      <c r="S7" s="1503" t="s">
        <v>1153</v>
      </c>
      <c r="T7" s="1503" t="s">
        <v>1154</v>
      </c>
      <c r="U7" s="1503" t="s">
        <v>1141</v>
      </c>
      <c r="V7" s="1335" t="s">
        <v>1158</v>
      </c>
      <c r="W7" s="1395"/>
      <c r="X7" s="1395" t="s">
        <v>1443</v>
      </c>
      <c r="Y7" s="1375"/>
      <c r="Z7" s="1335" t="s">
        <v>1161</v>
      </c>
      <c r="AA7" s="1395"/>
      <c r="AB7" s="1395"/>
      <c r="AC7" s="1375"/>
      <c r="AD7" s="1343"/>
    </row>
    <row r="8" spans="1:30" s="1" customFormat="1" ht="15" customHeight="1">
      <c r="A8" s="1313"/>
      <c r="B8" s="1611"/>
      <c r="C8" s="1505"/>
      <c r="D8" s="1567"/>
      <c r="E8" s="1505" t="s">
        <v>1142</v>
      </c>
      <c r="F8" s="1505"/>
      <c r="G8" s="1505"/>
      <c r="H8" s="1567"/>
      <c r="I8" s="1573"/>
      <c r="J8" s="1505"/>
      <c r="K8" s="1505"/>
      <c r="L8" s="1505"/>
      <c r="M8" s="1505"/>
      <c r="N8" s="1505"/>
      <c r="O8" s="1505"/>
      <c r="P8" s="1343"/>
      <c r="Q8" s="1313"/>
      <c r="R8" s="1505"/>
      <c r="S8" s="1505"/>
      <c r="T8" s="1505"/>
      <c r="U8" s="1505"/>
      <c r="V8" s="1503" t="s">
        <v>1155</v>
      </c>
      <c r="W8" s="1515" t="s">
        <v>1156</v>
      </c>
      <c r="X8" s="1516" t="s">
        <v>1157</v>
      </c>
      <c r="Y8" s="1503" t="s">
        <v>1448</v>
      </c>
      <c r="Z8" s="1503" t="s">
        <v>1159</v>
      </c>
      <c r="AA8" s="1503" t="s">
        <v>1447</v>
      </c>
      <c r="AB8" s="1503" t="s">
        <v>1446</v>
      </c>
      <c r="AC8" s="1503" t="s">
        <v>1160</v>
      </c>
      <c r="AD8" s="1343"/>
    </row>
    <row r="9" spans="1:30" s="1" customFormat="1" ht="42.75" customHeight="1">
      <c r="A9" s="1314"/>
      <c r="B9" s="1612"/>
      <c r="C9" s="1518"/>
      <c r="D9" s="1520"/>
      <c r="E9" s="1518"/>
      <c r="F9" s="1518"/>
      <c r="G9" s="1518"/>
      <c r="H9" s="1520"/>
      <c r="I9" s="1521"/>
      <c r="J9" s="1518"/>
      <c r="K9" s="1518"/>
      <c r="L9" s="1518"/>
      <c r="M9" s="1518"/>
      <c r="N9" s="1518"/>
      <c r="O9" s="1518"/>
      <c r="P9" s="1344"/>
      <c r="Q9" s="1314"/>
      <c r="R9" s="1518"/>
      <c r="S9" s="1518"/>
      <c r="T9" s="1518"/>
      <c r="U9" s="1518"/>
      <c r="V9" s="1518"/>
      <c r="W9" s="1520"/>
      <c r="X9" s="1521"/>
      <c r="Y9" s="1518"/>
      <c r="Z9" s="1518"/>
      <c r="AA9" s="1518"/>
      <c r="AB9" s="1518"/>
      <c r="AC9" s="1518"/>
      <c r="AD9" s="1344"/>
    </row>
    <row r="10" spans="1:30" s="50" customFormat="1" ht="17.25" customHeight="1">
      <c r="A10" s="29" t="s">
        <v>344</v>
      </c>
      <c r="B10" s="31" t="s">
        <v>58</v>
      </c>
      <c r="C10" s="31" t="s">
        <v>58</v>
      </c>
      <c r="D10" s="31" t="s">
        <v>46</v>
      </c>
      <c r="E10" s="31" t="s">
        <v>58</v>
      </c>
      <c r="F10" s="31" t="s">
        <v>46</v>
      </c>
      <c r="G10" s="31" t="s">
        <v>46</v>
      </c>
      <c r="H10" s="31" t="s">
        <v>58</v>
      </c>
      <c r="I10" s="31" t="s">
        <v>58</v>
      </c>
      <c r="J10" s="31" t="s">
        <v>58</v>
      </c>
      <c r="K10" s="31" t="s">
        <v>58</v>
      </c>
      <c r="L10" s="31" t="s">
        <v>58</v>
      </c>
      <c r="M10" s="31" t="s">
        <v>58</v>
      </c>
      <c r="N10" s="31" t="s">
        <v>58</v>
      </c>
      <c r="O10" s="31" t="s">
        <v>58</v>
      </c>
      <c r="P10" s="58" t="s">
        <v>344</v>
      </c>
      <c r="Q10" s="29" t="s">
        <v>344</v>
      </c>
      <c r="R10" s="31" t="s">
        <v>58</v>
      </c>
      <c r="S10" s="31" t="s">
        <v>58</v>
      </c>
      <c r="T10" s="31" t="s">
        <v>58</v>
      </c>
      <c r="U10" s="31" t="s">
        <v>46</v>
      </c>
      <c r="V10" s="31" t="s">
        <v>58</v>
      </c>
      <c r="W10" s="31" t="s">
        <v>58</v>
      </c>
      <c r="X10" s="31" t="s">
        <v>58</v>
      </c>
      <c r="Y10" s="31" t="s">
        <v>46</v>
      </c>
      <c r="Z10" s="31" t="s">
        <v>58</v>
      </c>
      <c r="AA10" s="31" t="s">
        <v>46</v>
      </c>
      <c r="AB10" s="31" t="s">
        <v>46</v>
      </c>
      <c r="AC10" s="31" t="s">
        <v>46</v>
      </c>
      <c r="AD10" s="973" t="s">
        <v>344</v>
      </c>
    </row>
    <row r="11" spans="1:30" s="50" customFormat="1" ht="17.25" customHeight="1">
      <c r="A11" s="29" t="s">
        <v>297</v>
      </c>
      <c r="B11" s="31" t="s">
        <v>58</v>
      </c>
      <c r="C11" s="31" t="s">
        <v>58</v>
      </c>
      <c r="D11" s="31">
        <v>271</v>
      </c>
      <c r="E11" s="31" t="s">
        <v>58</v>
      </c>
      <c r="F11" s="31">
        <v>8</v>
      </c>
      <c r="G11" s="31">
        <v>1</v>
      </c>
      <c r="H11" s="31" t="s">
        <v>58</v>
      </c>
      <c r="I11" s="31" t="s">
        <v>58</v>
      </c>
      <c r="J11" s="31" t="s">
        <v>58</v>
      </c>
      <c r="K11" s="31" t="s">
        <v>58</v>
      </c>
      <c r="L11" s="31" t="s">
        <v>58</v>
      </c>
      <c r="M11" s="31" t="s">
        <v>58</v>
      </c>
      <c r="N11" s="31" t="s">
        <v>58</v>
      </c>
      <c r="O11" s="31" t="s">
        <v>58</v>
      </c>
      <c r="P11" s="58" t="s">
        <v>297</v>
      </c>
      <c r="Q11" s="29" t="s">
        <v>297</v>
      </c>
      <c r="R11" s="31" t="s">
        <v>58</v>
      </c>
      <c r="S11" s="31" t="s">
        <v>58</v>
      </c>
      <c r="T11" s="31" t="s">
        <v>58</v>
      </c>
      <c r="U11" s="31">
        <v>271</v>
      </c>
      <c r="V11" s="31" t="s">
        <v>58</v>
      </c>
      <c r="W11" s="31" t="s">
        <v>58</v>
      </c>
      <c r="X11" s="31" t="s">
        <v>58</v>
      </c>
      <c r="Y11" s="31">
        <v>16</v>
      </c>
      <c r="Z11" s="31" t="s">
        <v>58</v>
      </c>
      <c r="AA11" s="31">
        <v>5</v>
      </c>
      <c r="AB11" s="31">
        <v>0</v>
      </c>
      <c r="AC11" s="31">
        <v>162</v>
      </c>
      <c r="AD11" s="973" t="s">
        <v>297</v>
      </c>
    </row>
    <row r="12" spans="1:30" s="50" customFormat="1" ht="18" customHeight="1">
      <c r="A12" s="29" t="s">
        <v>348</v>
      </c>
      <c r="B12" s="31" t="s">
        <v>58</v>
      </c>
      <c r="C12" s="31" t="s">
        <v>58</v>
      </c>
      <c r="D12" s="31">
        <v>304</v>
      </c>
      <c r="E12" s="31" t="s">
        <v>58</v>
      </c>
      <c r="F12" s="31">
        <v>26</v>
      </c>
      <c r="G12" s="31">
        <v>16</v>
      </c>
      <c r="H12" s="31" t="s">
        <v>58</v>
      </c>
      <c r="I12" s="31" t="s">
        <v>58</v>
      </c>
      <c r="J12" s="31" t="s">
        <v>58</v>
      </c>
      <c r="K12" s="31" t="s">
        <v>58</v>
      </c>
      <c r="L12" s="31" t="s">
        <v>58</v>
      </c>
      <c r="M12" s="31" t="s">
        <v>58</v>
      </c>
      <c r="N12" s="31" t="s">
        <v>58</v>
      </c>
      <c r="O12" s="31" t="s">
        <v>58</v>
      </c>
      <c r="P12" s="58" t="s">
        <v>348</v>
      </c>
      <c r="Q12" s="29" t="s">
        <v>348</v>
      </c>
      <c r="R12" s="31" t="s">
        <v>58</v>
      </c>
      <c r="S12" s="31" t="s">
        <v>58</v>
      </c>
      <c r="T12" s="31" t="s">
        <v>58</v>
      </c>
      <c r="U12" s="31">
        <v>304</v>
      </c>
      <c r="V12" s="31" t="s">
        <v>58</v>
      </c>
      <c r="W12" s="31" t="s">
        <v>58</v>
      </c>
      <c r="X12" s="31" t="s">
        <v>58</v>
      </c>
      <c r="Y12" s="31">
        <v>16</v>
      </c>
      <c r="Z12" s="31" t="s">
        <v>58</v>
      </c>
      <c r="AA12" s="31">
        <v>7</v>
      </c>
      <c r="AB12" s="31">
        <v>4</v>
      </c>
      <c r="AC12" s="31">
        <v>145</v>
      </c>
      <c r="AD12" s="973" t="s">
        <v>348</v>
      </c>
    </row>
    <row r="13" spans="1:30" s="50" customFormat="1" ht="18" customHeight="1">
      <c r="A13" s="29" t="s">
        <v>904</v>
      </c>
      <c r="B13" s="31" t="s">
        <v>1195</v>
      </c>
      <c r="C13" s="31" t="s">
        <v>1195</v>
      </c>
      <c r="D13" s="31">
        <v>256</v>
      </c>
      <c r="E13" s="31" t="s">
        <v>1195</v>
      </c>
      <c r="F13" s="31">
        <v>7</v>
      </c>
      <c r="G13" s="31">
        <v>1</v>
      </c>
      <c r="H13" s="31" t="s">
        <v>1195</v>
      </c>
      <c r="I13" s="31" t="s">
        <v>1195</v>
      </c>
      <c r="J13" s="31" t="s">
        <v>1195</v>
      </c>
      <c r="K13" s="31" t="s">
        <v>1195</v>
      </c>
      <c r="L13" s="31" t="s">
        <v>1195</v>
      </c>
      <c r="M13" s="31" t="s">
        <v>1195</v>
      </c>
      <c r="N13" s="31" t="s">
        <v>1195</v>
      </c>
      <c r="O13" s="31" t="s">
        <v>1195</v>
      </c>
      <c r="P13" s="58" t="s">
        <v>904</v>
      </c>
      <c r="Q13" s="29" t="s">
        <v>904</v>
      </c>
      <c r="R13" s="31" t="s">
        <v>58</v>
      </c>
      <c r="S13" s="31" t="s">
        <v>58</v>
      </c>
      <c r="T13" s="31" t="s">
        <v>58</v>
      </c>
      <c r="U13" s="31">
        <v>256</v>
      </c>
      <c r="V13" s="31" t="s">
        <v>58</v>
      </c>
      <c r="W13" s="31" t="s">
        <v>58</v>
      </c>
      <c r="X13" s="31" t="s">
        <v>58</v>
      </c>
      <c r="Y13" s="31">
        <v>20</v>
      </c>
      <c r="Z13" s="31" t="s">
        <v>58</v>
      </c>
      <c r="AA13" s="31">
        <v>2</v>
      </c>
      <c r="AB13" s="31">
        <v>0</v>
      </c>
      <c r="AC13" s="31">
        <v>138</v>
      </c>
      <c r="AD13" s="973" t="s">
        <v>904</v>
      </c>
    </row>
    <row r="14" spans="1:30" s="50" customFormat="1" ht="17.25" customHeight="1">
      <c r="A14" s="35" t="s">
        <v>1088</v>
      </c>
      <c r="B14" s="36">
        <f>SUM(B16:B38)</f>
        <v>280</v>
      </c>
      <c r="C14" s="36">
        <f t="shared" ref="C14:O14" si="0">SUM(C16:C38)</f>
        <v>0</v>
      </c>
      <c r="D14" s="36">
        <f>SUM(D16:D38)</f>
        <v>280</v>
      </c>
      <c r="E14" s="36">
        <f t="shared" si="0"/>
        <v>6</v>
      </c>
      <c r="F14" s="36">
        <f t="shared" si="0"/>
        <v>12</v>
      </c>
      <c r="G14" s="36">
        <f t="shared" si="0"/>
        <v>12</v>
      </c>
      <c r="H14" s="36">
        <f t="shared" si="0"/>
        <v>74</v>
      </c>
      <c r="I14" s="36">
        <f t="shared" si="0"/>
        <v>20</v>
      </c>
      <c r="J14" s="36">
        <f t="shared" si="0"/>
        <v>46</v>
      </c>
      <c r="K14" s="36">
        <f t="shared" si="0"/>
        <v>14</v>
      </c>
      <c r="L14" s="36">
        <f t="shared" si="0"/>
        <v>96</v>
      </c>
      <c r="M14" s="36">
        <f t="shared" si="0"/>
        <v>280</v>
      </c>
      <c r="N14" s="36">
        <f t="shared" si="0"/>
        <v>150</v>
      </c>
      <c r="O14" s="36">
        <f t="shared" si="0"/>
        <v>130</v>
      </c>
      <c r="P14" s="51" t="s">
        <v>1088</v>
      </c>
      <c r="Q14" s="35" t="s">
        <v>1088</v>
      </c>
      <c r="R14" s="36">
        <f t="shared" ref="R14:AC14" si="1">SUM(R16:R38)</f>
        <v>280</v>
      </c>
      <c r="S14" s="36">
        <f t="shared" si="1"/>
        <v>276</v>
      </c>
      <c r="T14" s="36">
        <f t="shared" si="1"/>
        <v>4</v>
      </c>
      <c r="U14" s="36">
        <f t="shared" si="1"/>
        <v>280</v>
      </c>
      <c r="V14" s="36">
        <f t="shared" si="1"/>
        <v>100</v>
      </c>
      <c r="W14" s="36">
        <f t="shared" si="1"/>
        <v>1</v>
      </c>
      <c r="X14" s="36">
        <f t="shared" si="1"/>
        <v>1</v>
      </c>
      <c r="Y14" s="36">
        <f t="shared" si="1"/>
        <v>12</v>
      </c>
      <c r="Z14" s="36">
        <f t="shared" si="1"/>
        <v>166</v>
      </c>
      <c r="AA14" s="36">
        <f t="shared" si="1"/>
        <v>4</v>
      </c>
      <c r="AB14" s="36">
        <f t="shared" si="1"/>
        <v>6</v>
      </c>
      <c r="AC14" s="36">
        <f t="shared" si="1"/>
        <v>156</v>
      </c>
      <c r="AD14" s="975" t="s">
        <v>1088</v>
      </c>
    </row>
    <row r="15" spans="1:30" s="1" customFormat="1" ht="10.5" customHeight="1">
      <c r="A15" s="37"/>
      <c r="B15" s="30"/>
      <c r="C15" s="31"/>
      <c r="D15" s="31"/>
      <c r="E15" s="31"/>
      <c r="F15" s="31"/>
      <c r="O15" s="121"/>
      <c r="P15" s="66"/>
      <c r="Q15" s="37"/>
      <c r="AD15" s="66"/>
    </row>
    <row r="16" spans="1:30" s="1" customFormat="1" ht="16.5" customHeight="1">
      <c r="A16" s="37" t="s">
        <v>298</v>
      </c>
      <c r="B16" s="913">
        <v>17</v>
      </c>
      <c r="C16" s="914">
        <v>0</v>
      </c>
      <c r="D16" s="915">
        <f>SUM(E16:L16)</f>
        <v>17</v>
      </c>
      <c r="E16" s="914">
        <v>0</v>
      </c>
      <c r="F16" s="914">
        <v>0</v>
      </c>
      <c r="G16" s="915">
        <v>0</v>
      </c>
      <c r="H16" s="858">
        <v>10</v>
      </c>
      <c r="I16" s="915">
        <v>1</v>
      </c>
      <c r="J16" s="477">
        <v>1</v>
      </c>
      <c r="K16" s="915">
        <v>0</v>
      </c>
      <c r="L16" s="915">
        <v>5</v>
      </c>
      <c r="M16" s="477">
        <f>SUM(N16:O16)</f>
        <v>18</v>
      </c>
      <c r="N16" s="915">
        <v>8</v>
      </c>
      <c r="O16" s="916">
        <v>10</v>
      </c>
      <c r="P16" s="38" t="s">
        <v>5</v>
      </c>
      <c r="Q16" s="37" t="s">
        <v>298</v>
      </c>
      <c r="R16" s="915">
        <f>SUM(S16:T16)</f>
        <v>18</v>
      </c>
      <c r="S16" s="915">
        <v>18</v>
      </c>
      <c r="T16" s="915">
        <v>0</v>
      </c>
      <c r="U16" s="1216">
        <f>SUM(V16:Z16)</f>
        <v>23</v>
      </c>
      <c r="V16" s="1216">
        <v>7</v>
      </c>
      <c r="W16" s="1216">
        <v>0</v>
      </c>
      <c r="X16" s="1216">
        <v>0</v>
      </c>
      <c r="Y16" s="1216">
        <v>5</v>
      </c>
      <c r="Z16" s="1216">
        <f>SUM(AA16:AC16)</f>
        <v>11</v>
      </c>
      <c r="AA16" s="1216">
        <v>0</v>
      </c>
      <c r="AB16" s="1216">
        <v>5</v>
      </c>
      <c r="AC16" s="1216">
        <v>6</v>
      </c>
      <c r="AD16" s="38" t="s">
        <v>5</v>
      </c>
    </row>
    <row r="17" spans="1:30" s="1" customFormat="1" ht="16.5" customHeight="1">
      <c r="A17" s="37" t="s">
        <v>300</v>
      </c>
      <c r="B17" s="913">
        <v>37</v>
      </c>
      <c r="C17" s="914">
        <v>0</v>
      </c>
      <c r="D17" s="915">
        <f t="shared" ref="D17:D38" si="2">SUM(E17:L17)</f>
        <v>37</v>
      </c>
      <c r="E17" s="917">
        <v>1</v>
      </c>
      <c r="F17" s="914">
        <v>1</v>
      </c>
      <c r="G17" s="915">
        <v>0</v>
      </c>
      <c r="H17" s="858">
        <v>10</v>
      </c>
      <c r="I17" s="915">
        <v>0</v>
      </c>
      <c r="J17" s="477">
        <v>11</v>
      </c>
      <c r="K17" s="477">
        <v>1</v>
      </c>
      <c r="L17" s="915">
        <v>13</v>
      </c>
      <c r="M17" s="477">
        <f t="shared" ref="M17:M38" si="3">SUM(N17:O17)</f>
        <v>43</v>
      </c>
      <c r="N17" s="477">
        <v>21</v>
      </c>
      <c r="O17" s="918">
        <v>22</v>
      </c>
      <c r="P17" s="38" t="s">
        <v>6</v>
      </c>
      <c r="Q17" s="37" t="s">
        <v>300</v>
      </c>
      <c r="R17" s="915">
        <f t="shared" ref="R17:R38" si="4">SUM(S17:T17)</f>
        <v>43</v>
      </c>
      <c r="S17" s="477">
        <v>43</v>
      </c>
      <c r="T17" s="477">
        <v>0</v>
      </c>
      <c r="U17" s="1216">
        <f t="shared" ref="U17:U38" si="5">SUM(V17:Z17)</f>
        <v>38</v>
      </c>
      <c r="V17" s="1172">
        <v>14</v>
      </c>
      <c r="W17" s="1172">
        <v>0</v>
      </c>
      <c r="X17" s="1172">
        <v>0</v>
      </c>
      <c r="Y17" s="1172">
        <v>2</v>
      </c>
      <c r="Z17" s="1216">
        <f t="shared" ref="Z17:Z38" si="6">SUM(AA17:AC17)</f>
        <v>22</v>
      </c>
      <c r="AA17" s="1172">
        <v>1</v>
      </c>
      <c r="AB17" s="1172">
        <v>0</v>
      </c>
      <c r="AC17" s="1172">
        <v>21</v>
      </c>
      <c r="AD17" s="38" t="s">
        <v>6</v>
      </c>
    </row>
    <row r="18" spans="1:30" s="1" customFormat="1" ht="16.5" customHeight="1">
      <c r="A18" s="37" t="s">
        <v>302</v>
      </c>
      <c r="B18" s="913">
        <v>20</v>
      </c>
      <c r="C18" s="477">
        <v>0</v>
      </c>
      <c r="D18" s="915">
        <f t="shared" si="2"/>
        <v>20</v>
      </c>
      <c r="E18" s="914">
        <v>2</v>
      </c>
      <c r="F18" s="914">
        <v>7</v>
      </c>
      <c r="G18" s="915">
        <v>0</v>
      </c>
      <c r="H18" s="858">
        <v>3</v>
      </c>
      <c r="I18" s="477">
        <v>3</v>
      </c>
      <c r="J18" s="477">
        <v>2</v>
      </c>
      <c r="K18" s="477">
        <v>3</v>
      </c>
      <c r="L18" s="477">
        <v>0</v>
      </c>
      <c r="M18" s="477">
        <f t="shared" si="3"/>
        <v>14</v>
      </c>
      <c r="N18" s="477">
        <v>10</v>
      </c>
      <c r="O18" s="918">
        <v>4</v>
      </c>
      <c r="P18" s="38" t="s">
        <v>7</v>
      </c>
      <c r="Q18" s="37" t="s">
        <v>302</v>
      </c>
      <c r="R18" s="915">
        <f t="shared" si="4"/>
        <v>14</v>
      </c>
      <c r="S18" s="477">
        <v>12</v>
      </c>
      <c r="T18" s="477">
        <v>2</v>
      </c>
      <c r="U18" s="1216">
        <f t="shared" si="5"/>
        <v>14</v>
      </c>
      <c r="V18" s="1172">
        <v>13</v>
      </c>
      <c r="W18" s="1172">
        <v>0</v>
      </c>
      <c r="X18" s="1172">
        <v>0</v>
      </c>
      <c r="Y18" s="1172">
        <v>0</v>
      </c>
      <c r="Z18" s="1216">
        <f t="shared" si="6"/>
        <v>1</v>
      </c>
      <c r="AA18" s="1172">
        <v>0</v>
      </c>
      <c r="AB18" s="1172">
        <v>0</v>
      </c>
      <c r="AC18" s="1172">
        <v>1</v>
      </c>
      <c r="AD18" s="38" t="s">
        <v>7</v>
      </c>
    </row>
    <row r="19" spans="1:30" s="1" customFormat="1" ht="16.5" customHeight="1">
      <c r="A19" s="37" t="s">
        <v>304</v>
      </c>
      <c r="B19" s="913">
        <v>12</v>
      </c>
      <c r="C19" s="914">
        <v>0</v>
      </c>
      <c r="D19" s="915">
        <f t="shared" si="2"/>
        <v>12</v>
      </c>
      <c r="E19" s="914">
        <v>0</v>
      </c>
      <c r="F19" s="914">
        <v>1</v>
      </c>
      <c r="G19" s="915">
        <v>0</v>
      </c>
      <c r="H19" s="858">
        <v>6</v>
      </c>
      <c r="I19" s="477">
        <v>0</v>
      </c>
      <c r="J19" s="477">
        <v>0</v>
      </c>
      <c r="K19" s="915">
        <v>0</v>
      </c>
      <c r="L19" s="915">
        <v>5</v>
      </c>
      <c r="M19" s="477">
        <f t="shared" si="3"/>
        <v>11</v>
      </c>
      <c r="N19" s="477">
        <v>3</v>
      </c>
      <c r="O19" s="918">
        <v>8</v>
      </c>
      <c r="P19" s="38" t="s">
        <v>8</v>
      </c>
      <c r="Q19" s="37" t="s">
        <v>304</v>
      </c>
      <c r="R19" s="915">
        <f t="shared" si="4"/>
        <v>11</v>
      </c>
      <c r="S19" s="477">
        <v>11</v>
      </c>
      <c r="T19" s="477">
        <v>0</v>
      </c>
      <c r="U19" s="1216">
        <f t="shared" si="5"/>
        <v>13</v>
      </c>
      <c r="V19" s="1172">
        <v>5</v>
      </c>
      <c r="W19" s="1172">
        <v>1</v>
      </c>
      <c r="X19" s="1172">
        <v>1</v>
      </c>
      <c r="Y19" s="1172">
        <v>1</v>
      </c>
      <c r="Z19" s="1216">
        <f t="shared" si="6"/>
        <v>5</v>
      </c>
      <c r="AA19" s="1172">
        <v>0</v>
      </c>
      <c r="AB19" s="1172">
        <v>0</v>
      </c>
      <c r="AC19" s="1172">
        <v>5</v>
      </c>
      <c r="AD19" s="38" t="s">
        <v>8</v>
      </c>
    </row>
    <row r="20" spans="1:30" s="1" customFormat="1" ht="16.5" customHeight="1">
      <c r="A20" s="37" t="s">
        <v>306</v>
      </c>
      <c r="B20" s="913">
        <v>18</v>
      </c>
      <c r="C20" s="914">
        <v>0</v>
      </c>
      <c r="D20" s="915">
        <f t="shared" si="2"/>
        <v>18</v>
      </c>
      <c r="E20" s="914">
        <v>1</v>
      </c>
      <c r="F20" s="914">
        <v>0</v>
      </c>
      <c r="G20" s="915">
        <v>0</v>
      </c>
      <c r="H20" s="858">
        <v>7</v>
      </c>
      <c r="I20" s="919">
        <v>3</v>
      </c>
      <c r="J20" s="477">
        <v>1</v>
      </c>
      <c r="K20" s="919">
        <v>0</v>
      </c>
      <c r="L20" s="919">
        <v>6</v>
      </c>
      <c r="M20" s="477">
        <f t="shared" si="3"/>
        <v>18</v>
      </c>
      <c r="N20" s="915">
        <v>12</v>
      </c>
      <c r="O20" s="916">
        <v>6</v>
      </c>
      <c r="P20" s="38" t="s">
        <v>9</v>
      </c>
      <c r="Q20" s="37" t="s">
        <v>306</v>
      </c>
      <c r="R20" s="915">
        <f t="shared" si="4"/>
        <v>18</v>
      </c>
      <c r="S20" s="915">
        <v>18</v>
      </c>
      <c r="T20" s="915">
        <v>0</v>
      </c>
      <c r="U20" s="1216">
        <f t="shared" si="5"/>
        <v>18</v>
      </c>
      <c r="V20" s="1216">
        <v>6</v>
      </c>
      <c r="W20" s="1216">
        <v>0</v>
      </c>
      <c r="X20" s="1216">
        <v>0</v>
      </c>
      <c r="Y20" s="1216">
        <v>0</v>
      </c>
      <c r="Z20" s="1216">
        <f t="shared" si="6"/>
        <v>12</v>
      </c>
      <c r="AA20" s="1216">
        <v>0</v>
      </c>
      <c r="AB20" s="1216">
        <v>0</v>
      </c>
      <c r="AC20" s="1216">
        <v>12</v>
      </c>
      <c r="AD20" s="38" t="s">
        <v>9</v>
      </c>
    </row>
    <row r="21" spans="1:30" s="1" customFormat="1" ht="16.5" customHeight="1">
      <c r="A21" s="37" t="s">
        <v>308</v>
      </c>
      <c r="B21" s="913">
        <v>11</v>
      </c>
      <c r="C21" s="914">
        <v>0</v>
      </c>
      <c r="D21" s="915">
        <f t="shared" si="2"/>
        <v>11</v>
      </c>
      <c r="E21" s="914">
        <v>0</v>
      </c>
      <c r="F21" s="914">
        <v>0</v>
      </c>
      <c r="G21" s="915">
        <v>0</v>
      </c>
      <c r="H21" s="858">
        <v>8</v>
      </c>
      <c r="I21" s="915">
        <v>0</v>
      </c>
      <c r="J21" s="477">
        <v>3</v>
      </c>
      <c r="K21" s="915">
        <v>0</v>
      </c>
      <c r="L21" s="915">
        <v>0</v>
      </c>
      <c r="M21" s="477">
        <f t="shared" si="3"/>
        <v>11</v>
      </c>
      <c r="N21" s="477">
        <v>6</v>
      </c>
      <c r="O21" s="918">
        <v>5</v>
      </c>
      <c r="P21" s="38" t="s">
        <v>10</v>
      </c>
      <c r="Q21" s="37" t="s">
        <v>308</v>
      </c>
      <c r="R21" s="915">
        <f t="shared" si="4"/>
        <v>11</v>
      </c>
      <c r="S21" s="477">
        <v>10</v>
      </c>
      <c r="T21" s="477">
        <v>1</v>
      </c>
      <c r="U21" s="1216">
        <f t="shared" si="5"/>
        <v>9</v>
      </c>
      <c r="V21" s="1172">
        <v>5</v>
      </c>
      <c r="W21" s="1172">
        <v>0</v>
      </c>
      <c r="X21" s="1172">
        <v>0</v>
      </c>
      <c r="Y21" s="1172">
        <v>0</v>
      </c>
      <c r="Z21" s="1216">
        <f t="shared" si="6"/>
        <v>4</v>
      </c>
      <c r="AA21" s="1172">
        <v>0</v>
      </c>
      <c r="AB21" s="1172">
        <v>0</v>
      </c>
      <c r="AC21" s="1172">
        <v>4</v>
      </c>
      <c r="AD21" s="38" t="s">
        <v>10</v>
      </c>
    </row>
    <row r="22" spans="1:30" s="1" customFormat="1" ht="16.5" customHeight="1">
      <c r="A22" s="37" t="s">
        <v>310</v>
      </c>
      <c r="B22" s="913">
        <v>18</v>
      </c>
      <c r="C22" s="914">
        <v>0</v>
      </c>
      <c r="D22" s="915">
        <f t="shared" si="2"/>
        <v>18</v>
      </c>
      <c r="E22" s="914">
        <v>0</v>
      </c>
      <c r="F22" s="914">
        <v>1</v>
      </c>
      <c r="G22" s="915">
        <v>0</v>
      </c>
      <c r="H22" s="858">
        <v>7</v>
      </c>
      <c r="I22" s="915">
        <v>2</v>
      </c>
      <c r="J22" s="477">
        <v>1</v>
      </c>
      <c r="K22" s="477">
        <v>2</v>
      </c>
      <c r="L22" s="915">
        <v>5</v>
      </c>
      <c r="M22" s="477">
        <f t="shared" si="3"/>
        <v>18</v>
      </c>
      <c r="N22" s="477">
        <v>13</v>
      </c>
      <c r="O22" s="918">
        <v>5</v>
      </c>
      <c r="P22" s="38" t="s">
        <v>11</v>
      </c>
      <c r="Q22" s="37" t="s">
        <v>310</v>
      </c>
      <c r="R22" s="915">
        <f t="shared" si="4"/>
        <v>18</v>
      </c>
      <c r="S22" s="477">
        <v>17</v>
      </c>
      <c r="T22" s="477">
        <v>1</v>
      </c>
      <c r="U22" s="1216">
        <f t="shared" si="5"/>
        <v>18</v>
      </c>
      <c r="V22" s="1172">
        <v>11</v>
      </c>
      <c r="W22" s="1172">
        <v>0</v>
      </c>
      <c r="X22" s="1172">
        <v>0</v>
      </c>
      <c r="Y22" s="1172">
        <v>0</v>
      </c>
      <c r="Z22" s="1216">
        <f t="shared" si="6"/>
        <v>7</v>
      </c>
      <c r="AA22" s="1172">
        <v>0</v>
      </c>
      <c r="AB22" s="1172">
        <v>0</v>
      </c>
      <c r="AC22" s="1172">
        <v>7</v>
      </c>
      <c r="AD22" s="38" t="s">
        <v>11</v>
      </c>
    </row>
    <row r="23" spans="1:30" s="1" customFormat="1" ht="16.5" customHeight="1">
      <c r="A23" s="37" t="s">
        <v>312</v>
      </c>
      <c r="B23" s="913">
        <v>22</v>
      </c>
      <c r="C23" s="915">
        <v>0</v>
      </c>
      <c r="D23" s="915">
        <f t="shared" si="2"/>
        <v>22</v>
      </c>
      <c r="E23" s="914">
        <v>1</v>
      </c>
      <c r="F23" s="914">
        <v>0</v>
      </c>
      <c r="G23" s="915">
        <v>0</v>
      </c>
      <c r="H23" s="858">
        <v>0</v>
      </c>
      <c r="I23" s="915">
        <v>2</v>
      </c>
      <c r="J23" s="477">
        <v>1</v>
      </c>
      <c r="K23" s="477">
        <v>1</v>
      </c>
      <c r="L23" s="915">
        <v>17</v>
      </c>
      <c r="M23" s="477">
        <f t="shared" si="3"/>
        <v>22</v>
      </c>
      <c r="N23" s="477">
        <v>12</v>
      </c>
      <c r="O23" s="918">
        <v>10</v>
      </c>
      <c r="P23" s="38" t="s">
        <v>12</v>
      </c>
      <c r="Q23" s="37" t="s">
        <v>312</v>
      </c>
      <c r="R23" s="915">
        <f t="shared" si="4"/>
        <v>22</v>
      </c>
      <c r="S23" s="477">
        <v>22</v>
      </c>
      <c r="T23" s="477">
        <v>0</v>
      </c>
      <c r="U23" s="1216">
        <f t="shared" si="5"/>
        <v>22</v>
      </c>
      <c r="V23" s="1172">
        <v>3</v>
      </c>
      <c r="W23" s="1172">
        <v>0</v>
      </c>
      <c r="X23" s="1172">
        <v>0</v>
      </c>
      <c r="Y23" s="1172">
        <v>0</v>
      </c>
      <c r="Z23" s="1216">
        <f t="shared" si="6"/>
        <v>19</v>
      </c>
      <c r="AA23" s="1172">
        <v>0</v>
      </c>
      <c r="AB23" s="1172">
        <v>0</v>
      </c>
      <c r="AC23" s="1172">
        <v>19</v>
      </c>
      <c r="AD23" s="38" t="s">
        <v>12</v>
      </c>
    </row>
    <row r="24" spans="1:30" s="1" customFormat="1" ht="16.5" customHeight="1">
      <c r="A24" s="37" t="s">
        <v>314</v>
      </c>
      <c r="B24" s="913">
        <v>8</v>
      </c>
      <c r="C24" s="914">
        <v>0</v>
      </c>
      <c r="D24" s="915">
        <f t="shared" si="2"/>
        <v>8</v>
      </c>
      <c r="E24" s="914">
        <v>0</v>
      </c>
      <c r="F24" s="914">
        <v>0</v>
      </c>
      <c r="G24" s="915">
        <v>0</v>
      </c>
      <c r="H24" s="858">
        <v>4</v>
      </c>
      <c r="I24" s="915">
        <v>0</v>
      </c>
      <c r="J24" s="477">
        <v>1</v>
      </c>
      <c r="K24" s="477">
        <v>0</v>
      </c>
      <c r="L24" s="915">
        <v>3</v>
      </c>
      <c r="M24" s="477">
        <f t="shared" si="3"/>
        <v>8</v>
      </c>
      <c r="N24" s="477">
        <v>6</v>
      </c>
      <c r="O24" s="918">
        <v>2</v>
      </c>
      <c r="P24" s="38" t="s">
        <v>13</v>
      </c>
      <c r="Q24" s="37" t="s">
        <v>314</v>
      </c>
      <c r="R24" s="915">
        <f t="shared" si="4"/>
        <v>8</v>
      </c>
      <c r="S24" s="477">
        <v>8</v>
      </c>
      <c r="T24" s="477">
        <v>0</v>
      </c>
      <c r="U24" s="1216">
        <f t="shared" si="5"/>
        <v>8</v>
      </c>
      <c r="V24" s="1172">
        <v>4</v>
      </c>
      <c r="W24" s="1172">
        <v>0</v>
      </c>
      <c r="X24" s="1172">
        <v>0</v>
      </c>
      <c r="Y24" s="1172">
        <v>0</v>
      </c>
      <c r="Z24" s="1216">
        <f t="shared" si="6"/>
        <v>4</v>
      </c>
      <c r="AA24" s="1172">
        <v>0</v>
      </c>
      <c r="AB24" s="1172">
        <v>0</v>
      </c>
      <c r="AC24" s="1172">
        <v>4</v>
      </c>
      <c r="AD24" s="38" t="s">
        <v>13</v>
      </c>
    </row>
    <row r="25" spans="1:30" s="1" customFormat="1" ht="16.5" customHeight="1">
      <c r="A25" s="37" t="s">
        <v>316</v>
      </c>
      <c r="B25" s="913">
        <v>7</v>
      </c>
      <c r="C25" s="914">
        <v>0</v>
      </c>
      <c r="D25" s="915">
        <f t="shared" si="2"/>
        <v>7</v>
      </c>
      <c r="E25" s="914">
        <v>0</v>
      </c>
      <c r="F25" s="914">
        <v>1</v>
      </c>
      <c r="G25" s="915">
        <v>0</v>
      </c>
      <c r="H25" s="858">
        <v>2</v>
      </c>
      <c r="I25" s="477">
        <v>0</v>
      </c>
      <c r="J25" s="477">
        <v>4</v>
      </c>
      <c r="K25" s="920">
        <v>0</v>
      </c>
      <c r="L25" s="920">
        <v>0</v>
      </c>
      <c r="M25" s="477">
        <f t="shared" si="3"/>
        <v>7</v>
      </c>
      <c r="N25" s="477">
        <v>4</v>
      </c>
      <c r="O25" s="918">
        <v>3</v>
      </c>
      <c r="P25" s="38" t="s">
        <v>14</v>
      </c>
      <c r="Q25" s="37" t="s">
        <v>316</v>
      </c>
      <c r="R25" s="915">
        <f t="shared" si="4"/>
        <v>7</v>
      </c>
      <c r="S25" s="477">
        <v>7</v>
      </c>
      <c r="T25" s="477">
        <v>0</v>
      </c>
      <c r="U25" s="1216">
        <f t="shared" si="5"/>
        <v>5</v>
      </c>
      <c r="V25" s="1172">
        <v>0</v>
      </c>
      <c r="W25" s="1172">
        <v>0</v>
      </c>
      <c r="X25" s="1172">
        <v>0</v>
      </c>
      <c r="Y25" s="1172">
        <v>0</v>
      </c>
      <c r="Z25" s="1216">
        <f t="shared" si="6"/>
        <v>5</v>
      </c>
      <c r="AA25" s="1172">
        <v>0</v>
      </c>
      <c r="AB25" s="1172">
        <v>0</v>
      </c>
      <c r="AC25" s="1172">
        <v>5</v>
      </c>
      <c r="AD25" s="38" t="s">
        <v>14</v>
      </c>
    </row>
    <row r="26" spans="1:30" s="1" customFormat="1" ht="16.5" customHeight="1">
      <c r="A26" s="37" t="s">
        <v>318</v>
      </c>
      <c r="B26" s="913">
        <v>2</v>
      </c>
      <c r="C26" s="914">
        <v>0</v>
      </c>
      <c r="D26" s="915">
        <f t="shared" si="2"/>
        <v>2</v>
      </c>
      <c r="E26" s="914">
        <v>0</v>
      </c>
      <c r="F26" s="914">
        <v>0</v>
      </c>
      <c r="G26" s="477">
        <v>0</v>
      </c>
      <c r="H26" s="858">
        <v>0</v>
      </c>
      <c r="I26" s="477">
        <v>0</v>
      </c>
      <c r="J26" s="477">
        <v>1</v>
      </c>
      <c r="K26" s="477">
        <v>0</v>
      </c>
      <c r="L26" s="477">
        <v>1</v>
      </c>
      <c r="M26" s="477">
        <f t="shared" si="3"/>
        <v>2</v>
      </c>
      <c r="N26" s="477">
        <v>2</v>
      </c>
      <c r="O26" s="918">
        <v>0</v>
      </c>
      <c r="P26" s="38" t="s">
        <v>15</v>
      </c>
      <c r="Q26" s="37" t="s">
        <v>318</v>
      </c>
      <c r="R26" s="915">
        <f t="shared" si="4"/>
        <v>2</v>
      </c>
      <c r="S26" s="477">
        <v>2</v>
      </c>
      <c r="T26" s="477">
        <v>0</v>
      </c>
      <c r="U26" s="1216">
        <f t="shared" si="5"/>
        <v>2</v>
      </c>
      <c r="V26" s="1172">
        <v>0</v>
      </c>
      <c r="W26" s="1172">
        <v>0</v>
      </c>
      <c r="X26" s="1172">
        <v>0</v>
      </c>
      <c r="Y26" s="1172">
        <v>0</v>
      </c>
      <c r="Z26" s="1216">
        <f t="shared" si="6"/>
        <v>2</v>
      </c>
      <c r="AA26" s="1172">
        <v>0</v>
      </c>
      <c r="AB26" s="1172">
        <v>0</v>
      </c>
      <c r="AC26" s="1172">
        <v>2</v>
      </c>
      <c r="AD26" s="38" t="s">
        <v>15</v>
      </c>
    </row>
    <row r="27" spans="1:30" s="1" customFormat="1" ht="16.5" customHeight="1">
      <c r="A27" s="37" t="s">
        <v>320</v>
      </c>
      <c r="B27" s="913">
        <v>16</v>
      </c>
      <c r="C27" s="914">
        <v>0</v>
      </c>
      <c r="D27" s="915">
        <f t="shared" si="2"/>
        <v>16</v>
      </c>
      <c r="E27" s="914">
        <v>0</v>
      </c>
      <c r="F27" s="914">
        <v>0</v>
      </c>
      <c r="G27" s="915">
        <v>0</v>
      </c>
      <c r="H27" s="858">
        <v>7</v>
      </c>
      <c r="I27" s="915">
        <v>6</v>
      </c>
      <c r="J27" s="477">
        <v>0</v>
      </c>
      <c r="K27" s="477">
        <v>1</v>
      </c>
      <c r="L27" s="915">
        <v>2</v>
      </c>
      <c r="M27" s="477">
        <f t="shared" si="3"/>
        <v>16</v>
      </c>
      <c r="N27" s="477">
        <v>10</v>
      </c>
      <c r="O27" s="918">
        <v>6</v>
      </c>
      <c r="P27" s="38" t="s">
        <v>16</v>
      </c>
      <c r="Q27" s="37" t="s">
        <v>320</v>
      </c>
      <c r="R27" s="915">
        <f t="shared" si="4"/>
        <v>16</v>
      </c>
      <c r="S27" s="477">
        <v>16</v>
      </c>
      <c r="T27" s="477">
        <v>0</v>
      </c>
      <c r="U27" s="1216">
        <f t="shared" si="5"/>
        <v>16</v>
      </c>
      <c r="V27" s="1172">
        <v>13</v>
      </c>
      <c r="W27" s="1172">
        <v>0</v>
      </c>
      <c r="X27" s="1172">
        <v>0</v>
      </c>
      <c r="Y27" s="1172">
        <v>0</v>
      </c>
      <c r="Z27" s="1216">
        <f t="shared" si="6"/>
        <v>3</v>
      </c>
      <c r="AA27" s="1172">
        <v>0</v>
      </c>
      <c r="AB27" s="1172">
        <v>0</v>
      </c>
      <c r="AC27" s="1172">
        <v>3</v>
      </c>
      <c r="AD27" s="38" t="s">
        <v>16</v>
      </c>
    </row>
    <row r="28" spans="1:30" s="1" customFormat="1" ht="16.5" customHeight="1">
      <c r="A28" s="37" t="s">
        <v>322</v>
      </c>
      <c r="B28" s="913">
        <v>39</v>
      </c>
      <c r="C28" s="914">
        <v>0</v>
      </c>
      <c r="D28" s="915">
        <f t="shared" si="2"/>
        <v>39</v>
      </c>
      <c r="E28" s="914">
        <v>0</v>
      </c>
      <c r="F28" s="914">
        <v>1</v>
      </c>
      <c r="G28" s="915">
        <v>11</v>
      </c>
      <c r="H28" s="858">
        <v>0</v>
      </c>
      <c r="I28" s="477">
        <v>0</v>
      </c>
      <c r="J28" s="477">
        <v>11</v>
      </c>
      <c r="K28" s="477">
        <v>0</v>
      </c>
      <c r="L28" s="915">
        <v>16</v>
      </c>
      <c r="M28" s="477">
        <f t="shared" si="3"/>
        <v>39</v>
      </c>
      <c r="N28" s="477">
        <v>20</v>
      </c>
      <c r="O28" s="918">
        <v>19</v>
      </c>
      <c r="P28" s="38" t="s">
        <v>17</v>
      </c>
      <c r="Q28" s="37" t="s">
        <v>322</v>
      </c>
      <c r="R28" s="915">
        <f t="shared" si="4"/>
        <v>39</v>
      </c>
      <c r="S28" s="477">
        <v>39</v>
      </c>
      <c r="T28" s="477">
        <v>0</v>
      </c>
      <c r="U28" s="1216">
        <f t="shared" si="5"/>
        <v>39</v>
      </c>
      <c r="V28" s="1172">
        <v>0</v>
      </c>
      <c r="W28" s="1172">
        <v>0</v>
      </c>
      <c r="X28" s="1172">
        <v>0</v>
      </c>
      <c r="Y28" s="1172">
        <v>0</v>
      </c>
      <c r="Z28" s="1216">
        <f t="shared" si="6"/>
        <v>39</v>
      </c>
      <c r="AA28" s="1172">
        <v>1</v>
      </c>
      <c r="AB28" s="1172">
        <v>1</v>
      </c>
      <c r="AC28" s="1172">
        <v>37</v>
      </c>
      <c r="AD28" s="38" t="s">
        <v>17</v>
      </c>
    </row>
    <row r="29" spans="1:30" s="1" customFormat="1" ht="16.5" customHeight="1">
      <c r="A29" s="37" t="s">
        <v>324</v>
      </c>
      <c r="B29" s="913">
        <v>2</v>
      </c>
      <c r="C29" s="914">
        <v>0</v>
      </c>
      <c r="D29" s="915">
        <f t="shared" si="2"/>
        <v>2</v>
      </c>
      <c r="E29" s="914">
        <v>0</v>
      </c>
      <c r="F29" s="914">
        <v>0</v>
      </c>
      <c r="G29" s="915">
        <v>0</v>
      </c>
      <c r="H29" s="858">
        <v>2</v>
      </c>
      <c r="I29" s="477">
        <v>0</v>
      </c>
      <c r="J29" s="477">
        <v>0</v>
      </c>
      <c r="K29" s="477">
        <v>0</v>
      </c>
      <c r="L29" s="915">
        <v>0</v>
      </c>
      <c r="M29" s="477">
        <f t="shared" si="3"/>
        <v>2</v>
      </c>
      <c r="N29" s="477">
        <v>0</v>
      </c>
      <c r="O29" s="918">
        <v>2</v>
      </c>
      <c r="P29" s="38" t="s">
        <v>18</v>
      </c>
      <c r="Q29" s="37" t="s">
        <v>324</v>
      </c>
      <c r="R29" s="915">
        <f t="shared" si="4"/>
        <v>2</v>
      </c>
      <c r="S29" s="477">
        <v>2</v>
      </c>
      <c r="T29" s="477">
        <v>0</v>
      </c>
      <c r="U29" s="1216">
        <f t="shared" si="5"/>
        <v>4</v>
      </c>
      <c r="V29" s="1172">
        <v>2</v>
      </c>
      <c r="W29" s="1172">
        <v>0</v>
      </c>
      <c r="X29" s="1172">
        <v>0</v>
      </c>
      <c r="Y29" s="1172">
        <v>2</v>
      </c>
      <c r="Z29" s="1216">
        <f t="shared" si="6"/>
        <v>0</v>
      </c>
      <c r="AA29" s="1172">
        <v>0</v>
      </c>
      <c r="AB29" s="1172">
        <v>0</v>
      </c>
      <c r="AC29" s="1172">
        <v>0</v>
      </c>
      <c r="AD29" s="38" t="s">
        <v>18</v>
      </c>
    </row>
    <row r="30" spans="1:30" s="1" customFormat="1" ht="16.5" customHeight="1">
      <c r="A30" s="37" t="s">
        <v>326</v>
      </c>
      <c r="B30" s="913">
        <v>6</v>
      </c>
      <c r="C30" s="914">
        <v>0</v>
      </c>
      <c r="D30" s="915">
        <f t="shared" si="2"/>
        <v>6</v>
      </c>
      <c r="E30" s="914">
        <v>0</v>
      </c>
      <c r="F30" s="914">
        <v>0</v>
      </c>
      <c r="G30" s="915">
        <v>0</v>
      </c>
      <c r="H30" s="858">
        <v>0</v>
      </c>
      <c r="I30" s="915">
        <v>0</v>
      </c>
      <c r="J30" s="477">
        <v>1</v>
      </c>
      <c r="K30" s="477">
        <v>1</v>
      </c>
      <c r="L30" s="915">
        <v>4</v>
      </c>
      <c r="M30" s="477">
        <f t="shared" si="3"/>
        <v>6</v>
      </c>
      <c r="N30" s="477">
        <v>1</v>
      </c>
      <c r="O30" s="918">
        <v>5</v>
      </c>
      <c r="P30" s="38" t="s">
        <v>19</v>
      </c>
      <c r="Q30" s="37" t="s">
        <v>326</v>
      </c>
      <c r="R30" s="915">
        <f t="shared" si="4"/>
        <v>6</v>
      </c>
      <c r="S30" s="477">
        <v>6</v>
      </c>
      <c r="T30" s="477">
        <v>0</v>
      </c>
      <c r="U30" s="1216">
        <f t="shared" si="5"/>
        <v>6</v>
      </c>
      <c r="V30" s="1172">
        <v>3</v>
      </c>
      <c r="W30" s="1172">
        <v>0</v>
      </c>
      <c r="X30" s="1172">
        <v>0</v>
      </c>
      <c r="Y30" s="1172">
        <v>0</v>
      </c>
      <c r="Z30" s="1216">
        <f t="shared" si="6"/>
        <v>3</v>
      </c>
      <c r="AA30" s="1172">
        <v>0</v>
      </c>
      <c r="AB30" s="1172">
        <v>0</v>
      </c>
      <c r="AC30" s="1172">
        <v>3</v>
      </c>
      <c r="AD30" s="38" t="s">
        <v>19</v>
      </c>
    </row>
    <row r="31" spans="1:30" s="1" customFormat="1" ht="16.5" customHeight="1">
      <c r="A31" s="37" t="s">
        <v>328</v>
      </c>
      <c r="B31" s="913">
        <v>5</v>
      </c>
      <c r="C31" s="914">
        <v>0</v>
      </c>
      <c r="D31" s="915">
        <f t="shared" si="2"/>
        <v>5</v>
      </c>
      <c r="E31" s="914">
        <v>0</v>
      </c>
      <c r="F31" s="914">
        <v>0</v>
      </c>
      <c r="G31" s="915">
        <v>1</v>
      </c>
      <c r="H31" s="858">
        <v>1</v>
      </c>
      <c r="I31" s="477">
        <v>0</v>
      </c>
      <c r="J31" s="477">
        <v>0</v>
      </c>
      <c r="K31" s="477">
        <v>1</v>
      </c>
      <c r="L31" s="477">
        <v>2</v>
      </c>
      <c r="M31" s="477">
        <f t="shared" si="3"/>
        <v>5</v>
      </c>
      <c r="N31" s="477">
        <v>4</v>
      </c>
      <c r="O31" s="918">
        <v>1</v>
      </c>
      <c r="P31" s="38" t="s">
        <v>20</v>
      </c>
      <c r="Q31" s="37" t="s">
        <v>328</v>
      </c>
      <c r="R31" s="915">
        <f t="shared" si="4"/>
        <v>5</v>
      </c>
      <c r="S31" s="477">
        <v>5</v>
      </c>
      <c r="T31" s="477">
        <v>0</v>
      </c>
      <c r="U31" s="1216">
        <f t="shared" si="5"/>
        <v>5</v>
      </c>
      <c r="V31" s="1172">
        <v>1</v>
      </c>
      <c r="W31" s="1172">
        <v>0</v>
      </c>
      <c r="X31" s="1172">
        <v>0</v>
      </c>
      <c r="Y31" s="1172">
        <v>1</v>
      </c>
      <c r="Z31" s="1216">
        <f t="shared" si="6"/>
        <v>3</v>
      </c>
      <c r="AA31" s="1172">
        <v>0</v>
      </c>
      <c r="AB31" s="1172">
        <v>0</v>
      </c>
      <c r="AC31" s="1172">
        <v>3</v>
      </c>
      <c r="AD31" s="38" t="s">
        <v>20</v>
      </c>
    </row>
    <row r="32" spans="1:30" s="1" customFormat="1" ht="16.5" customHeight="1">
      <c r="A32" s="37" t="s">
        <v>330</v>
      </c>
      <c r="B32" s="913">
        <v>8</v>
      </c>
      <c r="C32" s="914">
        <v>0</v>
      </c>
      <c r="D32" s="915">
        <f t="shared" si="2"/>
        <v>8</v>
      </c>
      <c r="E32" s="914">
        <v>0</v>
      </c>
      <c r="F32" s="914">
        <v>0</v>
      </c>
      <c r="G32" s="915">
        <v>0</v>
      </c>
      <c r="H32" s="858">
        <v>0</v>
      </c>
      <c r="I32" s="477">
        <v>0</v>
      </c>
      <c r="J32" s="477">
        <v>1</v>
      </c>
      <c r="K32" s="477">
        <v>0</v>
      </c>
      <c r="L32" s="919">
        <v>7</v>
      </c>
      <c r="M32" s="477">
        <f t="shared" si="3"/>
        <v>8</v>
      </c>
      <c r="N32" s="477">
        <v>3</v>
      </c>
      <c r="O32" s="918">
        <v>5</v>
      </c>
      <c r="P32" s="38" t="s">
        <v>21</v>
      </c>
      <c r="Q32" s="37" t="s">
        <v>330</v>
      </c>
      <c r="R32" s="915">
        <f t="shared" si="4"/>
        <v>8</v>
      </c>
      <c r="S32" s="477">
        <v>8</v>
      </c>
      <c r="T32" s="477">
        <v>0</v>
      </c>
      <c r="U32" s="1216">
        <f t="shared" si="5"/>
        <v>8</v>
      </c>
      <c r="V32" s="1172">
        <v>0</v>
      </c>
      <c r="W32" s="1172">
        <v>0</v>
      </c>
      <c r="X32" s="1172">
        <v>0</v>
      </c>
      <c r="Y32" s="1172">
        <v>0</v>
      </c>
      <c r="Z32" s="1216">
        <f t="shared" si="6"/>
        <v>8</v>
      </c>
      <c r="AA32" s="1172">
        <v>0</v>
      </c>
      <c r="AB32" s="1172">
        <v>0</v>
      </c>
      <c r="AC32" s="1172">
        <v>8</v>
      </c>
      <c r="AD32" s="38" t="s">
        <v>21</v>
      </c>
    </row>
    <row r="33" spans="1:30" s="1" customFormat="1" ht="16.5" customHeight="1">
      <c r="A33" s="37" t="s">
        <v>332</v>
      </c>
      <c r="B33" s="913">
        <v>3</v>
      </c>
      <c r="C33" s="914">
        <v>0</v>
      </c>
      <c r="D33" s="915">
        <f t="shared" si="2"/>
        <v>3</v>
      </c>
      <c r="E33" s="914">
        <v>0</v>
      </c>
      <c r="F33" s="914">
        <v>0</v>
      </c>
      <c r="G33" s="915">
        <v>0</v>
      </c>
      <c r="H33" s="858">
        <v>0</v>
      </c>
      <c r="I33" s="915">
        <v>0</v>
      </c>
      <c r="J33" s="477">
        <v>0</v>
      </c>
      <c r="K33" s="477">
        <v>0</v>
      </c>
      <c r="L33" s="915">
        <v>3</v>
      </c>
      <c r="M33" s="477">
        <f t="shared" si="3"/>
        <v>3</v>
      </c>
      <c r="N33" s="477">
        <v>3</v>
      </c>
      <c r="O33" s="918">
        <v>0</v>
      </c>
      <c r="P33" s="38" t="s">
        <v>22</v>
      </c>
      <c r="Q33" s="37" t="s">
        <v>332</v>
      </c>
      <c r="R33" s="915">
        <f t="shared" si="4"/>
        <v>3</v>
      </c>
      <c r="S33" s="477">
        <v>3</v>
      </c>
      <c r="T33" s="477">
        <v>0</v>
      </c>
      <c r="U33" s="1216">
        <f t="shared" si="5"/>
        <v>3</v>
      </c>
      <c r="V33" s="1172">
        <v>0</v>
      </c>
      <c r="W33" s="1172">
        <v>0</v>
      </c>
      <c r="X33" s="1172">
        <v>0</v>
      </c>
      <c r="Y33" s="1172">
        <v>0</v>
      </c>
      <c r="Z33" s="1216">
        <f t="shared" si="6"/>
        <v>3</v>
      </c>
      <c r="AA33" s="1172">
        <v>0</v>
      </c>
      <c r="AB33" s="1172">
        <v>0</v>
      </c>
      <c r="AC33" s="1172">
        <v>3</v>
      </c>
      <c r="AD33" s="38" t="s">
        <v>22</v>
      </c>
    </row>
    <row r="34" spans="1:30" s="1" customFormat="1" ht="16.5" customHeight="1">
      <c r="A34" s="37" t="s">
        <v>334</v>
      </c>
      <c r="B34" s="913">
        <v>7</v>
      </c>
      <c r="C34" s="914">
        <v>0</v>
      </c>
      <c r="D34" s="915">
        <f t="shared" si="2"/>
        <v>7</v>
      </c>
      <c r="E34" s="914">
        <v>0</v>
      </c>
      <c r="F34" s="914">
        <v>0</v>
      </c>
      <c r="G34" s="915">
        <v>0</v>
      </c>
      <c r="H34" s="858">
        <v>2</v>
      </c>
      <c r="I34" s="477">
        <v>2</v>
      </c>
      <c r="J34" s="477">
        <v>0</v>
      </c>
      <c r="K34" s="477">
        <v>3</v>
      </c>
      <c r="L34" s="477">
        <v>0</v>
      </c>
      <c r="M34" s="477">
        <f t="shared" si="3"/>
        <v>7</v>
      </c>
      <c r="N34" s="477">
        <v>3</v>
      </c>
      <c r="O34" s="918">
        <v>4</v>
      </c>
      <c r="P34" s="38" t="s">
        <v>23</v>
      </c>
      <c r="Q34" s="37" t="s">
        <v>334</v>
      </c>
      <c r="R34" s="915">
        <f t="shared" si="4"/>
        <v>7</v>
      </c>
      <c r="S34" s="477">
        <v>7</v>
      </c>
      <c r="T34" s="477">
        <v>0</v>
      </c>
      <c r="U34" s="1216">
        <f t="shared" si="5"/>
        <v>7</v>
      </c>
      <c r="V34" s="1172">
        <v>6</v>
      </c>
      <c r="W34" s="1172">
        <v>0</v>
      </c>
      <c r="X34" s="1172">
        <v>0</v>
      </c>
      <c r="Y34" s="1172">
        <v>1</v>
      </c>
      <c r="Z34" s="1216">
        <f t="shared" si="6"/>
        <v>0</v>
      </c>
      <c r="AA34" s="1172">
        <v>0</v>
      </c>
      <c r="AB34" s="1172">
        <v>0</v>
      </c>
      <c r="AC34" s="1172">
        <v>0</v>
      </c>
      <c r="AD34" s="38" t="s">
        <v>23</v>
      </c>
    </row>
    <row r="35" spans="1:30" s="1" customFormat="1" ht="16.5" customHeight="1">
      <c r="A35" s="37" t="s">
        <v>336</v>
      </c>
      <c r="B35" s="913">
        <v>0</v>
      </c>
      <c r="C35" s="914">
        <v>0</v>
      </c>
      <c r="D35" s="915">
        <f t="shared" si="2"/>
        <v>0</v>
      </c>
      <c r="E35" s="914">
        <v>0</v>
      </c>
      <c r="F35" s="914">
        <v>0</v>
      </c>
      <c r="G35" s="477">
        <v>0</v>
      </c>
      <c r="H35" s="858">
        <v>0</v>
      </c>
      <c r="I35" s="477">
        <v>0</v>
      </c>
      <c r="J35" s="477">
        <v>0</v>
      </c>
      <c r="K35" s="477">
        <v>0</v>
      </c>
      <c r="L35" s="477">
        <v>0</v>
      </c>
      <c r="M35" s="477">
        <f t="shared" si="3"/>
        <v>0</v>
      </c>
      <c r="N35" s="477">
        <v>0</v>
      </c>
      <c r="O35" s="918">
        <v>0</v>
      </c>
      <c r="P35" s="38" t="s">
        <v>24</v>
      </c>
      <c r="Q35" s="37" t="s">
        <v>336</v>
      </c>
      <c r="R35" s="915">
        <f t="shared" si="4"/>
        <v>0</v>
      </c>
      <c r="S35" s="477">
        <v>0</v>
      </c>
      <c r="T35" s="477">
        <v>0</v>
      </c>
      <c r="U35" s="1216">
        <f t="shared" si="5"/>
        <v>0</v>
      </c>
      <c r="V35" s="1172">
        <v>0</v>
      </c>
      <c r="W35" s="1172">
        <v>0</v>
      </c>
      <c r="X35" s="1172">
        <v>0</v>
      </c>
      <c r="Y35" s="1172">
        <v>0</v>
      </c>
      <c r="Z35" s="1216">
        <f t="shared" si="6"/>
        <v>0</v>
      </c>
      <c r="AA35" s="1172">
        <v>0</v>
      </c>
      <c r="AB35" s="1172">
        <v>0</v>
      </c>
      <c r="AC35" s="1172">
        <v>0</v>
      </c>
      <c r="AD35" s="38" t="s">
        <v>24</v>
      </c>
    </row>
    <row r="36" spans="1:30" s="1" customFormat="1" ht="16.5" customHeight="1">
      <c r="A36" s="37" t="s">
        <v>338</v>
      </c>
      <c r="B36" s="913">
        <v>4</v>
      </c>
      <c r="C36" s="914">
        <v>0</v>
      </c>
      <c r="D36" s="915">
        <f t="shared" si="2"/>
        <v>4</v>
      </c>
      <c r="E36" s="914">
        <v>1</v>
      </c>
      <c r="F36" s="914">
        <v>0</v>
      </c>
      <c r="G36" s="915">
        <v>0</v>
      </c>
      <c r="H36" s="858">
        <v>1</v>
      </c>
      <c r="I36" s="477">
        <v>1</v>
      </c>
      <c r="J36" s="477">
        <v>0</v>
      </c>
      <c r="K36" s="477">
        <v>0</v>
      </c>
      <c r="L36" s="915">
        <v>1</v>
      </c>
      <c r="M36" s="477">
        <f t="shared" si="3"/>
        <v>4</v>
      </c>
      <c r="N36" s="477">
        <v>1</v>
      </c>
      <c r="O36" s="918">
        <v>3</v>
      </c>
      <c r="P36" s="38" t="s">
        <v>25</v>
      </c>
      <c r="Q36" s="37" t="s">
        <v>338</v>
      </c>
      <c r="R36" s="915">
        <f t="shared" si="4"/>
        <v>4</v>
      </c>
      <c r="S36" s="477">
        <v>4</v>
      </c>
      <c r="T36" s="477">
        <v>0</v>
      </c>
      <c r="U36" s="1216">
        <f t="shared" si="5"/>
        <v>4</v>
      </c>
      <c r="V36" s="1172">
        <v>3</v>
      </c>
      <c r="W36" s="1172">
        <v>0</v>
      </c>
      <c r="X36" s="1172">
        <v>0</v>
      </c>
      <c r="Y36" s="1172">
        <v>0</v>
      </c>
      <c r="Z36" s="1216">
        <f t="shared" si="6"/>
        <v>1</v>
      </c>
      <c r="AA36" s="1172">
        <v>0</v>
      </c>
      <c r="AB36" s="1172">
        <v>0</v>
      </c>
      <c r="AC36" s="1172">
        <v>1</v>
      </c>
      <c r="AD36" s="38" t="s">
        <v>25</v>
      </c>
    </row>
    <row r="37" spans="1:30" s="1" customFormat="1" ht="16.5" customHeight="1">
      <c r="A37" s="37" t="s">
        <v>340</v>
      </c>
      <c r="B37" s="913">
        <v>9</v>
      </c>
      <c r="C37" s="914">
        <v>0</v>
      </c>
      <c r="D37" s="915">
        <f t="shared" si="2"/>
        <v>9</v>
      </c>
      <c r="E37" s="914">
        <v>0</v>
      </c>
      <c r="F37" s="914">
        <v>0</v>
      </c>
      <c r="G37" s="915">
        <v>0</v>
      </c>
      <c r="H37" s="858">
        <v>4</v>
      </c>
      <c r="I37" s="477">
        <v>0</v>
      </c>
      <c r="J37" s="477">
        <v>2</v>
      </c>
      <c r="K37" s="477">
        <v>0</v>
      </c>
      <c r="L37" s="915">
        <v>3</v>
      </c>
      <c r="M37" s="477">
        <f t="shared" si="3"/>
        <v>9</v>
      </c>
      <c r="N37" s="477">
        <v>4</v>
      </c>
      <c r="O37" s="918">
        <v>5</v>
      </c>
      <c r="P37" s="38" t="s">
        <v>26</v>
      </c>
      <c r="Q37" s="37" t="s">
        <v>340</v>
      </c>
      <c r="R37" s="915">
        <f t="shared" si="4"/>
        <v>9</v>
      </c>
      <c r="S37" s="477">
        <v>9</v>
      </c>
      <c r="T37" s="477">
        <v>0</v>
      </c>
      <c r="U37" s="1216">
        <f t="shared" si="5"/>
        <v>9</v>
      </c>
      <c r="V37" s="1172">
        <v>4</v>
      </c>
      <c r="W37" s="1172">
        <v>0</v>
      </c>
      <c r="X37" s="1172">
        <v>0</v>
      </c>
      <c r="Y37" s="1172">
        <v>0</v>
      </c>
      <c r="Z37" s="1216">
        <f t="shared" si="6"/>
        <v>5</v>
      </c>
      <c r="AA37" s="1172">
        <v>0</v>
      </c>
      <c r="AB37" s="1172">
        <v>0</v>
      </c>
      <c r="AC37" s="1172">
        <v>5</v>
      </c>
      <c r="AD37" s="38" t="s">
        <v>26</v>
      </c>
    </row>
    <row r="38" spans="1:30" s="1" customFormat="1" ht="16.5" customHeight="1" thickBot="1">
      <c r="A38" s="37" t="s">
        <v>342</v>
      </c>
      <c r="B38" s="917">
        <v>9</v>
      </c>
      <c r="C38" s="917">
        <v>0</v>
      </c>
      <c r="D38" s="915">
        <f t="shared" si="2"/>
        <v>9</v>
      </c>
      <c r="E38" s="914">
        <v>0</v>
      </c>
      <c r="F38" s="914">
        <v>0</v>
      </c>
      <c r="G38" s="921">
        <v>0</v>
      </c>
      <c r="H38" s="858">
        <v>0</v>
      </c>
      <c r="I38" s="477">
        <v>0</v>
      </c>
      <c r="J38" s="477">
        <v>5</v>
      </c>
      <c r="K38" s="477">
        <v>1</v>
      </c>
      <c r="L38" s="850">
        <v>3</v>
      </c>
      <c r="M38" s="850">
        <f t="shared" si="3"/>
        <v>9</v>
      </c>
      <c r="N38" s="850">
        <v>4</v>
      </c>
      <c r="O38" s="922">
        <v>5</v>
      </c>
      <c r="P38" s="261" t="s">
        <v>27</v>
      </c>
      <c r="Q38" s="354" t="s">
        <v>342</v>
      </c>
      <c r="R38" s="923">
        <f t="shared" si="4"/>
        <v>9</v>
      </c>
      <c r="S38" s="850">
        <v>9</v>
      </c>
      <c r="T38" s="850">
        <v>0</v>
      </c>
      <c r="U38" s="1217">
        <f t="shared" si="5"/>
        <v>9</v>
      </c>
      <c r="V38" s="1218">
        <v>0</v>
      </c>
      <c r="W38" s="1218">
        <v>0</v>
      </c>
      <c r="X38" s="1218">
        <v>0</v>
      </c>
      <c r="Y38" s="1218">
        <v>0</v>
      </c>
      <c r="Z38" s="1217">
        <f t="shared" si="6"/>
        <v>9</v>
      </c>
      <c r="AA38" s="1218">
        <v>2</v>
      </c>
      <c r="AB38" s="1218">
        <v>0</v>
      </c>
      <c r="AC38" s="1218">
        <v>7</v>
      </c>
      <c r="AD38" s="261" t="s">
        <v>27</v>
      </c>
    </row>
    <row r="39" spans="1:30" s="78" customFormat="1" ht="11.1" customHeight="1">
      <c r="A39" s="734" t="s">
        <v>1256</v>
      </c>
      <c r="B39" s="676"/>
      <c r="C39" s="388"/>
      <c r="D39" s="388"/>
      <c r="E39" s="388"/>
      <c r="F39" s="388"/>
      <c r="G39" s="388"/>
      <c r="H39" s="388"/>
      <c r="I39" s="388"/>
      <c r="J39" s="388"/>
      <c r="K39" s="388"/>
      <c r="L39" s="394"/>
      <c r="M39" s="477"/>
      <c r="N39" s="394"/>
      <c r="O39" s="394"/>
      <c r="P39" s="992" t="s">
        <v>1082</v>
      </c>
      <c r="Q39" s="734" t="s">
        <v>1256</v>
      </c>
      <c r="R39" s="394"/>
      <c r="S39" s="394"/>
      <c r="T39" s="394"/>
      <c r="U39" s="394"/>
      <c r="V39" s="394"/>
      <c r="W39" s="394"/>
      <c r="X39" s="394"/>
      <c r="Y39" s="394"/>
      <c r="Z39" s="394"/>
      <c r="AA39" s="394"/>
      <c r="AB39" s="394"/>
      <c r="AC39" s="394"/>
      <c r="AD39" s="992" t="s">
        <v>1082</v>
      </c>
    </row>
    <row r="40" spans="1:30" s="61" customFormat="1" ht="11.1" customHeight="1">
      <c r="A40" s="735" t="s">
        <v>1164</v>
      </c>
      <c r="B40" s="736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735"/>
      <c r="Q40" s="735" t="s">
        <v>1164</v>
      </c>
      <c r="R40" s="402"/>
      <c r="S40" s="402"/>
      <c r="T40" s="402"/>
      <c r="U40" s="402"/>
      <c r="V40" s="402"/>
      <c r="W40" s="402"/>
      <c r="X40" s="402"/>
      <c r="Y40" s="402"/>
      <c r="Z40" s="402"/>
      <c r="AA40" s="402"/>
      <c r="AB40" s="402"/>
      <c r="AC40" s="402"/>
    </row>
    <row r="41" spans="1:30" s="1" customFormat="1" ht="11.25">
      <c r="A41" s="2"/>
      <c r="B41" s="2"/>
      <c r="C41" s="2"/>
      <c r="D41" s="2"/>
      <c r="E41" s="2"/>
      <c r="F41" s="2"/>
      <c r="P41" s="2"/>
      <c r="Q41" s="2"/>
    </row>
    <row r="42" spans="1:30" s="1" customFormat="1" ht="11.25">
      <c r="A42" s="2"/>
      <c r="B42" s="2"/>
      <c r="C42" s="2"/>
      <c r="D42" s="2"/>
      <c r="E42" s="2"/>
      <c r="F42" s="2"/>
      <c r="P42" s="2"/>
      <c r="Q42" s="2"/>
    </row>
    <row r="43" spans="1:30" s="1" customFormat="1" ht="11.25">
      <c r="A43" s="2"/>
      <c r="B43" s="2"/>
      <c r="C43" s="2"/>
      <c r="D43" s="2"/>
      <c r="E43" s="2"/>
      <c r="F43" s="2"/>
      <c r="P43" s="2"/>
      <c r="Q43" s="2"/>
    </row>
    <row r="44" spans="1:30" s="1" customFormat="1" ht="11.25">
      <c r="A44" s="2"/>
      <c r="B44" s="2"/>
      <c r="C44" s="2"/>
      <c r="D44" s="2"/>
      <c r="E44" s="2"/>
      <c r="F44" s="2"/>
      <c r="P44" s="2"/>
      <c r="Q44" s="2"/>
    </row>
    <row r="45" spans="1:30" s="1" customFormat="1" ht="11.25">
      <c r="A45" s="2"/>
      <c r="B45" s="2"/>
      <c r="C45" s="2"/>
      <c r="D45" s="2"/>
      <c r="E45" s="2"/>
      <c r="F45" s="2"/>
      <c r="P45" s="2"/>
      <c r="Q45" s="2"/>
    </row>
    <row r="46" spans="1:30" s="1" customFormat="1" ht="11.25">
      <c r="A46" s="2"/>
      <c r="B46" s="2"/>
      <c r="C46" s="2"/>
      <c r="D46" s="2"/>
      <c r="E46" s="2"/>
      <c r="F46" s="2"/>
      <c r="P46" s="2"/>
      <c r="Q46" s="2"/>
    </row>
    <row r="47" spans="1:30" s="1" customFormat="1" ht="11.25">
      <c r="A47" s="2"/>
      <c r="B47" s="2"/>
      <c r="C47" s="2"/>
      <c r="D47" s="2"/>
      <c r="E47" s="2"/>
      <c r="F47" s="2"/>
      <c r="P47" s="2"/>
      <c r="Q47" s="2"/>
    </row>
    <row r="48" spans="1:30" s="1" customFormat="1" ht="11.25">
      <c r="A48" s="2"/>
      <c r="B48" s="2"/>
      <c r="C48" s="2"/>
      <c r="D48" s="2"/>
      <c r="E48" s="2"/>
      <c r="F48" s="2"/>
      <c r="P48" s="2"/>
      <c r="Q48" s="2"/>
    </row>
    <row r="49" spans="1:17" s="1" customFormat="1" ht="11.25">
      <c r="A49" s="2"/>
      <c r="B49" s="2"/>
      <c r="C49" s="2"/>
      <c r="D49" s="2"/>
      <c r="E49" s="2"/>
      <c r="F49" s="2"/>
      <c r="P49" s="2"/>
      <c r="Q49" s="2"/>
    </row>
    <row r="50" spans="1:17" s="1" customFormat="1" ht="11.25">
      <c r="A50" s="2"/>
      <c r="B50" s="2"/>
      <c r="C50" s="2"/>
      <c r="D50" s="2"/>
      <c r="E50" s="2"/>
      <c r="F50" s="2"/>
      <c r="P50" s="2"/>
      <c r="Q50" s="2"/>
    </row>
    <row r="51" spans="1:17" s="1" customFormat="1" ht="11.25">
      <c r="A51" s="2"/>
      <c r="B51" s="2"/>
      <c r="C51" s="2"/>
      <c r="D51" s="2"/>
      <c r="E51" s="2"/>
      <c r="F51" s="2"/>
      <c r="P51" s="2"/>
      <c r="Q51" s="2"/>
    </row>
    <row r="52" spans="1:17" s="1" customFormat="1" ht="11.25">
      <c r="A52" s="2"/>
      <c r="B52" s="2"/>
      <c r="C52" s="2"/>
      <c r="D52" s="2"/>
      <c r="E52" s="2"/>
      <c r="F52" s="2"/>
      <c r="P52" s="2"/>
      <c r="Q52" s="2"/>
    </row>
    <row r="53" spans="1:17" s="1" customFormat="1" ht="11.25">
      <c r="A53" s="2"/>
      <c r="B53" s="2"/>
      <c r="C53" s="2"/>
      <c r="D53" s="2"/>
      <c r="E53" s="2"/>
      <c r="F53" s="2"/>
      <c r="P53" s="2"/>
      <c r="Q53" s="2"/>
    </row>
    <row r="54" spans="1:17" s="1" customFormat="1" ht="11.25">
      <c r="A54" s="2"/>
      <c r="B54" s="2"/>
      <c r="C54" s="2"/>
      <c r="D54" s="2"/>
      <c r="E54" s="2"/>
      <c r="F54" s="2"/>
      <c r="P54" s="2"/>
      <c r="Q54" s="2"/>
    </row>
    <row r="55" spans="1:17" s="1" customFormat="1" ht="11.25">
      <c r="A55" s="2"/>
      <c r="B55" s="2"/>
      <c r="C55" s="2"/>
      <c r="D55" s="2"/>
      <c r="E55" s="2"/>
      <c r="F55" s="2"/>
      <c r="P55" s="2"/>
      <c r="Q55" s="2"/>
    </row>
    <row r="56" spans="1:17" s="1" customFormat="1" ht="11.25">
      <c r="A56" s="2"/>
      <c r="B56" s="2"/>
      <c r="C56" s="2"/>
      <c r="D56" s="2"/>
      <c r="E56" s="2"/>
      <c r="F56" s="2"/>
      <c r="P56" s="2"/>
      <c r="Q56" s="2"/>
    </row>
    <row r="57" spans="1:17" s="1" customFormat="1" ht="11.25">
      <c r="A57" s="2"/>
      <c r="B57" s="2"/>
      <c r="C57" s="2"/>
      <c r="D57" s="2"/>
      <c r="E57" s="2"/>
      <c r="F57" s="2"/>
      <c r="P57" s="2"/>
      <c r="Q57" s="2"/>
    </row>
    <row r="58" spans="1:17" s="1" customFormat="1" ht="11.25">
      <c r="A58" s="2"/>
      <c r="B58" s="2"/>
      <c r="C58" s="2"/>
      <c r="D58" s="2"/>
      <c r="E58" s="2"/>
      <c r="F58" s="2"/>
      <c r="P58" s="2"/>
      <c r="Q58" s="2"/>
    </row>
    <row r="59" spans="1:17" s="1" customFormat="1" ht="11.25">
      <c r="A59" s="2"/>
      <c r="B59" s="2"/>
      <c r="C59" s="2"/>
      <c r="D59" s="2"/>
      <c r="E59" s="2"/>
      <c r="F59" s="2"/>
      <c r="P59" s="2"/>
      <c r="Q59" s="2"/>
    </row>
    <row r="60" spans="1:17" s="1" customFormat="1" ht="11.25">
      <c r="A60" s="2"/>
      <c r="B60" s="2"/>
      <c r="C60" s="2"/>
      <c r="D60" s="2"/>
      <c r="E60" s="2"/>
      <c r="F60" s="2"/>
      <c r="P60" s="2"/>
      <c r="Q60" s="2"/>
    </row>
    <row r="61" spans="1:17" s="1" customFormat="1" ht="11.25">
      <c r="A61" s="2"/>
      <c r="B61" s="2"/>
      <c r="C61" s="2"/>
      <c r="D61" s="2"/>
      <c r="E61" s="2"/>
      <c r="F61" s="2"/>
      <c r="P61" s="2"/>
      <c r="Q61" s="2"/>
    </row>
    <row r="62" spans="1:17" s="1" customFormat="1" ht="11.25">
      <c r="A62" s="2"/>
      <c r="B62" s="2"/>
      <c r="C62" s="2"/>
      <c r="D62" s="2"/>
      <c r="E62" s="2"/>
      <c r="F62" s="2"/>
      <c r="P62" s="2"/>
      <c r="Q62" s="2"/>
    </row>
    <row r="63" spans="1:17" s="1" customFormat="1" ht="11.25">
      <c r="A63" s="2"/>
      <c r="B63" s="2"/>
      <c r="C63" s="2"/>
      <c r="D63" s="2"/>
      <c r="E63" s="2"/>
      <c r="F63" s="2"/>
      <c r="P63" s="2"/>
      <c r="Q63" s="2"/>
    </row>
    <row r="64" spans="1:17" s="1" customFormat="1" ht="11.25">
      <c r="A64" s="2"/>
      <c r="B64" s="2"/>
      <c r="C64" s="2"/>
      <c r="D64" s="2"/>
      <c r="E64" s="2"/>
      <c r="F64" s="2"/>
      <c r="P64" s="2"/>
      <c r="Q64" s="2"/>
    </row>
    <row r="65" spans="1:17" s="1" customFormat="1" ht="11.25">
      <c r="A65" s="2"/>
      <c r="B65" s="2"/>
      <c r="C65" s="2"/>
      <c r="D65" s="2"/>
      <c r="E65" s="2"/>
      <c r="F65" s="2"/>
      <c r="P65" s="2"/>
      <c r="Q65" s="2"/>
    </row>
    <row r="66" spans="1:17" s="1" customFormat="1" ht="11.25">
      <c r="A66" s="2"/>
      <c r="B66" s="2"/>
      <c r="C66" s="2"/>
      <c r="D66" s="2"/>
      <c r="E66" s="2"/>
      <c r="F66" s="2"/>
      <c r="P66" s="2"/>
      <c r="Q66" s="2"/>
    </row>
    <row r="67" spans="1:17" s="1" customFormat="1" ht="11.25">
      <c r="A67" s="2"/>
      <c r="B67" s="2"/>
      <c r="C67" s="2"/>
      <c r="D67" s="2"/>
      <c r="E67" s="2"/>
      <c r="F67" s="2"/>
      <c r="P67" s="2"/>
      <c r="Q67" s="2"/>
    </row>
    <row r="68" spans="1:17" s="1" customFormat="1" ht="11.25">
      <c r="A68" s="2"/>
      <c r="B68" s="2"/>
      <c r="C68" s="2"/>
      <c r="D68" s="2"/>
      <c r="E68" s="2"/>
      <c r="F68" s="2"/>
      <c r="P68" s="2"/>
      <c r="Q68" s="2"/>
    </row>
    <row r="69" spans="1:17" s="1" customFormat="1" ht="11.25">
      <c r="A69" s="2"/>
      <c r="B69" s="2"/>
      <c r="C69" s="2"/>
      <c r="D69" s="2"/>
      <c r="E69" s="2"/>
      <c r="F69" s="2"/>
      <c r="P69" s="2"/>
      <c r="Q69" s="2"/>
    </row>
    <row r="70" spans="1:17" s="1" customFormat="1" ht="11.25">
      <c r="A70" s="2"/>
      <c r="B70" s="2"/>
      <c r="C70" s="2"/>
      <c r="D70" s="2"/>
      <c r="E70" s="2"/>
      <c r="F70" s="2"/>
      <c r="P70" s="2"/>
      <c r="Q70" s="2"/>
    </row>
    <row r="71" spans="1:17" s="1" customFormat="1" ht="11.25">
      <c r="A71" s="2"/>
      <c r="B71" s="2"/>
      <c r="C71" s="2"/>
      <c r="D71" s="2"/>
      <c r="E71" s="2"/>
      <c r="F71" s="2"/>
      <c r="P71" s="2"/>
      <c r="Q71" s="2"/>
    </row>
    <row r="72" spans="1:17" s="1" customFormat="1" ht="11.25">
      <c r="A72" s="2"/>
      <c r="B72" s="2"/>
      <c r="C72" s="2"/>
      <c r="D72" s="2"/>
      <c r="E72" s="2"/>
      <c r="F72" s="2"/>
      <c r="P72" s="2"/>
      <c r="Q72" s="2"/>
    </row>
    <row r="73" spans="1:17" s="1" customFormat="1" ht="11.25">
      <c r="A73" s="2"/>
      <c r="B73" s="2"/>
      <c r="C73" s="2"/>
      <c r="D73" s="2"/>
      <c r="E73" s="2"/>
      <c r="F73" s="2"/>
      <c r="P73" s="2"/>
      <c r="Q73" s="2"/>
    </row>
    <row r="74" spans="1:17" s="1" customFormat="1" ht="11.25">
      <c r="A74" s="2"/>
      <c r="B74" s="2"/>
      <c r="C74" s="2"/>
      <c r="D74" s="2"/>
      <c r="E74" s="2"/>
      <c r="F74" s="2"/>
      <c r="P74" s="2"/>
      <c r="Q74" s="2"/>
    </row>
    <row r="75" spans="1:17" s="1" customFormat="1" ht="11.25">
      <c r="A75" s="2"/>
      <c r="B75" s="2"/>
      <c r="C75" s="2"/>
      <c r="D75" s="2"/>
      <c r="E75" s="2"/>
      <c r="F75" s="2"/>
      <c r="P75" s="2"/>
      <c r="Q75" s="2"/>
    </row>
    <row r="76" spans="1:17" s="1" customFormat="1" ht="11.25">
      <c r="A76" s="2"/>
      <c r="B76" s="2"/>
      <c r="C76" s="2"/>
      <c r="D76" s="2"/>
      <c r="E76" s="2"/>
      <c r="F76" s="2"/>
      <c r="P76" s="2"/>
      <c r="Q76" s="2"/>
    </row>
    <row r="77" spans="1:17" s="1" customFormat="1" ht="11.25">
      <c r="A77" s="2"/>
      <c r="B77" s="2"/>
      <c r="C77" s="2"/>
      <c r="D77" s="2"/>
      <c r="E77" s="2"/>
      <c r="F77" s="2"/>
      <c r="P77" s="2"/>
      <c r="Q77" s="2"/>
    </row>
    <row r="78" spans="1:17" s="1" customFormat="1" ht="11.25">
      <c r="A78" s="2"/>
      <c r="B78" s="2"/>
      <c r="C78" s="2"/>
      <c r="D78" s="2"/>
      <c r="E78" s="2"/>
      <c r="F78" s="2"/>
      <c r="P78" s="2"/>
      <c r="Q78" s="2"/>
    </row>
    <row r="79" spans="1:17" s="1" customFormat="1" ht="11.25">
      <c r="A79" s="2"/>
      <c r="B79" s="2"/>
      <c r="C79" s="2"/>
      <c r="D79" s="2"/>
      <c r="E79" s="2"/>
      <c r="F79" s="2"/>
      <c r="P79" s="2"/>
      <c r="Q79" s="2"/>
    </row>
    <row r="80" spans="1:17" s="1" customFormat="1" ht="11.25">
      <c r="A80" s="2"/>
      <c r="B80" s="2"/>
      <c r="C80" s="2"/>
      <c r="D80" s="2"/>
      <c r="E80" s="2"/>
      <c r="F80" s="2"/>
      <c r="P80" s="2"/>
      <c r="Q80" s="2"/>
    </row>
    <row r="81" spans="1:17" s="1" customFormat="1" ht="11.25">
      <c r="A81" s="2"/>
      <c r="B81" s="2"/>
      <c r="C81" s="2"/>
      <c r="D81" s="2"/>
      <c r="E81" s="2"/>
      <c r="F81" s="2"/>
      <c r="P81" s="2"/>
      <c r="Q81" s="2"/>
    </row>
    <row r="82" spans="1:17" s="1" customFormat="1" ht="11.25">
      <c r="A82" s="2"/>
      <c r="B82" s="2"/>
      <c r="C82" s="2"/>
      <c r="D82" s="2"/>
      <c r="E82" s="2"/>
      <c r="F82" s="2"/>
      <c r="P82" s="2"/>
      <c r="Q82" s="2"/>
    </row>
    <row r="83" spans="1:17" s="1" customFormat="1" ht="11.25">
      <c r="A83" s="2"/>
      <c r="B83" s="2"/>
      <c r="C83" s="2"/>
      <c r="D83" s="2"/>
      <c r="E83" s="2"/>
      <c r="F83" s="2"/>
      <c r="P83" s="2"/>
      <c r="Q83" s="2"/>
    </row>
    <row r="84" spans="1:17" s="1" customFormat="1" ht="11.25">
      <c r="A84" s="2"/>
      <c r="B84" s="2"/>
      <c r="C84" s="2"/>
      <c r="D84" s="2"/>
      <c r="E84" s="2"/>
      <c r="F84" s="2"/>
      <c r="P84" s="2"/>
      <c r="Q84" s="2"/>
    </row>
    <row r="85" spans="1:17" s="1" customFormat="1" ht="11.25">
      <c r="A85" s="2"/>
      <c r="B85" s="2"/>
      <c r="C85" s="2"/>
      <c r="D85" s="2"/>
      <c r="E85" s="2"/>
      <c r="F85" s="2"/>
      <c r="P85" s="2"/>
      <c r="Q85" s="2"/>
    </row>
    <row r="86" spans="1:17" s="1" customFormat="1" ht="11.25">
      <c r="A86" s="2"/>
      <c r="B86" s="2"/>
      <c r="C86" s="2"/>
      <c r="D86" s="2"/>
      <c r="E86" s="2"/>
      <c r="F86" s="2"/>
      <c r="P86" s="2"/>
      <c r="Q86" s="2"/>
    </row>
    <row r="87" spans="1:17" s="1" customFormat="1" ht="11.25">
      <c r="A87" s="2"/>
      <c r="B87" s="2"/>
      <c r="C87" s="2"/>
      <c r="D87" s="2"/>
      <c r="E87" s="2"/>
      <c r="F87" s="2"/>
      <c r="P87" s="2"/>
      <c r="Q87" s="2"/>
    </row>
    <row r="88" spans="1:17" s="1" customFormat="1" ht="11.25">
      <c r="A88" s="2"/>
      <c r="B88" s="2"/>
      <c r="C88" s="2"/>
      <c r="D88" s="2"/>
      <c r="E88" s="2"/>
      <c r="F88" s="2"/>
      <c r="P88" s="2"/>
      <c r="Q88" s="2"/>
    </row>
    <row r="89" spans="1:17" s="1" customFormat="1" ht="11.25">
      <c r="A89" s="2"/>
      <c r="B89" s="2"/>
      <c r="C89" s="2"/>
      <c r="D89" s="2"/>
      <c r="E89" s="2"/>
      <c r="F89" s="2"/>
      <c r="P89" s="2"/>
      <c r="Q89" s="2"/>
    </row>
    <row r="90" spans="1:17" s="1" customFormat="1" ht="11.25">
      <c r="A90" s="2"/>
      <c r="B90" s="2"/>
      <c r="C90" s="2"/>
      <c r="D90" s="2"/>
      <c r="E90" s="2"/>
      <c r="F90" s="2"/>
      <c r="P90" s="2"/>
      <c r="Q90" s="2"/>
    </row>
    <row r="91" spans="1:17" s="1" customFormat="1" ht="11.25">
      <c r="A91" s="2"/>
      <c r="B91" s="2"/>
      <c r="C91" s="2"/>
      <c r="D91" s="2"/>
      <c r="E91" s="2"/>
      <c r="F91" s="2"/>
      <c r="P91" s="2"/>
      <c r="Q91" s="2"/>
    </row>
    <row r="92" spans="1:17" s="1" customFormat="1" ht="11.25">
      <c r="A92" s="2"/>
      <c r="B92" s="2"/>
      <c r="C92" s="2"/>
      <c r="D92" s="2"/>
      <c r="E92" s="2"/>
      <c r="F92" s="2"/>
      <c r="P92" s="2"/>
      <c r="Q92" s="2"/>
    </row>
    <row r="93" spans="1:17" s="1" customFormat="1" ht="11.25">
      <c r="A93" s="2"/>
      <c r="B93" s="2"/>
      <c r="C93" s="2"/>
      <c r="D93" s="2"/>
      <c r="E93" s="2"/>
      <c r="F93" s="2"/>
      <c r="P93" s="2"/>
      <c r="Q93" s="2"/>
    </row>
    <row r="94" spans="1:17" s="1" customFormat="1" ht="11.25">
      <c r="A94" s="2"/>
      <c r="B94" s="2"/>
      <c r="C94" s="2"/>
      <c r="D94" s="2"/>
      <c r="E94" s="2"/>
      <c r="F94" s="2"/>
      <c r="P94" s="2"/>
      <c r="Q94" s="2"/>
    </row>
    <row r="95" spans="1:17" s="1" customFormat="1" ht="11.25">
      <c r="A95" s="2"/>
      <c r="B95" s="2"/>
      <c r="C95" s="2"/>
      <c r="D95" s="2"/>
      <c r="E95" s="2"/>
      <c r="F95" s="2"/>
      <c r="P95" s="2"/>
      <c r="Q95" s="2"/>
    </row>
    <row r="96" spans="1:17" s="1" customFormat="1" ht="11.25">
      <c r="A96" s="2"/>
      <c r="B96" s="2"/>
      <c r="C96" s="2"/>
      <c r="D96" s="2"/>
      <c r="E96" s="2"/>
      <c r="F96" s="2"/>
      <c r="P96" s="2"/>
      <c r="Q96" s="2"/>
    </row>
    <row r="97" spans="1:17" s="1" customFormat="1" ht="11.25">
      <c r="A97" s="2"/>
      <c r="B97" s="2"/>
      <c r="C97" s="2"/>
      <c r="D97" s="2"/>
      <c r="E97" s="2"/>
      <c r="F97" s="2"/>
      <c r="P97" s="2"/>
      <c r="Q97" s="2"/>
    </row>
    <row r="98" spans="1:17" s="1" customFormat="1" ht="11.25">
      <c r="A98" s="2"/>
      <c r="B98" s="2"/>
      <c r="C98" s="2"/>
      <c r="D98" s="2"/>
      <c r="E98" s="2"/>
      <c r="F98" s="2"/>
      <c r="P98" s="2"/>
      <c r="Q98" s="2"/>
    </row>
    <row r="99" spans="1:17" s="1" customFormat="1" ht="11.25">
      <c r="A99" s="2"/>
      <c r="B99" s="2"/>
      <c r="C99" s="2"/>
      <c r="D99" s="2"/>
      <c r="E99" s="2"/>
      <c r="F99" s="2"/>
      <c r="P99" s="2"/>
      <c r="Q99" s="2"/>
    </row>
    <row r="100" spans="1:17" s="1" customFormat="1" ht="11.25">
      <c r="A100" s="2"/>
      <c r="B100" s="2"/>
      <c r="C100" s="2"/>
      <c r="D100" s="2"/>
      <c r="E100" s="2"/>
      <c r="F100" s="2"/>
      <c r="P100" s="2"/>
      <c r="Q100" s="2"/>
    </row>
    <row r="101" spans="1:17" s="1" customFormat="1" ht="11.25">
      <c r="A101" s="2"/>
      <c r="B101" s="2"/>
      <c r="C101" s="2"/>
      <c r="D101" s="2"/>
      <c r="E101" s="2"/>
      <c r="F101" s="2"/>
      <c r="P101" s="2"/>
      <c r="Q101" s="2"/>
    </row>
    <row r="102" spans="1:17" s="1" customFormat="1" ht="11.25">
      <c r="A102" s="2"/>
      <c r="B102" s="2"/>
      <c r="C102" s="2"/>
      <c r="D102" s="2"/>
      <c r="E102" s="2"/>
      <c r="F102" s="2"/>
      <c r="P102" s="2"/>
      <c r="Q102" s="2"/>
    </row>
    <row r="103" spans="1:17" s="1" customFormat="1" ht="11.25">
      <c r="A103" s="2"/>
      <c r="B103" s="2"/>
      <c r="C103" s="2"/>
      <c r="D103" s="2"/>
      <c r="E103" s="2"/>
      <c r="F103" s="2"/>
      <c r="P103" s="2"/>
      <c r="Q103" s="2"/>
    </row>
  </sheetData>
  <sheetProtection selectLockedCells="1"/>
  <mergeCells count="45">
    <mergeCell ref="AD6:AD9"/>
    <mergeCell ref="I6:L6"/>
    <mergeCell ref="D6:H6"/>
    <mergeCell ref="A3:H3"/>
    <mergeCell ref="I3:P3"/>
    <mergeCell ref="Q3:W3"/>
    <mergeCell ref="X3:AD3"/>
    <mergeCell ref="V7:W7"/>
    <mergeCell ref="X7:Y7"/>
    <mergeCell ref="U6:W6"/>
    <mergeCell ref="X6:AC6"/>
    <mergeCell ref="AA8:AA9"/>
    <mergeCell ref="AB8:AB9"/>
    <mergeCell ref="AC8:AC9"/>
    <mergeCell ref="Z7:AC7"/>
    <mergeCell ref="Y8:Y9"/>
    <mergeCell ref="O7:O9"/>
    <mergeCell ref="P6:P9"/>
    <mergeCell ref="Q6:Q9"/>
    <mergeCell ref="Z8:Z9"/>
    <mergeCell ref="V8:V9"/>
    <mergeCell ref="W8:W9"/>
    <mergeCell ref="X8:X9"/>
    <mergeCell ref="U7:U9"/>
    <mergeCell ref="A6:A9"/>
    <mergeCell ref="B6:B9"/>
    <mergeCell ref="C6:C9"/>
    <mergeCell ref="D7:D9"/>
    <mergeCell ref="E7:E9"/>
    <mergeCell ref="X4:AD4"/>
    <mergeCell ref="I4:P4"/>
    <mergeCell ref="F7:F9"/>
    <mergeCell ref="G7:G9"/>
    <mergeCell ref="H7:H9"/>
    <mergeCell ref="I7:I9"/>
    <mergeCell ref="J7:J9"/>
    <mergeCell ref="K7:K9"/>
    <mergeCell ref="L7:L9"/>
    <mergeCell ref="M6:O6"/>
    <mergeCell ref="R7:R9"/>
    <mergeCell ref="S7:S9"/>
    <mergeCell ref="T7:T9"/>
    <mergeCell ref="R6:T6"/>
    <mergeCell ref="M7:M9"/>
    <mergeCell ref="N7:N9"/>
  </mergeCells>
  <phoneticPr fontId="5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U16:AC38 R16:R38 D16:D38" unlockedFormula="1"/>
  </ignoredError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view="pageBreakPreview" zoomScaleNormal="100" zoomScaleSheetLayoutView="100" workbookViewId="0">
      <selection activeCell="F23" sqref="F23"/>
    </sheetView>
  </sheetViews>
  <sheetFormatPr defaultColWidth="8.75" defaultRowHeight="11.25"/>
  <cols>
    <col min="1" max="1" width="10.625" style="769" customWidth="1"/>
    <col min="2" max="2" width="10.375" style="769" hidden="1" customWidth="1"/>
    <col min="3" max="3" width="9.625" style="769" customWidth="1"/>
    <col min="4" max="4" width="9.375" style="769" customWidth="1"/>
    <col min="5" max="6" width="8.625" style="769" customWidth="1"/>
    <col min="7" max="8" width="9.125" style="769" customWidth="1"/>
    <col min="9" max="10" width="8.625" style="769" customWidth="1"/>
    <col min="11" max="11" width="9.125" style="769" customWidth="1"/>
    <col min="12" max="14" width="8.625" style="769" customWidth="1"/>
    <col min="15" max="15" width="9.375" style="769" customWidth="1"/>
    <col min="16" max="18" width="8.625" style="769" customWidth="1"/>
    <col min="19" max="19" width="12.125" style="769" customWidth="1"/>
    <col min="20" max="16384" width="8.75" style="769"/>
  </cols>
  <sheetData>
    <row r="1" spans="1:20" s="115" customFormat="1" ht="14.1" customHeight="1">
      <c r="A1" s="55" t="s">
        <v>1449</v>
      </c>
      <c r="B1" s="55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14"/>
      <c r="Q1" s="14"/>
      <c r="R1" s="14"/>
      <c r="S1" s="14" t="s">
        <v>1450</v>
      </c>
    </row>
    <row r="2" spans="1:20" s="115" customFormat="1" ht="14.1" customHeight="1">
      <c r="A2" s="55"/>
      <c r="B2" s="55"/>
      <c r="C2" s="737"/>
      <c r="D2" s="737"/>
      <c r="E2" s="737"/>
      <c r="F2" s="737"/>
      <c r="G2" s="737"/>
      <c r="H2" s="737"/>
      <c r="I2" s="737"/>
      <c r="J2" s="737"/>
      <c r="K2" s="737"/>
      <c r="L2" s="737"/>
      <c r="M2" s="737"/>
      <c r="N2" s="737"/>
      <c r="O2" s="737"/>
      <c r="P2" s="14"/>
      <c r="Q2" s="14"/>
      <c r="R2" s="14"/>
      <c r="S2" s="55"/>
    </row>
    <row r="3" spans="1:20" s="185" customFormat="1" ht="20.100000000000001" customHeight="1">
      <c r="A3" s="1867" t="s">
        <v>962</v>
      </c>
      <c r="B3" s="1867"/>
      <c r="C3" s="1867"/>
      <c r="D3" s="1867"/>
      <c r="E3" s="1867"/>
      <c r="F3" s="1867"/>
      <c r="G3" s="1867"/>
      <c r="H3" s="1867"/>
      <c r="I3" s="1867"/>
      <c r="J3" s="1867"/>
      <c r="K3" s="1867" t="s">
        <v>963</v>
      </c>
      <c r="L3" s="1867"/>
      <c r="M3" s="1867"/>
      <c r="N3" s="1867"/>
      <c r="O3" s="1867"/>
      <c r="P3" s="1867"/>
      <c r="Q3" s="1867"/>
      <c r="R3" s="1867"/>
      <c r="S3" s="1867"/>
    </row>
    <row r="4" spans="1:20" s="186" customFormat="1" ht="20.100000000000001" customHeight="1">
      <c r="A4" s="738"/>
      <c r="B4" s="738"/>
      <c r="C4" s="738"/>
      <c r="D4" s="738"/>
      <c r="E4" s="738"/>
      <c r="F4" s="738"/>
      <c r="G4" s="738"/>
      <c r="H4" s="738"/>
      <c r="I4" s="738"/>
      <c r="J4" s="738"/>
      <c r="K4" s="738"/>
      <c r="L4" s="738"/>
      <c r="M4" s="738"/>
      <c r="N4" s="738"/>
      <c r="O4" s="738"/>
      <c r="P4" s="738"/>
      <c r="Q4" s="738"/>
      <c r="R4" s="738"/>
      <c r="S4" s="739"/>
    </row>
    <row r="5" spans="1:20" s="176" customFormat="1" ht="18" customHeight="1" thickBot="1">
      <c r="A5" s="176" t="s">
        <v>351</v>
      </c>
      <c r="O5" s="2065"/>
      <c r="P5" s="2065"/>
      <c r="Q5" s="179"/>
      <c r="R5" s="179"/>
      <c r="S5" s="179" t="s">
        <v>352</v>
      </c>
    </row>
    <row r="6" spans="1:20" s="741" customFormat="1" ht="30" customHeight="1">
      <c r="A6" s="2057" t="s">
        <v>353</v>
      </c>
      <c r="B6" s="740"/>
      <c r="C6" s="2060" t="s">
        <v>354</v>
      </c>
      <c r="D6" s="2061"/>
      <c r="E6" s="2061"/>
      <c r="F6" s="2062"/>
      <c r="G6" s="2053" t="s">
        <v>1166</v>
      </c>
      <c r="H6" s="2054"/>
      <c r="I6" s="2054"/>
      <c r="J6" s="2054"/>
      <c r="K6" s="2061" t="s">
        <v>1168</v>
      </c>
      <c r="L6" s="2061"/>
      <c r="M6" s="2061"/>
      <c r="N6" s="2062"/>
      <c r="O6" s="2053" t="s">
        <v>1167</v>
      </c>
      <c r="P6" s="2054"/>
      <c r="Q6" s="2054"/>
      <c r="R6" s="2057"/>
      <c r="S6" s="2064" t="s">
        <v>100</v>
      </c>
    </row>
    <row r="7" spans="1:20" s="741" customFormat="1" ht="30" customHeight="1">
      <c r="A7" s="2058"/>
      <c r="B7" s="742"/>
      <c r="C7" s="2049" t="s">
        <v>355</v>
      </c>
      <c r="D7" s="2051" t="s">
        <v>1165</v>
      </c>
      <c r="E7" s="2052"/>
      <c r="F7" s="2052"/>
      <c r="G7" s="2055" t="s">
        <v>355</v>
      </c>
      <c r="H7" s="2051" t="s">
        <v>1165</v>
      </c>
      <c r="I7" s="2052"/>
      <c r="J7" s="2052"/>
      <c r="K7" s="2066" t="s">
        <v>355</v>
      </c>
      <c r="L7" s="2051" t="s">
        <v>1165</v>
      </c>
      <c r="M7" s="2052"/>
      <c r="N7" s="2063"/>
      <c r="O7" s="2055" t="s">
        <v>355</v>
      </c>
      <c r="P7" s="2051" t="s">
        <v>1165</v>
      </c>
      <c r="Q7" s="2052"/>
      <c r="R7" s="2063"/>
      <c r="S7" s="2049"/>
    </row>
    <row r="8" spans="1:20" s="741" customFormat="1" ht="36" customHeight="1">
      <c r="A8" s="2059"/>
      <c r="B8" s="743"/>
      <c r="C8" s="2050"/>
      <c r="D8" s="744"/>
      <c r="E8" s="745" t="s">
        <v>973</v>
      </c>
      <c r="F8" s="746" t="s">
        <v>974</v>
      </c>
      <c r="G8" s="2056"/>
      <c r="H8" s="744"/>
      <c r="I8" s="745" t="s">
        <v>973</v>
      </c>
      <c r="J8" s="746" t="s">
        <v>974</v>
      </c>
      <c r="K8" s="2067"/>
      <c r="L8" s="1145"/>
      <c r="M8" s="745" t="s">
        <v>973</v>
      </c>
      <c r="N8" s="745" t="s">
        <v>974</v>
      </c>
      <c r="O8" s="2056"/>
      <c r="P8" s="744"/>
      <c r="Q8" s="745" t="s">
        <v>973</v>
      </c>
      <c r="R8" s="745" t="s">
        <v>974</v>
      </c>
      <c r="S8" s="2050"/>
    </row>
    <row r="9" spans="1:20" s="741" customFormat="1" ht="17.25" customHeight="1">
      <c r="A9" s="747">
        <v>2009</v>
      </c>
      <c r="B9" s="748"/>
      <c r="C9" s="749">
        <v>8005</v>
      </c>
      <c r="D9" s="749">
        <v>21103</v>
      </c>
      <c r="E9" s="770" t="s">
        <v>955</v>
      </c>
      <c r="F9" s="770" t="s">
        <v>955</v>
      </c>
      <c r="G9" s="749">
        <v>3330</v>
      </c>
      <c r="H9" s="749">
        <v>8577</v>
      </c>
      <c r="I9" s="770" t="s">
        <v>955</v>
      </c>
      <c r="J9" s="770" t="s">
        <v>955</v>
      </c>
      <c r="K9" s="749">
        <v>4675</v>
      </c>
      <c r="L9" s="749">
        <v>12526</v>
      </c>
      <c r="M9" s="770" t="s">
        <v>955</v>
      </c>
      <c r="N9" s="770" t="s">
        <v>955</v>
      </c>
      <c r="O9" s="749">
        <v>0</v>
      </c>
      <c r="P9" s="749">
        <v>0</v>
      </c>
      <c r="Q9" s="770" t="s">
        <v>955</v>
      </c>
      <c r="R9" s="770" t="s">
        <v>955</v>
      </c>
      <c r="S9" s="750">
        <v>2009</v>
      </c>
      <c r="T9" s="776"/>
    </row>
    <row r="10" spans="1:20" s="741" customFormat="1" ht="17.25" customHeight="1">
      <c r="A10" s="747">
        <v>2010</v>
      </c>
      <c r="B10" s="748"/>
      <c r="C10" s="749">
        <v>7259</v>
      </c>
      <c r="D10" s="749">
        <v>18504</v>
      </c>
      <c r="E10" s="770" t="s">
        <v>955</v>
      </c>
      <c r="F10" s="770" t="s">
        <v>955</v>
      </c>
      <c r="G10" s="749">
        <v>3555</v>
      </c>
      <c r="H10" s="749">
        <v>8997</v>
      </c>
      <c r="I10" s="770" t="s">
        <v>955</v>
      </c>
      <c r="J10" s="770" t="s">
        <v>955</v>
      </c>
      <c r="K10" s="749">
        <v>3703</v>
      </c>
      <c r="L10" s="749">
        <v>9504</v>
      </c>
      <c r="M10" s="770" t="s">
        <v>955</v>
      </c>
      <c r="N10" s="770" t="s">
        <v>955</v>
      </c>
      <c r="O10" s="749">
        <v>1</v>
      </c>
      <c r="P10" s="749">
        <v>3</v>
      </c>
      <c r="Q10" s="770" t="s">
        <v>955</v>
      </c>
      <c r="R10" s="770" t="s">
        <v>955</v>
      </c>
      <c r="S10" s="750">
        <v>2010</v>
      </c>
      <c r="T10" s="776"/>
    </row>
    <row r="11" spans="1:20" s="741" customFormat="1" ht="17.25" customHeight="1">
      <c r="A11" s="747" t="s">
        <v>348</v>
      </c>
      <c r="B11" s="748"/>
      <c r="C11" s="749">
        <v>9107</v>
      </c>
      <c r="D11" s="749">
        <v>23422</v>
      </c>
      <c r="E11" s="770" t="s">
        <v>955</v>
      </c>
      <c r="F11" s="770" t="s">
        <v>955</v>
      </c>
      <c r="G11" s="749">
        <v>4449</v>
      </c>
      <c r="H11" s="749">
        <v>11266</v>
      </c>
      <c r="I11" s="770" t="s">
        <v>955</v>
      </c>
      <c r="J11" s="770" t="s">
        <v>955</v>
      </c>
      <c r="K11" s="749">
        <v>4657</v>
      </c>
      <c r="L11" s="749">
        <v>12154</v>
      </c>
      <c r="M11" s="770" t="s">
        <v>955</v>
      </c>
      <c r="N11" s="770" t="s">
        <v>955</v>
      </c>
      <c r="O11" s="749">
        <v>1</v>
      </c>
      <c r="P11" s="749">
        <v>2</v>
      </c>
      <c r="Q11" s="770" t="s">
        <v>955</v>
      </c>
      <c r="R11" s="770" t="s">
        <v>955</v>
      </c>
      <c r="S11" s="750" t="s">
        <v>348</v>
      </c>
      <c r="T11" s="776"/>
    </row>
    <row r="12" spans="1:20" s="741" customFormat="1" ht="17.25" customHeight="1">
      <c r="A12" s="747" t="s">
        <v>904</v>
      </c>
      <c r="B12" s="748"/>
      <c r="C12" s="749">
        <v>10807</v>
      </c>
      <c r="D12" s="749">
        <v>28280</v>
      </c>
      <c r="E12" s="770" t="s">
        <v>46</v>
      </c>
      <c r="F12" s="770" t="s">
        <v>46</v>
      </c>
      <c r="G12" s="749">
        <v>5032</v>
      </c>
      <c r="H12" s="749">
        <v>13029</v>
      </c>
      <c r="I12" s="770" t="s">
        <v>46</v>
      </c>
      <c r="J12" s="770" t="s">
        <v>46</v>
      </c>
      <c r="K12" s="749">
        <v>5775</v>
      </c>
      <c r="L12" s="749">
        <v>15251</v>
      </c>
      <c r="M12" s="770" t="s">
        <v>46</v>
      </c>
      <c r="N12" s="770" t="s">
        <v>46</v>
      </c>
      <c r="O12" s="749">
        <v>0</v>
      </c>
      <c r="P12" s="749">
        <v>0</v>
      </c>
      <c r="Q12" s="770" t="s">
        <v>46</v>
      </c>
      <c r="R12" s="770" t="s">
        <v>46</v>
      </c>
      <c r="S12" s="750" t="s">
        <v>904</v>
      </c>
      <c r="T12" s="776"/>
    </row>
    <row r="13" spans="1:20" s="755" customFormat="1" ht="17.25" customHeight="1">
      <c r="A13" s="751" t="s">
        <v>1088</v>
      </c>
      <c r="B13" s="752"/>
      <c r="C13" s="753">
        <f>SUM(C15:C37)</f>
        <v>11007</v>
      </c>
      <c r="D13" s="753">
        <f>SUM(D15:D37)</f>
        <v>28732</v>
      </c>
      <c r="E13" s="753">
        <f>SUM(E15:E37)</f>
        <v>0</v>
      </c>
      <c r="F13" s="753">
        <f>SUM(F15:F37)</f>
        <v>0</v>
      </c>
      <c r="G13" s="753">
        <f t="shared" ref="G13:R13" si="0">SUM(G15:G37)</f>
        <v>5546</v>
      </c>
      <c r="H13" s="753">
        <f t="shared" si="0"/>
        <v>14555</v>
      </c>
      <c r="I13" s="770" t="s">
        <v>46</v>
      </c>
      <c r="J13" s="770" t="s">
        <v>46</v>
      </c>
      <c r="K13" s="753">
        <f t="shared" si="0"/>
        <v>5461</v>
      </c>
      <c r="L13" s="753">
        <f t="shared" si="0"/>
        <v>14177</v>
      </c>
      <c r="M13" s="770" t="s">
        <v>46</v>
      </c>
      <c r="N13" s="770" t="s">
        <v>46</v>
      </c>
      <c r="O13" s="753">
        <f t="shared" si="0"/>
        <v>0</v>
      </c>
      <c r="P13" s="753">
        <f t="shared" si="0"/>
        <v>0</v>
      </c>
      <c r="Q13" s="753">
        <f t="shared" si="0"/>
        <v>0</v>
      </c>
      <c r="R13" s="753">
        <f t="shared" si="0"/>
        <v>0</v>
      </c>
      <c r="S13" s="754" t="s">
        <v>1088</v>
      </c>
      <c r="T13" s="777"/>
    </row>
    <row r="14" spans="1:20" s="741" customFormat="1" ht="12" customHeight="1">
      <c r="A14" s="756"/>
      <c r="B14" s="756"/>
      <c r="S14" s="757"/>
    </row>
    <row r="15" spans="1:20" s="741" customFormat="1" ht="16.5" customHeight="1">
      <c r="A15" s="747" t="s">
        <v>298</v>
      </c>
      <c r="B15" s="758"/>
      <c r="C15" s="749">
        <f>G15+K15+O15</f>
        <v>2448</v>
      </c>
      <c r="D15" s="749">
        <f>SUM(H15,L15,P15)</f>
        <v>6243</v>
      </c>
      <c r="E15" s="749">
        <f>SUM(I15,M15,Q15)</f>
        <v>0</v>
      </c>
      <c r="F15" s="749">
        <f>SUM(J15,N15,R15)</f>
        <v>0</v>
      </c>
      <c r="G15" s="771">
        <v>1254</v>
      </c>
      <c r="H15" s="749">
        <v>3202</v>
      </c>
      <c r="I15" s="933" t="s">
        <v>1248</v>
      </c>
      <c r="J15" s="933" t="s">
        <v>1248</v>
      </c>
      <c r="K15" s="771">
        <v>1194</v>
      </c>
      <c r="L15" s="749">
        <v>3041</v>
      </c>
      <c r="M15" s="933" t="s">
        <v>1248</v>
      </c>
      <c r="N15" s="933" t="s">
        <v>1248</v>
      </c>
      <c r="O15" s="771">
        <v>0</v>
      </c>
      <c r="P15" s="749">
        <v>0</v>
      </c>
      <c r="Q15" s="771">
        <v>0</v>
      </c>
      <c r="R15" s="771">
        <v>0</v>
      </c>
      <c r="S15" s="759" t="s">
        <v>299</v>
      </c>
    </row>
    <row r="16" spans="1:20" s="741" customFormat="1" ht="16.5" customHeight="1">
      <c r="A16" s="747" t="s">
        <v>300</v>
      </c>
      <c r="B16" s="758"/>
      <c r="C16" s="749">
        <f t="shared" ref="C16:C37" si="1">G16+K16+O16</f>
        <v>1075</v>
      </c>
      <c r="D16" s="749">
        <f t="shared" ref="D16:D37" si="2">SUM(H16,L16,P16)</f>
        <v>2800</v>
      </c>
      <c r="E16" s="749">
        <f>SUM(I16,M16,Q16)</f>
        <v>0</v>
      </c>
      <c r="F16" s="749">
        <f>SUM(J16,N16,R16)</f>
        <v>0</v>
      </c>
      <c r="G16" s="771">
        <v>601</v>
      </c>
      <c r="H16" s="749">
        <v>1548</v>
      </c>
      <c r="I16" s="933" t="s">
        <v>1248</v>
      </c>
      <c r="J16" s="933" t="s">
        <v>1248</v>
      </c>
      <c r="K16" s="771">
        <v>474</v>
      </c>
      <c r="L16" s="749">
        <v>1252</v>
      </c>
      <c r="M16" s="933" t="s">
        <v>1248</v>
      </c>
      <c r="N16" s="933" t="s">
        <v>1248</v>
      </c>
      <c r="O16" s="771">
        <v>0</v>
      </c>
      <c r="P16" s="749">
        <v>0</v>
      </c>
      <c r="Q16" s="771">
        <v>0</v>
      </c>
      <c r="R16" s="771">
        <v>0</v>
      </c>
      <c r="S16" s="759" t="s">
        <v>301</v>
      </c>
    </row>
    <row r="17" spans="1:19" s="741" customFormat="1" ht="16.5" customHeight="1">
      <c r="A17" s="747" t="s">
        <v>302</v>
      </c>
      <c r="B17" s="758"/>
      <c r="C17" s="749">
        <f t="shared" si="1"/>
        <v>527</v>
      </c>
      <c r="D17" s="749">
        <f t="shared" si="2"/>
        <v>1390</v>
      </c>
      <c r="E17" s="749">
        <f t="shared" ref="E17:E37" si="3">SUM(I17,M17,Q17)</f>
        <v>0</v>
      </c>
      <c r="F17" s="749">
        <f t="shared" ref="F17:F37" si="4">SUM(J17,N17,R17)</f>
        <v>0</v>
      </c>
      <c r="G17" s="771">
        <v>261</v>
      </c>
      <c r="H17" s="749">
        <v>680</v>
      </c>
      <c r="I17" s="933" t="s">
        <v>1248</v>
      </c>
      <c r="J17" s="933" t="s">
        <v>1248</v>
      </c>
      <c r="K17" s="771">
        <v>266</v>
      </c>
      <c r="L17" s="749">
        <v>710</v>
      </c>
      <c r="M17" s="933" t="s">
        <v>1248</v>
      </c>
      <c r="N17" s="933" t="s">
        <v>1248</v>
      </c>
      <c r="O17" s="771">
        <v>0</v>
      </c>
      <c r="P17" s="749">
        <v>0</v>
      </c>
      <c r="Q17" s="771">
        <v>0</v>
      </c>
      <c r="R17" s="771">
        <v>0</v>
      </c>
      <c r="S17" s="759" t="s">
        <v>303</v>
      </c>
    </row>
    <row r="18" spans="1:19" s="741" customFormat="1" ht="16.5" customHeight="1">
      <c r="A18" s="747" t="s">
        <v>304</v>
      </c>
      <c r="B18" s="758"/>
      <c r="C18" s="749">
        <f t="shared" si="1"/>
        <v>777</v>
      </c>
      <c r="D18" s="749">
        <f t="shared" si="2"/>
        <v>2027</v>
      </c>
      <c r="E18" s="749">
        <f t="shared" si="3"/>
        <v>0</v>
      </c>
      <c r="F18" s="749">
        <f t="shared" si="4"/>
        <v>0</v>
      </c>
      <c r="G18" s="771">
        <v>356</v>
      </c>
      <c r="H18" s="749">
        <v>910</v>
      </c>
      <c r="I18" s="933" t="s">
        <v>1248</v>
      </c>
      <c r="J18" s="933" t="s">
        <v>1248</v>
      </c>
      <c r="K18" s="771">
        <v>421</v>
      </c>
      <c r="L18" s="749">
        <v>1117</v>
      </c>
      <c r="M18" s="933" t="s">
        <v>1248</v>
      </c>
      <c r="N18" s="933" t="s">
        <v>1248</v>
      </c>
      <c r="O18" s="771">
        <v>0</v>
      </c>
      <c r="P18" s="749">
        <v>0</v>
      </c>
      <c r="Q18" s="771">
        <v>0</v>
      </c>
      <c r="R18" s="771">
        <v>0</v>
      </c>
      <c r="S18" s="759" t="s">
        <v>305</v>
      </c>
    </row>
    <row r="19" spans="1:19" s="741" customFormat="1" ht="16.5" customHeight="1">
      <c r="A19" s="747" t="s">
        <v>306</v>
      </c>
      <c r="B19" s="758"/>
      <c r="C19" s="749">
        <f t="shared" si="1"/>
        <v>1467</v>
      </c>
      <c r="D19" s="749">
        <f t="shared" si="2"/>
        <v>3851</v>
      </c>
      <c r="E19" s="749">
        <f t="shared" si="3"/>
        <v>0</v>
      </c>
      <c r="F19" s="749">
        <f t="shared" si="4"/>
        <v>0</v>
      </c>
      <c r="G19" s="771">
        <v>729</v>
      </c>
      <c r="H19" s="749">
        <v>1880</v>
      </c>
      <c r="I19" s="933" t="s">
        <v>1248</v>
      </c>
      <c r="J19" s="933" t="s">
        <v>1248</v>
      </c>
      <c r="K19" s="771">
        <v>738</v>
      </c>
      <c r="L19" s="749">
        <v>1971</v>
      </c>
      <c r="M19" s="933" t="s">
        <v>1248</v>
      </c>
      <c r="N19" s="933" t="s">
        <v>1248</v>
      </c>
      <c r="O19" s="771">
        <v>0</v>
      </c>
      <c r="P19" s="749">
        <v>0</v>
      </c>
      <c r="Q19" s="771">
        <v>0</v>
      </c>
      <c r="R19" s="771">
        <v>0</v>
      </c>
      <c r="S19" s="759" t="s">
        <v>307</v>
      </c>
    </row>
    <row r="20" spans="1:19" s="741" customFormat="1" ht="16.5" customHeight="1">
      <c r="A20" s="747" t="s">
        <v>308</v>
      </c>
      <c r="B20" s="758"/>
      <c r="C20" s="749">
        <f t="shared" si="1"/>
        <v>529</v>
      </c>
      <c r="D20" s="749">
        <f t="shared" si="2"/>
        <v>1416</v>
      </c>
      <c r="E20" s="749">
        <f t="shared" si="3"/>
        <v>0</v>
      </c>
      <c r="F20" s="749">
        <f t="shared" si="4"/>
        <v>0</v>
      </c>
      <c r="G20" s="771">
        <v>205</v>
      </c>
      <c r="H20" s="749">
        <v>535</v>
      </c>
      <c r="I20" s="933" t="s">
        <v>1248</v>
      </c>
      <c r="J20" s="933" t="s">
        <v>1248</v>
      </c>
      <c r="K20" s="771">
        <v>324</v>
      </c>
      <c r="L20" s="749">
        <v>881</v>
      </c>
      <c r="M20" s="933" t="s">
        <v>1248</v>
      </c>
      <c r="N20" s="933" t="s">
        <v>1248</v>
      </c>
      <c r="O20" s="771">
        <v>0</v>
      </c>
      <c r="P20" s="749">
        <v>0</v>
      </c>
      <c r="Q20" s="771">
        <v>0</v>
      </c>
      <c r="R20" s="771">
        <v>0</v>
      </c>
      <c r="S20" s="759" t="s">
        <v>309</v>
      </c>
    </row>
    <row r="21" spans="1:19" s="741" customFormat="1" ht="16.5" customHeight="1">
      <c r="A21" s="747" t="s">
        <v>310</v>
      </c>
      <c r="B21" s="758"/>
      <c r="C21" s="749">
        <f t="shared" si="1"/>
        <v>450</v>
      </c>
      <c r="D21" s="749">
        <f t="shared" si="2"/>
        <v>1160</v>
      </c>
      <c r="E21" s="749">
        <f t="shared" si="3"/>
        <v>0</v>
      </c>
      <c r="F21" s="749">
        <f t="shared" si="4"/>
        <v>0</v>
      </c>
      <c r="G21" s="771">
        <v>175</v>
      </c>
      <c r="H21" s="749">
        <v>431</v>
      </c>
      <c r="I21" s="933" t="s">
        <v>1248</v>
      </c>
      <c r="J21" s="933" t="s">
        <v>1248</v>
      </c>
      <c r="K21" s="771">
        <v>275</v>
      </c>
      <c r="L21" s="749">
        <v>729</v>
      </c>
      <c r="M21" s="933" t="s">
        <v>1248</v>
      </c>
      <c r="N21" s="933" t="s">
        <v>1248</v>
      </c>
      <c r="O21" s="771">
        <v>0</v>
      </c>
      <c r="P21" s="749">
        <v>0</v>
      </c>
      <c r="Q21" s="771">
        <v>0</v>
      </c>
      <c r="R21" s="771">
        <v>0</v>
      </c>
      <c r="S21" s="759" t="s">
        <v>311</v>
      </c>
    </row>
    <row r="22" spans="1:19" s="741" customFormat="1" ht="16.5" customHeight="1">
      <c r="A22" s="747" t="s">
        <v>312</v>
      </c>
      <c r="B22" s="758"/>
      <c r="C22" s="749">
        <f t="shared" si="1"/>
        <v>333</v>
      </c>
      <c r="D22" s="749">
        <f t="shared" si="2"/>
        <v>860</v>
      </c>
      <c r="E22" s="749">
        <f t="shared" si="3"/>
        <v>0</v>
      </c>
      <c r="F22" s="749">
        <f t="shared" si="4"/>
        <v>0</v>
      </c>
      <c r="G22" s="771">
        <v>175</v>
      </c>
      <c r="H22" s="749">
        <v>449</v>
      </c>
      <c r="I22" s="933" t="s">
        <v>1248</v>
      </c>
      <c r="J22" s="933" t="s">
        <v>1248</v>
      </c>
      <c r="K22" s="771">
        <v>158</v>
      </c>
      <c r="L22" s="749">
        <v>411</v>
      </c>
      <c r="M22" s="933" t="s">
        <v>1248</v>
      </c>
      <c r="N22" s="933" t="s">
        <v>1248</v>
      </c>
      <c r="O22" s="771">
        <v>0</v>
      </c>
      <c r="P22" s="749">
        <v>0</v>
      </c>
      <c r="Q22" s="771">
        <v>0</v>
      </c>
      <c r="R22" s="771">
        <v>0</v>
      </c>
      <c r="S22" s="759" t="s">
        <v>313</v>
      </c>
    </row>
    <row r="23" spans="1:19" s="741" customFormat="1" ht="16.5" customHeight="1">
      <c r="A23" s="747" t="s">
        <v>314</v>
      </c>
      <c r="B23" s="758"/>
      <c r="C23" s="749">
        <f t="shared" si="1"/>
        <v>241</v>
      </c>
      <c r="D23" s="749">
        <f t="shared" si="2"/>
        <v>626</v>
      </c>
      <c r="E23" s="749">
        <f t="shared" si="3"/>
        <v>0</v>
      </c>
      <c r="F23" s="749">
        <f t="shared" si="4"/>
        <v>0</v>
      </c>
      <c r="G23" s="771">
        <v>112</v>
      </c>
      <c r="H23" s="749">
        <v>285</v>
      </c>
      <c r="I23" s="933" t="s">
        <v>1248</v>
      </c>
      <c r="J23" s="933" t="s">
        <v>1248</v>
      </c>
      <c r="K23" s="771">
        <v>129</v>
      </c>
      <c r="L23" s="749">
        <v>341</v>
      </c>
      <c r="M23" s="933" t="s">
        <v>1248</v>
      </c>
      <c r="N23" s="933" t="s">
        <v>1248</v>
      </c>
      <c r="O23" s="771">
        <v>0</v>
      </c>
      <c r="P23" s="749">
        <v>0</v>
      </c>
      <c r="Q23" s="771">
        <v>0</v>
      </c>
      <c r="R23" s="771">
        <v>0</v>
      </c>
      <c r="S23" s="759" t="s">
        <v>315</v>
      </c>
    </row>
    <row r="24" spans="1:19" s="741" customFormat="1" ht="16.5" customHeight="1">
      <c r="A24" s="747" t="s">
        <v>316</v>
      </c>
      <c r="B24" s="758"/>
      <c r="C24" s="749">
        <f t="shared" si="1"/>
        <v>1179</v>
      </c>
      <c r="D24" s="749">
        <f t="shared" si="2"/>
        <v>3153</v>
      </c>
      <c r="E24" s="749">
        <f t="shared" si="3"/>
        <v>0</v>
      </c>
      <c r="F24" s="749">
        <f t="shared" si="4"/>
        <v>0</v>
      </c>
      <c r="G24" s="771">
        <v>622</v>
      </c>
      <c r="H24" s="749">
        <v>1631</v>
      </c>
      <c r="I24" s="933" t="s">
        <v>1248</v>
      </c>
      <c r="J24" s="933" t="s">
        <v>1248</v>
      </c>
      <c r="K24" s="771">
        <v>557</v>
      </c>
      <c r="L24" s="749">
        <v>1522</v>
      </c>
      <c r="M24" s="933" t="s">
        <v>1248</v>
      </c>
      <c r="N24" s="933" t="s">
        <v>1248</v>
      </c>
      <c r="O24" s="771">
        <v>0</v>
      </c>
      <c r="P24" s="749">
        <v>0</v>
      </c>
      <c r="Q24" s="771">
        <v>0</v>
      </c>
      <c r="R24" s="771">
        <v>0</v>
      </c>
      <c r="S24" s="759" t="s">
        <v>317</v>
      </c>
    </row>
    <row r="25" spans="1:19" s="741" customFormat="1" ht="16.5" customHeight="1">
      <c r="A25" s="747" t="s">
        <v>318</v>
      </c>
      <c r="B25" s="758"/>
      <c r="C25" s="749">
        <f t="shared" si="1"/>
        <v>45</v>
      </c>
      <c r="D25" s="749">
        <f t="shared" si="2"/>
        <v>127</v>
      </c>
      <c r="E25" s="749">
        <f t="shared" ref="E25" si="5">SUM(I25,M25,Q25)</f>
        <v>0</v>
      </c>
      <c r="F25" s="749">
        <f t="shared" ref="F25" si="6">SUM(J25,N25,R25)</f>
        <v>0</v>
      </c>
      <c r="G25" s="771">
        <v>15</v>
      </c>
      <c r="H25" s="749">
        <v>38</v>
      </c>
      <c r="I25" s="933" t="s">
        <v>908</v>
      </c>
      <c r="J25" s="933" t="s">
        <v>908</v>
      </c>
      <c r="K25" s="771">
        <v>30</v>
      </c>
      <c r="L25" s="749">
        <v>89</v>
      </c>
      <c r="M25" s="933" t="s">
        <v>908</v>
      </c>
      <c r="N25" s="933" t="s">
        <v>908</v>
      </c>
      <c r="O25" s="771">
        <v>0</v>
      </c>
      <c r="P25" s="749">
        <v>0</v>
      </c>
      <c r="Q25" s="771">
        <v>0</v>
      </c>
      <c r="R25" s="771">
        <v>0</v>
      </c>
      <c r="S25" s="759" t="s">
        <v>319</v>
      </c>
    </row>
    <row r="26" spans="1:19" s="741" customFormat="1" ht="16.5" customHeight="1">
      <c r="A26" s="747" t="s">
        <v>320</v>
      </c>
      <c r="B26" s="758"/>
      <c r="C26" s="749">
        <f t="shared" si="1"/>
        <v>164</v>
      </c>
      <c r="D26" s="749">
        <f t="shared" si="2"/>
        <v>393</v>
      </c>
      <c r="E26" s="749">
        <f t="shared" si="3"/>
        <v>0</v>
      </c>
      <c r="F26" s="749">
        <f t="shared" si="4"/>
        <v>0</v>
      </c>
      <c r="G26" s="771">
        <v>66</v>
      </c>
      <c r="H26" s="749">
        <v>167</v>
      </c>
      <c r="I26" s="933" t="s">
        <v>1248</v>
      </c>
      <c r="J26" s="933" t="s">
        <v>1248</v>
      </c>
      <c r="K26" s="771">
        <v>98</v>
      </c>
      <c r="L26" s="749">
        <v>226</v>
      </c>
      <c r="M26" s="933" t="s">
        <v>908</v>
      </c>
      <c r="N26" s="933" t="s">
        <v>908</v>
      </c>
      <c r="O26" s="771">
        <v>0</v>
      </c>
      <c r="P26" s="749">
        <v>0</v>
      </c>
      <c r="Q26" s="771">
        <v>0</v>
      </c>
      <c r="R26" s="771">
        <v>0</v>
      </c>
      <c r="S26" s="759" t="s">
        <v>321</v>
      </c>
    </row>
    <row r="27" spans="1:19" s="741" customFormat="1" ht="16.5" customHeight="1">
      <c r="A27" s="747" t="s">
        <v>322</v>
      </c>
      <c r="B27" s="758"/>
      <c r="C27" s="749">
        <f t="shared" si="1"/>
        <v>80</v>
      </c>
      <c r="D27" s="749">
        <f t="shared" si="2"/>
        <v>201</v>
      </c>
      <c r="E27" s="749">
        <f t="shared" si="3"/>
        <v>0</v>
      </c>
      <c r="F27" s="749">
        <f t="shared" si="4"/>
        <v>0</v>
      </c>
      <c r="G27" s="771">
        <v>33</v>
      </c>
      <c r="H27" s="749">
        <v>83</v>
      </c>
      <c r="I27" s="933" t="s">
        <v>1248</v>
      </c>
      <c r="J27" s="933" t="s">
        <v>1248</v>
      </c>
      <c r="K27" s="771">
        <v>47</v>
      </c>
      <c r="L27" s="749">
        <v>118</v>
      </c>
      <c r="M27" s="933" t="s">
        <v>1248</v>
      </c>
      <c r="N27" s="933" t="s">
        <v>1248</v>
      </c>
      <c r="O27" s="771">
        <v>0</v>
      </c>
      <c r="P27" s="749">
        <v>0</v>
      </c>
      <c r="Q27" s="771">
        <v>0</v>
      </c>
      <c r="R27" s="771">
        <v>0</v>
      </c>
      <c r="S27" s="759" t="s">
        <v>323</v>
      </c>
    </row>
    <row r="28" spans="1:19" s="741" customFormat="1" ht="16.5" customHeight="1">
      <c r="A28" s="747" t="s">
        <v>324</v>
      </c>
      <c r="B28" s="758"/>
      <c r="C28" s="749">
        <f t="shared" si="1"/>
        <v>56</v>
      </c>
      <c r="D28" s="749">
        <f t="shared" si="2"/>
        <v>142</v>
      </c>
      <c r="E28" s="749">
        <f t="shared" si="3"/>
        <v>0</v>
      </c>
      <c r="F28" s="749">
        <f t="shared" si="4"/>
        <v>0</v>
      </c>
      <c r="G28" s="771">
        <v>20</v>
      </c>
      <c r="H28" s="749">
        <v>51</v>
      </c>
      <c r="I28" s="933" t="s">
        <v>1248</v>
      </c>
      <c r="J28" s="933" t="s">
        <v>1248</v>
      </c>
      <c r="K28" s="771">
        <v>36</v>
      </c>
      <c r="L28" s="749">
        <v>91</v>
      </c>
      <c r="M28" s="933" t="s">
        <v>1248</v>
      </c>
      <c r="N28" s="933" t="s">
        <v>1248</v>
      </c>
      <c r="O28" s="771">
        <v>0</v>
      </c>
      <c r="P28" s="749">
        <v>0</v>
      </c>
      <c r="Q28" s="771">
        <v>0</v>
      </c>
      <c r="R28" s="771">
        <v>0</v>
      </c>
      <c r="S28" s="759" t="s">
        <v>325</v>
      </c>
    </row>
    <row r="29" spans="1:19" s="741" customFormat="1" ht="16.5" customHeight="1">
      <c r="A29" s="747" t="s">
        <v>326</v>
      </c>
      <c r="B29" s="758"/>
      <c r="C29" s="749">
        <f t="shared" si="1"/>
        <v>172</v>
      </c>
      <c r="D29" s="749">
        <f t="shared" si="2"/>
        <v>439</v>
      </c>
      <c r="E29" s="749">
        <f t="shared" si="3"/>
        <v>0</v>
      </c>
      <c r="F29" s="749">
        <f t="shared" si="4"/>
        <v>0</v>
      </c>
      <c r="G29" s="771">
        <v>98</v>
      </c>
      <c r="H29" s="749">
        <v>251</v>
      </c>
      <c r="I29" s="933" t="s">
        <v>1248</v>
      </c>
      <c r="J29" s="933" t="s">
        <v>1248</v>
      </c>
      <c r="K29" s="771">
        <v>74</v>
      </c>
      <c r="L29" s="749">
        <v>188</v>
      </c>
      <c r="M29" s="933" t="s">
        <v>1248</v>
      </c>
      <c r="N29" s="933" t="s">
        <v>1248</v>
      </c>
      <c r="O29" s="771">
        <v>0</v>
      </c>
      <c r="P29" s="749">
        <v>0</v>
      </c>
      <c r="Q29" s="771">
        <v>0</v>
      </c>
      <c r="R29" s="771">
        <v>0</v>
      </c>
      <c r="S29" s="759" t="s">
        <v>327</v>
      </c>
    </row>
    <row r="30" spans="1:19" s="741" customFormat="1" ht="16.5" customHeight="1">
      <c r="A30" s="747" t="s">
        <v>328</v>
      </c>
      <c r="B30" s="758"/>
      <c r="C30" s="749">
        <f t="shared" si="1"/>
        <v>125</v>
      </c>
      <c r="D30" s="749">
        <f t="shared" si="2"/>
        <v>328</v>
      </c>
      <c r="E30" s="749">
        <f t="shared" si="3"/>
        <v>0</v>
      </c>
      <c r="F30" s="749">
        <f t="shared" si="4"/>
        <v>0</v>
      </c>
      <c r="G30" s="771">
        <v>69</v>
      </c>
      <c r="H30" s="749">
        <v>184</v>
      </c>
      <c r="I30" s="933" t="s">
        <v>1248</v>
      </c>
      <c r="J30" s="933" t="s">
        <v>1248</v>
      </c>
      <c r="K30" s="771">
        <v>56</v>
      </c>
      <c r="L30" s="749">
        <v>144</v>
      </c>
      <c r="M30" s="933" t="s">
        <v>1248</v>
      </c>
      <c r="N30" s="933" t="s">
        <v>1248</v>
      </c>
      <c r="O30" s="771">
        <v>0</v>
      </c>
      <c r="P30" s="749">
        <v>0</v>
      </c>
      <c r="Q30" s="771">
        <v>0</v>
      </c>
      <c r="R30" s="771">
        <v>0</v>
      </c>
      <c r="S30" s="759" t="s">
        <v>329</v>
      </c>
    </row>
    <row r="31" spans="1:19" s="741" customFormat="1" ht="16.5" customHeight="1">
      <c r="A31" s="747" t="s">
        <v>330</v>
      </c>
      <c r="B31" s="758"/>
      <c r="C31" s="749">
        <f t="shared" si="1"/>
        <v>175</v>
      </c>
      <c r="D31" s="749">
        <f t="shared" si="2"/>
        <v>696</v>
      </c>
      <c r="E31" s="749">
        <f t="shared" si="3"/>
        <v>0</v>
      </c>
      <c r="F31" s="749">
        <f t="shared" si="4"/>
        <v>0</v>
      </c>
      <c r="G31" s="771">
        <v>76</v>
      </c>
      <c r="H31" s="749">
        <v>443</v>
      </c>
      <c r="I31" s="933" t="s">
        <v>1248</v>
      </c>
      <c r="J31" s="933" t="s">
        <v>1248</v>
      </c>
      <c r="K31" s="771">
        <v>99</v>
      </c>
      <c r="L31" s="749">
        <v>253</v>
      </c>
      <c r="M31" s="933" t="s">
        <v>1248</v>
      </c>
      <c r="N31" s="933" t="s">
        <v>1248</v>
      </c>
      <c r="O31" s="771">
        <v>0</v>
      </c>
      <c r="P31" s="749">
        <v>0</v>
      </c>
      <c r="Q31" s="771">
        <v>0</v>
      </c>
      <c r="R31" s="771">
        <v>0</v>
      </c>
      <c r="S31" s="759" t="s">
        <v>331</v>
      </c>
    </row>
    <row r="32" spans="1:19" s="741" customFormat="1" ht="16.5" customHeight="1">
      <c r="A32" s="747" t="s">
        <v>332</v>
      </c>
      <c r="B32" s="758"/>
      <c r="C32" s="749">
        <f t="shared" si="1"/>
        <v>178</v>
      </c>
      <c r="D32" s="749">
        <f t="shared" si="2"/>
        <v>457</v>
      </c>
      <c r="E32" s="749">
        <f t="shared" si="3"/>
        <v>0</v>
      </c>
      <c r="F32" s="749">
        <f t="shared" si="4"/>
        <v>0</v>
      </c>
      <c r="G32" s="771">
        <v>101</v>
      </c>
      <c r="H32" s="749">
        <v>257</v>
      </c>
      <c r="I32" s="933" t="s">
        <v>1248</v>
      </c>
      <c r="J32" s="933" t="s">
        <v>1248</v>
      </c>
      <c r="K32" s="771">
        <v>77</v>
      </c>
      <c r="L32" s="749">
        <v>200</v>
      </c>
      <c r="M32" s="933" t="s">
        <v>1248</v>
      </c>
      <c r="N32" s="933" t="s">
        <v>1248</v>
      </c>
      <c r="O32" s="771">
        <v>0</v>
      </c>
      <c r="P32" s="749">
        <v>0</v>
      </c>
      <c r="Q32" s="771">
        <v>0</v>
      </c>
      <c r="R32" s="771">
        <v>0</v>
      </c>
      <c r="S32" s="759" t="s">
        <v>333</v>
      </c>
    </row>
    <row r="33" spans="1:23" s="741" customFormat="1" ht="16.5" customHeight="1">
      <c r="A33" s="747" t="s">
        <v>334</v>
      </c>
      <c r="B33" s="758"/>
      <c r="C33" s="749">
        <f t="shared" si="1"/>
        <v>517</v>
      </c>
      <c r="D33" s="749">
        <f t="shared" si="2"/>
        <v>1347</v>
      </c>
      <c r="E33" s="749">
        <f t="shared" si="3"/>
        <v>0</v>
      </c>
      <c r="F33" s="749">
        <f t="shared" si="4"/>
        <v>0</v>
      </c>
      <c r="G33" s="771">
        <v>336</v>
      </c>
      <c r="H33" s="749">
        <v>875</v>
      </c>
      <c r="I33" s="933" t="s">
        <v>1248</v>
      </c>
      <c r="J33" s="933" t="s">
        <v>1248</v>
      </c>
      <c r="K33" s="771">
        <v>181</v>
      </c>
      <c r="L33" s="749">
        <v>472</v>
      </c>
      <c r="M33" s="933" t="s">
        <v>1248</v>
      </c>
      <c r="N33" s="933" t="s">
        <v>1248</v>
      </c>
      <c r="O33" s="771">
        <v>0</v>
      </c>
      <c r="P33" s="749">
        <v>0</v>
      </c>
      <c r="Q33" s="771">
        <v>0</v>
      </c>
      <c r="R33" s="771">
        <v>0</v>
      </c>
      <c r="S33" s="759" t="s">
        <v>335</v>
      </c>
    </row>
    <row r="34" spans="1:23" s="741" customFormat="1" ht="16.5" customHeight="1">
      <c r="A34" s="747" t="s">
        <v>336</v>
      </c>
      <c r="B34" s="758"/>
      <c r="C34" s="749">
        <f t="shared" si="1"/>
        <v>144</v>
      </c>
      <c r="D34" s="749">
        <f t="shared" si="2"/>
        <v>377</v>
      </c>
      <c r="E34" s="749">
        <f t="shared" si="3"/>
        <v>0</v>
      </c>
      <c r="F34" s="749">
        <f t="shared" si="4"/>
        <v>0</v>
      </c>
      <c r="G34" s="771">
        <v>77</v>
      </c>
      <c r="H34" s="749">
        <v>204</v>
      </c>
      <c r="I34" s="933" t="s">
        <v>1248</v>
      </c>
      <c r="J34" s="933" t="s">
        <v>1248</v>
      </c>
      <c r="K34" s="771">
        <v>67</v>
      </c>
      <c r="L34" s="749">
        <v>173</v>
      </c>
      <c r="M34" s="933" t="s">
        <v>1248</v>
      </c>
      <c r="N34" s="933" t="s">
        <v>1248</v>
      </c>
      <c r="O34" s="771">
        <v>0</v>
      </c>
      <c r="P34" s="749">
        <v>0</v>
      </c>
      <c r="Q34" s="771">
        <v>0</v>
      </c>
      <c r="R34" s="771">
        <v>0</v>
      </c>
      <c r="S34" s="759" t="s">
        <v>337</v>
      </c>
    </row>
    <row r="35" spans="1:23" s="741" customFormat="1" ht="16.5" customHeight="1">
      <c r="A35" s="760" t="s">
        <v>338</v>
      </c>
      <c r="B35" s="761"/>
      <c r="C35" s="749">
        <f t="shared" si="1"/>
        <v>79</v>
      </c>
      <c r="D35" s="749">
        <f t="shared" si="2"/>
        <v>204</v>
      </c>
      <c r="E35" s="749">
        <f t="shared" si="3"/>
        <v>0</v>
      </c>
      <c r="F35" s="749">
        <f t="shared" si="4"/>
        <v>0</v>
      </c>
      <c r="G35" s="772">
        <v>25</v>
      </c>
      <c r="H35" s="749">
        <v>68</v>
      </c>
      <c r="I35" s="934" t="s">
        <v>1248</v>
      </c>
      <c r="J35" s="934" t="s">
        <v>1248</v>
      </c>
      <c r="K35" s="772">
        <v>54</v>
      </c>
      <c r="L35" s="749">
        <v>136</v>
      </c>
      <c r="M35" s="934" t="s">
        <v>1248</v>
      </c>
      <c r="N35" s="934" t="s">
        <v>1248</v>
      </c>
      <c r="O35" s="772">
        <v>0</v>
      </c>
      <c r="P35" s="749">
        <v>0</v>
      </c>
      <c r="Q35" s="772">
        <v>0</v>
      </c>
      <c r="R35" s="772">
        <v>0</v>
      </c>
      <c r="S35" s="762" t="s">
        <v>339</v>
      </c>
    </row>
    <row r="36" spans="1:23" s="741" customFormat="1" ht="16.5" customHeight="1">
      <c r="A36" s="747" t="s">
        <v>340</v>
      </c>
      <c r="B36" s="758"/>
      <c r="C36" s="763">
        <f t="shared" si="1"/>
        <v>232</v>
      </c>
      <c r="D36" s="749">
        <f t="shared" si="2"/>
        <v>460</v>
      </c>
      <c r="E36" s="749">
        <f t="shared" si="3"/>
        <v>0</v>
      </c>
      <c r="F36" s="749">
        <f t="shared" si="4"/>
        <v>0</v>
      </c>
      <c r="G36" s="771">
        <v>128</v>
      </c>
      <c r="H36" s="749">
        <v>352</v>
      </c>
      <c r="I36" s="933" t="s">
        <v>1248</v>
      </c>
      <c r="J36" s="933" t="s">
        <v>1248</v>
      </c>
      <c r="K36" s="771">
        <v>104</v>
      </c>
      <c r="L36" s="749">
        <v>108</v>
      </c>
      <c r="M36" s="933" t="s">
        <v>1248</v>
      </c>
      <c r="N36" s="933" t="s">
        <v>1248</v>
      </c>
      <c r="O36" s="771">
        <v>0</v>
      </c>
      <c r="P36" s="749">
        <v>0</v>
      </c>
      <c r="Q36" s="771">
        <v>0</v>
      </c>
      <c r="R36" s="771">
        <v>0</v>
      </c>
      <c r="S36" s="759" t="s">
        <v>341</v>
      </c>
    </row>
    <row r="37" spans="1:23" s="741" customFormat="1" ht="16.5" customHeight="1" thickBot="1">
      <c r="A37" s="764" t="s">
        <v>342</v>
      </c>
      <c r="B37" s="765"/>
      <c r="C37" s="766">
        <f t="shared" si="1"/>
        <v>14</v>
      </c>
      <c r="D37" s="936">
        <f t="shared" si="2"/>
        <v>35</v>
      </c>
      <c r="E37" s="767">
        <f t="shared" si="3"/>
        <v>0</v>
      </c>
      <c r="F37" s="767">
        <f t="shared" si="4"/>
        <v>0</v>
      </c>
      <c r="G37" s="773">
        <v>12</v>
      </c>
      <c r="H37" s="767">
        <v>31</v>
      </c>
      <c r="I37" s="935" t="s">
        <v>1248</v>
      </c>
      <c r="J37" s="935" t="s">
        <v>1248</v>
      </c>
      <c r="K37" s="773">
        <v>2</v>
      </c>
      <c r="L37" s="767">
        <v>4</v>
      </c>
      <c r="M37" s="935" t="s">
        <v>1248</v>
      </c>
      <c r="N37" s="935" t="s">
        <v>1248</v>
      </c>
      <c r="O37" s="773">
        <v>0</v>
      </c>
      <c r="P37" s="767">
        <v>0</v>
      </c>
      <c r="Q37" s="773">
        <v>0</v>
      </c>
      <c r="R37" s="773">
        <v>0</v>
      </c>
      <c r="S37" s="768" t="s">
        <v>343</v>
      </c>
    </row>
    <row r="38" spans="1:23" s="190" customFormat="1" ht="12.95" customHeight="1">
      <c r="A38" s="952" t="s">
        <v>1260</v>
      </c>
      <c r="B38" s="701"/>
      <c r="C38" s="701"/>
      <c r="D38" s="701"/>
      <c r="E38" s="701"/>
      <c r="F38" s="701"/>
      <c r="G38" s="701"/>
      <c r="H38" s="774"/>
      <c r="I38" s="774"/>
      <c r="J38" s="774"/>
      <c r="K38" s="701"/>
      <c r="L38" s="701"/>
      <c r="M38" s="701"/>
      <c r="N38" s="701"/>
      <c r="O38" s="701"/>
      <c r="P38" s="774"/>
      <c r="Q38" s="774"/>
      <c r="R38" s="774"/>
      <c r="S38" s="706" t="s">
        <v>1082</v>
      </c>
    </row>
    <row r="39" spans="1:23" s="741" customFormat="1">
      <c r="A39" s="701" t="s">
        <v>1415</v>
      </c>
      <c r="B39" s="775"/>
      <c r="C39" s="775"/>
      <c r="D39" s="775"/>
      <c r="E39" s="775"/>
      <c r="F39" s="775"/>
      <c r="G39" s="775"/>
      <c r="H39" s="775"/>
      <c r="I39" s="775"/>
      <c r="J39" s="775"/>
      <c r="K39" s="775"/>
      <c r="L39" s="775"/>
      <c r="M39" s="775"/>
      <c r="N39" s="775"/>
      <c r="O39" s="775"/>
      <c r="P39" s="775"/>
      <c r="Q39" s="775"/>
      <c r="R39" s="775"/>
      <c r="S39" s="775"/>
    </row>
    <row r="40" spans="1:23">
      <c r="A40" s="741"/>
      <c r="B40" s="741"/>
      <c r="C40" s="741"/>
      <c r="D40" s="741"/>
      <c r="E40" s="741"/>
      <c r="F40" s="741"/>
      <c r="G40" s="741"/>
      <c r="H40" s="741"/>
      <c r="I40" s="741"/>
      <c r="J40" s="741"/>
      <c r="K40" s="741"/>
      <c r="L40" s="741"/>
      <c r="M40" s="741"/>
      <c r="N40" s="741"/>
      <c r="O40" s="741"/>
      <c r="P40" s="741"/>
      <c r="Q40" s="741"/>
      <c r="R40" s="741"/>
      <c r="S40" s="741"/>
      <c r="T40" s="741"/>
      <c r="U40" s="741"/>
      <c r="V40" s="741"/>
      <c r="W40" s="741"/>
    </row>
  </sheetData>
  <sheetProtection selectLockedCells="1"/>
  <mergeCells count="17">
    <mergeCell ref="L7:N7"/>
    <mergeCell ref="O7:O8"/>
    <mergeCell ref="P7:R7"/>
    <mergeCell ref="K6:N6"/>
    <mergeCell ref="K3:S3"/>
    <mergeCell ref="S6:S8"/>
    <mergeCell ref="O5:P5"/>
    <mergeCell ref="O6:R6"/>
    <mergeCell ref="K7:K8"/>
    <mergeCell ref="A3:J3"/>
    <mergeCell ref="C7:C8"/>
    <mergeCell ref="D7:F7"/>
    <mergeCell ref="G6:J6"/>
    <mergeCell ref="G7:G8"/>
    <mergeCell ref="H7:J7"/>
    <mergeCell ref="A6:A8"/>
    <mergeCell ref="C6:F6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38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"/>
  <sheetViews>
    <sheetView view="pageBreakPreview" zoomScaleNormal="100" zoomScaleSheetLayoutView="100" workbookViewId="0">
      <selection activeCell="D22" sqref="D22"/>
    </sheetView>
  </sheetViews>
  <sheetFormatPr defaultColWidth="9.5" defaultRowHeight="14.25"/>
  <cols>
    <col min="1" max="1" width="12" style="192" customWidth="1"/>
    <col min="2" max="2" width="10.125" style="228" customWidth="1"/>
    <col min="3" max="5" width="10.125" style="177" customWidth="1"/>
    <col min="6" max="6" width="9.625" style="178" customWidth="1"/>
    <col min="7" max="8" width="10.125" style="177" customWidth="1"/>
    <col min="9" max="9" width="12.625" style="177" customWidth="1"/>
    <col min="10" max="10" width="9.125" style="45" customWidth="1"/>
    <col min="11" max="11" width="9.625" style="45" customWidth="1"/>
    <col min="12" max="12" width="10.625" style="45" customWidth="1"/>
    <col min="13" max="13" width="10.625" style="177" customWidth="1"/>
    <col min="14" max="15" width="8.625" style="177" customWidth="1"/>
    <col min="16" max="16" width="12.5" style="229" customWidth="1"/>
    <col min="17" max="17" width="12.625" style="229" customWidth="1"/>
    <col min="18" max="24" width="9.875" style="177" customWidth="1"/>
    <col min="25" max="30" width="11.375" style="177" customWidth="1"/>
    <col min="31" max="31" width="13.875" style="177" customWidth="1"/>
    <col min="32" max="16384" width="9.5" style="177"/>
  </cols>
  <sheetData>
    <row r="1" spans="1:31" s="187" customFormat="1" ht="14.1" customHeight="1">
      <c r="A1" s="15" t="s">
        <v>1451</v>
      </c>
      <c r="B1" s="52"/>
      <c r="F1" s="227"/>
      <c r="H1" s="55"/>
      <c r="K1" s="2"/>
      <c r="L1" s="2"/>
      <c r="M1" s="14"/>
      <c r="P1" s="14" t="s">
        <v>1452</v>
      </c>
      <c r="Q1" s="15" t="s">
        <v>1453</v>
      </c>
      <c r="X1" s="15"/>
      <c r="AE1" s="990" t="s">
        <v>1454</v>
      </c>
    </row>
    <row r="2" spans="1:31" s="187" customFormat="1" ht="14.1" customHeight="1">
      <c r="A2" s="15"/>
      <c r="B2" s="52"/>
      <c r="F2" s="227"/>
      <c r="H2" s="55"/>
      <c r="J2" s="2"/>
      <c r="K2" s="2"/>
      <c r="L2" s="2"/>
      <c r="M2" s="14"/>
      <c r="P2" s="14"/>
      <c r="Q2" s="990"/>
      <c r="X2" s="15"/>
      <c r="AE2" s="990"/>
    </row>
    <row r="3" spans="1:31" s="185" customFormat="1" ht="20.100000000000001" customHeight="1">
      <c r="A3" s="2068" t="s">
        <v>964</v>
      </c>
      <c r="B3" s="2068"/>
      <c r="C3" s="2068"/>
      <c r="D3" s="2068"/>
      <c r="E3" s="2068"/>
      <c r="F3" s="2068"/>
      <c r="G3" s="2068"/>
      <c r="H3" s="2068"/>
      <c r="I3" s="1867" t="s">
        <v>965</v>
      </c>
      <c r="J3" s="1867"/>
      <c r="K3" s="1867"/>
      <c r="L3" s="1867"/>
      <c r="M3" s="1867"/>
      <c r="N3" s="1867"/>
      <c r="O3" s="1867"/>
      <c r="P3" s="1867"/>
      <c r="Q3" s="2068" t="s">
        <v>966</v>
      </c>
      <c r="R3" s="2068"/>
      <c r="S3" s="2068"/>
      <c r="T3" s="2068"/>
      <c r="U3" s="2068"/>
      <c r="V3" s="2068"/>
      <c r="W3" s="2068"/>
      <c r="X3" s="2068"/>
      <c r="Y3" s="2069" t="s">
        <v>967</v>
      </c>
      <c r="Z3" s="2069"/>
      <c r="AA3" s="2069"/>
      <c r="AB3" s="2069"/>
      <c r="AC3" s="2069"/>
      <c r="AD3" s="2069"/>
      <c r="AE3" s="2069"/>
    </row>
    <row r="4" spans="1:31" s="186" customFormat="1" ht="20.100000000000001" customHeight="1">
      <c r="A4" s="1118"/>
      <c r="B4" s="1118"/>
      <c r="C4" s="1118"/>
      <c r="D4" s="1118"/>
      <c r="E4" s="1118"/>
      <c r="F4" s="1118"/>
      <c r="G4" s="1118"/>
      <c r="H4" s="1118"/>
      <c r="I4" s="1118"/>
      <c r="J4" s="1003"/>
      <c r="K4" s="1003"/>
      <c r="L4" s="1003"/>
      <c r="M4" s="1118"/>
      <c r="N4" s="1118"/>
      <c r="O4" s="1118"/>
      <c r="P4" s="1118"/>
      <c r="Q4" s="1118"/>
      <c r="R4" s="1118"/>
      <c r="S4" s="1118"/>
      <c r="T4" s="1118"/>
      <c r="U4" s="1118"/>
      <c r="V4" s="1118"/>
      <c r="W4" s="1118"/>
      <c r="Y4" s="1118"/>
      <c r="Z4" s="1118"/>
      <c r="AA4" s="1118"/>
      <c r="AB4" s="1118"/>
      <c r="AC4" s="1118"/>
      <c r="AD4" s="1118"/>
      <c r="AE4" s="1118"/>
    </row>
    <row r="5" spans="1:31" s="176" customFormat="1" ht="18" customHeight="1" thickBot="1">
      <c r="A5" s="176" t="s">
        <v>448</v>
      </c>
      <c r="B5" s="262"/>
      <c r="F5" s="263"/>
      <c r="J5" s="27"/>
      <c r="K5" s="27"/>
      <c r="L5" s="27"/>
      <c r="P5" s="179" t="s">
        <v>449</v>
      </c>
      <c r="Q5" s="176" t="s">
        <v>448</v>
      </c>
      <c r="AD5" s="179"/>
      <c r="AE5" s="179" t="s">
        <v>449</v>
      </c>
    </row>
    <row r="6" spans="1:31" s="187" customFormat="1" ht="21.95" customHeight="1">
      <c r="A6" s="1345" t="s">
        <v>30</v>
      </c>
      <c r="B6" s="2093" t="s">
        <v>212</v>
      </c>
      <c r="C6" s="2094"/>
      <c r="D6" s="2094"/>
      <c r="E6" s="2094"/>
      <c r="F6" s="2081" t="s">
        <v>212</v>
      </c>
      <c r="G6" s="2082"/>
      <c r="H6" s="2082"/>
      <c r="I6" s="996"/>
      <c r="J6" s="2081" t="s">
        <v>212</v>
      </c>
      <c r="K6" s="2082"/>
      <c r="L6" s="2082"/>
      <c r="M6" s="2083"/>
      <c r="N6" s="2072" t="s">
        <v>1460</v>
      </c>
      <c r="O6" s="2073"/>
      <c r="P6" s="1342" t="s">
        <v>450</v>
      </c>
      <c r="Q6" s="1345" t="s">
        <v>1459</v>
      </c>
      <c r="R6" s="2072" t="s">
        <v>1457</v>
      </c>
      <c r="S6" s="2070"/>
      <c r="T6" s="2070"/>
      <c r="U6" s="2073"/>
      <c r="V6" s="2072" t="s">
        <v>451</v>
      </c>
      <c r="W6" s="2070"/>
      <c r="X6" s="2070"/>
      <c r="Y6" s="2070" t="s">
        <v>1461</v>
      </c>
      <c r="Z6" s="2070"/>
      <c r="AA6" s="2070"/>
      <c r="AB6" s="2070"/>
      <c r="AC6" s="2070"/>
      <c r="AD6" s="2071"/>
      <c r="AE6" s="1342" t="s">
        <v>450</v>
      </c>
    </row>
    <row r="7" spans="1:31" s="187" customFormat="1" ht="30" customHeight="1">
      <c r="A7" s="1346"/>
      <c r="B7" s="2084" t="s">
        <v>213</v>
      </c>
      <c r="C7" s="2080"/>
      <c r="D7" s="2080"/>
      <c r="E7" s="2080"/>
      <c r="F7" s="2089" t="s">
        <v>1456</v>
      </c>
      <c r="G7" s="2090"/>
      <c r="H7" s="2090"/>
      <c r="I7" s="1119" t="s">
        <v>1458</v>
      </c>
      <c r="J7" s="2080" t="s">
        <v>453</v>
      </c>
      <c r="K7" s="2080"/>
      <c r="L7" s="2080"/>
      <c r="M7" s="2080"/>
      <c r="N7" s="1301" t="s">
        <v>213</v>
      </c>
      <c r="O7" s="1301"/>
      <c r="P7" s="1343"/>
      <c r="Q7" s="1346"/>
      <c r="R7" s="2078" t="s">
        <v>214</v>
      </c>
      <c r="S7" s="2078"/>
      <c r="T7" s="1301" t="s">
        <v>215</v>
      </c>
      <c r="U7" s="1301"/>
      <c r="V7" s="1353" t="s">
        <v>454</v>
      </c>
      <c r="W7" s="1353"/>
      <c r="X7" s="1371"/>
      <c r="Y7" s="1374" t="s">
        <v>455</v>
      </c>
      <c r="Z7" s="1353"/>
      <c r="AA7" s="1353"/>
      <c r="AB7" s="1353" t="s">
        <v>456</v>
      </c>
      <c r="AC7" s="1353"/>
      <c r="AD7" s="1356"/>
      <c r="AE7" s="1343"/>
    </row>
    <row r="8" spans="1:31" s="187" customFormat="1" ht="20.100000000000001" customHeight="1">
      <c r="A8" s="1346"/>
      <c r="B8" s="2091" t="s">
        <v>457</v>
      </c>
      <c r="C8" s="2078" t="s">
        <v>216</v>
      </c>
      <c r="D8" s="2078"/>
      <c r="E8" s="2074" t="s">
        <v>458</v>
      </c>
      <c r="F8" s="2096" t="s">
        <v>459</v>
      </c>
      <c r="G8" s="2078" t="s">
        <v>460</v>
      </c>
      <c r="H8" s="2085"/>
      <c r="I8" s="2087" t="s">
        <v>458</v>
      </c>
      <c r="J8" s="2096" t="s">
        <v>457</v>
      </c>
      <c r="K8" s="2078" t="s">
        <v>216</v>
      </c>
      <c r="L8" s="2078"/>
      <c r="M8" s="2074" t="s">
        <v>458</v>
      </c>
      <c r="N8" s="1353" t="s">
        <v>457</v>
      </c>
      <c r="O8" s="2074" t="s">
        <v>461</v>
      </c>
      <c r="P8" s="1343"/>
      <c r="Q8" s="1346"/>
      <c r="R8" s="1353" t="s">
        <v>457</v>
      </c>
      <c r="S8" s="2074" t="s">
        <v>461</v>
      </c>
      <c r="T8" s="1353" t="s">
        <v>457</v>
      </c>
      <c r="U8" s="2074" t="s">
        <v>461</v>
      </c>
      <c r="V8" s="1353" t="s">
        <v>217</v>
      </c>
      <c r="W8" s="2074" t="s">
        <v>218</v>
      </c>
      <c r="X8" s="2076" t="s">
        <v>219</v>
      </c>
      <c r="Y8" s="1374" t="s">
        <v>217</v>
      </c>
      <c r="Z8" s="2074" t="s">
        <v>218</v>
      </c>
      <c r="AA8" s="2074" t="s">
        <v>219</v>
      </c>
      <c r="AB8" s="1353" t="s">
        <v>217</v>
      </c>
      <c r="AC8" s="2074" t="s">
        <v>218</v>
      </c>
      <c r="AD8" s="2098" t="s">
        <v>219</v>
      </c>
      <c r="AE8" s="1343"/>
    </row>
    <row r="9" spans="1:31" s="187" customFormat="1" ht="12.75" customHeight="1">
      <c r="A9" s="1346"/>
      <c r="B9" s="2084"/>
      <c r="C9" s="2074" t="s">
        <v>462</v>
      </c>
      <c r="D9" s="2074" t="s">
        <v>463</v>
      </c>
      <c r="E9" s="2074"/>
      <c r="F9" s="2080"/>
      <c r="G9" s="2074" t="s">
        <v>462</v>
      </c>
      <c r="H9" s="2076" t="s">
        <v>463</v>
      </c>
      <c r="I9" s="2087"/>
      <c r="J9" s="2080"/>
      <c r="K9" s="2074" t="s">
        <v>462</v>
      </c>
      <c r="L9" s="2074" t="s">
        <v>463</v>
      </c>
      <c r="M9" s="2074"/>
      <c r="N9" s="1301"/>
      <c r="O9" s="2078"/>
      <c r="P9" s="1343"/>
      <c r="Q9" s="1346"/>
      <c r="R9" s="1301"/>
      <c r="S9" s="2078"/>
      <c r="T9" s="1301"/>
      <c r="U9" s="2078"/>
      <c r="V9" s="1353"/>
      <c r="W9" s="2074"/>
      <c r="X9" s="2076"/>
      <c r="Y9" s="1374"/>
      <c r="Z9" s="2074"/>
      <c r="AA9" s="2074"/>
      <c r="AB9" s="1353"/>
      <c r="AC9" s="2074"/>
      <c r="AD9" s="2098"/>
      <c r="AE9" s="1343"/>
    </row>
    <row r="10" spans="1:31" s="187" customFormat="1" ht="8.25" customHeight="1">
      <c r="A10" s="1346"/>
      <c r="B10" s="2084"/>
      <c r="C10" s="2078"/>
      <c r="D10" s="2078"/>
      <c r="E10" s="2074"/>
      <c r="F10" s="2080"/>
      <c r="G10" s="2078"/>
      <c r="H10" s="2085"/>
      <c r="I10" s="2087"/>
      <c r="J10" s="2080"/>
      <c r="K10" s="2078"/>
      <c r="L10" s="2078"/>
      <c r="M10" s="2074"/>
      <c r="N10" s="1301"/>
      <c r="O10" s="2078"/>
      <c r="P10" s="1343"/>
      <c r="Q10" s="1346"/>
      <c r="R10" s="1301"/>
      <c r="S10" s="2078"/>
      <c r="T10" s="1301"/>
      <c r="U10" s="2078"/>
      <c r="V10" s="1353"/>
      <c r="W10" s="2074"/>
      <c r="X10" s="2076"/>
      <c r="Y10" s="1374"/>
      <c r="Z10" s="2074"/>
      <c r="AA10" s="2074"/>
      <c r="AB10" s="1353"/>
      <c r="AC10" s="2074"/>
      <c r="AD10" s="2098"/>
      <c r="AE10" s="1343"/>
    </row>
    <row r="11" spans="1:31" s="187" customFormat="1" ht="8.25" customHeight="1">
      <c r="A11" s="1347"/>
      <c r="B11" s="2092"/>
      <c r="C11" s="2079"/>
      <c r="D11" s="2079"/>
      <c r="E11" s="2075"/>
      <c r="F11" s="2097"/>
      <c r="G11" s="2079"/>
      <c r="H11" s="2086"/>
      <c r="I11" s="2088"/>
      <c r="J11" s="2097"/>
      <c r="K11" s="2079"/>
      <c r="L11" s="2079"/>
      <c r="M11" s="2075"/>
      <c r="N11" s="1332"/>
      <c r="O11" s="2079"/>
      <c r="P11" s="1344"/>
      <c r="Q11" s="1347"/>
      <c r="R11" s="1332"/>
      <c r="S11" s="2079"/>
      <c r="T11" s="1332"/>
      <c r="U11" s="2079"/>
      <c r="V11" s="1354"/>
      <c r="W11" s="2075"/>
      <c r="X11" s="2077"/>
      <c r="Y11" s="1517"/>
      <c r="Z11" s="2075"/>
      <c r="AA11" s="2075"/>
      <c r="AB11" s="1354"/>
      <c r="AC11" s="2075"/>
      <c r="AD11" s="2099"/>
      <c r="AE11" s="1344"/>
    </row>
    <row r="12" spans="1:31" s="188" customFormat="1" ht="17.25" customHeight="1">
      <c r="A12" s="72" t="s">
        <v>344</v>
      </c>
      <c r="B12" s="31">
        <v>31</v>
      </c>
      <c r="C12" s="264">
        <v>7309.1</v>
      </c>
      <c r="D12" s="264">
        <v>3942.2</v>
      </c>
      <c r="E12" s="264">
        <v>154463</v>
      </c>
      <c r="F12" s="31">
        <v>8</v>
      </c>
      <c r="G12" s="264">
        <v>387.9</v>
      </c>
      <c r="H12" s="264">
        <v>152.4</v>
      </c>
      <c r="I12" s="264">
        <v>633</v>
      </c>
      <c r="J12" s="30">
        <v>23</v>
      </c>
      <c r="K12" s="265">
        <v>6921.2</v>
      </c>
      <c r="L12" s="265">
        <v>3789.8</v>
      </c>
      <c r="M12" s="30">
        <v>153830</v>
      </c>
      <c r="N12" s="30">
        <v>10</v>
      </c>
      <c r="O12" s="30">
        <v>20</v>
      </c>
      <c r="P12" s="119" t="s">
        <v>344</v>
      </c>
      <c r="Q12" s="72" t="s">
        <v>344</v>
      </c>
      <c r="R12" s="30">
        <v>10</v>
      </c>
      <c r="S12" s="30">
        <v>20</v>
      </c>
      <c r="T12" s="30">
        <v>0</v>
      </c>
      <c r="U12" s="30">
        <v>0</v>
      </c>
      <c r="V12" s="30">
        <v>33</v>
      </c>
      <c r="W12" s="30">
        <v>4</v>
      </c>
      <c r="X12" s="31">
        <v>29</v>
      </c>
      <c r="Y12" s="31">
        <v>232165</v>
      </c>
      <c r="Z12" s="31">
        <v>21707</v>
      </c>
      <c r="AA12" s="31">
        <v>210458</v>
      </c>
      <c r="AB12" s="31">
        <v>49721</v>
      </c>
      <c r="AC12" s="31">
        <v>9471</v>
      </c>
      <c r="AD12" s="31">
        <v>40250</v>
      </c>
      <c r="AE12" s="119" t="s">
        <v>344</v>
      </c>
    </row>
    <row r="13" spans="1:31" s="188" customFormat="1" ht="17.25" customHeight="1">
      <c r="A13" s="72" t="s">
        <v>297</v>
      </c>
      <c r="B13" s="31">
        <v>32</v>
      </c>
      <c r="C13" s="264">
        <v>7332.2000000000007</v>
      </c>
      <c r="D13" s="264">
        <v>3977.6000000000004</v>
      </c>
      <c r="E13" s="264">
        <v>155444</v>
      </c>
      <c r="F13" s="31">
        <v>9</v>
      </c>
      <c r="G13" s="264">
        <v>398.90000000000003</v>
      </c>
      <c r="H13" s="264">
        <v>151.79999999999998</v>
      </c>
      <c r="I13" s="264">
        <v>628</v>
      </c>
      <c r="J13" s="30">
        <v>23</v>
      </c>
      <c r="K13" s="265">
        <v>6933.3</v>
      </c>
      <c r="L13" s="265">
        <v>3825.8</v>
      </c>
      <c r="M13" s="30">
        <v>154816</v>
      </c>
      <c r="N13" s="30">
        <v>10</v>
      </c>
      <c r="O13" s="30">
        <v>21</v>
      </c>
      <c r="P13" s="119" t="s">
        <v>297</v>
      </c>
      <c r="Q13" s="72" t="s">
        <v>297</v>
      </c>
      <c r="R13" s="30">
        <v>10</v>
      </c>
      <c r="S13" s="30">
        <v>21</v>
      </c>
      <c r="T13" s="30">
        <v>0</v>
      </c>
      <c r="U13" s="30">
        <v>0</v>
      </c>
      <c r="V13" s="30">
        <v>36</v>
      </c>
      <c r="W13" s="30">
        <v>4</v>
      </c>
      <c r="X13" s="31">
        <v>32</v>
      </c>
      <c r="Y13" s="31">
        <v>257751</v>
      </c>
      <c r="Z13" s="31">
        <v>21689</v>
      </c>
      <c r="AA13" s="31">
        <v>236062</v>
      </c>
      <c r="AB13" s="31">
        <v>60685</v>
      </c>
      <c r="AC13" s="31">
        <v>10335</v>
      </c>
      <c r="AD13" s="31">
        <v>50350</v>
      </c>
      <c r="AE13" s="119" t="s">
        <v>297</v>
      </c>
    </row>
    <row r="14" spans="1:31" s="188" customFormat="1" ht="17.25" customHeight="1">
      <c r="A14" s="72" t="s">
        <v>348</v>
      </c>
      <c r="B14" s="31">
        <v>30</v>
      </c>
      <c r="C14" s="264">
        <v>6491.8000000000011</v>
      </c>
      <c r="D14" s="264">
        <v>3771.2</v>
      </c>
      <c r="E14" s="264">
        <v>99396.123999999996</v>
      </c>
      <c r="F14" s="31">
        <v>7</v>
      </c>
      <c r="G14" s="264">
        <v>673.7</v>
      </c>
      <c r="H14" s="264">
        <v>601.6</v>
      </c>
      <c r="I14" s="264">
        <v>2145.8000000000002</v>
      </c>
      <c r="J14" s="30">
        <v>23</v>
      </c>
      <c r="K14" s="265">
        <v>5818.1</v>
      </c>
      <c r="L14" s="265">
        <v>3169.6</v>
      </c>
      <c r="M14" s="30">
        <v>97250.323999999993</v>
      </c>
      <c r="N14" s="30">
        <v>10</v>
      </c>
      <c r="O14" s="30">
        <v>19</v>
      </c>
      <c r="P14" s="119" t="s">
        <v>348</v>
      </c>
      <c r="Q14" s="72" t="s">
        <v>348</v>
      </c>
      <c r="R14" s="30">
        <v>10</v>
      </c>
      <c r="S14" s="30">
        <v>19</v>
      </c>
      <c r="T14" s="30">
        <v>0</v>
      </c>
      <c r="U14" s="30">
        <v>0</v>
      </c>
      <c r="V14" s="30">
        <v>32</v>
      </c>
      <c r="W14" s="30">
        <v>1</v>
      </c>
      <c r="X14" s="31">
        <v>31</v>
      </c>
      <c r="Y14" s="31">
        <v>199807</v>
      </c>
      <c r="Z14" s="31">
        <v>33897</v>
      </c>
      <c r="AA14" s="31">
        <v>165910</v>
      </c>
      <c r="AB14" s="31">
        <v>68969</v>
      </c>
      <c r="AC14" s="31">
        <v>22584</v>
      </c>
      <c r="AD14" s="31">
        <v>46385</v>
      </c>
      <c r="AE14" s="119" t="s">
        <v>348</v>
      </c>
    </row>
    <row r="15" spans="1:31" s="188" customFormat="1" ht="17.25" customHeight="1">
      <c r="A15" s="72" t="s">
        <v>904</v>
      </c>
      <c r="B15" s="31">
        <v>31</v>
      </c>
      <c r="C15" s="264">
        <v>6155.8000000000011</v>
      </c>
      <c r="D15" s="264">
        <v>3629</v>
      </c>
      <c r="E15" s="264">
        <v>69311</v>
      </c>
      <c r="F15" s="31">
        <v>8</v>
      </c>
      <c r="G15" s="264">
        <v>245</v>
      </c>
      <c r="H15" s="264">
        <v>170.6</v>
      </c>
      <c r="I15" s="264">
        <v>1968.2</v>
      </c>
      <c r="J15" s="30">
        <v>23</v>
      </c>
      <c r="K15" s="265">
        <v>5910.8</v>
      </c>
      <c r="L15" s="265">
        <v>3458.4</v>
      </c>
      <c r="M15" s="30">
        <v>69142.8</v>
      </c>
      <c r="N15" s="30">
        <v>9</v>
      </c>
      <c r="O15" s="30">
        <v>27</v>
      </c>
      <c r="P15" s="119" t="s">
        <v>904</v>
      </c>
      <c r="Q15" s="72" t="s">
        <v>904</v>
      </c>
      <c r="R15" s="30">
        <v>9</v>
      </c>
      <c r="S15" s="30">
        <v>27</v>
      </c>
      <c r="T15" s="30">
        <v>0</v>
      </c>
      <c r="U15" s="30">
        <v>0</v>
      </c>
      <c r="V15" s="30">
        <v>37</v>
      </c>
      <c r="W15" s="30">
        <v>6</v>
      </c>
      <c r="X15" s="31">
        <v>31</v>
      </c>
      <c r="Y15" s="31">
        <v>212692</v>
      </c>
      <c r="Z15" s="31">
        <v>38600</v>
      </c>
      <c r="AA15" s="31">
        <v>174092</v>
      </c>
      <c r="AB15" s="31">
        <v>65458</v>
      </c>
      <c r="AC15" s="31">
        <v>11922</v>
      </c>
      <c r="AD15" s="31">
        <v>53536</v>
      </c>
      <c r="AE15" s="119" t="s">
        <v>904</v>
      </c>
    </row>
    <row r="16" spans="1:31" s="188" customFormat="1" ht="17.25" customHeight="1">
      <c r="A16" s="120" t="s">
        <v>1088</v>
      </c>
      <c r="B16" s="337">
        <f t="shared" ref="B16:I16" si="0">SUM(B18:B40)</f>
        <v>31</v>
      </c>
      <c r="C16" s="266">
        <f>SUM(C18:C40)</f>
        <v>6319.0000000000009</v>
      </c>
      <c r="D16" s="266">
        <f t="shared" si="0"/>
        <v>3667.7999999999997</v>
      </c>
      <c r="E16" s="266">
        <f t="shared" si="0"/>
        <v>121349.7</v>
      </c>
      <c r="F16" s="36">
        <f>SUM(F18:F40)</f>
        <v>8</v>
      </c>
      <c r="G16" s="338">
        <f t="shared" si="0"/>
        <v>303.60000000000002</v>
      </c>
      <c r="H16" s="338">
        <f t="shared" si="0"/>
        <v>251.6</v>
      </c>
      <c r="I16" s="338">
        <f t="shared" si="0"/>
        <v>1815.2</v>
      </c>
      <c r="J16" s="36">
        <f>SUM(J18:J40)</f>
        <v>23</v>
      </c>
      <c r="K16" s="338">
        <f>SUM(K18:K40)</f>
        <v>6015.4000000000005</v>
      </c>
      <c r="L16" s="338">
        <f t="shared" ref="L16:W16" si="1">SUM(L18:L40)</f>
        <v>3416.2</v>
      </c>
      <c r="M16" s="338">
        <f t="shared" si="1"/>
        <v>119534.5</v>
      </c>
      <c r="N16" s="36">
        <f t="shared" si="1"/>
        <v>10</v>
      </c>
      <c r="O16" s="36">
        <f t="shared" si="1"/>
        <v>27</v>
      </c>
      <c r="P16" s="175" t="s">
        <v>1088</v>
      </c>
      <c r="Q16" s="986" t="s">
        <v>1088</v>
      </c>
      <c r="R16" s="36">
        <f t="shared" si="1"/>
        <v>10</v>
      </c>
      <c r="S16" s="36">
        <f t="shared" si="1"/>
        <v>27</v>
      </c>
      <c r="T16" s="36">
        <f t="shared" si="1"/>
        <v>0</v>
      </c>
      <c r="U16" s="36">
        <f t="shared" si="1"/>
        <v>0</v>
      </c>
      <c r="V16" s="36">
        <f t="shared" si="1"/>
        <v>35</v>
      </c>
      <c r="W16" s="36">
        <f t="shared" si="1"/>
        <v>5</v>
      </c>
      <c r="X16" s="36">
        <f>SUM(X18:X40)</f>
        <v>30</v>
      </c>
      <c r="Y16" s="36">
        <f t="shared" ref="Y16:AD16" si="2">SUM(Y18:Y40)</f>
        <v>208811</v>
      </c>
      <c r="Z16" s="36">
        <f t="shared" si="2"/>
        <v>40880</v>
      </c>
      <c r="AA16" s="36">
        <f t="shared" si="2"/>
        <v>167931</v>
      </c>
      <c r="AB16" s="36">
        <f t="shared" si="2"/>
        <v>70699</v>
      </c>
      <c r="AC16" s="36">
        <f t="shared" si="2"/>
        <v>13844</v>
      </c>
      <c r="AD16" s="36">
        <f t="shared" si="2"/>
        <v>56855</v>
      </c>
      <c r="AE16" s="175" t="s">
        <v>1088</v>
      </c>
    </row>
    <row r="17" spans="1:31" s="187" customFormat="1" ht="8.65" customHeight="1">
      <c r="A17" s="76"/>
      <c r="B17" s="31"/>
      <c r="C17" s="264"/>
      <c r="D17" s="264"/>
      <c r="E17" s="264"/>
      <c r="F17" s="31"/>
      <c r="G17" s="264"/>
      <c r="H17" s="264"/>
      <c r="I17" s="264"/>
      <c r="J17" s="264"/>
      <c r="K17" s="264"/>
      <c r="L17" s="31"/>
      <c r="M17" s="31"/>
      <c r="N17" s="67"/>
      <c r="O17" s="52"/>
      <c r="P17" s="1168"/>
      <c r="Q17" s="1169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67"/>
      <c r="AE17" s="1168"/>
    </row>
    <row r="18" spans="1:31" s="187" customFormat="1" ht="15.95" customHeight="1">
      <c r="A18" s="76" t="s">
        <v>298</v>
      </c>
      <c r="B18" s="664">
        <f>SUM(F18,J18)</f>
        <v>3</v>
      </c>
      <c r="C18" s="866">
        <f t="shared" ref="C18:C40" si="3">SUM(G18,K18)</f>
        <v>321.8</v>
      </c>
      <c r="D18" s="866">
        <f t="shared" ref="D18:D40" si="4">SUM(H18,L18)</f>
        <v>321.8</v>
      </c>
      <c r="E18" s="866">
        <f>SUM(I18,M18)</f>
        <v>1530</v>
      </c>
      <c r="F18" s="438">
        <v>1</v>
      </c>
      <c r="G18" s="867">
        <v>39.1</v>
      </c>
      <c r="H18" s="867">
        <v>39.1</v>
      </c>
      <c r="I18" s="867">
        <v>0</v>
      </c>
      <c r="J18" s="437">
        <v>2</v>
      </c>
      <c r="K18" s="870">
        <v>282.7</v>
      </c>
      <c r="L18" s="870">
        <v>282.7</v>
      </c>
      <c r="M18" s="870">
        <v>1530</v>
      </c>
      <c r="N18" s="377">
        <f>SUM(R18,T18)</f>
        <v>2</v>
      </c>
      <c r="O18" s="377">
        <v>4</v>
      </c>
      <c r="P18" s="97" t="s">
        <v>5</v>
      </c>
      <c r="Q18" s="76" t="s">
        <v>298</v>
      </c>
      <c r="R18" s="437">
        <v>2</v>
      </c>
      <c r="S18" s="437">
        <v>4</v>
      </c>
      <c r="T18" s="437">
        <v>0</v>
      </c>
      <c r="U18" s="437">
        <v>0</v>
      </c>
      <c r="V18" s="437">
        <f t="shared" ref="V18:V40" si="5">SUM(W18:X18)</f>
        <v>1</v>
      </c>
      <c r="W18" s="437">
        <v>0</v>
      </c>
      <c r="X18" s="438">
        <v>1</v>
      </c>
      <c r="Y18" s="438">
        <v>1584</v>
      </c>
      <c r="Z18" s="438">
        <v>0</v>
      </c>
      <c r="AA18" s="438">
        <v>1584</v>
      </c>
      <c r="AB18" s="438">
        <v>79</v>
      </c>
      <c r="AC18" s="438">
        <v>0</v>
      </c>
      <c r="AD18" s="438">
        <v>79</v>
      </c>
      <c r="AE18" s="97" t="s">
        <v>5</v>
      </c>
    </row>
    <row r="19" spans="1:31" s="187" customFormat="1" ht="15.95" customHeight="1">
      <c r="A19" s="76" t="s">
        <v>300</v>
      </c>
      <c r="B19" s="664">
        <f t="shared" ref="B19:B40" si="6">SUM(F19,J19)</f>
        <v>3</v>
      </c>
      <c r="C19" s="866">
        <f t="shared" si="3"/>
        <v>1184.4000000000001</v>
      </c>
      <c r="D19" s="866">
        <f t="shared" si="4"/>
        <v>698.6</v>
      </c>
      <c r="E19" s="866">
        <f t="shared" ref="E19:E40" si="7">SUM(I19,M19)</f>
        <v>26963</v>
      </c>
      <c r="F19" s="438">
        <v>0</v>
      </c>
      <c r="G19" s="1269">
        <v>0</v>
      </c>
      <c r="H19" s="1269">
        <v>0</v>
      </c>
      <c r="I19" s="867">
        <v>0</v>
      </c>
      <c r="J19" s="437">
        <v>3</v>
      </c>
      <c r="K19" s="870">
        <v>1184.4000000000001</v>
      </c>
      <c r="L19" s="870">
        <v>698.6</v>
      </c>
      <c r="M19" s="870">
        <v>26963</v>
      </c>
      <c r="N19" s="377">
        <f t="shared" ref="N19:N40" si="8">SUM(R19,T19)</f>
        <v>1</v>
      </c>
      <c r="O19" s="377">
        <v>7</v>
      </c>
      <c r="P19" s="97" t="s">
        <v>6</v>
      </c>
      <c r="Q19" s="76" t="s">
        <v>300</v>
      </c>
      <c r="R19" s="437">
        <v>1</v>
      </c>
      <c r="S19" s="437">
        <v>7</v>
      </c>
      <c r="T19" s="437">
        <v>0</v>
      </c>
      <c r="U19" s="437">
        <v>0</v>
      </c>
      <c r="V19" s="437">
        <f t="shared" si="5"/>
        <v>6</v>
      </c>
      <c r="W19" s="437">
        <v>2</v>
      </c>
      <c r="X19" s="438">
        <v>4</v>
      </c>
      <c r="Y19" s="438">
        <v>89546</v>
      </c>
      <c r="Z19" s="438">
        <v>20704</v>
      </c>
      <c r="AA19" s="438">
        <v>68842</v>
      </c>
      <c r="AB19" s="438">
        <v>21539</v>
      </c>
      <c r="AC19" s="438">
        <v>612</v>
      </c>
      <c r="AD19" s="438">
        <v>20927</v>
      </c>
      <c r="AE19" s="97" t="s">
        <v>6</v>
      </c>
    </row>
    <row r="20" spans="1:31" s="187" customFormat="1" ht="15.95" customHeight="1">
      <c r="A20" s="76" t="s">
        <v>302</v>
      </c>
      <c r="B20" s="664">
        <f t="shared" si="6"/>
        <v>2</v>
      </c>
      <c r="C20" s="866">
        <f t="shared" si="3"/>
        <v>796.6</v>
      </c>
      <c r="D20" s="866">
        <f t="shared" si="4"/>
        <v>283.60000000000002</v>
      </c>
      <c r="E20" s="866">
        <f t="shared" si="7"/>
        <v>513</v>
      </c>
      <c r="F20" s="438">
        <v>1</v>
      </c>
      <c r="G20" s="867">
        <v>102.6</v>
      </c>
      <c r="H20" s="867">
        <v>102.6</v>
      </c>
      <c r="I20" s="867">
        <v>0</v>
      </c>
      <c r="J20" s="437">
        <v>1</v>
      </c>
      <c r="K20" s="870">
        <v>694</v>
      </c>
      <c r="L20" s="870">
        <v>181</v>
      </c>
      <c r="M20" s="870">
        <v>513</v>
      </c>
      <c r="N20" s="377">
        <f t="shared" si="8"/>
        <v>1</v>
      </c>
      <c r="O20" s="377">
        <v>2</v>
      </c>
      <c r="P20" s="97" t="s">
        <v>7</v>
      </c>
      <c r="Q20" s="76" t="s">
        <v>302</v>
      </c>
      <c r="R20" s="437">
        <v>1</v>
      </c>
      <c r="S20" s="437">
        <v>2</v>
      </c>
      <c r="T20" s="437">
        <v>0</v>
      </c>
      <c r="U20" s="437">
        <v>0</v>
      </c>
      <c r="V20" s="437">
        <f t="shared" si="5"/>
        <v>1</v>
      </c>
      <c r="W20" s="437">
        <v>0</v>
      </c>
      <c r="X20" s="438">
        <v>1</v>
      </c>
      <c r="Y20" s="438">
        <v>1300</v>
      </c>
      <c r="Z20" s="438">
        <v>0</v>
      </c>
      <c r="AA20" s="438">
        <v>1300</v>
      </c>
      <c r="AB20" s="438">
        <v>308</v>
      </c>
      <c r="AC20" s="438">
        <v>0</v>
      </c>
      <c r="AD20" s="438">
        <v>308</v>
      </c>
      <c r="AE20" s="97" t="s">
        <v>7</v>
      </c>
    </row>
    <row r="21" spans="1:31" s="187" customFormat="1" ht="15.95" customHeight="1">
      <c r="A21" s="76" t="s">
        <v>304</v>
      </c>
      <c r="B21" s="664">
        <f t="shared" si="6"/>
        <v>1</v>
      </c>
      <c r="C21" s="866">
        <f t="shared" si="3"/>
        <v>114.4</v>
      </c>
      <c r="D21" s="866">
        <f t="shared" si="4"/>
        <v>86.1</v>
      </c>
      <c r="E21" s="866">
        <f t="shared" si="7"/>
        <v>468</v>
      </c>
      <c r="F21" s="438">
        <v>0</v>
      </c>
      <c r="G21" s="1269">
        <v>0</v>
      </c>
      <c r="H21" s="1269">
        <v>0</v>
      </c>
      <c r="I21" s="867">
        <v>0</v>
      </c>
      <c r="J21" s="437">
        <v>1</v>
      </c>
      <c r="K21" s="870">
        <v>114.4</v>
      </c>
      <c r="L21" s="870">
        <v>86.1</v>
      </c>
      <c r="M21" s="870">
        <v>468</v>
      </c>
      <c r="N21" s="377">
        <f t="shared" si="8"/>
        <v>1</v>
      </c>
      <c r="O21" s="377">
        <v>3</v>
      </c>
      <c r="P21" s="97" t="s">
        <v>8</v>
      </c>
      <c r="Q21" s="76" t="s">
        <v>304</v>
      </c>
      <c r="R21" s="437">
        <v>1</v>
      </c>
      <c r="S21" s="437">
        <v>3</v>
      </c>
      <c r="T21" s="437">
        <v>0</v>
      </c>
      <c r="U21" s="437">
        <v>0</v>
      </c>
      <c r="V21" s="437">
        <f t="shared" si="5"/>
        <v>2</v>
      </c>
      <c r="W21" s="437">
        <v>1</v>
      </c>
      <c r="X21" s="438">
        <v>1</v>
      </c>
      <c r="Y21" s="438">
        <v>14943</v>
      </c>
      <c r="Z21" s="438">
        <v>5864</v>
      </c>
      <c r="AA21" s="438">
        <v>9079</v>
      </c>
      <c r="AB21" s="438">
        <v>9107</v>
      </c>
      <c r="AC21" s="438">
        <v>1593</v>
      </c>
      <c r="AD21" s="438">
        <v>7514</v>
      </c>
      <c r="AE21" s="97" t="s">
        <v>8</v>
      </c>
    </row>
    <row r="22" spans="1:31" s="187" customFormat="1" ht="15.95" customHeight="1">
      <c r="A22" s="76" t="s">
        <v>306</v>
      </c>
      <c r="B22" s="664">
        <f t="shared" si="6"/>
        <v>3</v>
      </c>
      <c r="C22" s="866">
        <f t="shared" si="3"/>
        <v>164.1</v>
      </c>
      <c r="D22" s="866">
        <f t="shared" si="4"/>
        <v>156.6</v>
      </c>
      <c r="E22" s="866">
        <f t="shared" si="7"/>
        <v>8.5</v>
      </c>
      <c r="F22" s="438">
        <v>2</v>
      </c>
      <c r="G22" s="867">
        <v>58.8</v>
      </c>
      <c r="H22" s="867">
        <v>58.8</v>
      </c>
      <c r="I22" s="867">
        <v>2.2000000000000002</v>
      </c>
      <c r="J22" s="437">
        <v>1</v>
      </c>
      <c r="K22" s="871">
        <v>105.3</v>
      </c>
      <c r="L22" s="870">
        <v>97.8</v>
      </c>
      <c r="M22" s="870">
        <v>6.3</v>
      </c>
      <c r="N22" s="377">
        <f t="shared" si="8"/>
        <v>0</v>
      </c>
      <c r="O22" s="377">
        <v>0</v>
      </c>
      <c r="P22" s="97" t="s">
        <v>9</v>
      </c>
      <c r="Q22" s="76" t="s">
        <v>306</v>
      </c>
      <c r="R22" s="437">
        <v>0</v>
      </c>
      <c r="S22" s="437">
        <v>0</v>
      </c>
      <c r="T22" s="437">
        <v>0</v>
      </c>
      <c r="U22" s="437">
        <v>0</v>
      </c>
      <c r="V22" s="437">
        <f t="shared" si="5"/>
        <v>2</v>
      </c>
      <c r="W22" s="437">
        <v>1</v>
      </c>
      <c r="X22" s="438">
        <v>1</v>
      </c>
      <c r="Y22" s="438">
        <v>16970</v>
      </c>
      <c r="Z22" s="438">
        <v>10170</v>
      </c>
      <c r="AA22" s="438">
        <v>6800</v>
      </c>
      <c r="AB22" s="438">
        <v>14485</v>
      </c>
      <c r="AC22" s="438">
        <v>10831</v>
      </c>
      <c r="AD22" s="438">
        <v>3654</v>
      </c>
      <c r="AE22" s="97" t="s">
        <v>9</v>
      </c>
    </row>
    <row r="23" spans="1:31" s="187" customFormat="1" ht="15.95" customHeight="1">
      <c r="A23" s="76" t="s">
        <v>308</v>
      </c>
      <c r="B23" s="664">
        <f t="shared" si="6"/>
        <v>0</v>
      </c>
      <c r="C23" s="866">
        <f t="shared" si="3"/>
        <v>0</v>
      </c>
      <c r="D23" s="866">
        <f t="shared" si="4"/>
        <v>0</v>
      </c>
      <c r="E23" s="866">
        <f t="shared" si="7"/>
        <v>0</v>
      </c>
      <c r="F23" s="438">
        <v>0</v>
      </c>
      <c r="G23" s="1269">
        <v>0</v>
      </c>
      <c r="H23" s="1269">
        <v>0</v>
      </c>
      <c r="I23" s="867">
        <v>0</v>
      </c>
      <c r="J23" s="437">
        <v>0</v>
      </c>
      <c r="K23" s="1271">
        <v>0</v>
      </c>
      <c r="L23" s="1272">
        <v>0</v>
      </c>
      <c r="M23" s="1272">
        <v>0</v>
      </c>
      <c r="N23" s="377">
        <f t="shared" si="8"/>
        <v>1</v>
      </c>
      <c r="O23" s="377">
        <v>2</v>
      </c>
      <c r="P23" s="97" t="s">
        <v>10</v>
      </c>
      <c r="Q23" s="76" t="s">
        <v>308</v>
      </c>
      <c r="R23" s="437">
        <v>1</v>
      </c>
      <c r="S23" s="437">
        <v>2</v>
      </c>
      <c r="T23" s="437">
        <v>0</v>
      </c>
      <c r="U23" s="437">
        <v>0</v>
      </c>
      <c r="V23" s="437">
        <f t="shared" si="5"/>
        <v>1</v>
      </c>
      <c r="W23" s="437">
        <v>0</v>
      </c>
      <c r="X23" s="438">
        <v>1</v>
      </c>
      <c r="Y23" s="438">
        <v>10000</v>
      </c>
      <c r="Z23" s="438">
        <v>0</v>
      </c>
      <c r="AA23" s="438">
        <v>10000</v>
      </c>
      <c r="AB23" s="438">
        <v>3676</v>
      </c>
      <c r="AC23" s="438">
        <v>0</v>
      </c>
      <c r="AD23" s="438">
        <v>3676</v>
      </c>
      <c r="AE23" s="97" t="s">
        <v>10</v>
      </c>
    </row>
    <row r="24" spans="1:31" s="187" customFormat="1" ht="15.95" customHeight="1">
      <c r="A24" s="76" t="s">
        <v>310</v>
      </c>
      <c r="B24" s="664">
        <f t="shared" si="6"/>
        <v>0</v>
      </c>
      <c r="C24" s="866">
        <f t="shared" si="3"/>
        <v>0</v>
      </c>
      <c r="D24" s="866">
        <f t="shared" si="4"/>
        <v>0</v>
      </c>
      <c r="E24" s="866">
        <f t="shared" si="7"/>
        <v>0</v>
      </c>
      <c r="F24" s="438">
        <v>0</v>
      </c>
      <c r="G24" s="1269">
        <v>0</v>
      </c>
      <c r="H24" s="1269">
        <v>0</v>
      </c>
      <c r="I24" s="867">
        <v>0</v>
      </c>
      <c r="J24" s="437">
        <v>0</v>
      </c>
      <c r="K24" s="1272">
        <v>0</v>
      </c>
      <c r="L24" s="1271">
        <v>0</v>
      </c>
      <c r="M24" s="1272">
        <v>0</v>
      </c>
      <c r="N24" s="377">
        <f t="shared" si="8"/>
        <v>0</v>
      </c>
      <c r="O24" s="377">
        <v>0</v>
      </c>
      <c r="P24" s="97" t="s">
        <v>11</v>
      </c>
      <c r="Q24" s="76" t="s">
        <v>310</v>
      </c>
      <c r="R24" s="437">
        <v>0</v>
      </c>
      <c r="S24" s="437">
        <v>0</v>
      </c>
      <c r="T24" s="437">
        <v>0</v>
      </c>
      <c r="U24" s="437">
        <v>0</v>
      </c>
      <c r="V24" s="437">
        <f t="shared" si="5"/>
        <v>3</v>
      </c>
      <c r="W24" s="437">
        <v>0</v>
      </c>
      <c r="X24" s="438">
        <v>3</v>
      </c>
      <c r="Y24" s="438">
        <v>5628</v>
      </c>
      <c r="Z24" s="438">
        <v>0</v>
      </c>
      <c r="AA24" s="438">
        <v>5628</v>
      </c>
      <c r="AB24" s="438">
        <v>1118</v>
      </c>
      <c r="AC24" s="438">
        <v>0</v>
      </c>
      <c r="AD24" s="438">
        <v>1118</v>
      </c>
      <c r="AE24" s="97" t="s">
        <v>11</v>
      </c>
    </row>
    <row r="25" spans="1:31" s="187" customFormat="1" ht="15.95" customHeight="1">
      <c r="A25" s="76" t="s">
        <v>312</v>
      </c>
      <c r="B25" s="664">
        <f t="shared" si="6"/>
        <v>1</v>
      </c>
      <c r="C25" s="866">
        <f t="shared" si="3"/>
        <v>58.3</v>
      </c>
      <c r="D25" s="866">
        <f t="shared" si="4"/>
        <v>20</v>
      </c>
      <c r="E25" s="866">
        <f t="shared" si="7"/>
        <v>1800</v>
      </c>
      <c r="F25" s="438">
        <v>1</v>
      </c>
      <c r="G25" s="867">
        <v>58.3</v>
      </c>
      <c r="H25" s="867">
        <v>20</v>
      </c>
      <c r="I25" s="867">
        <v>1800</v>
      </c>
      <c r="J25" s="437">
        <v>0</v>
      </c>
      <c r="K25" s="1272">
        <v>0</v>
      </c>
      <c r="L25" s="1272">
        <v>0</v>
      </c>
      <c r="M25" s="1272">
        <v>0</v>
      </c>
      <c r="N25" s="377">
        <f t="shared" si="8"/>
        <v>1</v>
      </c>
      <c r="O25" s="377">
        <v>3</v>
      </c>
      <c r="P25" s="97" t="s">
        <v>12</v>
      </c>
      <c r="Q25" s="76" t="s">
        <v>312</v>
      </c>
      <c r="R25" s="437">
        <v>1</v>
      </c>
      <c r="S25" s="437">
        <v>3</v>
      </c>
      <c r="T25" s="437">
        <v>0</v>
      </c>
      <c r="U25" s="437">
        <v>0</v>
      </c>
      <c r="V25" s="437">
        <f t="shared" si="5"/>
        <v>0</v>
      </c>
      <c r="W25" s="437">
        <v>0</v>
      </c>
      <c r="X25" s="438">
        <v>0</v>
      </c>
      <c r="Y25" s="438">
        <v>0</v>
      </c>
      <c r="Z25" s="438">
        <v>0</v>
      </c>
      <c r="AA25" s="438">
        <v>0</v>
      </c>
      <c r="AB25" s="438">
        <v>0</v>
      </c>
      <c r="AC25" s="438">
        <v>0</v>
      </c>
      <c r="AD25" s="438">
        <v>0</v>
      </c>
      <c r="AE25" s="97" t="s">
        <v>12</v>
      </c>
    </row>
    <row r="26" spans="1:31" s="187" customFormat="1" ht="15.95" customHeight="1">
      <c r="A26" s="76" t="s">
        <v>314</v>
      </c>
      <c r="B26" s="664">
        <f t="shared" si="6"/>
        <v>0</v>
      </c>
      <c r="C26" s="866">
        <f t="shared" si="3"/>
        <v>0</v>
      </c>
      <c r="D26" s="866">
        <f t="shared" si="4"/>
        <v>0</v>
      </c>
      <c r="E26" s="866">
        <f t="shared" si="7"/>
        <v>0</v>
      </c>
      <c r="F26" s="438">
        <v>0</v>
      </c>
      <c r="G26" s="1269">
        <v>0</v>
      </c>
      <c r="H26" s="1269">
        <v>0</v>
      </c>
      <c r="I26" s="867">
        <v>0</v>
      </c>
      <c r="J26" s="437">
        <v>0</v>
      </c>
      <c r="K26" s="1272">
        <v>0</v>
      </c>
      <c r="L26" s="1272">
        <v>0</v>
      </c>
      <c r="M26" s="1272">
        <v>0</v>
      </c>
      <c r="N26" s="377">
        <f t="shared" si="8"/>
        <v>1</v>
      </c>
      <c r="O26" s="377">
        <v>2</v>
      </c>
      <c r="P26" s="97" t="s">
        <v>13</v>
      </c>
      <c r="Q26" s="76" t="s">
        <v>314</v>
      </c>
      <c r="R26" s="437">
        <v>1</v>
      </c>
      <c r="S26" s="437">
        <v>2</v>
      </c>
      <c r="T26" s="437">
        <v>0</v>
      </c>
      <c r="U26" s="437">
        <v>0</v>
      </c>
      <c r="V26" s="437">
        <f t="shared" si="5"/>
        <v>3</v>
      </c>
      <c r="W26" s="437">
        <v>0</v>
      </c>
      <c r="X26" s="438">
        <v>3</v>
      </c>
      <c r="Y26" s="438">
        <v>21000</v>
      </c>
      <c r="Z26" s="438">
        <v>0</v>
      </c>
      <c r="AA26" s="438">
        <v>21000</v>
      </c>
      <c r="AB26" s="438">
        <v>14</v>
      </c>
      <c r="AC26" s="438">
        <v>0</v>
      </c>
      <c r="AD26" s="438">
        <v>14</v>
      </c>
      <c r="AE26" s="97" t="s">
        <v>13</v>
      </c>
    </row>
    <row r="27" spans="1:31" s="187" customFormat="1" ht="15.95" customHeight="1">
      <c r="A27" s="76" t="s">
        <v>316</v>
      </c>
      <c r="B27" s="664">
        <f t="shared" si="6"/>
        <v>5</v>
      </c>
      <c r="C27" s="866">
        <f t="shared" si="3"/>
        <v>981.1</v>
      </c>
      <c r="D27" s="866">
        <f t="shared" si="4"/>
        <v>720.1</v>
      </c>
      <c r="E27" s="866">
        <f t="shared" si="7"/>
        <v>28.2</v>
      </c>
      <c r="F27" s="438">
        <v>0</v>
      </c>
      <c r="G27" s="1269">
        <v>0</v>
      </c>
      <c r="H27" s="1269">
        <v>0</v>
      </c>
      <c r="I27" s="867">
        <v>0</v>
      </c>
      <c r="J27" s="437">
        <v>5</v>
      </c>
      <c r="K27" s="870">
        <v>981.1</v>
      </c>
      <c r="L27" s="870">
        <v>720.1</v>
      </c>
      <c r="M27" s="870">
        <v>28.2</v>
      </c>
      <c r="N27" s="377">
        <f t="shared" si="8"/>
        <v>0</v>
      </c>
      <c r="O27" s="377">
        <v>0</v>
      </c>
      <c r="P27" s="97" t="s">
        <v>14</v>
      </c>
      <c r="Q27" s="76" t="s">
        <v>316</v>
      </c>
      <c r="R27" s="437">
        <v>0</v>
      </c>
      <c r="S27" s="437">
        <v>0</v>
      </c>
      <c r="T27" s="437">
        <v>0</v>
      </c>
      <c r="U27" s="437">
        <v>0</v>
      </c>
      <c r="V27" s="437">
        <f t="shared" si="5"/>
        <v>2</v>
      </c>
      <c r="W27" s="437">
        <v>0</v>
      </c>
      <c r="X27" s="438">
        <v>2</v>
      </c>
      <c r="Y27" s="438">
        <v>6304</v>
      </c>
      <c r="Z27" s="438">
        <v>0</v>
      </c>
      <c r="AA27" s="438">
        <v>6304</v>
      </c>
      <c r="AB27" s="438">
        <v>652</v>
      </c>
      <c r="AC27" s="438">
        <v>0</v>
      </c>
      <c r="AD27" s="378">
        <v>652</v>
      </c>
      <c r="AE27" s="97" t="s">
        <v>14</v>
      </c>
    </row>
    <row r="28" spans="1:31" s="187" customFormat="1" ht="15.95" customHeight="1">
      <c r="A28" s="76" t="s">
        <v>318</v>
      </c>
      <c r="B28" s="664">
        <f t="shared" si="6"/>
        <v>3</v>
      </c>
      <c r="C28" s="866">
        <f t="shared" si="3"/>
        <v>1124.5</v>
      </c>
      <c r="D28" s="866">
        <f t="shared" si="4"/>
        <v>600.9</v>
      </c>
      <c r="E28" s="866">
        <f t="shared" si="7"/>
        <v>39861</v>
      </c>
      <c r="F28" s="438">
        <v>0</v>
      </c>
      <c r="G28" s="1269">
        <v>0</v>
      </c>
      <c r="H28" s="1269">
        <v>0</v>
      </c>
      <c r="I28" s="867">
        <v>0</v>
      </c>
      <c r="J28" s="437">
        <v>3</v>
      </c>
      <c r="K28" s="870">
        <v>1124.5</v>
      </c>
      <c r="L28" s="870">
        <v>600.9</v>
      </c>
      <c r="M28" s="870">
        <v>39861</v>
      </c>
      <c r="N28" s="377">
        <f t="shared" si="8"/>
        <v>0</v>
      </c>
      <c r="O28" s="377">
        <v>0</v>
      </c>
      <c r="P28" s="97" t="s">
        <v>15</v>
      </c>
      <c r="Q28" s="76" t="s">
        <v>318</v>
      </c>
      <c r="R28" s="437">
        <v>0</v>
      </c>
      <c r="S28" s="437">
        <v>0</v>
      </c>
      <c r="T28" s="437">
        <v>0</v>
      </c>
      <c r="U28" s="437">
        <v>0</v>
      </c>
      <c r="V28" s="437">
        <f t="shared" si="5"/>
        <v>2</v>
      </c>
      <c r="W28" s="437">
        <v>0</v>
      </c>
      <c r="X28" s="438">
        <v>2</v>
      </c>
      <c r="Y28" s="438">
        <v>11493</v>
      </c>
      <c r="Z28" s="438">
        <v>0</v>
      </c>
      <c r="AA28" s="438">
        <v>11493</v>
      </c>
      <c r="AB28" s="438">
        <v>1685</v>
      </c>
      <c r="AC28" s="438">
        <v>0</v>
      </c>
      <c r="AD28" s="438">
        <v>1685</v>
      </c>
      <c r="AE28" s="97" t="s">
        <v>15</v>
      </c>
    </row>
    <row r="29" spans="1:31" s="187" customFormat="1" ht="15.95" customHeight="1">
      <c r="A29" s="76" t="s">
        <v>320</v>
      </c>
      <c r="B29" s="664">
        <f t="shared" si="6"/>
        <v>0</v>
      </c>
      <c r="C29" s="866">
        <f t="shared" si="3"/>
        <v>0</v>
      </c>
      <c r="D29" s="866">
        <f t="shared" si="4"/>
        <v>0</v>
      </c>
      <c r="E29" s="866">
        <f t="shared" si="7"/>
        <v>0</v>
      </c>
      <c r="F29" s="438">
        <v>0</v>
      </c>
      <c r="G29" s="1269">
        <v>0</v>
      </c>
      <c r="H29" s="1269">
        <v>0</v>
      </c>
      <c r="I29" s="867">
        <v>0</v>
      </c>
      <c r="J29" s="437">
        <v>0</v>
      </c>
      <c r="K29" s="1272">
        <v>0</v>
      </c>
      <c r="L29" s="1272">
        <v>0</v>
      </c>
      <c r="M29" s="1272">
        <v>0</v>
      </c>
      <c r="N29" s="377">
        <f t="shared" si="8"/>
        <v>1</v>
      </c>
      <c r="O29" s="377">
        <v>2</v>
      </c>
      <c r="P29" s="97" t="s">
        <v>16</v>
      </c>
      <c r="Q29" s="76" t="s">
        <v>320</v>
      </c>
      <c r="R29" s="437">
        <v>1</v>
      </c>
      <c r="S29" s="437">
        <v>2</v>
      </c>
      <c r="T29" s="437">
        <v>0</v>
      </c>
      <c r="U29" s="437">
        <v>0</v>
      </c>
      <c r="V29" s="437">
        <f t="shared" si="5"/>
        <v>0</v>
      </c>
      <c r="W29" s="437">
        <v>0</v>
      </c>
      <c r="X29" s="438">
        <v>0</v>
      </c>
      <c r="Y29" s="438">
        <v>0</v>
      </c>
      <c r="Z29" s="438">
        <v>0</v>
      </c>
      <c r="AA29" s="438">
        <v>0</v>
      </c>
      <c r="AB29" s="438">
        <v>0</v>
      </c>
      <c r="AC29" s="438">
        <v>0</v>
      </c>
      <c r="AD29" s="438">
        <v>0</v>
      </c>
      <c r="AE29" s="97" t="s">
        <v>16</v>
      </c>
    </row>
    <row r="30" spans="1:31" s="187" customFormat="1" ht="15.95" customHeight="1">
      <c r="A30" s="76" t="s">
        <v>322</v>
      </c>
      <c r="B30" s="664">
        <f t="shared" si="6"/>
        <v>0</v>
      </c>
      <c r="C30" s="866">
        <f t="shared" si="3"/>
        <v>0</v>
      </c>
      <c r="D30" s="866">
        <f t="shared" si="4"/>
        <v>0</v>
      </c>
      <c r="E30" s="866">
        <f t="shared" si="7"/>
        <v>0</v>
      </c>
      <c r="F30" s="438">
        <v>0</v>
      </c>
      <c r="G30" s="1269">
        <v>0</v>
      </c>
      <c r="H30" s="1269">
        <v>0</v>
      </c>
      <c r="I30" s="867">
        <v>0</v>
      </c>
      <c r="J30" s="437">
        <v>0</v>
      </c>
      <c r="K30" s="1272">
        <v>0</v>
      </c>
      <c r="L30" s="1272">
        <v>0</v>
      </c>
      <c r="M30" s="1272">
        <v>0</v>
      </c>
      <c r="N30" s="377">
        <f t="shared" si="8"/>
        <v>0</v>
      </c>
      <c r="O30" s="377">
        <v>0</v>
      </c>
      <c r="P30" s="97" t="s">
        <v>17</v>
      </c>
      <c r="Q30" s="76" t="s">
        <v>322</v>
      </c>
      <c r="R30" s="437">
        <v>0</v>
      </c>
      <c r="S30" s="437">
        <v>0</v>
      </c>
      <c r="T30" s="437">
        <v>0</v>
      </c>
      <c r="U30" s="437">
        <v>0</v>
      </c>
      <c r="V30" s="903">
        <f t="shared" si="5"/>
        <v>0</v>
      </c>
      <c r="W30" s="903">
        <v>0</v>
      </c>
      <c r="X30" s="907">
        <v>0</v>
      </c>
      <c r="Y30" s="907">
        <v>0</v>
      </c>
      <c r="Z30" s="907">
        <v>0</v>
      </c>
      <c r="AA30" s="907">
        <v>0</v>
      </c>
      <c r="AB30" s="907">
        <v>0</v>
      </c>
      <c r="AC30" s="907">
        <v>0</v>
      </c>
      <c r="AD30" s="907">
        <v>0</v>
      </c>
      <c r="AE30" s="97" t="s">
        <v>17</v>
      </c>
    </row>
    <row r="31" spans="1:31" s="187" customFormat="1" ht="15.95" customHeight="1">
      <c r="A31" s="76" t="s">
        <v>324</v>
      </c>
      <c r="B31" s="664">
        <f t="shared" si="6"/>
        <v>0</v>
      </c>
      <c r="C31" s="866">
        <f t="shared" si="3"/>
        <v>0</v>
      </c>
      <c r="D31" s="866">
        <f t="shared" si="4"/>
        <v>0</v>
      </c>
      <c r="E31" s="866">
        <f t="shared" si="7"/>
        <v>0</v>
      </c>
      <c r="F31" s="438">
        <v>0</v>
      </c>
      <c r="G31" s="1269">
        <v>0</v>
      </c>
      <c r="H31" s="1269">
        <v>0</v>
      </c>
      <c r="I31" s="867">
        <v>0</v>
      </c>
      <c r="J31" s="437">
        <v>0</v>
      </c>
      <c r="K31" s="1272">
        <v>0</v>
      </c>
      <c r="L31" s="1272">
        <v>0</v>
      </c>
      <c r="M31" s="1272">
        <v>0</v>
      </c>
      <c r="N31" s="377">
        <f t="shared" si="8"/>
        <v>0</v>
      </c>
      <c r="O31" s="377">
        <v>0</v>
      </c>
      <c r="P31" s="97" t="s">
        <v>18</v>
      </c>
      <c r="Q31" s="76" t="s">
        <v>324</v>
      </c>
      <c r="R31" s="437">
        <v>0</v>
      </c>
      <c r="S31" s="437">
        <v>0</v>
      </c>
      <c r="T31" s="437">
        <v>0</v>
      </c>
      <c r="U31" s="437">
        <v>0</v>
      </c>
      <c r="V31" s="437">
        <f t="shared" si="5"/>
        <v>0</v>
      </c>
      <c r="W31" s="437">
        <v>0</v>
      </c>
      <c r="X31" s="438">
        <v>0</v>
      </c>
      <c r="Y31" s="438">
        <v>0</v>
      </c>
      <c r="Z31" s="438">
        <v>0</v>
      </c>
      <c r="AA31" s="438">
        <v>0</v>
      </c>
      <c r="AB31" s="438">
        <v>0</v>
      </c>
      <c r="AC31" s="438">
        <v>0</v>
      </c>
      <c r="AD31" s="438">
        <v>0</v>
      </c>
      <c r="AE31" s="97" t="s">
        <v>18</v>
      </c>
    </row>
    <row r="32" spans="1:31" s="187" customFormat="1" ht="15.95" customHeight="1">
      <c r="A32" s="76" t="s">
        <v>326</v>
      </c>
      <c r="B32" s="664">
        <f t="shared" si="6"/>
        <v>1</v>
      </c>
      <c r="C32" s="866">
        <f t="shared" si="3"/>
        <v>6.6</v>
      </c>
      <c r="D32" s="866">
        <f t="shared" si="4"/>
        <v>6.6</v>
      </c>
      <c r="E32" s="866">
        <f t="shared" si="7"/>
        <v>0</v>
      </c>
      <c r="F32" s="438">
        <v>1</v>
      </c>
      <c r="G32" s="867">
        <v>6.6</v>
      </c>
      <c r="H32" s="867">
        <v>6.6</v>
      </c>
      <c r="I32" s="867">
        <v>0</v>
      </c>
      <c r="J32" s="437">
        <v>0</v>
      </c>
      <c r="K32" s="1272">
        <v>0</v>
      </c>
      <c r="L32" s="1272">
        <v>0</v>
      </c>
      <c r="M32" s="1272">
        <v>0</v>
      </c>
      <c r="N32" s="377">
        <f t="shared" si="8"/>
        <v>0</v>
      </c>
      <c r="O32" s="377">
        <v>0</v>
      </c>
      <c r="P32" s="97" t="s">
        <v>19</v>
      </c>
      <c r="Q32" s="76" t="s">
        <v>326</v>
      </c>
      <c r="R32" s="437">
        <v>0</v>
      </c>
      <c r="S32" s="437">
        <v>0</v>
      </c>
      <c r="T32" s="437">
        <v>0</v>
      </c>
      <c r="U32" s="437">
        <v>0</v>
      </c>
      <c r="V32" s="437">
        <f t="shared" si="5"/>
        <v>0</v>
      </c>
      <c r="W32" s="437">
        <v>0</v>
      </c>
      <c r="X32" s="438">
        <v>0</v>
      </c>
      <c r="Y32" s="438">
        <v>0</v>
      </c>
      <c r="Z32" s="438">
        <v>0</v>
      </c>
      <c r="AA32" s="438">
        <v>0</v>
      </c>
      <c r="AB32" s="438">
        <v>0</v>
      </c>
      <c r="AC32" s="438">
        <v>0</v>
      </c>
      <c r="AD32" s="438">
        <v>0</v>
      </c>
      <c r="AE32" s="97" t="s">
        <v>19</v>
      </c>
    </row>
    <row r="33" spans="1:31" s="187" customFormat="1" ht="15.95" customHeight="1">
      <c r="A33" s="76" t="s">
        <v>328</v>
      </c>
      <c r="B33" s="664">
        <f t="shared" si="6"/>
        <v>0</v>
      </c>
      <c r="C33" s="866">
        <f t="shared" si="3"/>
        <v>0</v>
      </c>
      <c r="D33" s="866">
        <f t="shared" si="4"/>
        <v>0</v>
      </c>
      <c r="E33" s="866">
        <f t="shared" si="7"/>
        <v>0</v>
      </c>
      <c r="F33" s="438">
        <v>0</v>
      </c>
      <c r="G33" s="1269">
        <v>0</v>
      </c>
      <c r="H33" s="1269">
        <v>0</v>
      </c>
      <c r="I33" s="867">
        <v>0</v>
      </c>
      <c r="J33" s="437">
        <v>0</v>
      </c>
      <c r="K33" s="1272">
        <v>0</v>
      </c>
      <c r="L33" s="1272">
        <v>0</v>
      </c>
      <c r="M33" s="1272">
        <v>0</v>
      </c>
      <c r="N33" s="377">
        <f t="shared" si="8"/>
        <v>0</v>
      </c>
      <c r="O33" s="377">
        <v>0</v>
      </c>
      <c r="P33" s="97" t="s">
        <v>20</v>
      </c>
      <c r="Q33" s="76" t="s">
        <v>328</v>
      </c>
      <c r="R33" s="437">
        <v>0</v>
      </c>
      <c r="S33" s="437">
        <v>0</v>
      </c>
      <c r="T33" s="437">
        <v>0</v>
      </c>
      <c r="U33" s="437">
        <v>0</v>
      </c>
      <c r="V33" s="437">
        <f t="shared" si="5"/>
        <v>3</v>
      </c>
      <c r="W33" s="437">
        <v>0</v>
      </c>
      <c r="X33" s="438">
        <v>3</v>
      </c>
      <c r="Y33" s="438">
        <v>6462</v>
      </c>
      <c r="Z33" s="438">
        <v>0</v>
      </c>
      <c r="AA33" s="438">
        <v>6462</v>
      </c>
      <c r="AB33" s="438">
        <v>100</v>
      </c>
      <c r="AC33" s="438">
        <v>0</v>
      </c>
      <c r="AD33" s="438">
        <v>100</v>
      </c>
      <c r="AE33" s="97" t="s">
        <v>20</v>
      </c>
    </row>
    <row r="34" spans="1:31" s="187" customFormat="1" ht="15.95" customHeight="1">
      <c r="A34" s="76" t="s">
        <v>330</v>
      </c>
      <c r="B34" s="664">
        <f t="shared" si="6"/>
        <v>0</v>
      </c>
      <c r="C34" s="866">
        <f t="shared" si="3"/>
        <v>0</v>
      </c>
      <c r="D34" s="866">
        <f t="shared" si="4"/>
        <v>0</v>
      </c>
      <c r="E34" s="866">
        <f t="shared" si="7"/>
        <v>0</v>
      </c>
      <c r="F34" s="438">
        <v>0</v>
      </c>
      <c r="G34" s="1269">
        <v>0</v>
      </c>
      <c r="H34" s="1269">
        <v>0</v>
      </c>
      <c r="I34" s="867">
        <v>0</v>
      </c>
      <c r="J34" s="437">
        <v>0</v>
      </c>
      <c r="K34" s="1272">
        <v>0</v>
      </c>
      <c r="L34" s="1272">
        <v>0</v>
      </c>
      <c r="M34" s="1272">
        <v>0</v>
      </c>
      <c r="N34" s="377">
        <f t="shared" si="8"/>
        <v>0</v>
      </c>
      <c r="O34" s="377">
        <v>0</v>
      </c>
      <c r="P34" s="97" t="s">
        <v>21</v>
      </c>
      <c r="Q34" s="76" t="s">
        <v>330</v>
      </c>
      <c r="R34" s="437">
        <v>0</v>
      </c>
      <c r="S34" s="437">
        <v>0</v>
      </c>
      <c r="T34" s="437">
        <v>0</v>
      </c>
      <c r="U34" s="437">
        <v>0</v>
      </c>
      <c r="V34" s="437">
        <f t="shared" si="5"/>
        <v>0</v>
      </c>
      <c r="W34" s="437">
        <v>0</v>
      </c>
      <c r="X34" s="438">
        <v>0</v>
      </c>
      <c r="Y34" s="438">
        <v>0</v>
      </c>
      <c r="Z34" s="438">
        <v>0</v>
      </c>
      <c r="AA34" s="438">
        <v>0</v>
      </c>
      <c r="AB34" s="438">
        <v>0</v>
      </c>
      <c r="AC34" s="438">
        <v>0</v>
      </c>
      <c r="AD34" s="438">
        <v>0</v>
      </c>
      <c r="AE34" s="97" t="s">
        <v>21</v>
      </c>
    </row>
    <row r="35" spans="1:31" s="187" customFormat="1" ht="15.95" customHeight="1">
      <c r="A35" s="76" t="s">
        <v>332</v>
      </c>
      <c r="B35" s="664">
        <f t="shared" si="6"/>
        <v>3</v>
      </c>
      <c r="C35" s="866">
        <f t="shared" si="3"/>
        <v>380.7</v>
      </c>
      <c r="D35" s="866">
        <f t="shared" si="4"/>
        <v>129</v>
      </c>
      <c r="E35" s="866">
        <f t="shared" si="7"/>
        <v>14107</v>
      </c>
      <c r="F35" s="438">
        <v>1</v>
      </c>
      <c r="G35" s="867">
        <v>7.7</v>
      </c>
      <c r="H35" s="867">
        <v>3</v>
      </c>
      <c r="I35" s="867">
        <v>4</v>
      </c>
      <c r="J35" s="437">
        <v>2</v>
      </c>
      <c r="K35" s="870">
        <v>373</v>
      </c>
      <c r="L35" s="870">
        <v>126</v>
      </c>
      <c r="M35" s="870">
        <v>14103</v>
      </c>
      <c r="N35" s="377">
        <f t="shared" si="8"/>
        <v>0</v>
      </c>
      <c r="O35" s="377">
        <v>0</v>
      </c>
      <c r="P35" s="97" t="s">
        <v>22</v>
      </c>
      <c r="Q35" s="76" t="s">
        <v>332</v>
      </c>
      <c r="R35" s="437">
        <v>0</v>
      </c>
      <c r="S35" s="437">
        <v>0</v>
      </c>
      <c r="T35" s="437">
        <v>0</v>
      </c>
      <c r="U35" s="437">
        <v>0</v>
      </c>
      <c r="V35" s="437">
        <f t="shared" si="5"/>
        <v>4</v>
      </c>
      <c r="W35" s="437">
        <v>0</v>
      </c>
      <c r="X35" s="438">
        <v>4</v>
      </c>
      <c r="Y35" s="438">
        <v>12419</v>
      </c>
      <c r="Z35" s="438">
        <v>0</v>
      </c>
      <c r="AA35" s="438">
        <v>12419</v>
      </c>
      <c r="AB35" s="438">
        <v>12419</v>
      </c>
      <c r="AC35" s="438">
        <v>0</v>
      </c>
      <c r="AD35" s="438">
        <v>12419</v>
      </c>
      <c r="AE35" s="97" t="s">
        <v>22</v>
      </c>
    </row>
    <row r="36" spans="1:31" s="187" customFormat="1" ht="15.95" customHeight="1">
      <c r="A36" s="76" t="s">
        <v>334</v>
      </c>
      <c r="B36" s="664">
        <f t="shared" si="6"/>
        <v>5</v>
      </c>
      <c r="C36" s="866">
        <f t="shared" si="3"/>
        <v>1156</v>
      </c>
      <c r="D36" s="866">
        <f t="shared" si="4"/>
        <v>623</v>
      </c>
      <c r="E36" s="866">
        <f t="shared" si="7"/>
        <v>36062</v>
      </c>
      <c r="F36" s="438">
        <v>0</v>
      </c>
      <c r="G36" s="1269">
        <v>0</v>
      </c>
      <c r="H36" s="1269">
        <v>0</v>
      </c>
      <c r="I36" s="867">
        <v>0</v>
      </c>
      <c r="J36" s="437">
        <v>5</v>
      </c>
      <c r="K36" s="870">
        <v>1156</v>
      </c>
      <c r="L36" s="1219">
        <v>623</v>
      </c>
      <c r="M36" s="1219">
        <v>36062</v>
      </c>
      <c r="N36" s="377">
        <f t="shared" si="8"/>
        <v>0</v>
      </c>
      <c r="O36" s="377">
        <v>0</v>
      </c>
      <c r="P36" s="97" t="s">
        <v>23</v>
      </c>
      <c r="Q36" s="76" t="s">
        <v>334</v>
      </c>
      <c r="R36" s="437">
        <v>0</v>
      </c>
      <c r="S36" s="437">
        <v>0</v>
      </c>
      <c r="T36" s="437">
        <v>0</v>
      </c>
      <c r="U36" s="437">
        <v>0</v>
      </c>
      <c r="V36" s="437">
        <f t="shared" si="5"/>
        <v>4</v>
      </c>
      <c r="W36" s="437">
        <v>1</v>
      </c>
      <c r="X36" s="438">
        <v>3</v>
      </c>
      <c r="Y36" s="438">
        <v>10452</v>
      </c>
      <c r="Z36" s="438">
        <v>3932</v>
      </c>
      <c r="AA36" s="438">
        <v>6520</v>
      </c>
      <c r="AB36" s="438">
        <v>5198</v>
      </c>
      <c r="AC36" s="438">
        <v>789</v>
      </c>
      <c r="AD36" s="438">
        <v>4409</v>
      </c>
      <c r="AE36" s="97" t="s">
        <v>23</v>
      </c>
    </row>
    <row r="37" spans="1:31" s="187" customFormat="1" ht="15.95" customHeight="1">
      <c r="A37" s="76" t="s">
        <v>336</v>
      </c>
      <c r="B37" s="664">
        <f t="shared" si="6"/>
        <v>0</v>
      </c>
      <c r="C37" s="866">
        <f t="shared" si="3"/>
        <v>0</v>
      </c>
      <c r="D37" s="866">
        <f t="shared" si="4"/>
        <v>0</v>
      </c>
      <c r="E37" s="866">
        <f t="shared" si="7"/>
        <v>0</v>
      </c>
      <c r="F37" s="438">
        <v>0</v>
      </c>
      <c r="G37" s="1269">
        <v>0</v>
      </c>
      <c r="H37" s="1269">
        <v>0</v>
      </c>
      <c r="I37" s="867">
        <v>0</v>
      </c>
      <c r="J37" s="437">
        <v>0</v>
      </c>
      <c r="K37" s="1272">
        <v>0</v>
      </c>
      <c r="L37" s="1272">
        <v>0</v>
      </c>
      <c r="M37" s="1272">
        <v>0</v>
      </c>
      <c r="N37" s="377">
        <f t="shared" si="8"/>
        <v>0</v>
      </c>
      <c r="O37" s="377">
        <v>0</v>
      </c>
      <c r="P37" s="97" t="s">
        <v>24</v>
      </c>
      <c r="Q37" s="76" t="s">
        <v>336</v>
      </c>
      <c r="R37" s="437">
        <v>0</v>
      </c>
      <c r="S37" s="437">
        <v>0</v>
      </c>
      <c r="T37" s="437">
        <v>0</v>
      </c>
      <c r="U37" s="437">
        <v>0</v>
      </c>
      <c r="V37" s="437">
        <f t="shared" si="5"/>
        <v>0</v>
      </c>
      <c r="W37" s="437">
        <v>0</v>
      </c>
      <c r="X37" s="438">
        <v>0</v>
      </c>
      <c r="Y37" s="438">
        <v>0</v>
      </c>
      <c r="Z37" s="438">
        <v>0</v>
      </c>
      <c r="AA37" s="438">
        <v>0</v>
      </c>
      <c r="AB37" s="438">
        <v>0</v>
      </c>
      <c r="AC37" s="438">
        <v>0</v>
      </c>
      <c r="AD37" s="438">
        <v>0</v>
      </c>
      <c r="AE37" s="97" t="s">
        <v>24</v>
      </c>
    </row>
    <row r="38" spans="1:31" s="187" customFormat="1" ht="15.95" customHeight="1">
      <c r="A38" s="76" t="s">
        <v>1016</v>
      </c>
      <c r="B38" s="664">
        <f t="shared" si="6"/>
        <v>0</v>
      </c>
      <c r="C38" s="866">
        <f t="shared" si="3"/>
        <v>0</v>
      </c>
      <c r="D38" s="866">
        <f t="shared" si="4"/>
        <v>0</v>
      </c>
      <c r="E38" s="866">
        <f t="shared" si="7"/>
        <v>0</v>
      </c>
      <c r="F38" s="438">
        <v>0</v>
      </c>
      <c r="G38" s="1269">
        <v>0</v>
      </c>
      <c r="H38" s="1269">
        <v>0</v>
      </c>
      <c r="I38" s="867">
        <v>0</v>
      </c>
      <c r="J38" s="438">
        <v>0</v>
      </c>
      <c r="K38" s="1269">
        <v>0</v>
      </c>
      <c r="L38" s="1272">
        <v>0</v>
      </c>
      <c r="M38" s="1272">
        <v>0</v>
      </c>
      <c r="N38" s="377">
        <f t="shared" si="8"/>
        <v>0</v>
      </c>
      <c r="O38" s="377">
        <v>0</v>
      </c>
      <c r="P38" s="97" t="s">
        <v>25</v>
      </c>
      <c r="Q38" s="76" t="s">
        <v>1016</v>
      </c>
      <c r="R38" s="437">
        <v>0</v>
      </c>
      <c r="S38" s="437">
        <v>0</v>
      </c>
      <c r="T38" s="437">
        <v>0</v>
      </c>
      <c r="U38" s="437">
        <v>0</v>
      </c>
      <c r="V38" s="437">
        <f t="shared" si="5"/>
        <v>0</v>
      </c>
      <c r="W38" s="437">
        <v>0</v>
      </c>
      <c r="X38" s="438">
        <v>0</v>
      </c>
      <c r="Y38" s="438">
        <v>0</v>
      </c>
      <c r="Z38" s="438">
        <v>0</v>
      </c>
      <c r="AA38" s="438">
        <v>0</v>
      </c>
      <c r="AB38" s="438">
        <v>0</v>
      </c>
      <c r="AC38" s="438">
        <v>0</v>
      </c>
      <c r="AD38" s="438">
        <v>0</v>
      </c>
      <c r="AE38" s="97" t="s">
        <v>25</v>
      </c>
    </row>
    <row r="39" spans="1:31" s="187" customFormat="1" ht="15.95" customHeight="1">
      <c r="A39" s="76" t="s">
        <v>340</v>
      </c>
      <c r="B39" s="664">
        <f t="shared" si="6"/>
        <v>1</v>
      </c>
      <c r="C39" s="866">
        <f t="shared" si="3"/>
        <v>30.5</v>
      </c>
      <c r="D39" s="866">
        <f t="shared" si="4"/>
        <v>21.5</v>
      </c>
      <c r="E39" s="866">
        <f t="shared" si="7"/>
        <v>9</v>
      </c>
      <c r="F39" s="438">
        <v>1</v>
      </c>
      <c r="G39" s="867">
        <v>30.5</v>
      </c>
      <c r="H39" s="867">
        <v>21.5</v>
      </c>
      <c r="I39" s="867">
        <v>9</v>
      </c>
      <c r="J39" s="438">
        <v>0</v>
      </c>
      <c r="K39" s="1269">
        <v>0</v>
      </c>
      <c r="L39" s="1269">
        <v>0</v>
      </c>
      <c r="M39" s="1269">
        <v>0</v>
      </c>
      <c r="N39" s="377">
        <f t="shared" si="8"/>
        <v>0</v>
      </c>
      <c r="O39" s="377">
        <v>0</v>
      </c>
      <c r="P39" s="97" t="s">
        <v>26</v>
      </c>
      <c r="Q39" s="76" t="s">
        <v>340</v>
      </c>
      <c r="R39" s="378">
        <v>0</v>
      </c>
      <c r="S39" s="438">
        <v>0</v>
      </c>
      <c r="T39" s="438">
        <v>0</v>
      </c>
      <c r="U39" s="438">
        <v>0</v>
      </c>
      <c r="V39" s="437">
        <f t="shared" si="5"/>
        <v>1</v>
      </c>
      <c r="W39" s="438">
        <v>0</v>
      </c>
      <c r="X39" s="438">
        <v>1</v>
      </c>
      <c r="Y39" s="438">
        <v>500</v>
      </c>
      <c r="Z39" s="438">
        <v>0</v>
      </c>
      <c r="AA39" s="438">
        <v>500</v>
      </c>
      <c r="AB39" s="438">
        <v>300</v>
      </c>
      <c r="AC39" s="438">
        <v>0</v>
      </c>
      <c r="AD39" s="438">
        <v>300</v>
      </c>
      <c r="AE39" s="97" t="s">
        <v>26</v>
      </c>
    </row>
    <row r="40" spans="1:31" s="187" customFormat="1" ht="15.95" customHeight="1" thickBot="1">
      <c r="A40" s="98" t="s">
        <v>342</v>
      </c>
      <c r="B40" s="642">
        <f t="shared" si="6"/>
        <v>0</v>
      </c>
      <c r="C40" s="868">
        <f t="shared" si="3"/>
        <v>0</v>
      </c>
      <c r="D40" s="868">
        <f t="shared" si="4"/>
        <v>0</v>
      </c>
      <c r="E40" s="868">
        <f t="shared" si="7"/>
        <v>0</v>
      </c>
      <c r="F40" s="495">
        <v>0</v>
      </c>
      <c r="G40" s="1270">
        <v>0</v>
      </c>
      <c r="H40" s="1270">
        <v>0</v>
      </c>
      <c r="I40" s="869">
        <v>0</v>
      </c>
      <c r="J40" s="495">
        <v>0</v>
      </c>
      <c r="K40" s="1270">
        <v>0</v>
      </c>
      <c r="L40" s="1270">
        <v>0</v>
      </c>
      <c r="M40" s="1270">
        <v>0</v>
      </c>
      <c r="N40" s="377">
        <f t="shared" si="8"/>
        <v>1</v>
      </c>
      <c r="O40" s="377">
        <v>2</v>
      </c>
      <c r="P40" s="99" t="s">
        <v>27</v>
      </c>
      <c r="Q40" s="98" t="s">
        <v>342</v>
      </c>
      <c r="R40" s="30">
        <v>1</v>
      </c>
      <c r="S40" s="437">
        <v>2</v>
      </c>
      <c r="T40" s="437">
        <v>0</v>
      </c>
      <c r="U40" s="437">
        <v>0</v>
      </c>
      <c r="V40" s="437">
        <f t="shared" si="5"/>
        <v>0</v>
      </c>
      <c r="W40" s="437">
        <v>0</v>
      </c>
      <c r="X40" s="438">
        <v>0</v>
      </c>
      <c r="Y40" s="438">
        <v>210</v>
      </c>
      <c r="Z40" s="438">
        <v>210</v>
      </c>
      <c r="AA40" s="438">
        <v>0</v>
      </c>
      <c r="AB40" s="438">
        <v>19</v>
      </c>
      <c r="AC40" s="438">
        <v>19</v>
      </c>
      <c r="AD40" s="438">
        <v>0</v>
      </c>
      <c r="AE40" s="99" t="s">
        <v>27</v>
      </c>
    </row>
    <row r="41" spans="1:31" s="225" customFormat="1" ht="12.95" customHeight="1">
      <c r="A41" s="394" t="s">
        <v>1261</v>
      </c>
      <c r="B41" s="394"/>
      <c r="C41" s="394"/>
      <c r="D41" s="778"/>
      <c r="E41" s="778"/>
      <c r="F41" s="779"/>
      <c r="G41" s="645"/>
      <c r="H41" s="780"/>
      <c r="I41" s="780"/>
      <c r="J41" s="2095"/>
      <c r="K41" s="2095"/>
      <c r="L41" s="781"/>
      <c r="M41" s="778"/>
      <c r="N41" s="782"/>
      <c r="O41" s="782"/>
      <c r="P41" s="783" t="s">
        <v>464</v>
      </c>
      <c r="Q41" s="394" t="s">
        <v>1261</v>
      </c>
      <c r="R41" s="782"/>
      <c r="S41" s="782"/>
      <c r="T41" s="782"/>
      <c r="U41" s="782"/>
      <c r="V41" s="782"/>
      <c r="W41" s="782"/>
      <c r="X41" s="782"/>
      <c r="Y41" s="782"/>
      <c r="Z41" s="782"/>
      <c r="AA41" s="782"/>
      <c r="AB41" s="782"/>
      <c r="AC41" s="782"/>
      <c r="AD41" s="784" t="s">
        <v>464</v>
      </c>
      <c r="AE41" s="783" t="s">
        <v>464</v>
      </c>
    </row>
    <row r="42" spans="1:31" s="225" customFormat="1" ht="12" customHeight="1">
      <c r="A42" s="779" t="s">
        <v>465</v>
      </c>
      <c r="B42" s="781"/>
      <c r="C42" s="785"/>
      <c r="D42" s="785"/>
      <c r="E42" s="785"/>
      <c r="F42" s="785"/>
      <c r="G42" s="785"/>
      <c r="H42" s="785"/>
      <c r="I42" s="778"/>
      <c r="J42" s="781"/>
      <c r="K42" s="785"/>
      <c r="L42" s="394"/>
      <c r="M42" s="779"/>
      <c r="N42" s="779"/>
      <c r="O42" s="779"/>
      <c r="P42" s="779"/>
      <c r="Q42" s="779" t="s">
        <v>465</v>
      </c>
      <c r="R42" s="779"/>
      <c r="S42" s="779"/>
      <c r="T42" s="779"/>
      <c r="U42" s="779"/>
      <c r="V42" s="779"/>
      <c r="W42" s="779"/>
      <c r="X42" s="779"/>
      <c r="Y42" s="779"/>
      <c r="Z42" s="779"/>
      <c r="AA42" s="779"/>
      <c r="AB42" s="779"/>
      <c r="AC42" s="779"/>
      <c r="AD42" s="394"/>
    </row>
    <row r="43" spans="1:31" s="190" customFormat="1" ht="12" customHeight="1">
      <c r="A43" s="779" t="s">
        <v>466</v>
      </c>
      <c r="B43" s="678"/>
      <c r="C43" s="701"/>
      <c r="D43" s="701"/>
      <c r="E43" s="701"/>
      <c r="F43" s="786"/>
      <c r="G43" s="701"/>
      <c r="H43" s="701"/>
      <c r="I43" s="701"/>
      <c r="J43" s="787"/>
      <c r="K43" s="659"/>
      <c r="L43" s="659"/>
      <c r="M43" s="701"/>
      <c r="N43" s="701"/>
      <c r="O43" s="701"/>
      <c r="P43" s="701"/>
      <c r="Q43" s="779" t="s">
        <v>466</v>
      </c>
      <c r="R43" s="701"/>
      <c r="S43" s="701"/>
      <c r="T43" s="701"/>
      <c r="U43" s="701"/>
      <c r="V43" s="701"/>
      <c r="W43" s="701"/>
      <c r="X43" s="701"/>
      <c r="Y43" s="701"/>
      <c r="Z43" s="701"/>
      <c r="AA43" s="701"/>
      <c r="AB43" s="701"/>
      <c r="AC43" s="701"/>
      <c r="AD43" s="701"/>
    </row>
    <row r="44" spans="1:31" s="190" customFormat="1" ht="10.5">
      <c r="A44" s="207"/>
      <c r="B44" s="181"/>
      <c r="F44" s="226"/>
      <c r="J44" s="161"/>
      <c r="K44" s="161"/>
      <c r="L44" s="161"/>
    </row>
    <row r="45" spans="1:31" s="187" customFormat="1" ht="11.25">
      <c r="A45" s="191"/>
      <c r="B45" s="52"/>
      <c r="F45" s="227"/>
      <c r="J45" s="1"/>
      <c r="K45" s="1"/>
      <c r="L45" s="1"/>
    </row>
    <row r="46" spans="1:31" s="187" customFormat="1" ht="11.25">
      <c r="A46" s="191"/>
      <c r="B46" s="52"/>
      <c r="F46" s="227"/>
      <c r="J46" s="1"/>
      <c r="K46" s="1"/>
      <c r="L46" s="1"/>
    </row>
    <row r="47" spans="1:31" s="187" customFormat="1" ht="11.25">
      <c r="A47" s="191"/>
      <c r="B47" s="52"/>
      <c r="F47" s="227"/>
      <c r="J47" s="1"/>
      <c r="K47" s="1"/>
      <c r="L47" s="1"/>
    </row>
    <row r="48" spans="1:31" s="187" customFormat="1" ht="11.25">
      <c r="A48" s="191"/>
      <c r="B48" s="52"/>
      <c r="F48" s="227"/>
      <c r="J48" s="1"/>
      <c r="K48" s="1"/>
      <c r="L48" s="1"/>
    </row>
    <row r="49" spans="1:12" s="187" customFormat="1" ht="11.25">
      <c r="A49" s="191"/>
      <c r="B49" s="52"/>
      <c r="F49" s="227"/>
      <c r="J49" s="1"/>
      <c r="K49" s="1"/>
      <c r="L49" s="1"/>
    </row>
    <row r="50" spans="1:12" s="187" customFormat="1" ht="11.25">
      <c r="A50" s="191"/>
      <c r="B50" s="52"/>
      <c r="F50" s="227"/>
      <c r="J50" s="1"/>
      <c r="K50" s="1"/>
      <c r="L50" s="1"/>
    </row>
    <row r="51" spans="1:12" s="187" customFormat="1" ht="11.25">
      <c r="A51" s="191"/>
      <c r="B51" s="52"/>
      <c r="F51" s="227"/>
      <c r="J51" s="1"/>
      <c r="K51" s="1"/>
      <c r="L51" s="1"/>
    </row>
    <row r="52" spans="1:12" s="187" customFormat="1" ht="11.25">
      <c r="A52" s="191"/>
      <c r="B52" s="52"/>
      <c r="F52" s="227"/>
      <c r="J52" s="1"/>
      <c r="K52" s="1"/>
      <c r="L52" s="1"/>
    </row>
    <row r="53" spans="1:12" s="187" customFormat="1" ht="11.25">
      <c r="A53" s="191"/>
      <c r="B53" s="52"/>
      <c r="F53" s="227"/>
      <c r="J53" s="1"/>
      <c r="K53" s="1"/>
      <c r="L53" s="1"/>
    </row>
    <row r="54" spans="1:12" s="187" customFormat="1" ht="11.25">
      <c r="A54" s="191"/>
      <c r="B54" s="52"/>
      <c r="F54" s="227"/>
      <c r="J54" s="1"/>
      <c r="K54" s="1"/>
      <c r="L54" s="1"/>
    </row>
    <row r="55" spans="1:12" s="187" customFormat="1" ht="11.25">
      <c r="A55" s="191"/>
      <c r="B55" s="52"/>
      <c r="F55" s="227"/>
      <c r="J55" s="1"/>
      <c r="K55" s="1"/>
      <c r="L55" s="1"/>
    </row>
    <row r="56" spans="1:12" s="187" customFormat="1" ht="11.25">
      <c r="A56" s="191"/>
      <c r="B56" s="52"/>
      <c r="F56" s="227"/>
      <c r="J56" s="1"/>
      <c r="K56" s="1"/>
      <c r="L56" s="1"/>
    </row>
    <row r="57" spans="1:12" s="187" customFormat="1" ht="11.25">
      <c r="A57" s="191"/>
      <c r="B57" s="52"/>
      <c r="F57" s="227"/>
      <c r="J57" s="1"/>
      <c r="K57" s="1"/>
      <c r="L57" s="1"/>
    </row>
    <row r="58" spans="1:12" s="187" customFormat="1" ht="11.25">
      <c r="A58" s="191"/>
      <c r="B58" s="52"/>
      <c r="F58" s="227"/>
      <c r="J58" s="1"/>
      <c r="K58" s="1"/>
      <c r="L58" s="1"/>
    </row>
    <row r="59" spans="1:12" s="187" customFormat="1" ht="11.25">
      <c r="A59" s="191"/>
      <c r="B59" s="52"/>
      <c r="F59" s="227"/>
      <c r="J59" s="1"/>
      <c r="K59" s="1"/>
      <c r="L59" s="1"/>
    </row>
    <row r="60" spans="1:12" s="187" customFormat="1" ht="11.25">
      <c r="A60" s="191"/>
      <c r="B60" s="123"/>
      <c r="F60" s="227"/>
      <c r="J60" s="2"/>
      <c r="K60" s="2"/>
      <c r="L60" s="2"/>
    </row>
    <row r="61" spans="1:12" s="187" customFormat="1" ht="11.25">
      <c r="A61" s="191"/>
      <c r="B61" s="123"/>
      <c r="F61" s="227"/>
      <c r="J61" s="2"/>
      <c r="K61" s="2"/>
      <c r="L61" s="2"/>
    </row>
    <row r="62" spans="1:12" s="187" customFormat="1" ht="11.25">
      <c r="A62" s="191"/>
      <c r="B62" s="123"/>
      <c r="F62" s="227"/>
      <c r="J62" s="2"/>
      <c r="K62" s="2"/>
      <c r="L62" s="2"/>
    </row>
    <row r="63" spans="1:12" s="187" customFormat="1" ht="11.25">
      <c r="A63" s="191"/>
      <c r="B63" s="123"/>
      <c r="F63" s="227"/>
      <c r="J63" s="2"/>
      <c r="K63" s="2"/>
      <c r="L63" s="2"/>
    </row>
    <row r="64" spans="1:12" s="187" customFormat="1" ht="11.25">
      <c r="A64" s="191"/>
      <c r="B64" s="123"/>
      <c r="F64" s="227"/>
      <c r="J64" s="2"/>
      <c r="K64" s="2"/>
      <c r="L64" s="2"/>
    </row>
    <row r="65" spans="1:12" s="187" customFormat="1" ht="11.25">
      <c r="A65" s="191"/>
      <c r="B65" s="123"/>
      <c r="F65" s="227"/>
      <c r="J65" s="2"/>
      <c r="K65" s="2"/>
      <c r="L65" s="2"/>
    </row>
    <row r="66" spans="1:12" s="187" customFormat="1" ht="11.25">
      <c r="A66" s="191"/>
      <c r="B66" s="123"/>
      <c r="F66" s="227"/>
      <c r="J66" s="2"/>
      <c r="K66" s="2"/>
      <c r="L66" s="2"/>
    </row>
    <row r="67" spans="1:12" s="187" customFormat="1" ht="11.25">
      <c r="A67" s="191"/>
      <c r="B67" s="123"/>
      <c r="F67" s="227"/>
      <c r="J67" s="2"/>
      <c r="K67" s="2"/>
      <c r="L67" s="2"/>
    </row>
    <row r="68" spans="1:12" s="187" customFormat="1" ht="11.25">
      <c r="A68" s="191"/>
      <c r="B68" s="123"/>
      <c r="F68" s="227"/>
      <c r="J68" s="2"/>
      <c r="K68" s="2"/>
      <c r="L68" s="2"/>
    </row>
    <row r="69" spans="1:12" s="187" customFormat="1" ht="11.25">
      <c r="A69" s="191"/>
      <c r="B69" s="123"/>
      <c r="F69" s="227"/>
      <c r="J69" s="2"/>
      <c r="K69" s="2"/>
      <c r="L69" s="2"/>
    </row>
    <row r="70" spans="1:12" s="187" customFormat="1" ht="11.25">
      <c r="A70" s="191"/>
      <c r="B70" s="123"/>
      <c r="F70" s="227"/>
      <c r="J70" s="2"/>
      <c r="K70" s="2"/>
      <c r="L70" s="2"/>
    </row>
    <row r="71" spans="1:12" s="187" customFormat="1" ht="11.25">
      <c r="A71" s="191"/>
      <c r="B71" s="123"/>
      <c r="F71" s="227"/>
      <c r="J71" s="2"/>
      <c r="K71" s="2"/>
      <c r="L71" s="2"/>
    </row>
    <row r="72" spans="1:12" s="187" customFormat="1" ht="11.25">
      <c r="A72" s="191"/>
      <c r="B72" s="123"/>
      <c r="F72" s="227"/>
      <c r="J72" s="2"/>
      <c r="K72" s="2"/>
      <c r="L72" s="2"/>
    </row>
    <row r="73" spans="1:12" s="187" customFormat="1" ht="11.25">
      <c r="A73" s="191"/>
      <c r="B73" s="123"/>
      <c r="F73" s="227"/>
      <c r="J73" s="2"/>
      <c r="K73" s="2"/>
      <c r="L73" s="2"/>
    </row>
    <row r="74" spans="1:12" s="187" customFormat="1" ht="11.25">
      <c r="A74" s="191"/>
      <c r="B74" s="123"/>
      <c r="F74" s="227"/>
      <c r="J74" s="2"/>
      <c r="K74" s="2"/>
      <c r="L74" s="2"/>
    </row>
    <row r="75" spans="1:12" s="187" customFormat="1" ht="11.25">
      <c r="A75" s="191"/>
      <c r="B75" s="123"/>
      <c r="F75" s="227"/>
      <c r="J75" s="2"/>
      <c r="K75" s="2"/>
      <c r="L75" s="2"/>
    </row>
    <row r="76" spans="1:12" s="187" customFormat="1" ht="11.25">
      <c r="A76" s="191"/>
      <c r="B76" s="123"/>
      <c r="F76" s="227"/>
      <c r="J76" s="2"/>
      <c r="K76" s="2"/>
      <c r="L76" s="2"/>
    </row>
    <row r="77" spans="1:12" s="187" customFormat="1" ht="11.25">
      <c r="A77" s="191"/>
      <c r="B77" s="123"/>
      <c r="F77" s="227"/>
      <c r="J77" s="2"/>
      <c r="K77" s="2"/>
      <c r="L77" s="2"/>
    </row>
    <row r="78" spans="1:12" s="187" customFormat="1" ht="11.25">
      <c r="A78" s="191"/>
      <c r="B78" s="123"/>
      <c r="F78" s="227"/>
      <c r="J78" s="2"/>
      <c r="K78" s="2"/>
      <c r="L78" s="2"/>
    </row>
    <row r="79" spans="1:12" s="187" customFormat="1" ht="11.25">
      <c r="A79" s="191"/>
      <c r="B79" s="123"/>
      <c r="F79" s="227"/>
      <c r="J79" s="2"/>
      <c r="K79" s="2"/>
      <c r="L79" s="2"/>
    </row>
    <row r="80" spans="1:12" s="187" customFormat="1" ht="11.25">
      <c r="A80" s="191"/>
      <c r="B80" s="123"/>
      <c r="F80" s="227"/>
      <c r="J80" s="2"/>
      <c r="K80" s="2"/>
      <c r="L80" s="2"/>
    </row>
    <row r="81" spans="1:12" s="187" customFormat="1" ht="11.25">
      <c r="A81" s="191"/>
      <c r="B81" s="123"/>
      <c r="F81" s="227"/>
      <c r="J81" s="2"/>
      <c r="K81" s="2"/>
      <c r="L81" s="2"/>
    </row>
    <row r="82" spans="1:12" s="187" customFormat="1" ht="11.25">
      <c r="A82" s="191"/>
      <c r="B82" s="123"/>
      <c r="F82" s="227"/>
      <c r="J82" s="2"/>
      <c r="K82" s="2"/>
      <c r="L82" s="2"/>
    </row>
    <row r="83" spans="1:12" s="187" customFormat="1" ht="11.25">
      <c r="A83" s="191"/>
      <c r="B83" s="123"/>
      <c r="F83" s="227"/>
      <c r="J83" s="2"/>
      <c r="K83" s="2"/>
      <c r="L83" s="2"/>
    </row>
    <row r="84" spans="1:12" s="187" customFormat="1" ht="11.25">
      <c r="A84" s="191"/>
      <c r="B84" s="123"/>
      <c r="F84" s="227"/>
      <c r="J84" s="2"/>
      <c r="K84" s="2"/>
      <c r="L84" s="2"/>
    </row>
    <row r="85" spans="1:12" s="187" customFormat="1" ht="11.25">
      <c r="A85" s="191"/>
      <c r="B85" s="123"/>
      <c r="F85" s="227"/>
      <c r="J85" s="2"/>
      <c r="K85" s="2"/>
      <c r="L85" s="2"/>
    </row>
    <row r="86" spans="1:12" s="187" customFormat="1" ht="11.25">
      <c r="A86" s="191"/>
      <c r="B86" s="123"/>
      <c r="F86" s="227"/>
      <c r="J86" s="2"/>
      <c r="K86" s="2"/>
      <c r="L86" s="2"/>
    </row>
    <row r="87" spans="1:12" s="187" customFormat="1" ht="11.25">
      <c r="A87" s="191"/>
      <c r="B87" s="123"/>
      <c r="F87" s="227"/>
      <c r="J87" s="2"/>
      <c r="K87" s="2"/>
      <c r="L87" s="2"/>
    </row>
    <row r="88" spans="1:12" s="187" customFormat="1" ht="11.25">
      <c r="A88" s="191"/>
      <c r="B88" s="123"/>
      <c r="F88" s="227"/>
      <c r="J88" s="2"/>
      <c r="K88" s="2"/>
      <c r="L88" s="2"/>
    </row>
    <row r="89" spans="1:12" s="187" customFormat="1" ht="11.25">
      <c r="A89" s="191"/>
      <c r="B89" s="123"/>
      <c r="F89" s="227"/>
      <c r="J89" s="2"/>
      <c r="K89" s="2"/>
      <c r="L89" s="2"/>
    </row>
    <row r="90" spans="1:12" s="187" customFormat="1" ht="11.25">
      <c r="A90" s="191"/>
      <c r="B90" s="123"/>
      <c r="F90" s="227"/>
      <c r="J90" s="2"/>
      <c r="K90" s="2"/>
      <c r="L90" s="2"/>
    </row>
    <row r="91" spans="1:12" s="187" customFormat="1" ht="11.25">
      <c r="A91" s="191"/>
      <c r="B91" s="123"/>
      <c r="F91" s="227"/>
      <c r="J91" s="2"/>
      <c r="K91" s="2"/>
      <c r="L91" s="2"/>
    </row>
    <row r="92" spans="1:12" s="187" customFormat="1" ht="11.25">
      <c r="A92" s="191"/>
      <c r="B92" s="123"/>
      <c r="F92" s="227"/>
      <c r="J92" s="2"/>
      <c r="K92" s="2"/>
      <c r="L92" s="2"/>
    </row>
    <row r="93" spans="1:12" s="187" customFormat="1" ht="11.25">
      <c r="A93" s="191"/>
      <c r="B93" s="123"/>
      <c r="F93" s="227"/>
      <c r="J93" s="2"/>
      <c r="K93" s="2"/>
      <c r="L93" s="2"/>
    </row>
    <row r="94" spans="1:12" s="187" customFormat="1" ht="11.25">
      <c r="A94" s="191"/>
      <c r="B94" s="123"/>
      <c r="F94" s="227"/>
      <c r="J94" s="2"/>
      <c r="K94" s="2"/>
      <c r="L94" s="2"/>
    </row>
    <row r="95" spans="1:12" s="187" customFormat="1" ht="11.25">
      <c r="A95" s="191"/>
      <c r="B95" s="123"/>
      <c r="F95" s="227"/>
      <c r="J95" s="2"/>
      <c r="K95" s="2"/>
      <c r="L95" s="2"/>
    </row>
    <row r="96" spans="1:12" s="187" customFormat="1" ht="11.25">
      <c r="A96" s="191"/>
      <c r="B96" s="123"/>
      <c r="F96" s="227"/>
      <c r="J96" s="2"/>
      <c r="K96" s="2"/>
      <c r="L96" s="2"/>
    </row>
    <row r="97" spans="1:12" s="187" customFormat="1" ht="11.25">
      <c r="A97" s="191"/>
      <c r="B97" s="123"/>
      <c r="F97" s="227"/>
      <c r="J97" s="2"/>
      <c r="K97" s="2"/>
      <c r="L97" s="2"/>
    </row>
    <row r="98" spans="1:12" s="187" customFormat="1" ht="11.25">
      <c r="A98" s="191"/>
      <c r="B98" s="123"/>
      <c r="F98" s="227"/>
      <c r="J98" s="2"/>
      <c r="K98" s="2"/>
      <c r="L98" s="2"/>
    </row>
    <row r="99" spans="1:12" s="187" customFormat="1" ht="11.25">
      <c r="A99" s="191"/>
      <c r="B99" s="123"/>
      <c r="F99" s="227"/>
      <c r="J99" s="2"/>
      <c r="K99" s="2"/>
      <c r="L99" s="2"/>
    </row>
    <row r="100" spans="1:12" s="187" customFormat="1" ht="11.25">
      <c r="A100" s="191"/>
      <c r="B100" s="123"/>
      <c r="F100" s="227"/>
      <c r="J100" s="2"/>
      <c r="K100" s="2"/>
      <c r="L100" s="2"/>
    </row>
    <row r="101" spans="1:12" s="187" customFormat="1" ht="11.25">
      <c r="A101" s="191"/>
      <c r="B101" s="123"/>
      <c r="F101" s="227"/>
      <c r="J101" s="2"/>
      <c r="K101" s="2"/>
      <c r="L101" s="2"/>
    </row>
    <row r="102" spans="1:12" s="187" customFormat="1" ht="11.25">
      <c r="A102" s="191"/>
      <c r="B102" s="123"/>
      <c r="F102" s="227"/>
      <c r="J102" s="2"/>
      <c r="K102" s="2"/>
      <c r="L102" s="2"/>
    </row>
    <row r="103" spans="1:12" s="187" customFormat="1" ht="11.25">
      <c r="A103" s="191"/>
      <c r="B103" s="123"/>
      <c r="F103" s="227"/>
      <c r="J103" s="2"/>
      <c r="K103" s="2"/>
      <c r="L103" s="2"/>
    </row>
  </sheetData>
  <sheetProtection selectLockedCells="1"/>
  <mergeCells count="55">
    <mergeCell ref="Y7:AA7"/>
    <mergeCell ref="AB7:AD7"/>
    <mergeCell ref="Y8:Y11"/>
    <mergeCell ref="Z8:Z11"/>
    <mergeCell ref="AA8:AA11"/>
    <mergeCell ref="AB8:AB11"/>
    <mergeCell ref="AC8:AC11"/>
    <mergeCell ref="AD8:AD11"/>
    <mergeCell ref="G9:G11"/>
    <mergeCell ref="J41:K41"/>
    <mergeCell ref="N7:O7"/>
    <mergeCell ref="F8:F11"/>
    <mergeCell ref="E8:E11"/>
    <mergeCell ref="J8:J11"/>
    <mergeCell ref="M8:M11"/>
    <mergeCell ref="A6:A11"/>
    <mergeCell ref="B7:E7"/>
    <mergeCell ref="H9:H11"/>
    <mergeCell ref="S8:S11"/>
    <mergeCell ref="K8:L8"/>
    <mergeCell ref="R6:U6"/>
    <mergeCell ref="G8:H8"/>
    <mergeCell ref="I8:I11"/>
    <mergeCell ref="F6:H6"/>
    <mergeCell ref="F7:H7"/>
    <mergeCell ref="B8:B11"/>
    <mergeCell ref="D9:D11"/>
    <mergeCell ref="B6:E6"/>
    <mergeCell ref="K9:K11"/>
    <mergeCell ref="C9:C11"/>
    <mergeCell ref="C8:D8"/>
    <mergeCell ref="U8:U11"/>
    <mergeCell ref="O8:O11"/>
    <mergeCell ref="N8:N11"/>
    <mergeCell ref="J7:M7"/>
    <mergeCell ref="R7:S7"/>
    <mergeCell ref="Q6:Q11"/>
    <mergeCell ref="J6:M6"/>
    <mergeCell ref="L9:L11"/>
    <mergeCell ref="A3:H3"/>
    <mergeCell ref="AE6:AE11"/>
    <mergeCell ref="I3:P3"/>
    <mergeCell ref="Q3:X3"/>
    <mergeCell ref="Y3:AE3"/>
    <mergeCell ref="Y6:AD6"/>
    <mergeCell ref="V6:X6"/>
    <mergeCell ref="R8:R11"/>
    <mergeCell ref="P6:P11"/>
    <mergeCell ref="T7:U7"/>
    <mergeCell ref="T8:T11"/>
    <mergeCell ref="N6:O6"/>
    <mergeCell ref="V8:V11"/>
    <mergeCell ref="W8:W11"/>
    <mergeCell ref="X8:X11"/>
    <mergeCell ref="V7:X7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N18:N40 B18:E40" unlockedFormula="1"/>
  </ignoredError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view="pageBreakPreview" zoomScaleNormal="100" zoomScaleSheetLayoutView="100" workbookViewId="0">
      <selection activeCell="S21" sqref="S21"/>
    </sheetView>
  </sheetViews>
  <sheetFormatPr defaultRowHeight="14.25"/>
  <cols>
    <col min="1" max="1" width="7.125" style="117" customWidth="1"/>
    <col min="2" max="2" width="7.625" style="117" customWidth="1"/>
    <col min="3" max="8" width="6.625" style="117" customWidth="1"/>
    <col min="9" max="9" width="8.375" style="117" customWidth="1"/>
    <col min="10" max="11" width="6.625" style="117" customWidth="1"/>
    <col min="12" max="12" width="6.375" style="117" customWidth="1"/>
    <col min="13" max="13" width="10.125" style="117" customWidth="1"/>
    <col min="14" max="16" width="9.375" style="117" customWidth="1"/>
    <col min="17" max="20" width="8.625" style="117" customWidth="1"/>
    <col min="21" max="21" width="9.75" style="117" customWidth="1"/>
    <col min="22" max="16384" width="9" style="117"/>
  </cols>
  <sheetData>
    <row r="1" spans="1:21" ht="14.1" customHeight="1">
      <c r="A1" s="15" t="s">
        <v>1455</v>
      </c>
      <c r="U1" s="990" t="s">
        <v>1462</v>
      </c>
    </row>
    <row r="2" spans="1:21" s="115" customFormat="1" ht="14.1" customHeight="1">
      <c r="A2" s="269"/>
      <c r="B2" s="456"/>
      <c r="C2" s="456"/>
      <c r="D2" s="456"/>
      <c r="E2" s="457"/>
      <c r="F2" s="456"/>
      <c r="G2" s="456"/>
      <c r="H2" s="456"/>
      <c r="I2" s="456"/>
      <c r="J2" s="458"/>
      <c r="K2" s="458"/>
      <c r="L2" s="458"/>
      <c r="M2" s="459"/>
      <c r="N2" s="459"/>
      <c r="O2" s="459"/>
      <c r="P2" s="48"/>
      <c r="Q2" s="48"/>
      <c r="R2" s="456"/>
      <c r="S2" s="456"/>
      <c r="T2" s="456"/>
    </row>
    <row r="3" spans="1:21" s="115" customFormat="1" ht="15.75" customHeight="1">
      <c r="A3" s="1331" t="s">
        <v>1509</v>
      </c>
      <c r="B3" s="1331"/>
      <c r="C3" s="1331"/>
      <c r="D3" s="1331"/>
      <c r="E3" s="1331"/>
      <c r="F3" s="1331"/>
      <c r="G3" s="1331"/>
      <c r="H3" s="1331"/>
      <c r="I3" s="1331"/>
      <c r="J3" s="1331"/>
      <c r="K3" s="1331"/>
      <c r="L3" s="1331"/>
      <c r="M3" s="1436" t="s">
        <v>1510</v>
      </c>
      <c r="N3" s="1436"/>
      <c r="O3" s="1436"/>
      <c r="P3" s="1436"/>
      <c r="Q3" s="1436"/>
      <c r="R3" s="1436"/>
      <c r="S3" s="1436"/>
      <c r="T3" s="1436"/>
      <c r="U3" s="1436"/>
    </row>
    <row r="4" spans="1:21" s="23" customFormat="1" ht="20.100000000000001" customHeight="1">
      <c r="A4" s="1436"/>
      <c r="B4" s="1436"/>
      <c r="C4" s="1436"/>
      <c r="D4" s="1436"/>
      <c r="E4" s="1436"/>
      <c r="F4" s="1436"/>
      <c r="G4" s="1436"/>
      <c r="H4" s="1436"/>
      <c r="I4" s="1436"/>
      <c r="J4" s="1436"/>
      <c r="K4" s="1436"/>
      <c r="L4" s="1436"/>
      <c r="M4" s="970"/>
      <c r="N4" s="970"/>
      <c r="O4" s="970"/>
      <c r="P4" s="970"/>
      <c r="Q4" s="970"/>
      <c r="R4" s="970"/>
      <c r="S4" s="970"/>
      <c r="T4" s="970"/>
    </row>
    <row r="5" spans="1:21" s="25" customFormat="1" ht="18" customHeight="1" thickBot="1">
      <c r="A5" s="27" t="s">
        <v>1018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U5" s="49" t="s">
        <v>29</v>
      </c>
    </row>
    <row r="6" spans="1:21" s="27" customFormat="1" ht="18" customHeight="1">
      <c r="A6" s="1312" t="s">
        <v>1019</v>
      </c>
      <c r="B6" s="1348" t="s">
        <v>1020</v>
      </c>
      <c r="C6" s="1349"/>
      <c r="D6" s="1349"/>
      <c r="E6" s="1349"/>
      <c r="F6" s="1349"/>
      <c r="G6" s="1349"/>
      <c r="H6" s="1349"/>
      <c r="I6" s="1349"/>
      <c r="J6" s="1349"/>
      <c r="K6" s="1349"/>
      <c r="L6" s="1349"/>
      <c r="M6" s="1355" t="s">
        <v>1021</v>
      </c>
      <c r="N6" s="1355"/>
      <c r="O6" s="1355"/>
      <c r="P6" s="1349"/>
      <c r="Q6" s="1349"/>
      <c r="R6" s="1349"/>
      <c r="S6" s="1349"/>
      <c r="T6" s="1349"/>
      <c r="U6" s="1342" t="s">
        <v>1019</v>
      </c>
    </row>
    <row r="7" spans="1:21" s="1" customFormat="1" ht="18" customHeight="1">
      <c r="A7" s="1313"/>
      <c r="B7" s="1571" t="s">
        <v>1169</v>
      </c>
      <c r="C7" s="1580"/>
      <c r="D7" s="1516"/>
      <c r="E7" s="1353" t="s">
        <v>1023</v>
      </c>
      <c r="F7" s="1503" t="s">
        <v>1024</v>
      </c>
      <c r="G7" s="1503" t="s">
        <v>1464</v>
      </c>
      <c r="H7" s="1503" t="s">
        <v>1025</v>
      </c>
      <c r="I7" s="1503" t="s">
        <v>1026</v>
      </c>
      <c r="J7" s="1503" t="s">
        <v>1027</v>
      </c>
      <c r="K7" s="1353" t="s">
        <v>1463</v>
      </c>
      <c r="L7" s="1394" t="s">
        <v>1028</v>
      </c>
      <c r="M7" s="1580" t="s">
        <v>1169</v>
      </c>
      <c r="N7" s="1580"/>
      <c r="O7" s="1516"/>
      <c r="P7" s="1503" t="s">
        <v>1029</v>
      </c>
      <c r="Q7" s="1503" t="s">
        <v>1030</v>
      </c>
      <c r="R7" s="1503" t="s">
        <v>1031</v>
      </c>
      <c r="S7" s="1503" t="s">
        <v>1032</v>
      </c>
      <c r="T7" s="1515" t="s">
        <v>1033</v>
      </c>
      <c r="U7" s="1343"/>
    </row>
    <row r="8" spans="1:21" s="1" customFormat="1" ht="18" customHeight="1">
      <c r="A8" s="1313"/>
      <c r="B8" s="788"/>
      <c r="C8" s="1503" t="s">
        <v>973</v>
      </c>
      <c r="D8" s="1503" t="s">
        <v>974</v>
      </c>
      <c r="E8" s="1301"/>
      <c r="F8" s="1505"/>
      <c r="G8" s="1505"/>
      <c r="H8" s="1505"/>
      <c r="I8" s="1505"/>
      <c r="J8" s="1505"/>
      <c r="K8" s="1301"/>
      <c r="L8" s="1395"/>
      <c r="M8" s="792"/>
      <c r="N8" s="1503" t="s">
        <v>973</v>
      </c>
      <c r="O8" s="1503" t="s">
        <v>974</v>
      </c>
      <c r="P8" s="1505"/>
      <c r="Q8" s="1505"/>
      <c r="R8" s="1505"/>
      <c r="S8" s="1505"/>
      <c r="T8" s="1567"/>
      <c r="U8" s="1343"/>
    </row>
    <row r="9" spans="1:21" s="1" customFormat="1" ht="18" customHeight="1">
      <c r="A9" s="1314"/>
      <c r="B9" s="789"/>
      <c r="C9" s="1614"/>
      <c r="D9" s="1614"/>
      <c r="E9" s="2104"/>
      <c r="F9" s="1518"/>
      <c r="G9" s="1518"/>
      <c r="H9" s="1518"/>
      <c r="I9" s="1518"/>
      <c r="J9" s="1518"/>
      <c r="K9" s="1332"/>
      <c r="L9" s="1396"/>
      <c r="M9" s="793"/>
      <c r="N9" s="1518"/>
      <c r="O9" s="1518"/>
      <c r="P9" s="1518"/>
      <c r="Q9" s="1518"/>
      <c r="R9" s="1518"/>
      <c r="S9" s="1518"/>
      <c r="T9" s="1520"/>
      <c r="U9" s="1344"/>
    </row>
    <row r="10" spans="1:21" s="50" customFormat="1" ht="41.1" customHeight="1">
      <c r="A10" s="86" t="s">
        <v>1034</v>
      </c>
      <c r="B10" s="1129">
        <f>SUM(E10:L10)</f>
        <v>215479</v>
      </c>
      <c r="C10" s="1162" t="s">
        <v>955</v>
      </c>
      <c r="D10" s="1162" t="s">
        <v>955</v>
      </c>
      <c r="E10" s="1121">
        <v>1968</v>
      </c>
      <c r="F10" s="1121">
        <v>121981</v>
      </c>
      <c r="G10" s="1121">
        <v>6900</v>
      </c>
      <c r="H10" s="1121">
        <v>21174</v>
      </c>
      <c r="I10" s="1164">
        <v>0</v>
      </c>
      <c r="J10" s="1121">
        <v>43565</v>
      </c>
      <c r="K10" s="1121">
        <v>19535</v>
      </c>
      <c r="L10" s="1121">
        <v>356</v>
      </c>
      <c r="M10" s="1120">
        <f>SUM(P10:T10)</f>
        <v>215479</v>
      </c>
      <c r="N10" s="1162" t="s">
        <v>955</v>
      </c>
      <c r="O10" s="1162" t="s">
        <v>955</v>
      </c>
      <c r="P10" s="1121">
        <v>129550</v>
      </c>
      <c r="Q10" s="1121">
        <v>6917</v>
      </c>
      <c r="R10" s="1121">
        <v>31328</v>
      </c>
      <c r="S10" s="1121">
        <v>26543</v>
      </c>
      <c r="T10" s="30">
        <v>21141</v>
      </c>
      <c r="U10" s="1130" t="s">
        <v>196</v>
      </c>
    </row>
    <row r="11" spans="1:21" s="50" customFormat="1" ht="41.1" customHeight="1">
      <c r="A11" s="86" t="s">
        <v>1035</v>
      </c>
      <c r="B11" s="1129">
        <f>SUM(E11:L11)</f>
        <v>213269</v>
      </c>
      <c r="C11" s="1162" t="s">
        <v>955</v>
      </c>
      <c r="D11" s="1162" t="s">
        <v>955</v>
      </c>
      <c r="E11" s="1121">
        <v>1980</v>
      </c>
      <c r="F11" s="1121">
        <v>126883</v>
      </c>
      <c r="G11" s="1121">
        <v>5750</v>
      </c>
      <c r="H11" s="1121">
        <v>20981</v>
      </c>
      <c r="I11" s="1164">
        <v>0</v>
      </c>
      <c r="J11" s="1121">
        <v>44228</v>
      </c>
      <c r="K11" s="1121">
        <v>12906</v>
      </c>
      <c r="L11" s="1121">
        <v>541</v>
      </c>
      <c r="M11" s="1120">
        <f>SUM(P11:T11)</f>
        <v>213269</v>
      </c>
      <c r="N11" s="1162" t="s">
        <v>955</v>
      </c>
      <c r="O11" s="1162" t="s">
        <v>955</v>
      </c>
      <c r="P11" s="1121">
        <v>131361</v>
      </c>
      <c r="Q11" s="1121">
        <v>5208</v>
      </c>
      <c r="R11" s="1121">
        <v>29443</v>
      </c>
      <c r="S11" s="1121">
        <v>25374</v>
      </c>
      <c r="T11" s="30">
        <v>21883</v>
      </c>
      <c r="U11" s="1130" t="s">
        <v>1035</v>
      </c>
    </row>
    <row r="12" spans="1:21" s="50" customFormat="1" ht="41.1" customHeight="1">
      <c r="A12" s="86" t="s">
        <v>1048</v>
      </c>
      <c r="B12" s="1129">
        <f>SUM(E12:L12)</f>
        <v>211723</v>
      </c>
      <c r="C12" s="1162" t="s">
        <v>955</v>
      </c>
      <c r="D12" s="1162" t="s">
        <v>955</v>
      </c>
      <c r="E12" s="1121">
        <v>1951</v>
      </c>
      <c r="F12" s="1121">
        <v>128381</v>
      </c>
      <c r="G12" s="1121">
        <v>2805</v>
      </c>
      <c r="H12" s="1121">
        <v>21267</v>
      </c>
      <c r="I12" s="1164">
        <v>0</v>
      </c>
      <c r="J12" s="1121">
        <v>44759</v>
      </c>
      <c r="K12" s="1121">
        <v>12004</v>
      </c>
      <c r="L12" s="1121">
        <v>556</v>
      </c>
      <c r="M12" s="1120">
        <f>SUM(P12:T12)</f>
        <v>211723</v>
      </c>
      <c r="N12" s="1162" t="s">
        <v>955</v>
      </c>
      <c r="O12" s="1162" t="s">
        <v>955</v>
      </c>
      <c r="P12" s="1121">
        <v>133521</v>
      </c>
      <c r="Q12" s="1121">
        <v>5598</v>
      </c>
      <c r="R12" s="1121">
        <v>27624</v>
      </c>
      <c r="S12" s="1121">
        <v>25132</v>
      </c>
      <c r="T12" s="30">
        <v>19848</v>
      </c>
      <c r="U12" s="1130" t="s">
        <v>1048</v>
      </c>
    </row>
    <row r="13" spans="1:21" s="50" customFormat="1" ht="41.1" customHeight="1">
      <c r="A13" s="86" t="s">
        <v>904</v>
      </c>
      <c r="B13" s="1129">
        <v>226824</v>
      </c>
      <c r="C13" s="1162" t="s">
        <v>955</v>
      </c>
      <c r="D13" s="1162" t="s">
        <v>955</v>
      </c>
      <c r="E13" s="1121">
        <v>1838</v>
      </c>
      <c r="F13" s="1121">
        <v>134256</v>
      </c>
      <c r="G13" s="1121">
        <v>2357</v>
      </c>
      <c r="H13" s="1121">
        <v>23788</v>
      </c>
      <c r="I13" s="1164">
        <v>0</v>
      </c>
      <c r="J13" s="1121">
        <v>50709</v>
      </c>
      <c r="K13" s="1121">
        <v>12943</v>
      </c>
      <c r="L13" s="1121">
        <v>933</v>
      </c>
      <c r="M13" s="1120">
        <v>226824</v>
      </c>
      <c r="N13" s="1162" t="s">
        <v>955</v>
      </c>
      <c r="O13" s="1162" t="s">
        <v>955</v>
      </c>
      <c r="P13" s="1121">
        <v>142231</v>
      </c>
      <c r="Q13" s="1121">
        <v>5011</v>
      </c>
      <c r="R13" s="1121">
        <v>31332</v>
      </c>
      <c r="S13" s="1121">
        <v>27984</v>
      </c>
      <c r="T13" s="30">
        <v>20266</v>
      </c>
      <c r="U13" s="1130" t="s">
        <v>904</v>
      </c>
    </row>
    <row r="14" spans="1:21" s="50" customFormat="1" ht="41.1" customHeight="1" thickBot="1">
      <c r="A14" s="460">
        <v>2013</v>
      </c>
      <c r="B14" s="1122">
        <f>SUM(E14:L14)</f>
        <v>244750</v>
      </c>
      <c r="C14" s="1123">
        <v>166006</v>
      </c>
      <c r="D14" s="1123">
        <v>78744</v>
      </c>
      <c r="E14" s="1124">
        <v>1814</v>
      </c>
      <c r="F14" s="1124">
        <v>151232</v>
      </c>
      <c r="G14" s="1124">
        <v>1300</v>
      </c>
      <c r="H14" s="1124">
        <v>24837</v>
      </c>
      <c r="I14" s="1165">
        <v>0</v>
      </c>
      <c r="J14" s="1124">
        <v>52623</v>
      </c>
      <c r="K14" s="1124">
        <v>12781</v>
      </c>
      <c r="L14" s="1124">
        <v>163</v>
      </c>
      <c r="M14" s="1125">
        <f>SUM(P14:T14)</f>
        <v>244750</v>
      </c>
      <c r="N14" s="1123">
        <v>166006</v>
      </c>
      <c r="O14" s="1123">
        <v>78744</v>
      </c>
      <c r="P14" s="1124">
        <v>153107</v>
      </c>
      <c r="Q14" s="1124">
        <v>5335</v>
      </c>
      <c r="R14" s="1124">
        <v>36200</v>
      </c>
      <c r="S14" s="1124">
        <v>30099</v>
      </c>
      <c r="T14" s="34">
        <v>20009</v>
      </c>
      <c r="U14" s="1131">
        <v>2013</v>
      </c>
    </row>
    <row r="15" spans="1:21" s="1" customFormat="1" ht="27.2" customHeight="1" thickBot="1">
      <c r="A15" s="461"/>
      <c r="B15" s="462"/>
      <c r="C15" s="462"/>
      <c r="D15" s="462"/>
      <c r="E15" s="462"/>
      <c r="F15" s="463"/>
      <c r="G15" s="463"/>
      <c r="H15" s="463"/>
      <c r="I15" s="463"/>
      <c r="J15" s="463"/>
      <c r="K15" s="463"/>
      <c r="L15" s="463"/>
      <c r="M15" s="462"/>
      <c r="N15" s="462"/>
      <c r="O15" s="462"/>
      <c r="P15" s="462"/>
      <c r="Q15" s="463"/>
      <c r="R15" s="463"/>
      <c r="S15" s="463"/>
      <c r="T15" s="464"/>
      <c r="U15" s="461"/>
    </row>
    <row r="16" spans="1:21" s="50" customFormat="1" ht="18" customHeight="1">
      <c r="A16" s="1312" t="s">
        <v>1019</v>
      </c>
      <c r="B16" s="1658" t="s">
        <v>1036</v>
      </c>
      <c r="C16" s="1355"/>
      <c r="D16" s="1355"/>
      <c r="E16" s="1349"/>
      <c r="F16" s="1349"/>
      <c r="G16" s="1349"/>
      <c r="H16" s="1349"/>
      <c r="I16" s="1380"/>
      <c r="J16" s="1595" t="s">
        <v>1037</v>
      </c>
      <c r="K16" s="1349"/>
      <c r="L16" s="1349"/>
      <c r="M16" s="1349" t="s">
        <v>1037</v>
      </c>
      <c r="N16" s="1349"/>
      <c r="O16" s="1349"/>
      <c r="P16" s="1349"/>
      <c r="Q16" s="1327" t="s">
        <v>1558</v>
      </c>
      <c r="R16" s="1355"/>
      <c r="S16" s="1355"/>
      <c r="T16" s="1355"/>
      <c r="U16" s="1342" t="s">
        <v>1019</v>
      </c>
    </row>
    <row r="17" spans="1:21" s="161" customFormat="1" ht="18" customHeight="1">
      <c r="A17" s="1313"/>
      <c r="B17" s="1571" t="s">
        <v>1169</v>
      </c>
      <c r="C17" s="1580"/>
      <c r="D17" s="1516"/>
      <c r="E17" s="1503" t="s">
        <v>1038</v>
      </c>
      <c r="F17" s="1503" t="s">
        <v>1039</v>
      </c>
      <c r="G17" s="1503" t="s">
        <v>1040</v>
      </c>
      <c r="H17" s="1503" t="s">
        <v>1041</v>
      </c>
      <c r="I17" s="1515" t="s">
        <v>1042</v>
      </c>
      <c r="J17" s="1515" t="s">
        <v>1169</v>
      </c>
      <c r="K17" s="1580"/>
      <c r="L17" s="1580"/>
      <c r="M17" s="1516" t="s">
        <v>1043</v>
      </c>
      <c r="N17" s="1516" t="s">
        <v>1044</v>
      </c>
      <c r="O17" s="1516" t="s">
        <v>1170</v>
      </c>
      <c r="P17" s="1580" t="s">
        <v>1045</v>
      </c>
      <c r="Q17" s="1630"/>
      <c r="R17" s="1748"/>
      <c r="S17" s="1748"/>
      <c r="T17" s="1748"/>
      <c r="U17" s="1343"/>
    </row>
    <row r="18" spans="1:21" s="1" customFormat="1" ht="18" customHeight="1">
      <c r="A18" s="1313"/>
      <c r="B18" s="788"/>
      <c r="C18" s="1503" t="s">
        <v>973</v>
      </c>
      <c r="D18" s="1503" t="s">
        <v>974</v>
      </c>
      <c r="E18" s="2100"/>
      <c r="F18" s="2100"/>
      <c r="G18" s="2100"/>
      <c r="H18" s="2100"/>
      <c r="I18" s="2102"/>
      <c r="J18" s="790"/>
      <c r="K18" s="1503" t="s">
        <v>973</v>
      </c>
      <c r="L18" s="1515" t="s">
        <v>974</v>
      </c>
      <c r="M18" s="1573"/>
      <c r="N18" s="1573"/>
      <c r="O18" s="1573"/>
      <c r="P18" s="1581"/>
      <c r="Q18" s="1630"/>
      <c r="R18" s="1748"/>
      <c r="S18" s="1748"/>
      <c r="T18" s="1748"/>
      <c r="U18" s="1343"/>
    </row>
    <row r="19" spans="1:21" s="1" customFormat="1" ht="18" customHeight="1">
      <c r="A19" s="1314"/>
      <c r="B19" s="789"/>
      <c r="C19" s="1614"/>
      <c r="D19" s="1614"/>
      <c r="E19" s="2101"/>
      <c r="F19" s="2101"/>
      <c r="G19" s="2101"/>
      <c r="H19" s="2101"/>
      <c r="I19" s="2103"/>
      <c r="J19" s="791"/>
      <c r="K19" s="1614"/>
      <c r="L19" s="1631"/>
      <c r="M19" s="1521"/>
      <c r="N19" s="1521"/>
      <c r="O19" s="1521"/>
      <c r="P19" s="1662"/>
      <c r="Q19" s="1631"/>
      <c r="R19" s="2105"/>
      <c r="S19" s="2105"/>
      <c r="T19" s="2105"/>
      <c r="U19" s="1344"/>
    </row>
    <row r="20" spans="1:21" s="50" customFormat="1" ht="41.1" customHeight="1">
      <c r="A20" s="86" t="s">
        <v>1034</v>
      </c>
      <c r="B20" s="1120">
        <f>SUM(E20:I20)</f>
        <v>215479</v>
      </c>
      <c r="C20" s="1162" t="s">
        <v>955</v>
      </c>
      <c r="D20" s="1162" t="s">
        <v>955</v>
      </c>
      <c r="E20" s="1121">
        <v>80229</v>
      </c>
      <c r="F20" s="1121">
        <v>97722</v>
      </c>
      <c r="G20" s="1121">
        <v>22508</v>
      </c>
      <c r="H20" s="1121">
        <v>11213</v>
      </c>
      <c r="I20" s="1121">
        <v>3807</v>
      </c>
      <c r="J20" s="1126">
        <v>215479</v>
      </c>
      <c r="K20" s="1163" t="s">
        <v>955</v>
      </c>
      <c r="L20" s="1163" t="s">
        <v>955</v>
      </c>
      <c r="M20" s="1121">
        <v>71596</v>
      </c>
      <c r="N20" s="1121">
        <v>59285</v>
      </c>
      <c r="O20" s="1120">
        <v>60467</v>
      </c>
      <c r="P20" s="1121">
        <v>24131</v>
      </c>
      <c r="Q20" s="1121"/>
      <c r="R20" s="1121"/>
      <c r="S20" s="1121"/>
      <c r="T20" s="1121"/>
      <c r="U20" s="1130" t="s">
        <v>196</v>
      </c>
    </row>
    <row r="21" spans="1:21" s="50" customFormat="1" ht="41.1" customHeight="1">
      <c r="A21" s="86" t="s">
        <v>1035</v>
      </c>
      <c r="B21" s="1120">
        <f>SUM(E21:I21)</f>
        <v>213269</v>
      </c>
      <c r="C21" s="1162" t="s">
        <v>955</v>
      </c>
      <c r="D21" s="1162" t="s">
        <v>955</v>
      </c>
      <c r="E21" s="1121">
        <v>83619</v>
      </c>
      <c r="F21" s="1121">
        <v>92043</v>
      </c>
      <c r="G21" s="1121">
        <v>22160</v>
      </c>
      <c r="H21" s="1121">
        <v>11344</v>
      </c>
      <c r="I21" s="1121">
        <v>4103</v>
      </c>
      <c r="J21" s="1121">
        <v>213269</v>
      </c>
      <c r="K21" s="1163" t="s">
        <v>955</v>
      </c>
      <c r="L21" s="1163" t="s">
        <v>955</v>
      </c>
      <c r="M21" s="1121">
        <v>71194</v>
      </c>
      <c r="N21" s="1121">
        <v>58244</v>
      </c>
      <c r="O21" s="1120">
        <v>59520</v>
      </c>
      <c r="P21" s="1121">
        <v>24311</v>
      </c>
      <c r="Q21" s="1121"/>
      <c r="R21" s="1121"/>
      <c r="S21" s="1121"/>
      <c r="T21" s="1121"/>
      <c r="U21" s="1130" t="s">
        <v>1035</v>
      </c>
    </row>
    <row r="22" spans="1:21" s="50" customFormat="1" ht="41.1" customHeight="1">
      <c r="A22" s="86" t="s">
        <v>1048</v>
      </c>
      <c r="B22" s="1120">
        <f>SUM(E22:I22)</f>
        <v>211723</v>
      </c>
      <c r="C22" s="1162" t="s">
        <v>955</v>
      </c>
      <c r="D22" s="1162" t="s">
        <v>955</v>
      </c>
      <c r="E22" s="1121">
        <v>85775</v>
      </c>
      <c r="F22" s="1121">
        <v>89089</v>
      </c>
      <c r="G22" s="1121">
        <v>21412</v>
      </c>
      <c r="H22" s="1121">
        <v>11140</v>
      </c>
      <c r="I22" s="1121">
        <v>4307</v>
      </c>
      <c r="J22" s="1121">
        <v>211723</v>
      </c>
      <c r="K22" s="1163" t="s">
        <v>955</v>
      </c>
      <c r="L22" s="1163" t="s">
        <v>955</v>
      </c>
      <c r="M22" s="1121">
        <v>70839</v>
      </c>
      <c r="N22" s="1121">
        <v>57765</v>
      </c>
      <c r="O22" s="1120">
        <v>59025</v>
      </c>
      <c r="P22" s="1121">
        <v>24094</v>
      </c>
      <c r="Q22" s="1127"/>
      <c r="R22" s="1127"/>
      <c r="S22" s="1127"/>
      <c r="T22" s="1127"/>
      <c r="U22" s="1130" t="s">
        <v>1048</v>
      </c>
    </row>
    <row r="23" spans="1:21" s="50" customFormat="1" ht="41.1" customHeight="1">
      <c r="A23" s="86" t="s">
        <v>904</v>
      </c>
      <c r="B23" s="1120">
        <v>226824</v>
      </c>
      <c r="C23" s="1162" t="s">
        <v>955</v>
      </c>
      <c r="D23" s="1162" t="s">
        <v>955</v>
      </c>
      <c r="E23" s="1121">
        <v>88404</v>
      </c>
      <c r="F23" s="1121">
        <v>97263</v>
      </c>
      <c r="G23" s="1121">
        <v>23757</v>
      </c>
      <c r="H23" s="1121">
        <v>12302</v>
      </c>
      <c r="I23" s="1121">
        <v>5098</v>
      </c>
      <c r="J23" s="1121">
        <v>226824</v>
      </c>
      <c r="K23" s="1163" t="s">
        <v>955</v>
      </c>
      <c r="L23" s="1163" t="s">
        <v>955</v>
      </c>
      <c r="M23" s="1121">
        <v>76620</v>
      </c>
      <c r="N23" s="1121">
        <v>61381</v>
      </c>
      <c r="O23" s="1120">
        <v>63296</v>
      </c>
      <c r="P23" s="1121">
        <v>25527</v>
      </c>
      <c r="Q23" s="1127"/>
      <c r="R23" s="1127"/>
      <c r="S23" s="1127"/>
      <c r="T23" s="1127"/>
      <c r="U23" s="1130" t="s">
        <v>904</v>
      </c>
    </row>
    <row r="24" spans="1:21" s="231" customFormat="1" ht="26.25" customHeight="1" thickBot="1">
      <c r="A24" s="460">
        <v>2013</v>
      </c>
      <c r="B24" s="1125">
        <f>SUM(E24:I24)</f>
        <v>244153</v>
      </c>
      <c r="C24" s="1123">
        <v>166006</v>
      </c>
      <c r="D24" s="1123">
        <v>78744</v>
      </c>
      <c r="E24" s="1124">
        <v>89741</v>
      </c>
      <c r="F24" s="1124">
        <v>110020</v>
      </c>
      <c r="G24" s="1124">
        <v>25745</v>
      </c>
      <c r="H24" s="1124">
        <v>13612</v>
      </c>
      <c r="I24" s="1124">
        <v>5035</v>
      </c>
      <c r="J24" s="1124">
        <f>SUM(K24:L24)</f>
        <v>244750</v>
      </c>
      <c r="K24" s="1124">
        <v>166006</v>
      </c>
      <c r="L24" s="1124">
        <v>78744</v>
      </c>
      <c r="M24" s="1124">
        <v>82523</v>
      </c>
      <c r="N24" s="1124">
        <v>66519</v>
      </c>
      <c r="O24" s="1123">
        <v>68196</v>
      </c>
      <c r="P24" s="1124">
        <v>27512</v>
      </c>
      <c r="Q24" s="1128"/>
      <c r="R24" s="1128"/>
      <c r="S24" s="1128"/>
      <c r="T24" s="1128"/>
      <c r="U24" s="1131">
        <v>2013</v>
      </c>
    </row>
    <row r="25" spans="1:21" ht="15" customHeight="1">
      <c r="A25" s="735" t="s">
        <v>1046</v>
      </c>
      <c r="B25" s="571"/>
      <c r="C25" s="571"/>
      <c r="D25" s="571"/>
      <c r="E25" s="571"/>
      <c r="F25" s="571"/>
      <c r="G25" s="794"/>
      <c r="H25" s="571"/>
      <c r="I25" s="571"/>
      <c r="J25" s="794"/>
      <c r="K25" s="794"/>
      <c r="L25" s="794"/>
      <c r="M25" s="571"/>
      <c r="N25" s="571"/>
      <c r="O25" s="571"/>
      <c r="P25" s="794"/>
      <c r="Q25" s="794"/>
      <c r="R25" s="794"/>
      <c r="S25" s="794"/>
      <c r="U25" s="795" t="s">
        <v>1047</v>
      </c>
    </row>
    <row r="26" spans="1:21" ht="10.5" customHeight="1">
      <c r="A26" s="735" t="s">
        <v>1465</v>
      </c>
      <c r="B26" s="640"/>
      <c r="C26" s="640"/>
      <c r="D26" s="640"/>
      <c r="E26" s="640"/>
      <c r="F26" s="640"/>
      <c r="G26" s="640"/>
      <c r="H26" s="640"/>
      <c r="I26" s="640"/>
      <c r="J26" s="640"/>
      <c r="K26" s="640"/>
      <c r="L26" s="640"/>
      <c r="M26" s="640"/>
      <c r="N26" s="640"/>
      <c r="O26" s="640"/>
      <c r="P26" s="640"/>
      <c r="Q26" s="640"/>
      <c r="R26" s="640"/>
      <c r="S26" s="640"/>
      <c r="T26" s="640"/>
    </row>
    <row r="27" spans="1:21">
      <c r="F27" s="230"/>
      <c r="H27" s="1581"/>
      <c r="I27" s="180"/>
    </row>
    <row r="28" spans="1:21">
      <c r="F28" s="230"/>
      <c r="H28" s="1581"/>
      <c r="I28" s="180"/>
    </row>
    <row r="29" spans="1:21">
      <c r="F29" s="230"/>
      <c r="H29" s="1581"/>
      <c r="I29" s="180"/>
    </row>
    <row r="30" spans="1:21">
      <c r="F30" s="230"/>
    </row>
    <row r="36" spans="1:18">
      <c r="Q36" s="319"/>
      <c r="R36" s="319"/>
    </row>
    <row r="37" spans="1:18" s="319" customFormat="1"/>
    <row r="38" spans="1:18">
      <c r="A38" s="319"/>
      <c r="B38" s="319"/>
      <c r="C38" s="319"/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</row>
  </sheetData>
  <sheetProtection selectLockedCells="1"/>
  <mergeCells count="48">
    <mergeCell ref="U16:U19"/>
    <mergeCell ref="Q16:T19"/>
    <mergeCell ref="K18:K19"/>
    <mergeCell ref="L18:L19"/>
    <mergeCell ref="J17:L17"/>
    <mergeCell ref="M16:P16"/>
    <mergeCell ref="O17:O19"/>
    <mergeCell ref="P17:P19"/>
    <mergeCell ref="J16:L16"/>
    <mergeCell ref="A3:L3"/>
    <mergeCell ref="A4:L4"/>
    <mergeCell ref="M3:U3"/>
    <mergeCell ref="T7:T9"/>
    <mergeCell ref="R7:R9"/>
    <mergeCell ref="M7:O7"/>
    <mergeCell ref="N8:N9"/>
    <mergeCell ref="O8:O9"/>
    <mergeCell ref="B6:L6"/>
    <mergeCell ref="B7:D7"/>
    <mergeCell ref="C8:C9"/>
    <mergeCell ref="D8:D9"/>
    <mergeCell ref="E7:E9"/>
    <mergeCell ref="F7:F9"/>
    <mergeCell ref="U6:U9"/>
    <mergeCell ref="L7:L9"/>
    <mergeCell ref="A16:A19"/>
    <mergeCell ref="A6:A9"/>
    <mergeCell ref="M6:T6"/>
    <mergeCell ref="M17:M19"/>
    <mergeCell ref="N17:N19"/>
    <mergeCell ref="H7:H9"/>
    <mergeCell ref="B16:I16"/>
    <mergeCell ref="E17:E19"/>
    <mergeCell ref="I17:I19"/>
    <mergeCell ref="S7:S9"/>
    <mergeCell ref="I7:I9"/>
    <mergeCell ref="J7:J9"/>
    <mergeCell ref="P7:P9"/>
    <mergeCell ref="Q7:Q9"/>
    <mergeCell ref="G7:G9"/>
    <mergeCell ref="K7:K9"/>
    <mergeCell ref="H27:H29"/>
    <mergeCell ref="F17:F19"/>
    <mergeCell ref="G17:G19"/>
    <mergeCell ref="H17:H19"/>
    <mergeCell ref="B17:D17"/>
    <mergeCell ref="C18:C19"/>
    <mergeCell ref="D18:D19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2"/>
  <sheetViews>
    <sheetView view="pageBreakPreview" topLeftCell="J1" zoomScaleNormal="100" zoomScaleSheetLayoutView="100" workbookViewId="0">
      <selection activeCell="AD23" sqref="AD23"/>
    </sheetView>
  </sheetViews>
  <sheetFormatPr defaultRowHeight="14.25"/>
  <cols>
    <col min="1" max="2" width="12.625" style="43" customWidth="1"/>
    <col min="3" max="4" width="12.625" style="45" customWidth="1"/>
    <col min="5" max="7" width="10.625" style="45" customWidth="1"/>
    <col min="8" max="8" width="8.625" style="45" customWidth="1"/>
    <col min="9" max="10" width="7.625" style="45" customWidth="1"/>
    <col min="11" max="11" width="8.625" style="7" customWidth="1"/>
    <col min="12" max="13" width="7.625" style="7" customWidth="1"/>
    <col min="14" max="14" width="8.625" style="7" customWidth="1"/>
    <col min="15" max="16" width="7.625" style="7" customWidth="1"/>
    <col min="17" max="17" width="10.875" style="7" customWidth="1"/>
    <col min="18" max="18" width="11.125" style="7" customWidth="1"/>
    <col min="19" max="19" width="7.875" style="7" customWidth="1"/>
    <col min="20" max="20" width="7.625" style="7" customWidth="1"/>
    <col min="21" max="25" width="8.125" style="7" customWidth="1"/>
    <col min="26" max="27" width="7.625" style="7" customWidth="1"/>
    <col min="28" max="28" width="9.625" style="7" customWidth="1"/>
    <col min="29" max="30" width="9.375" style="7" customWidth="1"/>
    <col min="31" max="31" width="9.625" style="7" customWidth="1"/>
    <col min="32" max="33" width="9.125" style="7" customWidth="1"/>
    <col min="34" max="34" width="14.625" style="7" customWidth="1"/>
    <col min="35" max="35" width="11.625" style="7" customWidth="1"/>
    <col min="36" max="16384" width="9" style="7"/>
  </cols>
  <sheetData>
    <row r="1" spans="1:35" s="1" customFormat="1" ht="14.1" customHeight="1">
      <c r="A1" s="15" t="s">
        <v>1466</v>
      </c>
      <c r="B1" s="15"/>
      <c r="Q1" s="28" t="s">
        <v>1467</v>
      </c>
      <c r="R1" s="15" t="s">
        <v>1468</v>
      </c>
      <c r="AI1" s="28" t="s">
        <v>1469</v>
      </c>
    </row>
    <row r="2" spans="1:35" s="1" customFormat="1" ht="14.1" customHeight="1">
      <c r="B2" s="15"/>
      <c r="H2" s="28"/>
      <c r="I2" s="28"/>
      <c r="J2" s="28"/>
      <c r="K2" s="15"/>
      <c r="L2" s="15"/>
      <c r="M2" s="15"/>
      <c r="Q2" s="1139"/>
      <c r="R2" s="1139"/>
    </row>
    <row r="3" spans="1:35" s="23" customFormat="1" ht="20.100000000000001" customHeight="1">
      <c r="A3" s="1306" t="s">
        <v>1499</v>
      </c>
      <c r="B3" s="1306"/>
      <c r="C3" s="1306"/>
      <c r="D3" s="1306"/>
      <c r="E3" s="1306"/>
      <c r="F3" s="1306"/>
      <c r="G3" s="1306"/>
      <c r="H3" s="1306" t="s">
        <v>1511</v>
      </c>
      <c r="I3" s="1306"/>
      <c r="J3" s="1306"/>
      <c r="K3" s="1306"/>
      <c r="L3" s="1306"/>
      <c r="M3" s="1306"/>
      <c r="N3" s="1306"/>
      <c r="O3" s="1306"/>
      <c r="P3" s="1306"/>
      <c r="Q3" s="1306"/>
      <c r="R3" s="1306" t="s">
        <v>1513</v>
      </c>
      <c r="S3" s="1306"/>
      <c r="T3" s="1306"/>
      <c r="U3" s="1306"/>
      <c r="V3" s="1306"/>
      <c r="W3" s="1306"/>
      <c r="X3" s="1306"/>
      <c r="Y3" s="1306"/>
      <c r="Z3" s="1306"/>
      <c r="AA3" s="1306"/>
      <c r="AB3" s="1306" t="s">
        <v>1512</v>
      </c>
      <c r="AC3" s="1306"/>
      <c r="AD3" s="1306"/>
      <c r="AE3" s="1306"/>
      <c r="AF3" s="1306"/>
      <c r="AG3" s="1306"/>
      <c r="AH3" s="1306"/>
      <c r="AI3" s="1306"/>
    </row>
    <row r="4" spans="1:35" s="25" customFormat="1" ht="24" customHeight="1">
      <c r="A4" s="1378"/>
      <c r="B4" s="1378"/>
      <c r="C4" s="1378"/>
      <c r="D4" s="1378"/>
      <c r="E4" s="1378"/>
      <c r="F4" s="1378"/>
      <c r="G4" s="1378"/>
      <c r="H4" s="317"/>
      <c r="I4" s="317"/>
      <c r="J4" s="317"/>
      <c r="Q4" s="1134"/>
      <c r="R4" s="1134"/>
      <c r="AC4" s="1134"/>
      <c r="AD4" s="1134"/>
      <c r="AE4" s="1134"/>
      <c r="AF4" s="1134"/>
      <c r="AG4" s="1134"/>
      <c r="AH4" s="1134"/>
    </row>
    <row r="5" spans="1:35" s="1" customFormat="1" ht="18" customHeight="1" thickBot="1">
      <c r="A5" s="27" t="s">
        <v>619</v>
      </c>
      <c r="B5" s="27"/>
      <c r="G5" s="49"/>
      <c r="Q5" s="1138" t="s">
        <v>620</v>
      </c>
      <c r="R5" s="27" t="s">
        <v>619</v>
      </c>
      <c r="AI5" s="1138" t="s">
        <v>620</v>
      </c>
    </row>
    <row r="6" spans="1:35" s="1" customFormat="1" ht="18" customHeight="1">
      <c r="A6" s="1405" t="s">
        <v>1498</v>
      </c>
      <c r="B6" s="1148"/>
      <c r="C6" s="1349" t="s">
        <v>621</v>
      </c>
      <c r="D6" s="1349"/>
      <c r="E6" s="1349"/>
      <c r="F6" s="1349"/>
      <c r="G6" s="1349"/>
      <c r="H6" s="1349" t="s">
        <v>1181</v>
      </c>
      <c r="I6" s="1349"/>
      <c r="J6" s="1349"/>
      <c r="K6" s="1349"/>
      <c r="L6" s="1349"/>
      <c r="M6" s="1349"/>
      <c r="N6" s="1349"/>
      <c r="O6" s="1349"/>
      <c r="P6" s="1362"/>
      <c r="Q6" s="1658" t="s">
        <v>1497</v>
      </c>
      <c r="R6" s="1405" t="s">
        <v>1498</v>
      </c>
      <c r="S6" s="1349" t="s">
        <v>1182</v>
      </c>
      <c r="T6" s="1349"/>
      <c r="U6" s="1349"/>
      <c r="V6" s="1349"/>
      <c r="W6" s="1349"/>
      <c r="X6" s="1349"/>
      <c r="Y6" s="1349"/>
      <c r="Z6" s="1349"/>
      <c r="AA6" s="1349"/>
      <c r="AB6" s="1349"/>
      <c r="AC6" s="1349"/>
      <c r="AD6" s="1349"/>
      <c r="AE6" s="1349"/>
      <c r="AF6" s="1349"/>
      <c r="AG6" s="1380"/>
      <c r="AH6" s="1334" t="s">
        <v>622</v>
      </c>
      <c r="AI6" s="1658" t="s">
        <v>1497</v>
      </c>
    </row>
    <row r="7" spans="1:35" s="1" customFormat="1" ht="14.25" customHeight="1">
      <c r="A7" s="1473"/>
      <c r="B7" s="2106" t="s">
        <v>623</v>
      </c>
      <c r="C7" s="1503" t="s">
        <v>624</v>
      </c>
      <c r="D7" s="1503" t="s">
        <v>1071</v>
      </c>
      <c r="E7" s="1515" t="s">
        <v>1171</v>
      </c>
      <c r="F7" s="1580"/>
      <c r="G7" s="1580"/>
      <c r="H7" s="1580" t="s">
        <v>1172</v>
      </c>
      <c r="I7" s="1580"/>
      <c r="J7" s="1580"/>
      <c r="K7" s="1515" t="s">
        <v>1173</v>
      </c>
      <c r="L7" s="1580"/>
      <c r="M7" s="1580"/>
      <c r="N7" s="1515" t="s">
        <v>1178</v>
      </c>
      <c r="O7" s="1580"/>
      <c r="P7" s="1566"/>
      <c r="Q7" s="1659"/>
      <c r="R7" s="1473"/>
      <c r="S7" s="1580" t="s">
        <v>1180</v>
      </c>
      <c r="T7" s="1580"/>
      <c r="U7" s="1580"/>
      <c r="V7" s="1503" t="s">
        <v>1174</v>
      </c>
      <c r="W7" s="1503"/>
      <c r="X7" s="1503"/>
      <c r="Y7" s="1503" t="s">
        <v>1175</v>
      </c>
      <c r="Z7" s="1503"/>
      <c r="AA7" s="1515"/>
      <c r="AB7" s="1516" t="s">
        <v>1176</v>
      </c>
      <c r="AC7" s="1503"/>
      <c r="AD7" s="1503"/>
      <c r="AE7" s="1503" t="s">
        <v>1177</v>
      </c>
      <c r="AF7" s="1503"/>
      <c r="AG7" s="1503"/>
      <c r="AH7" s="1371"/>
      <c r="AI7" s="1659"/>
    </row>
    <row r="8" spans="1:35" s="1" customFormat="1" ht="14.25" customHeight="1">
      <c r="A8" s="1473"/>
      <c r="B8" s="2106"/>
      <c r="C8" s="1505"/>
      <c r="D8" s="1505"/>
      <c r="E8" s="1567"/>
      <c r="F8" s="1581"/>
      <c r="G8" s="1581"/>
      <c r="H8" s="1581"/>
      <c r="I8" s="1582"/>
      <c r="J8" s="1582"/>
      <c r="K8" s="1567"/>
      <c r="L8" s="1582"/>
      <c r="M8" s="1582"/>
      <c r="N8" s="1567"/>
      <c r="O8" s="1582"/>
      <c r="P8" s="1570"/>
      <c r="Q8" s="1659"/>
      <c r="R8" s="1473"/>
      <c r="S8" s="1581"/>
      <c r="T8" s="1582"/>
      <c r="U8" s="1582"/>
      <c r="V8" s="1505"/>
      <c r="W8" s="1393"/>
      <c r="X8" s="1393"/>
      <c r="Y8" s="1505"/>
      <c r="Z8" s="1393"/>
      <c r="AA8" s="1569"/>
      <c r="AB8" s="1573"/>
      <c r="AC8" s="1393"/>
      <c r="AD8" s="1393"/>
      <c r="AE8" s="1505"/>
      <c r="AF8" s="1393"/>
      <c r="AG8" s="1393"/>
      <c r="AH8" s="1371"/>
      <c r="AI8" s="1659"/>
    </row>
    <row r="9" spans="1:35" s="1" customFormat="1" ht="14.25" customHeight="1">
      <c r="A9" s="1473"/>
      <c r="B9" s="2106"/>
      <c r="C9" s="1505"/>
      <c r="D9" s="1505"/>
      <c r="E9" s="1393"/>
      <c r="F9" s="1503" t="s">
        <v>973</v>
      </c>
      <c r="G9" s="1515" t="s">
        <v>974</v>
      </c>
      <c r="H9" s="1575"/>
      <c r="I9" s="1503" t="s">
        <v>973</v>
      </c>
      <c r="J9" s="1515" t="s">
        <v>974</v>
      </c>
      <c r="K9" s="1393"/>
      <c r="L9" s="1503" t="s">
        <v>973</v>
      </c>
      <c r="M9" s="1503" t="s">
        <v>974</v>
      </c>
      <c r="N9" s="1393"/>
      <c r="O9" s="1503" t="s">
        <v>1179</v>
      </c>
      <c r="P9" s="1635" t="s">
        <v>1130</v>
      </c>
      <c r="Q9" s="1659"/>
      <c r="R9" s="1473"/>
      <c r="S9" s="1575"/>
      <c r="T9" s="1503" t="s">
        <v>1179</v>
      </c>
      <c r="U9" s="1503" t="s">
        <v>1130</v>
      </c>
      <c r="V9" s="1393"/>
      <c r="W9" s="1503" t="s">
        <v>1179</v>
      </c>
      <c r="X9" s="1503" t="s">
        <v>1130</v>
      </c>
      <c r="Y9" s="1393"/>
      <c r="Z9" s="1503" t="s">
        <v>1179</v>
      </c>
      <c r="AA9" s="1515" t="s">
        <v>1130</v>
      </c>
      <c r="AB9" s="1575"/>
      <c r="AC9" s="1503" t="s">
        <v>1179</v>
      </c>
      <c r="AD9" s="1503" t="s">
        <v>1130</v>
      </c>
      <c r="AE9" s="1393"/>
      <c r="AF9" s="1503" t="s">
        <v>1179</v>
      </c>
      <c r="AG9" s="1503" t="s">
        <v>1130</v>
      </c>
      <c r="AH9" s="1371"/>
      <c r="AI9" s="1659"/>
    </row>
    <row r="10" spans="1:35" s="1" customFormat="1" ht="14.25" customHeight="1">
      <c r="A10" s="1474"/>
      <c r="B10" s="2107"/>
      <c r="C10" s="1518"/>
      <c r="D10" s="1518"/>
      <c r="E10" s="1332"/>
      <c r="F10" s="1518"/>
      <c r="G10" s="1520"/>
      <c r="H10" s="1517"/>
      <c r="I10" s="1518"/>
      <c r="J10" s="1520"/>
      <c r="K10" s="1354"/>
      <c r="L10" s="1518"/>
      <c r="M10" s="1518"/>
      <c r="N10" s="1354"/>
      <c r="O10" s="1518"/>
      <c r="P10" s="1637"/>
      <c r="Q10" s="1660"/>
      <c r="R10" s="1474"/>
      <c r="S10" s="1517"/>
      <c r="T10" s="1518"/>
      <c r="U10" s="1518"/>
      <c r="V10" s="1354"/>
      <c r="W10" s="1518"/>
      <c r="X10" s="1518"/>
      <c r="Y10" s="1354"/>
      <c r="Z10" s="1518"/>
      <c r="AA10" s="1520"/>
      <c r="AB10" s="1517"/>
      <c r="AC10" s="1518"/>
      <c r="AD10" s="1518"/>
      <c r="AE10" s="1354"/>
      <c r="AF10" s="1518"/>
      <c r="AG10" s="1518"/>
      <c r="AH10" s="1372"/>
      <c r="AI10" s="1660"/>
    </row>
    <row r="11" spans="1:35" s="50" customFormat="1" ht="17.100000000000001" customHeight="1">
      <c r="A11" s="1133" t="s">
        <v>344</v>
      </c>
      <c r="B11" s="183" t="s">
        <v>46</v>
      </c>
      <c r="C11" s="31">
        <v>108488</v>
      </c>
      <c r="D11" s="31">
        <v>626727</v>
      </c>
      <c r="E11" s="31">
        <v>158982</v>
      </c>
      <c r="F11" s="31" t="s">
        <v>955</v>
      </c>
      <c r="G11" s="31" t="s">
        <v>955</v>
      </c>
      <c r="H11" s="31">
        <v>5370</v>
      </c>
      <c r="I11" s="31" t="s">
        <v>955</v>
      </c>
      <c r="J11" s="31" t="s">
        <v>955</v>
      </c>
      <c r="K11" s="31">
        <v>18863</v>
      </c>
      <c r="L11" s="31" t="s">
        <v>955</v>
      </c>
      <c r="M11" s="31" t="s">
        <v>955</v>
      </c>
      <c r="N11" s="31">
        <v>53424</v>
      </c>
      <c r="O11" s="31" t="s">
        <v>955</v>
      </c>
      <c r="P11" s="57" t="s">
        <v>955</v>
      </c>
      <c r="Q11" s="63" t="s">
        <v>344</v>
      </c>
      <c r="R11" s="1133" t="s">
        <v>344</v>
      </c>
      <c r="S11" s="31">
        <v>35507</v>
      </c>
      <c r="T11" s="31" t="s">
        <v>955</v>
      </c>
      <c r="U11" s="31" t="s">
        <v>955</v>
      </c>
      <c r="V11" s="31">
        <v>6772</v>
      </c>
      <c r="W11" s="31" t="s">
        <v>955</v>
      </c>
      <c r="X11" s="31" t="s">
        <v>955</v>
      </c>
      <c r="Y11" s="30">
        <v>522</v>
      </c>
      <c r="Z11" s="30" t="s">
        <v>955</v>
      </c>
      <c r="AA11" s="30" t="s">
        <v>955</v>
      </c>
      <c r="AB11" s="30">
        <v>965</v>
      </c>
      <c r="AC11" s="30" t="s">
        <v>955</v>
      </c>
      <c r="AD11" s="30" t="s">
        <v>955</v>
      </c>
      <c r="AE11" s="30">
        <v>37559</v>
      </c>
      <c r="AF11" s="30" t="s">
        <v>955</v>
      </c>
      <c r="AG11" s="30" t="s">
        <v>955</v>
      </c>
      <c r="AH11" s="30">
        <v>0</v>
      </c>
      <c r="AI11" s="63" t="s">
        <v>344</v>
      </c>
    </row>
    <row r="12" spans="1:35" s="50" customFormat="1" ht="17.100000000000001" customHeight="1">
      <c r="A12" s="1133" t="s">
        <v>297</v>
      </c>
      <c r="B12" s="183" t="s">
        <v>46</v>
      </c>
      <c r="C12" s="31">
        <v>97292</v>
      </c>
      <c r="D12" s="31">
        <v>767510</v>
      </c>
      <c r="E12" s="31">
        <v>118875</v>
      </c>
      <c r="F12" s="31" t="s">
        <v>955</v>
      </c>
      <c r="G12" s="31" t="s">
        <v>955</v>
      </c>
      <c r="H12" s="31">
        <v>3750</v>
      </c>
      <c r="I12" s="31" t="s">
        <v>955</v>
      </c>
      <c r="J12" s="31" t="s">
        <v>955</v>
      </c>
      <c r="K12" s="31">
        <v>16702</v>
      </c>
      <c r="L12" s="31" t="s">
        <v>955</v>
      </c>
      <c r="M12" s="31" t="s">
        <v>955</v>
      </c>
      <c r="N12" s="31">
        <v>45239</v>
      </c>
      <c r="O12" s="31" t="s">
        <v>955</v>
      </c>
      <c r="P12" s="57" t="s">
        <v>955</v>
      </c>
      <c r="Q12" s="63" t="s">
        <v>297</v>
      </c>
      <c r="R12" s="1133" t="s">
        <v>297</v>
      </c>
      <c r="S12" s="31">
        <v>32068</v>
      </c>
      <c r="T12" s="31" t="s">
        <v>955</v>
      </c>
      <c r="U12" s="31" t="s">
        <v>955</v>
      </c>
      <c r="V12" s="31">
        <v>6734</v>
      </c>
      <c r="W12" s="31" t="s">
        <v>955</v>
      </c>
      <c r="X12" s="31" t="s">
        <v>955</v>
      </c>
      <c r="Y12" s="30">
        <v>819</v>
      </c>
      <c r="Z12" s="30" t="s">
        <v>955</v>
      </c>
      <c r="AA12" s="30" t="s">
        <v>955</v>
      </c>
      <c r="AB12" s="30">
        <v>2818</v>
      </c>
      <c r="AC12" s="30" t="s">
        <v>955</v>
      </c>
      <c r="AD12" s="30" t="s">
        <v>955</v>
      </c>
      <c r="AE12" s="30">
        <v>10745</v>
      </c>
      <c r="AF12" s="30" t="s">
        <v>955</v>
      </c>
      <c r="AG12" s="30" t="s">
        <v>955</v>
      </c>
      <c r="AH12" s="30">
        <v>19954</v>
      </c>
      <c r="AI12" s="63" t="s">
        <v>297</v>
      </c>
    </row>
    <row r="13" spans="1:35" s="50" customFormat="1" ht="17.100000000000001" customHeight="1">
      <c r="A13" s="1133" t="s">
        <v>348</v>
      </c>
      <c r="B13" s="183">
        <v>106949</v>
      </c>
      <c r="C13" s="31">
        <v>104948</v>
      </c>
      <c r="D13" s="31">
        <v>532776</v>
      </c>
      <c r="E13" s="31">
        <v>126936</v>
      </c>
      <c r="F13" s="31" t="s">
        <v>955</v>
      </c>
      <c r="G13" s="31" t="s">
        <v>955</v>
      </c>
      <c r="H13" s="31">
        <v>4158</v>
      </c>
      <c r="I13" s="31" t="s">
        <v>955</v>
      </c>
      <c r="J13" s="31" t="s">
        <v>955</v>
      </c>
      <c r="K13" s="31">
        <v>19361</v>
      </c>
      <c r="L13" s="31" t="s">
        <v>955</v>
      </c>
      <c r="M13" s="31" t="s">
        <v>955</v>
      </c>
      <c r="N13" s="31">
        <v>51026</v>
      </c>
      <c r="O13" s="31" t="s">
        <v>955</v>
      </c>
      <c r="P13" s="57" t="s">
        <v>955</v>
      </c>
      <c r="Q13" s="63" t="s">
        <v>348</v>
      </c>
      <c r="R13" s="1133" t="s">
        <v>348</v>
      </c>
      <c r="S13" s="31">
        <v>36780</v>
      </c>
      <c r="T13" s="31" t="s">
        <v>955</v>
      </c>
      <c r="U13" s="31" t="s">
        <v>955</v>
      </c>
      <c r="V13" s="31">
        <v>7182</v>
      </c>
      <c r="W13" s="31" t="s">
        <v>955</v>
      </c>
      <c r="X13" s="31" t="s">
        <v>955</v>
      </c>
      <c r="Y13" s="30">
        <v>738</v>
      </c>
      <c r="Z13" s="30" t="s">
        <v>955</v>
      </c>
      <c r="AA13" s="30" t="s">
        <v>955</v>
      </c>
      <c r="AB13" s="30">
        <v>762</v>
      </c>
      <c r="AC13" s="30" t="s">
        <v>955</v>
      </c>
      <c r="AD13" s="30" t="s">
        <v>955</v>
      </c>
      <c r="AE13" s="30">
        <v>6929</v>
      </c>
      <c r="AF13" s="30" t="s">
        <v>955</v>
      </c>
      <c r="AG13" s="30" t="s">
        <v>955</v>
      </c>
      <c r="AH13" s="30">
        <v>36899</v>
      </c>
      <c r="AI13" s="63" t="s">
        <v>348</v>
      </c>
    </row>
    <row r="14" spans="1:35" s="50" customFormat="1" ht="17.100000000000001" customHeight="1">
      <c r="A14" s="1133" t="s">
        <v>904</v>
      </c>
      <c r="B14" s="183">
        <v>242756</v>
      </c>
      <c r="C14" s="31">
        <v>106981</v>
      </c>
      <c r="D14" s="31">
        <v>527580</v>
      </c>
      <c r="E14" s="31">
        <v>136645</v>
      </c>
      <c r="F14" s="31" t="s">
        <v>955</v>
      </c>
      <c r="G14" s="31" t="s">
        <v>955</v>
      </c>
      <c r="H14" s="31">
        <v>5060</v>
      </c>
      <c r="I14" s="31" t="s">
        <v>955</v>
      </c>
      <c r="J14" s="31" t="s">
        <v>955</v>
      </c>
      <c r="K14" s="31">
        <v>19577</v>
      </c>
      <c r="L14" s="31" t="s">
        <v>955</v>
      </c>
      <c r="M14" s="31" t="s">
        <v>955</v>
      </c>
      <c r="N14" s="31">
        <v>52345</v>
      </c>
      <c r="O14" s="31" t="s">
        <v>955</v>
      </c>
      <c r="P14" s="57" t="s">
        <v>955</v>
      </c>
      <c r="Q14" s="63" t="s">
        <v>904</v>
      </c>
      <c r="R14" s="1133" t="s">
        <v>904</v>
      </c>
      <c r="S14" s="31">
        <v>39608</v>
      </c>
      <c r="T14" s="31" t="s">
        <v>955</v>
      </c>
      <c r="U14" s="31" t="s">
        <v>955</v>
      </c>
      <c r="V14" s="31">
        <v>6604</v>
      </c>
      <c r="W14" s="31" t="s">
        <v>955</v>
      </c>
      <c r="X14" s="31" t="s">
        <v>955</v>
      </c>
      <c r="Y14" s="30">
        <v>2273</v>
      </c>
      <c r="Z14" s="30" t="s">
        <v>955</v>
      </c>
      <c r="AA14" s="30" t="s">
        <v>955</v>
      </c>
      <c r="AB14" s="30">
        <v>1343</v>
      </c>
      <c r="AC14" s="30" t="s">
        <v>955</v>
      </c>
      <c r="AD14" s="30" t="s">
        <v>955</v>
      </c>
      <c r="AE14" s="30">
        <v>9835</v>
      </c>
      <c r="AF14" s="30" t="s">
        <v>955</v>
      </c>
      <c r="AG14" s="30" t="s">
        <v>955</v>
      </c>
      <c r="AH14" s="30">
        <v>37685</v>
      </c>
      <c r="AI14" s="63" t="s">
        <v>904</v>
      </c>
    </row>
    <row r="15" spans="1:35" s="50" customFormat="1" ht="16.5" customHeight="1">
      <c r="A15" s="1135" t="s">
        <v>1088</v>
      </c>
      <c r="B15" s="1166">
        <f t="shared" ref="B15:G15" si="0">SUM(B17:B39)</f>
        <v>230307</v>
      </c>
      <c r="C15" s="36">
        <f t="shared" si="0"/>
        <v>93691</v>
      </c>
      <c r="D15" s="36">
        <f t="shared" si="0"/>
        <v>461626</v>
      </c>
      <c r="E15" s="36">
        <f t="shared" si="0"/>
        <v>122750</v>
      </c>
      <c r="F15" s="36">
        <f t="shared" si="0"/>
        <v>35374</v>
      </c>
      <c r="G15" s="36">
        <f t="shared" si="0"/>
        <v>87376</v>
      </c>
      <c r="H15" s="36">
        <f t="shared" ref="H15:AA15" si="1">SUM(H17:H39)</f>
        <v>4522</v>
      </c>
      <c r="I15" s="36">
        <f t="shared" si="1"/>
        <v>1874</v>
      </c>
      <c r="J15" s="36">
        <f t="shared" si="1"/>
        <v>2648</v>
      </c>
      <c r="K15" s="36">
        <f t="shared" si="1"/>
        <v>17138</v>
      </c>
      <c r="L15" s="36">
        <f t="shared" si="1"/>
        <v>5672</v>
      </c>
      <c r="M15" s="36">
        <f t="shared" si="1"/>
        <v>11466</v>
      </c>
      <c r="N15" s="36">
        <f t="shared" si="1"/>
        <v>45277</v>
      </c>
      <c r="O15" s="36">
        <f t="shared" si="1"/>
        <v>13760</v>
      </c>
      <c r="P15" s="92">
        <f t="shared" si="1"/>
        <v>31517</v>
      </c>
      <c r="Q15" s="1136" t="s">
        <v>1088</v>
      </c>
      <c r="R15" s="1135" t="s">
        <v>1088</v>
      </c>
      <c r="S15" s="36">
        <f t="shared" si="1"/>
        <v>37283</v>
      </c>
      <c r="T15" s="36">
        <f t="shared" si="1"/>
        <v>7314</v>
      </c>
      <c r="U15" s="36">
        <f t="shared" si="1"/>
        <v>29969</v>
      </c>
      <c r="V15" s="36">
        <f t="shared" si="1"/>
        <v>5633</v>
      </c>
      <c r="W15" s="36">
        <f t="shared" si="1"/>
        <v>2369</v>
      </c>
      <c r="X15" s="36">
        <f t="shared" si="1"/>
        <v>3264</v>
      </c>
      <c r="Y15" s="36">
        <f t="shared" si="1"/>
        <v>3469</v>
      </c>
      <c r="Z15" s="36">
        <f t="shared" si="1"/>
        <v>867</v>
      </c>
      <c r="AA15" s="36">
        <f t="shared" si="1"/>
        <v>2602</v>
      </c>
      <c r="AB15" s="36">
        <f t="shared" ref="AB15:AH15" si="2">SUM(AB17:AB39)</f>
        <v>679</v>
      </c>
      <c r="AC15" s="36">
        <f t="shared" si="2"/>
        <v>405</v>
      </c>
      <c r="AD15" s="36">
        <f t="shared" si="2"/>
        <v>274</v>
      </c>
      <c r="AE15" s="36">
        <f>SUM(AE17:AE39)</f>
        <v>8749</v>
      </c>
      <c r="AF15" s="36">
        <f t="shared" si="2"/>
        <v>3113</v>
      </c>
      <c r="AG15" s="36">
        <f t="shared" si="2"/>
        <v>5636</v>
      </c>
      <c r="AH15" s="36">
        <f t="shared" si="2"/>
        <v>35165</v>
      </c>
      <c r="AI15" s="1136" t="s">
        <v>1088</v>
      </c>
    </row>
    <row r="16" spans="1:35" s="1" customFormat="1" ht="15" customHeight="1">
      <c r="A16" s="1132"/>
      <c r="B16" s="32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57"/>
      <c r="Q16" s="39"/>
      <c r="R16" s="1132"/>
      <c r="S16" s="31"/>
      <c r="T16" s="31"/>
      <c r="U16" s="31"/>
      <c r="V16" s="31"/>
      <c r="W16" s="31"/>
      <c r="X16" s="31"/>
      <c r="Y16" s="30"/>
      <c r="Z16" s="30"/>
      <c r="AA16" s="30"/>
      <c r="AB16" s="30"/>
      <c r="AC16" s="30"/>
      <c r="AD16" s="30"/>
      <c r="AE16" s="30"/>
      <c r="AF16" s="30"/>
      <c r="AG16" s="30"/>
      <c r="AH16" s="31"/>
      <c r="AI16" s="39"/>
    </row>
    <row r="17" spans="1:35" s="1" customFormat="1" ht="16.350000000000001" customHeight="1">
      <c r="A17" s="1132" t="s">
        <v>298</v>
      </c>
      <c r="B17" s="861">
        <v>48760</v>
      </c>
      <c r="C17" s="862">
        <v>12278</v>
      </c>
      <c r="D17" s="862">
        <v>66332</v>
      </c>
      <c r="E17" s="31">
        <f>SUM(F17:G17)</f>
        <v>13851</v>
      </c>
      <c r="F17" s="31">
        <f t="shared" ref="F17:F39" si="3">SUM(I17,L17,O17,T17,W17,Z17,AC17,AF17)</f>
        <v>3765</v>
      </c>
      <c r="G17" s="31">
        <f t="shared" ref="G17:G39" si="4">SUM(J17,M17,P17,U17,X17,AA17,AD17,AG17)</f>
        <v>10086</v>
      </c>
      <c r="H17" s="378">
        <f>SUM(I17:J17)</f>
        <v>673</v>
      </c>
      <c r="I17" s="378">
        <v>259</v>
      </c>
      <c r="J17" s="378">
        <v>414</v>
      </c>
      <c r="K17" s="378">
        <f>SUM(L17:M17)</f>
        <v>2080</v>
      </c>
      <c r="L17" s="378">
        <v>694</v>
      </c>
      <c r="M17" s="378">
        <v>1386</v>
      </c>
      <c r="N17" s="378">
        <f>SUM(O17:P17)</f>
        <v>5213</v>
      </c>
      <c r="O17" s="378">
        <v>1490</v>
      </c>
      <c r="P17" s="708">
        <v>3723</v>
      </c>
      <c r="Q17" s="1146" t="s">
        <v>5</v>
      </c>
      <c r="R17" s="1132" t="s">
        <v>298</v>
      </c>
      <c r="S17" s="377">
        <f>SUM(T17:U17)</f>
        <v>4790</v>
      </c>
      <c r="T17" s="378">
        <v>738</v>
      </c>
      <c r="U17" s="378">
        <v>4052</v>
      </c>
      <c r="V17" s="377">
        <f>SUM(W17:X17)</f>
        <v>662</v>
      </c>
      <c r="W17" s="378">
        <v>319</v>
      </c>
      <c r="X17" s="378">
        <v>343</v>
      </c>
      <c r="Y17" s="377">
        <f>SUM(Z17:AA17)</f>
        <v>61</v>
      </c>
      <c r="Z17" s="377">
        <v>15</v>
      </c>
      <c r="AA17" s="377">
        <v>46</v>
      </c>
      <c r="AB17" s="377">
        <f>SUM(AC17:AD17)</f>
        <v>83</v>
      </c>
      <c r="AC17" s="377">
        <v>59</v>
      </c>
      <c r="AD17" s="377">
        <v>24</v>
      </c>
      <c r="AE17" s="377">
        <f>SUM(AF17:AG17)</f>
        <v>289</v>
      </c>
      <c r="AF17" s="377">
        <v>191</v>
      </c>
      <c r="AG17" s="377">
        <v>98</v>
      </c>
      <c r="AH17" s="378">
        <v>10479</v>
      </c>
      <c r="AI17" s="1146" t="s">
        <v>5</v>
      </c>
    </row>
    <row r="18" spans="1:35" s="1" customFormat="1" ht="16.350000000000001" customHeight="1">
      <c r="A18" s="1132" t="s">
        <v>300</v>
      </c>
      <c r="B18" s="863">
        <v>6970</v>
      </c>
      <c r="C18" s="864">
        <v>5485</v>
      </c>
      <c r="D18" s="864">
        <v>35396</v>
      </c>
      <c r="E18" s="31">
        <f t="shared" ref="E18:E39" si="5">SUM(F18:G18)</f>
        <v>7183</v>
      </c>
      <c r="F18" s="31">
        <f t="shared" si="3"/>
        <v>1536</v>
      </c>
      <c r="G18" s="31">
        <f t="shared" si="4"/>
        <v>5647</v>
      </c>
      <c r="H18" s="378">
        <f t="shared" ref="H18:H39" si="6">SUM(I18:J18)</f>
        <v>215</v>
      </c>
      <c r="I18" s="378">
        <v>85</v>
      </c>
      <c r="J18" s="378">
        <v>130</v>
      </c>
      <c r="K18" s="378">
        <f t="shared" ref="K18:K39" si="7">SUM(L18:M18)</f>
        <v>1034</v>
      </c>
      <c r="L18" s="378">
        <v>297</v>
      </c>
      <c r="M18" s="378">
        <v>737</v>
      </c>
      <c r="N18" s="378">
        <f t="shared" ref="N18:N39" si="8">SUM(O18:P18)</f>
        <v>2621</v>
      </c>
      <c r="O18" s="378">
        <v>589</v>
      </c>
      <c r="P18" s="708">
        <v>2032</v>
      </c>
      <c r="Q18" s="1146" t="s">
        <v>6</v>
      </c>
      <c r="R18" s="1132" t="s">
        <v>300</v>
      </c>
      <c r="S18" s="377">
        <f t="shared" ref="S18:S39" si="9">SUM(T18:U18)</f>
        <v>1833</v>
      </c>
      <c r="T18" s="378">
        <v>224</v>
      </c>
      <c r="U18" s="378">
        <v>1609</v>
      </c>
      <c r="V18" s="377">
        <f t="shared" ref="V18:V39" si="10">SUM(W18:X18)</f>
        <v>261</v>
      </c>
      <c r="W18" s="378">
        <v>122</v>
      </c>
      <c r="X18" s="378">
        <v>139</v>
      </c>
      <c r="Y18" s="377">
        <f t="shared" ref="Y18:Y39" si="11">SUM(Z18:AA18)</f>
        <v>1219</v>
      </c>
      <c r="Z18" s="377">
        <v>219</v>
      </c>
      <c r="AA18" s="377">
        <v>1000</v>
      </c>
      <c r="AB18" s="377">
        <f t="shared" ref="AB18:AB39" si="12">SUM(AC18:AD18)</f>
        <v>0</v>
      </c>
      <c r="AC18" s="377">
        <v>0</v>
      </c>
      <c r="AD18" s="377">
        <v>0</v>
      </c>
      <c r="AE18" s="377">
        <f t="shared" ref="AE18:AE39" si="13">SUM(AF18:AG18)</f>
        <v>0</v>
      </c>
      <c r="AF18" s="377">
        <v>0</v>
      </c>
      <c r="AG18" s="377">
        <v>0</v>
      </c>
      <c r="AH18" s="378">
        <v>0</v>
      </c>
      <c r="AI18" s="1146" t="s">
        <v>6</v>
      </c>
    </row>
    <row r="19" spans="1:35" s="1" customFormat="1" ht="16.350000000000001" customHeight="1">
      <c r="A19" s="1132" t="s">
        <v>302</v>
      </c>
      <c r="B19" s="863">
        <v>15650</v>
      </c>
      <c r="C19" s="864">
        <v>6337</v>
      </c>
      <c r="D19" s="864">
        <v>27120</v>
      </c>
      <c r="E19" s="31">
        <f t="shared" si="5"/>
        <v>8678</v>
      </c>
      <c r="F19" s="31">
        <f t="shared" si="3"/>
        <v>2135</v>
      </c>
      <c r="G19" s="31">
        <f t="shared" si="4"/>
        <v>6543</v>
      </c>
      <c r="H19" s="378">
        <f t="shared" si="6"/>
        <v>259</v>
      </c>
      <c r="I19" s="378">
        <v>99</v>
      </c>
      <c r="J19" s="378">
        <v>160</v>
      </c>
      <c r="K19" s="378">
        <f t="shared" si="7"/>
        <v>1208</v>
      </c>
      <c r="L19" s="378">
        <v>339</v>
      </c>
      <c r="M19" s="378">
        <v>869</v>
      </c>
      <c r="N19" s="378">
        <f t="shared" si="8"/>
        <v>3012</v>
      </c>
      <c r="O19" s="378">
        <v>747</v>
      </c>
      <c r="P19" s="708">
        <v>2265</v>
      </c>
      <c r="Q19" s="1146" t="s">
        <v>7</v>
      </c>
      <c r="R19" s="1132" t="s">
        <v>302</v>
      </c>
      <c r="S19" s="377">
        <f t="shared" si="9"/>
        <v>3420</v>
      </c>
      <c r="T19" s="378">
        <v>649</v>
      </c>
      <c r="U19" s="378">
        <v>2771</v>
      </c>
      <c r="V19" s="377">
        <f t="shared" si="10"/>
        <v>485</v>
      </c>
      <c r="W19" s="378">
        <v>168</v>
      </c>
      <c r="X19" s="378">
        <v>317</v>
      </c>
      <c r="Y19" s="377">
        <f t="shared" si="11"/>
        <v>46</v>
      </c>
      <c r="Z19" s="377">
        <v>17</v>
      </c>
      <c r="AA19" s="377">
        <v>29</v>
      </c>
      <c r="AB19" s="377">
        <f t="shared" si="12"/>
        <v>70</v>
      </c>
      <c r="AC19" s="377">
        <v>54</v>
      </c>
      <c r="AD19" s="377">
        <v>16</v>
      </c>
      <c r="AE19" s="377">
        <f t="shared" si="13"/>
        <v>178</v>
      </c>
      <c r="AF19" s="377">
        <v>62</v>
      </c>
      <c r="AG19" s="377">
        <v>116</v>
      </c>
      <c r="AH19" s="378">
        <v>303</v>
      </c>
      <c r="AI19" s="1146" t="s">
        <v>7</v>
      </c>
    </row>
    <row r="20" spans="1:35" s="1" customFormat="1" ht="16.350000000000001" customHeight="1">
      <c r="A20" s="1132" t="s">
        <v>304</v>
      </c>
      <c r="B20" s="863">
        <v>10000</v>
      </c>
      <c r="C20" s="864">
        <v>6105</v>
      </c>
      <c r="D20" s="864">
        <v>31162</v>
      </c>
      <c r="E20" s="31">
        <f t="shared" si="5"/>
        <v>5516</v>
      </c>
      <c r="F20" s="31">
        <f t="shared" si="3"/>
        <v>2498</v>
      </c>
      <c r="G20" s="31">
        <f t="shared" si="4"/>
        <v>3018</v>
      </c>
      <c r="H20" s="378">
        <f t="shared" si="6"/>
        <v>302</v>
      </c>
      <c r="I20" s="378">
        <v>100</v>
      </c>
      <c r="J20" s="378">
        <v>202</v>
      </c>
      <c r="K20" s="378">
        <f t="shared" si="7"/>
        <v>755</v>
      </c>
      <c r="L20" s="378">
        <v>300</v>
      </c>
      <c r="M20" s="378">
        <v>455</v>
      </c>
      <c r="N20" s="378">
        <f t="shared" si="8"/>
        <v>1756</v>
      </c>
      <c r="O20" s="378">
        <v>956</v>
      </c>
      <c r="P20" s="708">
        <v>800</v>
      </c>
      <c r="Q20" s="1146" t="s">
        <v>8</v>
      </c>
      <c r="R20" s="1132" t="s">
        <v>304</v>
      </c>
      <c r="S20" s="377">
        <f t="shared" si="9"/>
        <v>2135</v>
      </c>
      <c r="T20" s="378">
        <v>800</v>
      </c>
      <c r="U20" s="378">
        <v>1335</v>
      </c>
      <c r="V20" s="377">
        <f t="shared" si="10"/>
        <v>441</v>
      </c>
      <c r="W20" s="378">
        <v>300</v>
      </c>
      <c r="X20" s="378">
        <v>141</v>
      </c>
      <c r="Y20" s="377">
        <f t="shared" si="11"/>
        <v>75</v>
      </c>
      <c r="Z20" s="377">
        <v>20</v>
      </c>
      <c r="AA20" s="377">
        <v>55</v>
      </c>
      <c r="AB20" s="377">
        <f t="shared" si="12"/>
        <v>44</v>
      </c>
      <c r="AC20" s="377">
        <v>20</v>
      </c>
      <c r="AD20" s="377">
        <v>24</v>
      </c>
      <c r="AE20" s="377">
        <f t="shared" si="13"/>
        <v>8</v>
      </c>
      <c r="AF20" s="377">
        <v>2</v>
      </c>
      <c r="AG20" s="377">
        <v>6</v>
      </c>
      <c r="AH20" s="378">
        <v>745</v>
      </c>
      <c r="AI20" s="1146" t="s">
        <v>8</v>
      </c>
    </row>
    <row r="21" spans="1:35" s="1" customFormat="1" ht="16.350000000000001" customHeight="1">
      <c r="A21" s="1132" t="s">
        <v>306</v>
      </c>
      <c r="B21" s="863">
        <v>33644</v>
      </c>
      <c r="C21" s="864">
        <v>10182</v>
      </c>
      <c r="D21" s="864">
        <v>44441</v>
      </c>
      <c r="E21" s="31">
        <f t="shared" si="5"/>
        <v>10002</v>
      </c>
      <c r="F21" s="31">
        <f t="shared" si="3"/>
        <v>2497</v>
      </c>
      <c r="G21" s="31">
        <f t="shared" si="4"/>
        <v>7505</v>
      </c>
      <c r="H21" s="378">
        <f t="shared" si="6"/>
        <v>304</v>
      </c>
      <c r="I21" s="378">
        <v>120</v>
      </c>
      <c r="J21" s="378">
        <v>184</v>
      </c>
      <c r="K21" s="378">
        <f t="shared" si="7"/>
        <v>1369</v>
      </c>
      <c r="L21" s="378">
        <v>428</v>
      </c>
      <c r="M21" s="378">
        <v>941</v>
      </c>
      <c r="N21" s="378">
        <f t="shared" si="8"/>
        <v>3640</v>
      </c>
      <c r="O21" s="378">
        <v>963</v>
      </c>
      <c r="P21" s="708">
        <v>2677</v>
      </c>
      <c r="Q21" s="1146" t="s">
        <v>9</v>
      </c>
      <c r="R21" s="1132" t="s">
        <v>306</v>
      </c>
      <c r="S21" s="377">
        <f t="shared" si="9"/>
        <v>3407</v>
      </c>
      <c r="T21" s="378">
        <v>489</v>
      </c>
      <c r="U21" s="378">
        <v>2918</v>
      </c>
      <c r="V21" s="377">
        <f t="shared" si="10"/>
        <v>498</v>
      </c>
      <c r="W21" s="378">
        <v>197</v>
      </c>
      <c r="X21" s="378">
        <v>301</v>
      </c>
      <c r="Y21" s="377">
        <f t="shared" si="11"/>
        <v>200</v>
      </c>
      <c r="Z21" s="377">
        <v>49</v>
      </c>
      <c r="AA21" s="377">
        <v>151</v>
      </c>
      <c r="AB21" s="377">
        <f t="shared" si="12"/>
        <v>45</v>
      </c>
      <c r="AC21" s="377">
        <v>35</v>
      </c>
      <c r="AD21" s="377">
        <v>10</v>
      </c>
      <c r="AE21" s="377">
        <f t="shared" si="13"/>
        <v>539</v>
      </c>
      <c r="AF21" s="377">
        <v>216</v>
      </c>
      <c r="AG21" s="377">
        <v>323</v>
      </c>
      <c r="AH21" s="378">
        <v>1615</v>
      </c>
      <c r="AI21" s="1146" t="s">
        <v>9</v>
      </c>
    </row>
    <row r="22" spans="1:35" s="1" customFormat="1" ht="16.350000000000001" customHeight="1">
      <c r="A22" s="1132" t="s">
        <v>308</v>
      </c>
      <c r="B22" s="863">
        <v>3762</v>
      </c>
      <c r="C22" s="864">
        <v>3334</v>
      </c>
      <c r="D22" s="864">
        <v>13614</v>
      </c>
      <c r="E22" s="31">
        <f t="shared" si="5"/>
        <v>2433</v>
      </c>
      <c r="F22" s="31">
        <f t="shared" si="3"/>
        <v>1384</v>
      </c>
      <c r="G22" s="31">
        <f t="shared" si="4"/>
        <v>1049</v>
      </c>
      <c r="H22" s="378">
        <f t="shared" si="6"/>
        <v>76</v>
      </c>
      <c r="I22" s="378">
        <v>43</v>
      </c>
      <c r="J22" s="378">
        <v>33</v>
      </c>
      <c r="K22" s="378">
        <f t="shared" si="7"/>
        <v>739</v>
      </c>
      <c r="L22" s="378">
        <v>391</v>
      </c>
      <c r="M22" s="378">
        <v>348</v>
      </c>
      <c r="N22" s="378">
        <f t="shared" si="8"/>
        <v>1573</v>
      </c>
      <c r="O22" s="378">
        <v>927</v>
      </c>
      <c r="P22" s="708">
        <v>646</v>
      </c>
      <c r="Q22" s="1146" t="s">
        <v>10</v>
      </c>
      <c r="R22" s="1132" t="s">
        <v>308</v>
      </c>
      <c r="S22" s="377">
        <f t="shared" si="9"/>
        <v>25</v>
      </c>
      <c r="T22" s="378">
        <v>11</v>
      </c>
      <c r="U22" s="378">
        <v>14</v>
      </c>
      <c r="V22" s="377">
        <f t="shared" si="10"/>
        <v>16</v>
      </c>
      <c r="W22" s="378">
        <v>11</v>
      </c>
      <c r="X22" s="378">
        <v>5</v>
      </c>
      <c r="Y22" s="377">
        <f t="shared" si="11"/>
        <v>2</v>
      </c>
      <c r="Z22" s="377" t="s">
        <v>1221</v>
      </c>
      <c r="AA22" s="377">
        <v>2</v>
      </c>
      <c r="AB22" s="377">
        <f t="shared" si="12"/>
        <v>2</v>
      </c>
      <c r="AC22" s="377">
        <v>1</v>
      </c>
      <c r="AD22" s="377">
        <v>1</v>
      </c>
      <c r="AE22" s="377">
        <f t="shared" si="13"/>
        <v>0</v>
      </c>
      <c r="AF22" s="377">
        <v>0</v>
      </c>
      <c r="AG22" s="377">
        <v>0</v>
      </c>
      <c r="AH22" s="378">
        <v>0</v>
      </c>
      <c r="AI22" s="1146" t="s">
        <v>10</v>
      </c>
    </row>
    <row r="23" spans="1:35" s="1" customFormat="1" ht="16.350000000000001" customHeight="1">
      <c r="A23" s="1132" t="s">
        <v>310</v>
      </c>
      <c r="B23" s="863">
        <v>13520</v>
      </c>
      <c r="C23" s="864">
        <v>4773</v>
      </c>
      <c r="D23" s="864">
        <v>18205</v>
      </c>
      <c r="E23" s="31">
        <f t="shared" si="5"/>
        <v>6646</v>
      </c>
      <c r="F23" s="31">
        <f t="shared" si="3"/>
        <v>1441</v>
      </c>
      <c r="G23" s="31">
        <f t="shared" si="4"/>
        <v>5205</v>
      </c>
      <c r="H23" s="378">
        <f t="shared" si="6"/>
        <v>237</v>
      </c>
      <c r="I23" s="378">
        <v>91</v>
      </c>
      <c r="J23" s="378">
        <v>146</v>
      </c>
      <c r="K23" s="378">
        <f t="shared" si="7"/>
        <v>987</v>
      </c>
      <c r="L23" s="378">
        <v>265</v>
      </c>
      <c r="M23" s="378">
        <v>722</v>
      </c>
      <c r="N23" s="378">
        <f t="shared" si="8"/>
        <v>2647</v>
      </c>
      <c r="O23" s="378">
        <v>578</v>
      </c>
      <c r="P23" s="708">
        <v>2069</v>
      </c>
      <c r="Q23" s="1146" t="s">
        <v>11</v>
      </c>
      <c r="R23" s="1132" t="s">
        <v>310</v>
      </c>
      <c r="S23" s="377">
        <f t="shared" si="9"/>
        <v>2419</v>
      </c>
      <c r="T23" s="378">
        <v>379</v>
      </c>
      <c r="U23" s="378">
        <v>2040</v>
      </c>
      <c r="V23" s="377">
        <f t="shared" si="10"/>
        <v>311</v>
      </c>
      <c r="W23" s="378">
        <v>113</v>
      </c>
      <c r="X23" s="378">
        <v>198</v>
      </c>
      <c r="Y23" s="377">
        <f t="shared" si="11"/>
        <v>45</v>
      </c>
      <c r="Z23" s="377">
        <v>15</v>
      </c>
      <c r="AA23" s="377">
        <v>30</v>
      </c>
      <c r="AB23" s="377">
        <f t="shared" si="12"/>
        <v>0</v>
      </c>
      <c r="AC23" s="377">
        <v>0</v>
      </c>
      <c r="AD23" s="377">
        <v>0</v>
      </c>
      <c r="AE23" s="377">
        <f t="shared" si="13"/>
        <v>0</v>
      </c>
      <c r="AF23" s="377">
        <v>0</v>
      </c>
      <c r="AG23" s="377">
        <v>0</v>
      </c>
      <c r="AH23" s="378">
        <v>4130</v>
      </c>
      <c r="AI23" s="1146" t="s">
        <v>11</v>
      </c>
    </row>
    <row r="24" spans="1:35" s="1" customFormat="1" ht="16.350000000000001" customHeight="1">
      <c r="A24" s="1132" t="s">
        <v>312</v>
      </c>
      <c r="B24" s="863">
        <v>11217</v>
      </c>
      <c r="C24" s="864">
        <v>3331</v>
      </c>
      <c r="D24" s="864">
        <v>22619</v>
      </c>
      <c r="E24" s="31">
        <f t="shared" si="5"/>
        <v>4160</v>
      </c>
      <c r="F24" s="31">
        <f t="shared" si="3"/>
        <v>1904</v>
      </c>
      <c r="G24" s="31">
        <f t="shared" si="4"/>
        <v>2256</v>
      </c>
      <c r="H24" s="378">
        <f t="shared" si="6"/>
        <v>209</v>
      </c>
      <c r="I24" s="378">
        <v>117</v>
      </c>
      <c r="J24" s="378">
        <v>92</v>
      </c>
      <c r="K24" s="378">
        <f t="shared" si="7"/>
        <v>579</v>
      </c>
      <c r="L24" s="378">
        <v>277</v>
      </c>
      <c r="M24" s="378">
        <v>302</v>
      </c>
      <c r="N24" s="378">
        <f t="shared" si="8"/>
        <v>1503</v>
      </c>
      <c r="O24" s="378">
        <v>729</v>
      </c>
      <c r="P24" s="708">
        <v>774</v>
      </c>
      <c r="Q24" s="1146" t="s">
        <v>12</v>
      </c>
      <c r="R24" s="1132" t="s">
        <v>312</v>
      </c>
      <c r="S24" s="377">
        <f t="shared" si="9"/>
        <v>1143</v>
      </c>
      <c r="T24" s="378">
        <v>427</v>
      </c>
      <c r="U24" s="378">
        <v>716</v>
      </c>
      <c r="V24" s="377">
        <f t="shared" si="10"/>
        <v>201</v>
      </c>
      <c r="W24" s="378">
        <v>114</v>
      </c>
      <c r="X24" s="378">
        <v>87</v>
      </c>
      <c r="Y24" s="377">
        <f t="shared" si="11"/>
        <v>509</v>
      </c>
      <c r="Z24" s="377">
        <v>230</v>
      </c>
      <c r="AA24" s="377">
        <v>279</v>
      </c>
      <c r="AB24" s="377">
        <f t="shared" si="12"/>
        <v>16</v>
      </c>
      <c r="AC24" s="377">
        <v>10</v>
      </c>
      <c r="AD24" s="377">
        <v>6</v>
      </c>
      <c r="AE24" s="377">
        <f t="shared" si="13"/>
        <v>0</v>
      </c>
      <c r="AF24" s="377">
        <v>0</v>
      </c>
      <c r="AG24" s="377">
        <v>0</v>
      </c>
      <c r="AH24" s="378">
        <v>967</v>
      </c>
      <c r="AI24" s="1146" t="s">
        <v>12</v>
      </c>
    </row>
    <row r="25" spans="1:35" s="1" customFormat="1" ht="16.350000000000001" customHeight="1">
      <c r="A25" s="1132" t="s">
        <v>314</v>
      </c>
      <c r="B25" s="863">
        <v>19689</v>
      </c>
      <c r="C25" s="864">
        <v>3489</v>
      </c>
      <c r="D25" s="864">
        <v>19320</v>
      </c>
      <c r="E25" s="31">
        <f t="shared" si="5"/>
        <v>4966</v>
      </c>
      <c r="F25" s="31">
        <f t="shared" si="3"/>
        <v>1004</v>
      </c>
      <c r="G25" s="31">
        <f t="shared" si="4"/>
        <v>3962</v>
      </c>
      <c r="H25" s="378">
        <f t="shared" si="6"/>
        <v>96</v>
      </c>
      <c r="I25" s="378">
        <v>36</v>
      </c>
      <c r="J25" s="378">
        <v>60</v>
      </c>
      <c r="K25" s="378">
        <f t="shared" si="7"/>
        <v>853</v>
      </c>
      <c r="L25" s="378">
        <v>211</v>
      </c>
      <c r="M25" s="378">
        <v>642</v>
      </c>
      <c r="N25" s="378">
        <f t="shared" si="8"/>
        <v>2011</v>
      </c>
      <c r="O25" s="378">
        <v>443</v>
      </c>
      <c r="P25" s="708">
        <v>1568</v>
      </c>
      <c r="Q25" s="1146" t="s">
        <v>13</v>
      </c>
      <c r="R25" s="1132" t="s">
        <v>314</v>
      </c>
      <c r="S25" s="377">
        <f t="shared" si="9"/>
        <v>1624</v>
      </c>
      <c r="T25" s="378">
        <v>183</v>
      </c>
      <c r="U25" s="378">
        <v>1441</v>
      </c>
      <c r="V25" s="377">
        <f t="shared" si="10"/>
        <v>233</v>
      </c>
      <c r="W25" s="378">
        <v>84</v>
      </c>
      <c r="X25" s="378">
        <v>149</v>
      </c>
      <c r="Y25" s="377">
        <f t="shared" si="11"/>
        <v>6</v>
      </c>
      <c r="Z25" s="377">
        <v>2</v>
      </c>
      <c r="AA25" s="377">
        <v>4</v>
      </c>
      <c r="AB25" s="377">
        <f t="shared" si="12"/>
        <v>67</v>
      </c>
      <c r="AC25" s="377">
        <v>25</v>
      </c>
      <c r="AD25" s="377">
        <v>42</v>
      </c>
      <c r="AE25" s="377">
        <f t="shared" si="13"/>
        <v>76</v>
      </c>
      <c r="AF25" s="377">
        <v>20</v>
      </c>
      <c r="AG25" s="377">
        <v>56</v>
      </c>
      <c r="AH25" s="378">
        <v>1535</v>
      </c>
      <c r="AI25" s="1146" t="s">
        <v>13</v>
      </c>
    </row>
    <row r="26" spans="1:35" s="1" customFormat="1" ht="16.350000000000001" customHeight="1">
      <c r="A26" s="1132" t="s">
        <v>316</v>
      </c>
      <c r="B26" s="863">
        <v>5195</v>
      </c>
      <c r="C26" s="864">
        <v>5946</v>
      </c>
      <c r="D26" s="864">
        <v>31981</v>
      </c>
      <c r="E26" s="31">
        <f t="shared" si="5"/>
        <v>6001</v>
      </c>
      <c r="F26" s="31">
        <f t="shared" si="3"/>
        <v>1639</v>
      </c>
      <c r="G26" s="31">
        <f t="shared" si="4"/>
        <v>4362</v>
      </c>
      <c r="H26" s="378">
        <f t="shared" si="6"/>
        <v>315</v>
      </c>
      <c r="I26" s="378">
        <v>121</v>
      </c>
      <c r="J26" s="378">
        <v>194</v>
      </c>
      <c r="K26" s="378">
        <f t="shared" si="7"/>
        <v>948</v>
      </c>
      <c r="L26" s="378">
        <v>316</v>
      </c>
      <c r="M26" s="378">
        <v>632</v>
      </c>
      <c r="N26" s="378">
        <f t="shared" si="8"/>
        <v>2247</v>
      </c>
      <c r="O26" s="378">
        <v>626</v>
      </c>
      <c r="P26" s="708">
        <v>1621</v>
      </c>
      <c r="Q26" s="1146" t="s">
        <v>14</v>
      </c>
      <c r="R26" s="1132" t="s">
        <v>316</v>
      </c>
      <c r="S26" s="377">
        <f t="shared" si="9"/>
        <v>1641</v>
      </c>
      <c r="T26" s="378">
        <v>188</v>
      </c>
      <c r="U26" s="378">
        <v>1453</v>
      </c>
      <c r="V26" s="377">
        <f t="shared" si="10"/>
        <v>307</v>
      </c>
      <c r="W26" s="378">
        <v>129</v>
      </c>
      <c r="X26" s="378">
        <v>178</v>
      </c>
      <c r="Y26" s="377">
        <f t="shared" si="11"/>
        <v>41</v>
      </c>
      <c r="Z26" s="377">
        <v>4</v>
      </c>
      <c r="AA26" s="377">
        <v>37</v>
      </c>
      <c r="AB26" s="377">
        <f t="shared" si="12"/>
        <v>51</v>
      </c>
      <c r="AC26" s="377">
        <v>32</v>
      </c>
      <c r="AD26" s="377">
        <v>19</v>
      </c>
      <c r="AE26" s="377">
        <f t="shared" si="13"/>
        <v>451</v>
      </c>
      <c r="AF26" s="377">
        <v>223</v>
      </c>
      <c r="AG26" s="377">
        <v>228</v>
      </c>
      <c r="AH26" s="378">
        <v>381</v>
      </c>
      <c r="AI26" s="1146" t="s">
        <v>14</v>
      </c>
    </row>
    <row r="27" spans="1:35" s="1" customFormat="1" ht="16.350000000000001" customHeight="1">
      <c r="A27" s="1132" t="s">
        <v>318</v>
      </c>
      <c r="B27" s="863">
        <v>181</v>
      </c>
      <c r="C27" s="864">
        <v>181</v>
      </c>
      <c r="D27" s="864">
        <v>1960</v>
      </c>
      <c r="E27" s="31">
        <f t="shared" si="5"/>
        <v>252</v>
      </c>
      <c r="F27" s="31">
        <f t="shared" si="3"/>
        <v>51</v>
      </c>
      <c r="G27" s="31">
        <f t="shared" si="4"/>
        <v>201</v>
      </c>
      <c r="H27" s="378">
        <f t="shared" si="6"/>
        <v>9</v>
      </c>
      <c r="I27" s="378">
        <v>2</v>
      </c>
      <c r="J27" s="378">
        <v>7</v>
      </c>
      <c r="K27" s="378">
        <f t="shared" si="7"/>
        <v>60</v>
      </c>
      <c r="L27" s="378">
        <v>17</v>
      </c>
      <c r="M27" s="378">
        <v>43</v>
      </c>
      <c r="N27" s="378">
        <f t="shared" si="8"/>
        <v>106</v>
      </c>
      <c r="O27" s="378">
        <v>21</v>
      </c>
      <c r="P27" s="708">
        <v>85</v>
      </c>
      <c r="Q27" s="1146" t="s">
        <v>15</v>
      </c>
      <c r="R27" s="1132" t="s">
        <v>318</v>
      </c>
      <c r="S27" s="377">
        <f t="shared" si="9"/>
        <v>66</v>
      </c>
      <c r="T27" s="378">
        <v>6</v>
      </c>
      <c r="U27" s="378">
        <v>60</v>
      </c>
      <c r="V27" s="377">
        <f t="shared" si="10"/>
        <v>11</v>
      </c>
      <c r="W27" s="378">
        <v>5</v>
      </c>
      <c r="X27" s="378">
        <v>6</v>
      </c>
      <c r="Y27" s="377">
        <f t="shared" si="11"/>
        <v>0</v>
      </c>
      <c r="Z27" s="378">
        <v>0</v>
      </c>
      <c r="AA27" s="378">
        <v>0</v>
      </c>
      <c r="AB27" s="377">
        <f t="shared" si="12"/>
        <v>0</v>
      </c>
      <c r="AC27" s="378">
        <v>0</v>
      </c>
      <c r="AD27" s="378">
        <v>0</v>
      </c>
      <c r="AE27" s="377">
        <f t="shared" si="13"/>
        <v>0</v>
      </c>
      <c r="AF27" s="378">
        <v>0</v>
      </c>
      <c r="AG27" s="378">
        <v>0</v>
      </c>
      <c r="AH27" s="378">
        <v>0</v>
      </c>
      <c r="AI27" s="1146" t="s">
        <v>15</v>
      </c>
    </row>
    <row r="28" spans="1:35" s="1" customFormat="1" ht="16.350000000000001" customHeight="1">
      <c r="A28" s="1132" t="s">
        <v>320</v>
      </c>
      <c r="B28" s="861">
        <v>4588</v>
      </c>
      <c r="C28" s="862">
        <v>3466</v>
      </c>
      <c r="D28" s="862">
        <v>19758</v>
      </c>
      <c r="E28" s="31">
        <f t="shared" si="5"/>
        <v>6065</v>
      </c>
      <c r="F28" s="31">
        <f t="shared" si="3"/>
        <v>1574</v>
      </c>
      <c r="G28" s="31">
        <f t="shared" si="4"/>
        <v>4491</v>
      </c>
      <c r="H28" s="378">
        <f t="shared" si="6"/>
        <v>121</v>
      </c>
      <c r="I28" s="378">
        <v>62</v>
      </c>
      <c r="J28" s="378">
        <v>59</v>
      </c>
      <c r="K28" s="378">
        <f t="shared" si="7"/>
        <v>774</v>
      </c>
      <c r="L28" s="378">
        <v>221</v>
      </c>
      <c r="M28" s="378">
        <v>553</v>
      </c>
      <c r="N28" s="378">
        <f t="shared" si="8"/>
        <v>2547</v>
      </c>
      <c r="O28" s="378">
        <v>723</v>
      </c>
      <c r="P28" s="708">
        <v>1824</v>
      </c>
      <c r="Q28" s="1146" t="s">
        <v>16</v>
      </c>
      <c r="R28" s="1132" t="s">
        <v>320</v>
      </c>
      <c r="S28" s="377">
        <f t="shared" si="9"/>
        <v>2372</v>
      </c>
      <c r="T28" s="378">
        <v>469</v>
      </c>
      <c r="U28" s="378">
        <v>1903</v>
      </c>
      <c r="V28" s="377">
        <f t="shared" si="10"/>
        <v>233</v>
      </c>
      <c r="W28" s="378">
        <v>93</v>
      </c>
      <c r="X28" s="378">
        <v>140</v>
      </c>
      <c r="Y28" s="377">
        <f t="shared" si="11"/>
        <v>18</v>
      </c>
      <c r="Z28" s="377">
        <v>6</v>
      </c>
      <c r="AA28" s="377">
        <v>12</v>
      </c>
      <c r="AB28" s="377">
        <f t="shared" si="12"/>
        <v>0</v>
      </c>
      <c r="AC28" s="377">
        <v>0</v>
      </c>
      <c r="AD28" s="377">
        <v>0</v>
      </c>
      <c r="AE28" s="377">
        <f t="shared" si="13"/>
        <v>0</v>
      </c>
      <c r="AF28" s="377">
        <v>0</v>
      </c>
      <c r="AG28" s="377">
        <v>0</v>
      </c>
      <c r="AH28" s="378">
        <v>235</v>
      </c>
      <c r="AI28" s="1146" t="s">
        <v>16</v>
      </c>
    </row>
    <row r="29" spans="1:35" s="1" customFormat="1" ht="16.350000000000001" customHeight="1">
      <c r="A29" s="1132" t="s">
        <v>322</v>
      </c>
      <c r="B29" s="863">
        <v>2376</v>
      </c>
      <c r="C29" s="864">
        <v>2344</v>
      </c>
      <c r="D29" s="864">
        <v>5234</v>
      </c>
      <c r="E29" s="31">
        <f t="shared" si="5"/>
        <v>4137</v>
      </c>
      <c r="F29" s="31">
        <f t="shared" si="3"/>
        <v>1179</v>
      </c>
      <c r="G29" s="31">
        <f t="shared" si="4"/>
        <v>2958</v>
      </c>
      <c r="H29" s="378">
        <f t="shared" si="6"/>
        <v>139</v>
      </c>
      <c r="I29" s="378">
        <v>70</v>
      </c>
      <c r="J29" s="378">
        <v>69</v>
      </c>
      <c r="K29" s="378">
        <f t="shared" si="7"/>
        <v>519</v>
      </c>
      <c r="L29" s="378">
        <v>176</v>
      </c>
      <c r="M29" s="378">
        <v>343</v>
      </c>
      <c r="N29" s="378">
        <f t="shared" si="8"/>
        <v>1494</v>
      </c>
      <c r="O29" s="378">
        <v>423</v>
      </c>
      <c r="P29" s="708">
        <v>1071</v>
      </c>
      <c r="Q29" s="1146" t="s">
        <v>17</v>
      </c>
      <c r="R29" s="1132" t="s">
        <v>322</v>
      </c>
      <c r="S29" s="377">
        <f t="shared" si="9"/>
        <v>1547</v>
      </c>
      <c r="T29" s="378">
        <v>318</v>
      </c>
      <c r="U29" s="378">
        <v>1229</v>
      </c>
      <c r="V29" s="377">
        <f t="shared" si="10"/>
        <v>173</v>
      </c>
      <c r="W29" s="378">
        <v>67</v>
      </c>
      <c r="X29" s="378">
        <v>106</v>
      </c>
      <c r="Y29" s="377">
        <f t="shared" si="11"/>
        <v>3</v>
      </c>
      <c r="Z29" s="377">
        <v>1</v>
      </c>
      <c r="AA29" s="377">
        <v>2</v>
      </c>
      <c r="AB29" s="377">
        <f t="shared" si="12"/>
        <v>0</v>
      </c>
      <c r="AC29" s="377">
        <v>0</v>
      </c>
      <c r="AD29" s="377">
        <v>0</v>
      </c>
      <c r="AE29" s="377">
        <f t="shared" si="13"/>
        <v>262</v>
      </c>
      <c r="AF29" s="377">
        <v>124</v>
      </c>
      <c r="AG29" s="377">
        <v>138</v>
      </c>
      <c r="AH29" s="378">
        <v>460</v>
      </c>
      <c r="AI29" s="1146" t="s">
        <v>17</v>
      </c>
    </row>
    <row r="30" spans="1:35" s="1" customFormat="1" ht="16.350000000000001" customHeight="1">
      <c r="A30" s="1132" t="s">
        <v>324</v>
      </c>
      <c r="B30" s="863">
        <v>3094</v>
      </c>
      <c r="C30" s="864">
        <v>2313</v>
      </c>
      <c r="D30" s="864">
        <v>10357</v>
      </c>
      <c r="E30" s="31">
        <f t="shared" si="5"/>
        <v>3296</v>
      </c>
      <c r="F30" s="31">
        <f t="shared" si="3"/>
        <v>1163</v>
      </c>
      <c r="G30" s="31">
        <f t="shared" si="4"/>
        <v>2133</v>
      </c>
      <c r="H30" s="378">
        <f t="shared" si="6"/>
        <v>129</v>
      </c>
      <c r="I30" s="378">
        <v>59</v>
      </c>
      <c r="J30" s="378">
        <v>70</v>
      </c>
      <c r="K30" s="378">
        <f t="shared" si="7"/>
        <v>171</v>
      </c>
      <c r="L30" s="378">
        <v>42</v>
      </c>
      <c r="M30" s="378">
        <v>129</v>
      </c>
      <c r="N30" s="378">
        <f t="shared" si="8"/>
        <v>526</v>
      </c>
      <c r="O30" s="378">
        <v>207</v>
      </c>
      <c r="P30" s="708">
        <v>319</v>
      </c>
      <c r="Q30" s="1146" t="s">
        <v>18</v>
      </c>
      <c r="R30" s="1132" t="s">
        <v>324</v>
      </c>
      <c r="S30" s="377">
        <f t="shared" si="9"/>
        <v>402</v>
      </c>
      <c r="T30" s="378">
        <v>111</v>
      </c>
      <c r="U30" s="378">
        <v>291</v>
      </c>
      <c r="V30" s="377">
        <f t="shared" si="10"/>
        <v>81</v>
      </c>
      <c r="W30" s="378">
        <v>19</v>
      </c>
      <c r="X30" s="378">
        <v>62</v>
      </c>
      <c r="Y30" s="377">
        <f t="shared" si="11"/>
        <v>56</v>
      </c>
      <c r="Z30" s="377">
        <v>14</v>
      </c>
      <c r="AA30" s="377">
        <v>42</v>
      </c>
      <c r="AB30" s="377">
        <f t="shared" si="12"/>
        <v>0</v>
      </c>
      <c r="AC30" s="377">
        <v>0</v>
      </c>
      <c r="AD30" s="377">
        <v>0</v>
      </c>
      <c r="AE30" s="377">
        <f t="shared" si="13"/>
        <v>1931</v>
      </c>
      <c r="AF30" s="377">
        <v>711</v>
      </c>
      <c r="AG30" s="377">
        <v>1220</v>
      </c>
      <c r="AH30" s="378">
        <v>1472</v>
      </c>
      <c r="AI30" s="1146" t="s">
        <v>18</v>
      </c>
    </row>
    <row r="31" spans="1:35" s="1" customFormat="1" ht="16.350000000000001" customHeight="1">
      <c r="A31" s="1132" t="s">
        <v>326</v>
      </c>
      <c r="B31" s="863">
        <v>7298</v>
      </c>
      <c r="C31" s="864">
        <v>3125</v>
      </c>
      <c r="D31" s="864">
        <v>20202</v>
      </c>
      <c r="E31" s="31">
        <f t="shared" si="5"/>
        <v>5938</v>
      </c>
      <c r="F31" s="31">
        <f t="shared" si="3"/>
        <v>1299</v>
      </c>
      <c r="G31" s="31">
        <f t="shared" si="4"/>
        <v>4639</v>
      </c>
      <c r="H31" s="378">
        <f t="shared" si="6"/>
        <v>148</v>
      </c>
      <c r="I31" s="378">
        <v>65</v>
      </c>
      <c r="J31" s="378">
        <v>83</v>
      </c>
      <c r="K31" s="378">
        <f t="shared" si="7"/>
        <v>884</v>
      </c>
      <c r="L31" s="378">
        <v>222</v>
      </c>
      <c r="M31" s="378">
        <v>662</v>
      </c>
      <c r="N31" s="378">
        <f t="shared" si="8"/>
        <v>2329</v>
      </c>
      <c r="O31" s="378">
        <v>459</v>
      </c>
      <c r="P31" s="708">
        <v>1870</v>
      </c>
      <c r="Q31" s="1146" t="s">
        <v>19</v>
      </c>
      <c r="R31" s="1132" t="s">
        <v>326</v>
      </c>
      <c r="S31" s="377">
        <f t="shared" si="9"/>
        <v>1497</v>
      </c>
      <c r="T31" s="378">
        <v>149</v>
      </c>
      <c r="U31" s="378">
        <v>1348</v>
      </c>
      <c r="V31" s="377">
        <f t="shared" si="10"/>
        <v>271</v>
      </c>
      <c r="W31" s="378">
        <v>81</v>
      </c>
      <c r="X31" s="378">
        <v>190</v>
      </c>
      <c r="Y31" s="377">
        <f t="shared" si="11"/>
        <v>119</v>
      </c>
      <c r="Z31" s="377">
        <v>18</v>
      </c>
      <c r="AA31" s="377">
        <v>101</v>
      </c>
      <c r="AB31" s="377">
        <f t="shared" si="12"/>
        <v>7</v>
      </c>
      <c r="AC31" s="377">
        <v>7</v>
      </c>
      <c r="AD31" s="377">
        <v>0</v>
      </c>
      <c r="AE31" s="377">
        <f t="shared" si="13"/>
        <v>683</v>
      </c>
      <c r="AF31" s="377">
        <v>298</v>
      </c>
      <c r="AG31" s="377">
        <v>385</v>
      </c>
      <c r="AH31" s="378">
        <v>3396</v>
      </c>
      <c r="AI31" s="1146" t="s">
        <v>19</v>
      </c>
    </row>
    <row r="32" spans="1:35" s="1" customFormat="1" ht="16.350000000000001" customHeight="1">
      <c r="A32" s="1132" t="s">
        <v>328</v>
      </c>
      <c r="B32" s="863">
        <v>3607</v>
      </c>
      <c r="C32" s="864">
        <v>2746</v>
      </c>
      <c r="D32" s="864">
        <v>18938</v>
      </c>
      <c r="E32" s="31">
        <f t="shared" si="5"/>
        <v>4769</v>
      </c>
      <c r="F32" s="31">
        <f t="shared" si="3"/>
        <v>1731</v>
      </c>
      <c r="G32" s="31">
        <f t="shared" si="4"/>
        <v>3038</v>
      </c>
      <c r="H32" s="378">
        <f t="shared" si="6"/>
        <v>246</v>
      </c>
      <c r="I32" s="378">
        <v>99</v>
      </c>
      <c r="J32" s="378">
        <v>147</v>
      </c>
      <c r="K32" s="378">
        <f t="shared" si="7"/>
        <v>613</v>
      </c>
      <c r="L32" s="378">
        <v>307</v>
      </c>
      <c r="M32" s="378">
        <v>306</v>
      </c>
      <c r="N32" s="378">
        <f t="shared" si="8"/>
        <v>1969</v>
      </c>
      <c r="O32" s="378">
        <v>788</v>
      </c>
      <c r="P32" s="708">
        <v>1181</v>
      </c>
      <c r="Q32" s="1146" t="s">
        <v>20</v>
      </c>
      <c r="R32" s="1132" t="s">
        <v>328</v>
      </c>
      <c r="S32" s="377">
        <f t="shared" si="9"/>
        <v>1514</v>
      </c>
      <c r="T32" s="378">
        <v>455</v>
      </c>
      <c r="U32" s="378">
        <v>1059</v>
      </c>
      <c r="V32" s="377">
        <f t="shared" si="10"/>
        <v>203</v>
      </c>
      <c r="W32" s="378">
        <v>61</v>
      </c>
      <c r="X32" s="378">
        <v>142</v>
      </c>
      <c r="Y32" s="377">
        <f t="shared" si="11"/>
        <v>187</v>
      </c>
      <c r="Z32" s="377">
        <v>11</v>
      </c>
      <c r="AA32" s="377">
        <v>176</v>
      </c>
      <c r="AB32" s="377">
        <f t="shared" si="12"/>
        <v>8</v>
      </c>
      <c r="AC32" s="377">
        <v>8</v>
      </c>
      <c r="AD32" s="377">
        <v>0</v>
      </c>
      <c r="AE32" s="377">
        <f t="shared" si="13"/>
        <v>29</v>
      </c>
      <c r="AF32" s="377">
        <v>2</v>
      </c>
      <c r="AG32" s="377">
        <v>27</v>
      </c>
      <c r="AH32" s="378">
        <v>1528</v>
      </c>
      <c r="AI32" s="1146" t="s">
        <v>20</v>
      </c>
    </row>
    <row r="33" spans="1:35" s="1" customFormat="1" ht="16.350000000000001" customHeight="1">
      <c r="A33" s="1132" t="s">
        <v>330</v>
      </c>
      <c r="B33" s="861">
        <v>5155</v>
      </c>
      <c r="C33" s="862">
        <v>2408</v>
      </c>
      <c r="D33" s="862">
        <v>9972</v>
      </c>
      <c r="E33" s="31">
        <f t="shared" si="5"/>
        <v>5648</v>
      </c>
      <c r="F33" s="31">
        <f t="shared" si="3"/>
        <v>1265</v>
      </c>
      <c r="G33" s="31">
        <f t="shared" si="4"/>
        <v>4383</v>
      </c>
      <c r="H33" s="378">
        <f t="shared" si="6"/>
        <v>130</v>
      </c>
      <c r="I33" s="378">
        <v>66</v>
      </c>
      <c r="J33" s="378">
        <v>64</v>
      </c>
      <c r="K33" s="378">
        <f t="shared" si="7"/>
        <v>506</v>
      </c>
      <c r="L33" s="378">
        <v>146</v>
      </c>
      <c r="M33" s="378">
        <v>360</v>
      </c>
      <c r="N33" s="378">
        <f t="shared" si="8"/>
        <v>1463</v>
      </c>
      <c r="O33" s="378">
        <v>314</v>
      </c>
      <c r="P33" s="708">
        <v>1149</v>
      </c>
      <c r="Q33" s="1146" t="s">
        <v>21</v>
      </c>
      <c r="R33" s="1132" t="s">
        <v>330</v>
      </c>
      <c r="S33" s="377">
        <f t="shared" si="9"/>
        <v>1166</v>
      </c>
      <c r="T33" s="378">
        <v>128</v>
      </c>
      <c r="U33" s="378">
        <v>1038</v>
      </c>
      <c r="V33" s="377">
        <f t="shared" si="10"/>
        <v>189</v>
      </c>
      <c r="W33" s="378">
        <v>67</v>
      </c>
      <c r="X33" s="378">
        <v>122</v>
      </c>
      <c r="Y33" s="377">
        <f t="shared" si="11"/>
        <v>89</v>
      </c>
      <c r="Z33" s="377">
        <v>19</v>
      </c>
      <c r="AA33" s="377">
        <v>70</v>
      </c>
      <c r="AB33" s="377">
        <f t="shared" si="12"/>
        <v>63</v>
      </c>
      <c r="AC33" s="377">
        <v>27</v>
      </c>
      <c r="AD33" s="377">
        <v>36</v>
      </c>
      <c r="AE33" s="377">
        <f t="shared" si="13"/>
        <v>2042</v>
      </c>
      <c r="AF33" s="377">
        <v>498</v>
      </c>
      <c r="AG33" s="377">
        <v>1544</v>
      </c>
      <c r="AH33" s="378">
        <v>1669</v>
      </c>
      <c r="AI33" s="1146" t="s">
        <v>21</v>
      </c>
    </row>
    <row r="34" spans="1:35" s="1" customFormat="1" ht="16.350000000000001" customHeight="1">
      <c r="A34" s="1132" t="s">
        <v>332</v>
      </c>
      <c r="B34" s="863">
        <v>6076</v>
      </c>
      <c r="C34" s="864">
        <v>3374</v>
      </c>
      <c r="D34" s="864">
        <v>4274</v>
      </c>
      <c r="E34" s="31">
        <f t="shared" si="5"/>
        <v>5281</v>
      </c>
      <c r="F34" s="31">
        <f t="shared" si="3"/>
        <v>2291</v>
      </c>
      <c r="G34" s="31">
        <f t="shared" si="4"/>
        <v>2990</v>
      </c>
      <c r="H34" s="378">
        <f t="shared" si="6"/>
        <v>284</v>
      </c>
      <c r="I34" s="378">
        <v>112</v>
      </c>
      <c r="J34" s="378">
        <v>172</v>
      </c>
      <c r="K34" s="378">
        <f t="shared" si="7"/>
        <v>621</v>
      </c>
      <c r="L34" s="378">
        <v>249</v>
      </c>
      <c r="M34" s="378">
        <v>372</v>
      </c>
      <c r="N34" s="378">
        <f t="shared" si="8"/>
        <v>1807</v>
      </c>
      <c r="O34" s="378">
        <v>813</v>
      </c>
      <c r="P34" s="708">
        <v>994</v>
      </c>
      <c r="Q34" s="1146" t="s">
        <v>22</v>
      </c>
      <c r="R34" s="1132" t="s">
        <v>332</v>
      </c>
      <c r="S34" s="377">
        <f t="shared" si="9"/>
        <v>1730</v>
      </c>
      <c r="T34" s="378">
        <v>762</v>
      </c>
      <c r="U34" s="378">
        <v>968</v>
      </c>
      <c r="V34" s="377">
        <f t="shared" si="10"/>
        <v>303</v>
      </c>
      <c r="W34" s="378">
        <v>130</v>
      </c>
      <c r="X34" s="378">
        <v>173</v>
      </c>
      <c r="Y34" s="377">
        <f t="shared" si="11"/>
        <v>42</v>
      </c>
      <c r="Z34" s="377">
        <v>15</v>
      </c>
      <c r="AA34" s="377">
        <v>27</v>
      </c>
      <c r="AB34" s="377">
        <f t="shared" si="12"/>
        <v>35</v>
      </c>
      <c r="AC34" s="377">
        <v>17</v>
      </c>
      <c r="AD34" s="377">
        <v>18</v>
      </c>
      <c r="AE34" s="377">
        <f t="shared" si="13"/>
        <v>459</v>
      </c>
      <c r="AF34" s="377">
        <v>193</v>
      </c>
      <c r="AG34" s="377">
        <v>266</v>
      </c>
      <c r="AH34" s="378">
        <v>2766</v>
      </c>
      <c r="AI34" s="1146" t="s">
        <v>22</v>
      </c>
    </row>
    <row r="35" spans="1:35" s="1" customFormat="1" ht="16.350000000000001" customHeight="1">
      <c r="A35" s="1132" t="s">
        <v>334</v>
      </c>
      <c r="B35" s="863">
        <v>13034</v>
      </c>
      <c r="C35" s="864">
        <v>4718</v>
      </c>
      <c r="D35" s="864">
        <v>22005</v>
      </c>
      <c r="E35" s="31">
        <f t="shared" si="5"/>
        <v>5892</v>
      </c>
      <c r="F35" s="31">
        <f t="shared" si="3"/>
        <v>1321</v>
      </c>
      <c r="G35" s="31">
        <f t="shared" si="4"/>
        <v>4571</v>
      </c>
      <c r="H35" s="378">
        <f t="shared" si="6"/>
        <v>246</v>
      </c>
      <c r="I35" s="378">
        <v>111</v>
      </c>
      <c r="J35" s="378">
        <v>135</v>
      </c>
      <c r="K35" s="378">
        <f t="shared" si="7"/>
        <v>934</v>
      </c>
      <c r="L35" s="378">
        <v>256</v>
      </c>
      <c r="M35" s="378">
        <v>678</v>
      </c>
      <c r="N35" s="378">
        <f t="shared" si="8"/>
        <v>2523</v>
      </c>
      <c r="O35" s="378">
        <v>552</v>
      </c>
      <c r="P35" s="708">
        <v>1971</v>
      </c>
      <c r="Q35" s="1146" t="s">
        <v>23</v>
      </c>
      <c r="R35" s="1132" t="s">
        <v>334</v>
      </c>
      <c r="S35" s="377">
        <f t="shared" si="9"/>
        <v>1775</v>
      </c>
      <c r="T35" s="378">
        <v>261</v>
      </c>
      <c r="U35" s="378">
        <v>1514</v>
      </c>
      <c r="V35" s="377">
        <f t="shared" si="10"/>
        <v>314</v>
      </c>
      <c r="W35" s="378">
        <v>92</v>
      </c>
      <c r="X35" s="378">
        <v>222</v>
      </c>
      <c r="Y35" s="377">
        <f t="shared" si="11"/>
        <v>13</v>
      </c>
      <c r="Z35" s="377">
        <v>8</v>
      </c>
      <c r="AA35" s="377">
        <v>5</v>
      </c>
      <c r="AB35" s="377">
        <f t="shared" si="12"/>
        <v>26</v>
      </c>
      <c r="AC35" s="377">
        <v>19</v>
      </c>
      <c r="AD35" s="377">
        <v>7</v>
      </c>
      <c r="AE35" s="377">
        <f t="shared" si="13"/>
        <v>61</v>
      </c>
      <c r="AF35" s="377">
        <v>22</v>
      </c>
      <c r="AG35" s="377">
        <v>39</v>
      </c>
      <c r="AH35" s="378">
        <v>1020</v>
      </c>
      <c r="AI35" s="1146" t="s">
        <v>23</v>
      </c>
    </row>
    <row r="36" spans="1:35" s="1" customFormat="1" ht="16.350000000000001" customHeight="1">
      <c r="A36" s="1132" t="s">
        <v>336</v>
      </c>
      <c r="B36" s="863">
        <v>6824</v>
      </c>
      <c r="C36" s="864">
        <v>3143</v>
      </c>
      <c r="D36" s="864">
        <v>12825</v>
      </c>
      <c r="E36" s="31">
        <f t="shared" si="5"/>
        <v>3384</v>
      </c>
      <c r="F36" s="31">
        <f t="shared" si="3"/>
        <v>1545</v>
      </c>
      <c r="G36" s="31">
        <f t="shared" si="4"/>
        <v>1839</v>
      </c>
      <c r="H36" s="378">
        <f t="shared" si="6"/>
        <v>128</v>
      </c>
      <c r="I36" s="378">
        <v>51</v>
      </c>
      <c r="J36" s="378">
        <v>77</v>
      </c>
      <c r="K36" s="378">
        <f t="shared" si="7"/>
        <v>450</v>
      </c>
      <c r="L36" s="378">
        <v>212</v>
      </c>
      <c r="M36" s="378">
        <v>238</v>
      </c>
      <c r="N36" s="378">
        <f t="shared" si="8"/>
        <v>1093</v>
      </c>
      <c r="O36" s="378">
        <v>655</v>
      </c>
      <c r="P36" s="708">
        <v>438</v>
      </c>
      <c r="Q36" s="1146" t="s">
        <v>24</v>
      </c>
      <c r="R36" s="1132" t="s">
        <v>336</v>
      </c>
      <c r="S36" s="377">
        <f t="shared" si="9"/>
        <v>769</v>
      </c>
      <c r="T36" s="378">
        <v>270</v>
      </c>
      <c r="U36" s="378">
        <v>499</v>
      </c>
      <c r="V36" s="377">
        <f t="shared" si="10"/>
        <v>118</v>
      </c>
      <c r="W36" s="378">
        <v>84</v>
      </c>
      <c r="X36" s="378">
        <v>34</v>
      </c>
      <c r="Y36" s="377">
        <f t="shared" si="11"/>
        <v>683</v>
      </c>
      <c r="Z36" s="377">
        <v>189</v>
      </c>
      <c r="AA36" s="377">
        <v>494</v>
      </c>
      <c r="AB36" s="377">
        <f t="shared" si="12"/>
        <v>143</v>
      </c>
      <c r="AC36" s="377">
        <v>84</v>
      </c>
      <c r="AD36" s="377">
        <v>59</v>
      </c>
      <c r="AE36" s="377">
        <f t="shared" si="13"/>
        <v>0</v>
      </c>
      <c r="AF36" s="377">
        <v>0</v>
      </c>
      <c r="AG36" s="377">
        <v>0</v>
      </c>
      <c r="AH36" s="378">
        <v>0</v>
      </c>
      <c r="AI36" s="1146" t="s">
        <v>24</v>
      </c>
    </row>
    <row r="37" spans="1:35" s="1" customFormat="1" ht="16.350000000000001" customHeight="1">
      <c r="A37" s="1132" t="s">
        <v>338</v>
      </c>
      <c r="B37" s="863">
        <v>3213</v>
      </c>
      <c r="C37" s="864">
        <v>2113</v>
      </c>
      <c r="D37" s="864">
        <v>11011</v>
      </c>
      <c r="E37" s="31">
        <f t="shared" si="5"/>
        <v>2328</v>
      </c>
      <c r="F37" s="31">
        <f t="shared" si="3"/>
        <v>581</v>
      </c>
      <c r="G37" s="31">
        <f t="shared" si="4"/>
        <v>1747</v>
      </c>
      <c r="H37" s="378">
        <f t="shared" si="6"/>
        <v>79</v>
      </c>
      <c r="I37" s="378">
        <v>35</v>
      </c>
      <c r="J37" s="378">
        <v>44</v>
      </c>
      <c r="K37" s="378">
        <f t="shared" si="7"/>
        <v>375</v>
      </c>
      <c r="L37" s="378">
        <v>101</v>
      </c>
      <c r="M37" s="378">
        <v>274</v>
      </c>
      <c r="N37" s="378">
        <f t="shared" si="8"/>
        <v>1083</v>
      </c>
      <c r="O37" s="378">
        <v>273</v>
      </c>
      <c r="P37" s="708">
        <v>810</v>
      </c>
      <c r="Q37" s="1146" t="s">
        <v>25</v>
      </c>
      <c r="R37" s="1132" t="s">
        <v>338</v>
      </c>
      <c r="S37" s="377">
        <f t="shared" si="9"/>
        <v>562</v>
      </c>
      <c r="T37" s="378">
        <v>92</v>
      </c>
      <c r="U37" s="378">
        <v>470</v>
      </c>
      <c r="V37" s="377">
        <f t="shared" si="10"/>
        <v>139</v>
      </c>
      <c r="W37" s="378">
        <v>51</v>
      </c>
      <c r="X37" s="378">
        <v>88</v>
      </c>
      <c r="Y37" s="377">
        <f t="shared" si="11"/>
        <v>49</v>
      </c>
      <c r="Z37" s="377">
        <v>12</v>
      </c>
      <c r="AA37" s="377">
        <v>37</v>
      </c>
      <c r="AB37" s="377">
        <f t="shared" si="12"/>
        <v>11</v>
      </c>
      <c r="AC37" s="377">
        <v>5</v>
      </c>
      <c r="AD37" s="377">
        <v>6</v>
      </c>
      <c r="AE37" s="377">
        <f t="shared" si="13"/>
        <v>30</v>
      </c>
      <c r="AF37" s="377">
        <v>12</v>
      </c>
      <c r="AG37" s="377">
        <v>18</v>
      </c>
      <c r="AH37" s="378">
        <v>420</v>
      </c>
      <c r="AI37" s="1146" t="s">
        <v>25</v>
      </c>
    </row>
    <row r="38" spans="1:35" s="1" customFormat="1" ht="16.350000000000001" customHeight="1">
      <c r="A38" s="1132" t="s">
        <v>245</v>
      </c>
      <c r="B38" s="863">
        <v>4600</v>
      </c>
      <c r="C38" s="864">
        <v>2476</v>
      </c>
      <c r="D38" s="864">
        <v>13872</v>
      </c>
      <c r="E38" s="31">
        <f t="shared" si="5"/>
        <v>4726</v>
      </c>
      <c r="F38" s="31">
        <f t="shared" si="3"/>
        <v>1171</v>
      </c>
      <c r="G38" s="31">
        <f t="shared" si="4"/>
        <v>3555</v>
      </c>
      <c r="H38" s="378">
        <f t="shared" si="6"/>
        <v>123</v>
      </c>
      <c r="I38" s="378">
        <v>50</v>
      </c>
      <c r="J38" s="378">
        <v>73</v>
      </c>
      <c r="K38" s="378">
        <f t="shared" si="7"/>
        <v>470</v>
      </c>
      <c r="L38" s="378">
        <v>136</v>
      </c>
      <c r="M38" s="378">
        <v>334</v>
      </c>
      <c r="N38" s="378">
        <f t="shared" si="8"/>
        <v>1450</v>
      </c>
      <c r="O38" s="378">
        <v>314</v>
      </c>
      <c r="P38" s="708">
        <v>1136</v>
      </c>
      <c r="Q38" s="1146" t="s">
        <v>26</v>
      </c>
      <c r="R38" s="1132" t="s">
        <v>245</v>
      </c>
      <c r="S38" s="377">
        <f t="shared" si="9"/>
        <v>834</v>
      </c>
      <c r="T38" s="378">
        <v>83</v>
      </c>
      <c r="U38" s="378">
        <v>751</v>
      </c>
      <c r="V38" s="377">
        <f t="shared" si="10"/>
        <v>127</v>
      </c>
      <c r="W38" s="378">
        <v>45</v>
      </c>
      <c r="X38" s="378">
        <v>82</v>
      </c>
      <c r="Y38" s="377">
        <f t="shared" si="11"/>
        <v>3</v>
      </c>
      <c r="Z38" s="378">
        <v>2</v>
      </c>
      <c r="AA38" s="378">
        <v>1</v>
      </c>
      <c r="AB38" s="377">
        <f t="shared" si="12"/>
        <v>8</v>
      </c>
      <c r="AC38" s="377">
        <v>2</v>
      </c>
      <c r="AD38" s="377">
        <v>6</v>
      </c>
      <c r="AE38" s="377">
        <f t="shared" si="13"/>
        <v>1711</v>
      </c>
      <c r="AF38" s="377">
        <v>539</v>
      </c>
      <c r="AG38" s="377">
        <v>1172</v>
      </c>
      <c r="AH38" s="378">
        <v>2044</v>
      </c>
      <c r="AI38" s="1146" t="s">
        <v>26</v>
      </c>
    </row>
    <row r="39" spans="1:35" s="1" customFormat="1" ht="16.350000000000001" customHeight="1" thickBot="1">
      <c r="A39" s="354" t="s">
        <v>342</v>
      </c>
      <c r="B39" s="863">
        <v>1854</v>
      </c>
      <c r="C39" s="864">
        <v>24</v>
      </c>
      <c r="D39" s="864">
        <v>1028</v>
      </c>
      <c r="E39" s="31">
        <f t="shared" si="5"/>
        <v>1598</v>
      </c>
      <c r="F39" s="31">
        <f t="shared" si="3"/>
        <v>400</v>
      </c>
      <c r="G39" s="31">
        <f t="shared" si="4"/>
        <v>1198</v>
      </c>
      <c r="H39" s="938">
        <f t="shared" si="6"/>
        <v>54</v>
      </c>
      <c r="I39" s="938">
        <v>21</v>
      </c>
      <c r="J39" s="938">
        <v>33</v>
      </c>
      <c r="K39" s="938">
        <f t="shared" si="7"/>
        <v>209</v>
      </c>
      <c r="L39" s="938">
        <v>69</v>
      </c>
      <c r="M39" s="938">
        <v>140</v>
      </c>
      <c r="N39" s="938">
        <f t="shared" si="8"/>
        <v>664</v>
      </c>
      <c r="O39" s="938">
        <v>170</v>
      </c>
      <c r="P39" s="1149">
        <v>494</v>
      </c>
      <c r="Q39" s="1147" t="s">
        <v>27</v>
      </c>
      <c r="R39" s="354" t="s">
        <v>342</v>
      </c>
      <c r="S39" s="642">
        <f t="shared" si="9"/>
        <v>612</v>
      </c>
      <c r="T39" s="378">
        <v>122</v>
      </c>
      <c r="U39" s="378">
        <v>490</v>
      </c>
      <c r="V39" s="377">
        <f t="shared" si="10"/>
        <v>56</v>
      </c>
      <c r="W39" s="378">
        <v>17</v>
      </c>
      <c r="X39" s="378">
        <v>39</v>
      </c>
      <c r="Y39" s="377">
        <f t="shared" si="11"/>
        <v>3</v>
      </c>
      <c r="Z39" s="378">
        <v>1</v>
      </c>
      <c r="AA39" s="378">
        <v>2</v>
      </c>
      <c r="AB39" s="377">
        <f t="shared" si="12"/>
        <v>0</v>
      </c>
      <c r="AC39" s="378">
        <v>0</v>
      </c>
      <c r="AD39" s="378">
        <v>0</v>
      </c>
      <c r="AE39" s="377">
        <f t="shared" si="13"/>
        <v>0</v>
      </c>
      <c r="AF39" s="378">
        <v>0</v>
      </c>
      <c r="AG39" s="378">
        <v>0</v>
      </c>
      <c r="AH39" s="938">
        <v>0</v>
      </c>
      <c r="AI39" s="1147" t="s">
        <v>27</v>
      </c>
    </row>
    <row r="40" spans="1:35" s="65" customFormat="1" ht="11.1" customHeight="1">
      <c r="A40" s="797" t="s">
        <v>475</v>
      </c>
      <c r="B40" s="796"/>
      <c r="C40" s="392"/>
      <c r="D40" s="392"/>
      <c r="E40" s="392"/>
      <c r="F40" s="392"/>
      <c r="G40" s="392"/>
      <c r="I40" s="393"/>
      <c r="J40" s="393"/>
      <c r="K40" s="734"/>
      <c r="L40" s="734"/>
      <c r="M40" s="734"/>
      <c r="N40" s="392"/>
      <c r="O40" s="392"/>
      <c r="Q40" s="393" t="s">
        <v>52</v>
      </c>
      <c r="R40" s="797" t="s">
        <v>475</v>
      </c>
      <c r="T40" s="392"/>
      <c r="U40" s="392"/>
      <c r="V40" s="392"/>
      <c r="W40" s="392"/>
      <c r="X40" s="392"/>
      <c r="Y40" s="392"/>
      <c r="Z40" s="392"/>
      <c r="AA40" s="392"/>
      <c r="AB40" s="392"/>
      <c r="AC40" s="392"/>
      <c r="AD40" s="392"/>
      <c r="AE40" s="392"/>
      <c r="AF40" s="392"/>
      <c r="AG40" s="392"/>
      <c r="AH40" s="392"/>
      <c r="AI40" s="1137" t="s">
        <v>52</v>
      </c>
    </row>
    <row r="41" spans="1:35" s="65" customFormat="1" ht="11.1" customHeight="1">
      <c r="A41" s="659" t="s">
        <v>625</v>
      </c>
      <c r="B41" s="396"/>
      <c r="C41" s="396"/>
      <c r="D41" s="396"/>
      <c r="E41" s="396"/>
      <c r="F41" s="396"/>
      <c r="G41" s="396"/>
      <c r="H41" s="396"/>
      <c r="I41" s="396"/>
      <c r="J41" s="396"/>
      <c r="K41" s="398"/>
      <c r="L41" s="398"/>
      <c r="M41" s="398"/>
      <c r="N41" s="396"/>
      <c r="O41" s="396"/>
      <c r="P41" s="396"/>
      <c r="Q41" s="396"/>
      <c r="R41" s="1140" t="s">
        <v>625</v>
      </c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  <c r="AG41" s="396"/>
      <c r="AH41" s="396"/>
    </row>
    <row r="42" spans="1:35" s="61" customFormat="1" ht="11.1" customHeight="1">
      <c r="A42" s="659" t="s">
        <v>626</v>
      </c>
      <c r="B42" s="400"/>
      <c r="C42" s="400"/>
      <c r="D42" s="400"/>
      <c r="E42" s="400"/>
      <c r="F42" s="400"/>
      <c r="G42" s="400"/>
      <c r="H42" s="400"/>
      <c r="I42" s="400"/>
      <c r="J42" s="400"/>
      <c r="K42" s="402"/>
      <c r="L42" s="402"/>
      <c r="M42" s="402"/>
      <c r="N42" s="402"/>
      <c r="O42" s="402"/>
      <c r="P42" s="402"/>
      <c r="Q42" s="402"/>
      <c r="R42" s="659" t="s">
        <v>626</v>
      </c>
      <c r="T42" s="402"/>
      <c r="U42" s="402"/>
      <c r="V42" s="402"/>
      <c r="W42" s="402"/>
      <c r="X42" s="402"/>
      <c r="Y42" s="402"/>
      <c r="Z42" s="402"/>
      <c r="AA42" s="402"/>
      <c r="AB42" s="402"/>
      <c r="AC42" s="402"/>
      <c r="AD42" s="402"/>
      <c r="AE42" s="402"/>
      <c r="AF42" s="402"/>
      <c r="AG42" s="402"/>
      <c r="AH42" s="402"/>
    </row>
    <row r="43" spans="1:35" s="1" customFormat="1" ht="11.25">
      <c r="A43" s="659" t="s">
        <v>1494</v>
      </c>
      <c r="B43" s="407"/>
      <c r="C43" s="407"/>
      <c r="D43" s="407"/>
      <c r="E43" s="407"/>
      <c r="F43" s="407"/>
      <c r="G43" s="407"/>
      <c r="H43" s="407"/>
      <c r="I43" s="407"/>
      <c r="J43" s="407"/>
      <c r="K43" s="567"/>
      <c r="L43" s="567"/>
      <c r="M43" s="567"/>
      <c r="N43" s="567"/>
      <c r="O43" s="567"/>
      <c r="P43" s="567"/>
      <c r="Q43" s="567"/>
      <c r="R43" s="659" t="s">
        <v>1415</v>
      </c>
      <c r="T43" s="567"/>
      <c r="U43" s="567"/>
      <c r="V43" s="567"/>
      <c r="W43" s="567"/>
      <c r="X43" s="567"/>
      <c r="Y43" s="567"/>
      <c r="Z43" s="567"/>
      <c r="AA43" s="567"/>
      <c r="AB43" s="567"/>
      <c r="AC43" s="567"/>
      <c r="AD43" s="567"/>
      <c r="AE43" s="567"/>
      <c r="AF43" s="567"/>
      <c r="AG43" s="567"/>
      <c r="AH43" s="567"/>
    </row>
    <row r="44" spans="1:35" s="1" customFormat="1" ht="11.25">
      <c r="A44" s="2"/>
      <c r="B44" s="2"/>
      <c r="C44" s="2"/>
      <c r="D44" s="2"/>
      <c r="E44" s="2"/>
      <c r="F44" s="2"/>
      <c r="G44" s="2"/>
      <c r="H44" s="2"/>
      <c r="I44" s="2"/>
      <c r="J44" s="2"/>
      <c r="Q44" s="1139"/>
      <c r="R44" s="1139"/>
    </row>
    <row r="45" spans="1:35" s="1" customFormat="1" ht="11.25">
      <c r="A45" s="2"/>
      <c r="B45" s="2"/>
      <c r="C45" s="2"/>
      <c r="D45" s="2"/>
      <c r="E45" s="2"/>
      <c r="F45" s="2"/>
      <c r="G45" s="2"/>
      <c r="H45" s="2"/>
      <c r="I45" s="2"/>
      <c r="J45" s="2"/>
      <c r="Q45" s="1139"/>
      <c r="R45" s="1139"/>
    </row>
    <row r="46" spans="1:35" s="1" customFormat="1" ht="11.25">
      <c r="A46" s="2"/>
      <c r="B46" s="2"/>
      <c r="C46" s="2"/>
      <c r="D46" s="2"/>
      <c r="E46" s="2"/>
      <c r="F46" s="2"/>
      <c r="G46" s="2"/>
      <c r="H46" s="2"/>
      <c r="I46" s="2"/>
      <c r="J46" s="2"/>
      <c r="Q46" s="1139"/>
      <c r="R46" s="1139"/>
    </row>
    <row r="47" spans="1:35" s="1" customFormat="1" ht="11.25">
      <c r="A47" s="2"/>
      <c r="B47" s="2"/>
      <c r="C47" s="2"/>
      <c r="D47" s="2"/>
      <c r="E47" s="2"/>
      <c r="F47" s="2"/>
      <c r="G47" s="2"/>
      <c r="H47" s="2"/>
      <c r="I47" s="2"/>
      <c r="J47" s="2"/>
      <c r="Q47" s="1139"/>
      <c r="R47" s="1139"/>
    </row>
    <row r="48" spans="1:35" s="1" customFormat="1" ht="11.25">
      <c r="A48" s="2"/>
      <c r="B48" s="2"/>
      <c r="C48" s="2"/>
      <c r="D48" s="2"/>
      <c r="E48" s="2"/>
      <c r="F48" s="2"/>
      <c r="G48" s="2"/>
      <c r="H48" s="2"/>
      <c r="I48" s="2"/>
      <c r="J48" s="2"/>
      <c r="Q48" s="1139"/>
      <c r="R48" s="1139"/>
    </row>
    <row r="49" spans="1:18" s="1" customFormat="1" ht="11.25">
      <c r="A49" s="2"/>
      <c r="B49" s="2"/>
      <c r="C49" s="2"/>
      <c r="D49" s="2"/>
      <c r="E49" s="2"/>
      <c r="F49" s="2"/>
      <c r="G49" s="2"/>
      <c r="H49" s="2"/>
      <c r="I49" s="2"/>
      <c r="J49" s="2"/>
      <c r="Q49" s="1139"/>
      <c r="R49" s="1139"/>
    </row>
    <row r="50" spans="1:18" s="1" customFormat="1" ht="11.25">
      <c r="A50" s="2"/>
      <c r="B50" s="2"/>
      <c r="C50" s="2"/>
      <c r="D50" s="2"/>
      <c r="E50" s="2"/>
      <c r="F50" s="2"/>
      <c r="G50" s="2"/>
      <c r="H50" s="2"/>
      <c r="I50" s="2"/>
      <c r="J50" s="2"/>
      <c r="Q50" s="1139"/>
      <c r="R50" s="1139"/>
    </row>
    <row r="51" spans="1:18" s="1" customFormat="1" ht="11.25">
      <c r="A51" s="2"/>
      <c r="B51" s="2"/>
      <c r="C51" s="2"/>
      <c r="D51" s="2"/>
      <c r="E51" s="2"/>
      <c r="F51" s="2"/>
      <c r="G51" s="2"/>
      <c r="H51" s="2"/>
      <c r="I51" s="2"/>
      <c r="J51" s="2"/>
      <c r="Q51" s="1139"/>
      <c r="R51" s="1139"/>
    </row>
    <row r="52" spans="1:18" s="1" customFormat="1" ht="11.25">
      <c r="A52" s="2"/>
      <c r="B52" s="2"/>
      <c r="C52" s="2"/>
      <c r="D52" s="2"/>
      <c r="E52" s="2"/>
      <c r="F52" s="2"/>
      <c r="G52" s="2"/>
      <c r="H52" s="2"/>
      <c r="I52" s="2"/>
      <c r="J52" s="2"/>
      <c r="Q52" s="1139"/>
      <c r="R52" s="1139"/>
    </row>
    <row r="53" spans="1:18" s="1" customFormat="1" ht="11.25">
      <c r="A53" s="2"/>
      <c r="B53" s="2"/>
      <c r="C53" s="2"/>
      <c r="D53" s="2"/>
      <c r="E53" s="2"/>
      <c r="F53" s="2"/>
      <c r="G53" s="2"/>
      <c r="H53" s="2"/>
      <c r="I53" s="2"/>
      <c r="J53" s="2"/>
      <c r="Q53" s="1139"/>
      <c r="R53" s="1139"/>
    </row>
    <row r="54" spans="1:18" s="1" customFormat="1" ht="11.25">
      <c r="A54" s="2"/>
      <c r="B54" s="2"/>
      <c r="C54" s="2"/>
      <c r="D54" s="2"/>
      <c r="E54" s="2"/>
      <c r="F54" s="2"/>
      <c r="G54" s="2"/>
      <c r="H54" s="2"/>
      <c r="I54" s="2"/>
      <c r="J54" s="2"/>
      <c r="Q54" s="1139"/>
      <c r="R54" s="1139"/>
    </row>
    <row r="55" spans="1:18" s="1" customFormat="1" ht="11.25">
      <c r="A55" s="2"/>
      <c r="B55" s="2"/>
      <c r="C55" s="2"/>
      <c r="D55" s="2"/>
      <c r="E55" s="2"/>
      <c r="F55" s="2"/>
      <c r="G55" s="2"/>
      <c r="H55" s="2"/>
      <c r="I55" s="2"/>
      <c r="J55" s="2"/>
      <c r="Q55" s="1139"/>
      <c r="R55" s="1139"/>
    </row>
    <row r="56" spans="1:18" s="1" customFormat="1" ht="11.25">
      <c r="A56" s="2"/>
      <c r="B56" s="2"/>
      <c r="C56" s="2"/>
      <c r="D56" s="2"/>
      <c r="E56" s="2"/>
      <c r="F56" s="2"/>
      <c r="G56" s="2"/>
      <c r="H56" s="2"/>
      <c r="I56" s="2"/>
      <c r="J56" s="2"/>
      <c r="Q56" s="1139"/>
      <c r="R56" s="1139"/>
    </row>
    <row r="57" spans="1:18" s="1" customFormat="1" ht="11.25">
      <c r="A57" s="2"/>
      <c r="B57" s="2"/>
      <c r="C57" s="2"/>
      <c r="D57" s="2"/>
      <c r="E57" s="2"/>
      <c r="F57" s="2"/>
      <c r="G57" s="2"/>
      <c r="H57" s="2"/>
      <c r="I57" s="2"/>
      <c r="J57" s="2"/>
      <c r="Q57" s="1139"/>
      <c r="R57" s="1139"/>
    </row>
    <row r="58" spans="1:18" s="1" customFormat="1" ht="11.25">
      <c r="A58" s="2"/>
      <c r="B58" s="2"/>
      <c r="C58" s="2"/>
      <c r="D58" s="2"/>
      <c r="E58" s="2"/>
      <c r="F58" s="2"/>
      <c r="G58" s="2"/>
      <c r="H58" s="2"/>
      <c r="I58" s="2"/>
      <c r="J58" s="2"/>
      <c r="Q58" s="1139"/>
      <c r="R58" s="1139"/>
    </row>
    <row r="59" spans="1:18" s="1" customFormat="1" ht="11.25">
      <c r="A59" s="2"/>
      <c r="B59" s="2"/>
      <c r="C59" s="2"/>
      <c r="D59" s="2"/>
      <c r="E59" s="2"/>
      <c r="F59" s="2"/>
      <c r="G59" s="2"/>
      <c r="H59" s="2"/>
      <c r="I59" s="2"/>
      <c r="J59" s="2"/>
      <c r="Q59" s="1139"/>
      <c r="R59" s="1139"/>
    </row>
    <row r="60" spans="1:18" s="1" customFormat="1" ht="11.25">
      <c r="A60" s="2"/>
      <c r="B60" s="2"/>
      <c r="C60" s="2"/>
      <c r="D60" s="2"/>
      <c r="E60" s="2"/>
      <c r="F60" s="2"/>
      <c r="G60" s="2"/>
      <c r="H60" s="2"/>
      <c r="I60" s="2"/>
      <c r="J60" s="2"/>
      <c r="Q60" s="1139"/>
      <c r="R60" s="1139"/>
    </row>
    <row r="61" spans="1:18" s="1" customFormat="1" ht="11.25">
      <c r="A61" s="2"/>
      <c r="B61" s="2"/>
      <c r="C61" s="2"/>
      <c r="D61" s="2"/>
      <c r="E61" s="2"/>
      <c r="F61" s="2"/>
      <c r="G61" s="2"/>
      <c r="H61" s="2"/>
      <c r="I61" s="2"/>
      <c r="J61" s="2"/>
      <c r="Q61" s="1139"/>
      <c r="R61" s="1139"/>
    </row>
    <row r="62" spans="1:18" s="1" customFormat="1" ht="11.25">
      <c r="A62" s="2"/>
      <c r="B62" s="2"/>
      <c r="C62" s="2"/>
      <c r="D62" s="2"/>
      <c r="E62" s="2"/>
      <c r="F62" s="2"/>
      <c r="G62" s="2"/>
      <c r="H62" s="2"/>
      <c r="I62" s="2"/>
      <c r="J62" s="2"/>
      <c r="Q62" s="1139"/>
      <c r="R62" s="1139"/>
    </row>
    <row r="63" spans="1:18" s="1" customFormat="1" ht="11.25">
      <c r="A63" s="2"/>
      <c r="B63" s="2"/>
      <c r="C63" s="2"/>
      <c r="D63" s="2"/>
      <c r="E63" s="2"/>
      <c r="F63" s="2"/>
      <c r="G63" s="2"/>
      <c r="H63" s="2"/>
      <c r="I63" s="2"/>
      <c r="J63" s="2"/>
      <c r="Q63" s="1139"/>
      <c r="R63" s="1139"/>
    </row>
    <row r="64" spans="1:18" s="1" customFormat="1" ht="11.25">
      <c r="A64" s="2"/>
      <c r="B64" s="2"/>
      <c r="C64" s="2"/>
      <c r="D64" s="2"/>
      <c r="E64" s="2"/>
      <c r="F64" s="2"/>
      <c r="G64" s="2"/>
      <c r="H64" s="2"/>
      <c r="I64" s="2"/>
      <c r="J64" s="2"/>
      <c r="Q64" s="1139"/>
      <c r="R64" s="1139"/>
    </row>
    <row r="65" spans="1:18" s="1" customFormat="1" ht="11.25">
      <c r="A65" s="2"/>
      <c r="B65" s="2"/>
      <c r="C65" s="2"/>
      <c r="D65" s="2"/>
      <c r="E65" s="2"/>
      <c r="F65" s="2"/>
      <c r="G65" s="2"/>
      <c r="H65" s="2"/>
      <c r="I65" s="2"/>
      <c r="J65" s="2"/>
      <c r="Q65" s="1139"/>
      <c r="R65" s="1139"/>
    </row>
    <row r="66" spans="1:18" s="1" customFormat="1" ht="11.25">
      <c r="A66" s="2"/>
      <c r="B66" s="2"/>
      <c r="C66" s="2"/>
      <c r="D66" s="2"/>
      <c r="E66" s="2"/>
      <c r="F66" s="2"/>
      <c r="G66" s="2"/>
      <c r="H66" s="2"/>
      <c r="I66" s="2"/>
      <c r="J66" s="2"/>
      <c r="Q66" s="1139"/>
      <c r="R66" s="1139"/>
    </row>
    <row r="67" spans="1:18" s="1" customFormat="1" ht="11.25">
      <c r="A67" s="2"/>
      <c r="B67" s="2"/>
      <c r="C67" s="2"/>
      <c r="D67" s="2"/>
      <c r="E67" s="2"/>
      <c r="F67" s="2"/>
      <c r="G67" s="2"/>
      <c r="H67" s="2"/>
      <c r="I67" s="2"/>
      <c r="J67" s="2"/>
      <c r="Q67" s="1139"/>
      <c r="R67" s="1139"/>
    </row>
    <row r="68" spans="1:18" s="1" customFormat="1" ht="11.25">
      <c r="A68" s="2"/>
      <c r="B68" s="2"/>
      <c r="C68" s="2"/>
      <c r="D68" s="2"/>
      <c r="E68" s="2"/>
      <c r="F68" s="2"/>
      <c r="G68" s="2"/>
      <c r="H68" s="2"/>
      <c r="I68" s="2"/>
      <c r="J68" s="2"/>
      <c r="Q68" s="1139"/>
      <c r="R68" s="1139"/>
    </row>
    <row r="69" spans="1:18" s="1" customFormat="1" ht="11.25">
      <c r="A69" s="2"/>
      <c r="B69" s="2"/>
      <c r="C69" s="2"/>
      <c r="D69" s="2"/>
      <c r="E69" s="2"/>
      <c r="F69" s="2"/>
      <c r="G69" s="2"/>
      <c r="H69" s="2"/>
      <c r="I69" s="2"/>
      <c r="J69" s="2"/>
      <c r="Q69" s="1139"/>
      <c r="R69" s="1139"/>
    </row>
    <row r="70" spans="1:18" s="1" customFormat="1" ht="11.25">
      <c r="A70" s="2"/>
      <c r="B70" s="2"/>
      <c r="C70" s="2"/>
      <c r="D70" s="2"/>
      <c r="E70" s="2"/>
      <c r="F70" s="2"/>
      <c r="G70" s="2"/>
      <c r="H70" s="2"/>
      <c r="I70" s="2"/>
      <c r="J70" s="2"/>
      <c r="Q70" s="1139"/>
      <c r="R70" s="1139"/>
    </row>
    <row r="71" spans="1:18" s="1" customFormat="1" ht="11.25">
      <c r="A71" s="2"/>
      <c r="B71" s="2"/>
      <c r="C71" s="2"/>
      <c r="D71" s="2"/>
      <c r="E71" s="2"/>
      <c r="F71" s="2"/>
      <c r="G71" s="2"/>
      <c r="H71" s="2"/>
      <c r="I71" s="2"/>
      <c r="J71" s="2"/>
      <c r="Q71" s="1139"/>
      <c r="R71" s="1139"/>
    </row>
    <row r="72" spans="1:18" s="1" customFormat="1" ht="11.25">
      <c r="A72" s="2"/>
      <c r="B72" s="2"/>
      <c r="C72" s="2"/>
      <c r="D72" s="2"/>
      <c r="E72" s="2"/>
      <c r="F72" s="2"/>
      <c r="G72" s="2"/>
      <c r="H72" s="2"/>
      <c r="I72" s="2"/>
      <c r="J72" s="2"/>
      <c r="Q72" s="1139"/>
      <c r="R72" s="1139"/>
    </row>
    <row r="73" spans="1:18" s="1" customFormat="1" ht="11.25">
      <c r="A73" s="2"/>
      <c r="B73" s="2"/>
      <c r="C73" s="2"/>
      <c r="D73" s="2"/>
      <c r="E73" s="2"/>
      <c r="F73" s="2"/>
      <c r="G73" s="2"/>
      <c r="H73" s="2"/>
      <c r="I73" s="2"/>
      <c r="J73" s="2"/>
      <c r="Q73" s="1139"/>
      <c r="R73" s="1139"/>
    </row>
    <row r="74" spans="1:18" s="1" customFormat="1" ht="11.25">
      <c r="A74" s="2"/>
      <c r="B74" s="2"/>
      <c r="C74" s="2"/>
      <c r="D74" s="2"/>
      <c r="E74" s="2"/>
      <c r="F74" s="2"/>
      <c r="G74" s="2"/>
      <c r="H74" s="2"/>
      <c r="I74" s="2"/>
      <c r="J74" s="2"/>
      <c r="Q74" s="1139"/>
      <c r="R74" s="1139"/>
    </row>
    <row r="75" spans="1:18" s="1" customFormat="1" ht="11.25">
      <c r="A75" s="2"/>
      <c r="B75" s="2"/>
      <c r="C75" s="2"/>
      <c r="D75" s="2"/>
      <c r="E75" s="2"/>
      <c r="F75" s="2"/>
      <c r="G75" s="2"/>
      <c r="H75" s="2"/>
      <c r="I75" s="2"/>
      <c r="J75" s="2"/>
      <c r="Q75" s="1139"/>
      <c r="R75" s="1139"/>
    </row>
    <row r="76" spans="1:18" s="1" customFormat="1" ht="11.25">
      <c r="A76" s="2"/>
      <c r="B76" s="2"/>
      <c r="C76" s="2"/>
      <c r="D76" s="2"/>
      <c r="E76" s="2"/>
      <c r="F76" s="2"/>
      <c r="G76" s="2"/>
      <c r="H76" s="2"/>
      <c r="I76" s="2"/>
      <c r="J76" s="2"/>
      <c r="Q76" s="1139"/>
      <c r="R76" s="1139"/>
    </row>
    <row r="77" spans="1:18" s="1" customFormat="1" ht="11.25">
      <c r="A77" s="2"/>
      <c r="B77" s="2"/>
      <c r="C77" s="2"/>
      <c r="D77" s="2"/>
      <c r="E77" s="2"/>
      <c r="F77" s="2"/>
      <c r="G77" s="2"/>
      <c r="H77" s="2"/>
      <c r="I77" s="2"/>
      <c r="J77" s="2"/>
      <c r="Q77" s="1139"/>
      <c r="R77" s="1139"/>
    </row>
    <row r="78" spans="1:18" s="1" customFormat="1" ht="11.25">
      <c r="A78" s="2"/>
      <c r="B78" s="2"/>
      <c r="C78" s="2"/>
      <c r="D78" s="2"/>
      <c r="E78" s="2"/>
      <c r="F78" s="2"/>
      <c r="G78" s="2"/>
      <c r="H78" s="2"/>
      <c r="I78" s="2"/>
      <c r="J78" s="2"/>
      <c r="Q78" s="1139"/>
      <c r="R78" s="1139"/>
    </row>
    <row r="79" spans="1:18" s="1" customFormat="1" ht="11.25">
      <c r="A79" s="2"/>
      <c r="B79" s="2"/>
      <c r="C79" s="2"/>
      <c r="D79" s="2"/>
      <c r="E79" s="2"/>
      <c r="F79" s="2"/>
      <c r="G79" s="2"/>
      <c r="H79" s="2"/>
      <c r="I79" s="2"/>
      <c r="J79" s="2"/>
      <c r="Q79" s="1139"/>
      <c r="R79" s="1139"/>
    </row>
    <row r="80" spans="1:18" s="1" customFormat="1" ht="11.25">
      <c r="A80" s="2"/>
      <c r="B80" s="2"/>
      <c r="C80" s="2"/>
      <c r="D80" s="2"/>
      <c r="E80" s="2"/>
      <c r="F80" s="2"/>
      <c r="G80" s="2"/>
      <c r="H80" s="2"/>
      <c r="I80" s="2"/>
      <c r="J80" s="2"/>
      <c r="Q80" s="1139"/>
      <c r="R80" s="1139"/>
    </row>
    <row r="81" spans="1:18" s="1" customFormat="1" ht="11.25">
      <c r="A81" s="2"/>
      <c r="B81" s="2"/>
      <c r="C81" s="2"/>
      <c r="D81" s="2"/>
      <c r="E81" s="2"/>
      <c r="F81" s="2"/>
      <c r="G81" s="2"/>
      <c r="H81" s="2"/>
      <c r="I81" s="2"/>
      <c r="J81" s="2"/>
      <c r="Q81" s="1139"/>
      <c r="R81" s="1139"/>
    </row>
    <row r="82" spans="1:18" s="1" customFormat="1" ht="11.25">
      <c r="A82" s="2"/>
      <c r="B82" s="2"/>
      <c r="C82" s="2"/>
      <c r="D82" s="2"/>
      <c r="E82" s="2"/>
      <c r="F82" s="2"/>
      <c r="G82" s="2"/>
      <c r="H82" s="2"/>
      <c r="I82" s="2"/>
      <c r="J82" s="2"/>
      <c r="Q82" s="1139"/>
      <c r="R82" s="1139"/>
    </row>
    <row r="83" spans="1:18" s="1" customFormat="1" ht="11.25">
      <c r="A83" s="2"/>
      <c r="B83" s="2"/>
      <c r="C83" s="2"/>
      <c r="D83" s="2"/>
      <c r="E83" s="2"/>
      <c r="F83" s="2"/>
      <c r="G83" s="2"/>
      <c r="H83" s="2"/>
      <c r="I83" s="2"/>
      <c r="J83" s="2"/>
      <c r="Q83" s="1139"/>
      <c r="R83" s="1139"/>
    </row>
    <row r="84" spans="1:18" s="1" customFormat="1" ht="11.25">
      <c r="A84" s="2"/>
      <c r="B84" s="2"/>
      <c r="C84" s="2"/>
      <c r="D84" s="2"/>
      <c r="E84" s="2"/>
      <c r="F84" s="2"/>
      <c r="G84" s="2"/>
      <c r="H84" s="2"/>
      <c r="I84" s="2"/>
      <c r="J84" s="2"/>
      <c r="Q84" s="1139"/>
      <c r="R84" s="1139"/>
    </row>
    <row r="85" spans="1:18" s="1" customFormat="1" ht="11.25">
      <c r="A85" s="2"/>
      <c r="B85" s="2"/>
      <c r="C85" s="2"/>
      <c r="D85" s="2"/>
      <c r="E85" s="2"/>
      <c r="F85" s="2"/>
      <c r="G85" s="2"/>
      <c r="H85" s="2"/>
      <c r="I85" s="2"/>
      <c r="J85" s="2"/>
      <c r="Q85" s="1139"/>
      <c r="R85" s="1139"/>
    </row>
    <row r="86" spans="1:18" s="1" customFormat="1" ht="11.25">
      <c r="A86" s="2"/>
      <c r="B86" s="2"/>
      <c r="C86" s="2"/>
      <c r="D86" s="2"/>
      <c r="E86" s="2"/>
      <c r="F86" s="2"/>
      <c r="G86" s="2"/>
      <c r="H86" s="2"/>
      <c r="I86" s="2"/>
      <c r="J86" s="2"/>
      <c r="Q86" s="1139"/>
      <c r="R86" s="1139"/>
    </row>
    <row r="87" spans="1:18" s="1" customFormat="1" ht="11.25">
      <c r="A87" s="2"/>
      <c r="B87" s="2"/>
      <c r="C87" s="2"/>
      <c r="D87" s="2"/>
      <c r="E87" s="2"/>
      <c r="F87" s="2"/>
      <c r="G87" s="2"/>
      <c r="H87" s="2"/>
      <c r="I87" s="2"/>
      <c r="J87" s="2"/>
      <c r="Q87" s="1139"/>
      <c r="R87" s="1139"/>
    </row>
    <row r="88" spans="1:18" s="1" customFormat="1" ht="11.25">
      <c r="A88" s="2"/>
      <c r="B88" s="2"/>
      <c r="C88" s="2"/>
      <c r="D88" s="2"/>
      <c r="E88" s="2"/>
      <c r="F88" s="2"/>
      <c r="G88" s="2"/>
      <c r="H88" s="2"/>
      <c r="I88" s="2"/>
      <c r="J88" s="2"/>
      <c r="Q88" s="1139"/>
      <c r="R88" s="1139"/>
    </row>
    <row r="89" spans="1:18" s="1" customFormat="1" ht="11.25">
      <c r="A89" s="2"/>
      <c r="B89" s="2"/>
      <c r="C89" s="2"/>
      <c r="D89" s="2"/>
      <c r="E89" s="2"/>
      <c r="F89" s="2"/>
      <c r="G89" s="2"/>
      <c r="H89" s="2"/>
      <c r="I89" s="2"/>
      <c r="J89" s="2"/>
      <c r="Q89" s="1139"/>
      <c r="R89" s="1139"/>
    </row>
    <row r="90" spans="1:18" s="1" customFormat="1" ht="11.25">
      <c r="A90" s="2"/>
      <c r="B90" s="2"/>
      <c r="C90" s="2"/>
      <c r="D90" s="2"/>
      <c r="E90" s="2"/>
      <c r="F90" s="2"/>
      <c r="G90" s="2"/>
      <c r="H90" s="2"/>
      <c r="I90" s="2"/>
      <c r="J90" s="2"/>
      <c r="Q90" s="1139"/>
      <c r="R90" s="1139"/>
    </row>
    <row r="91" spans="1:18" s="1" customFormat="1" ht="11.25">
      <c r="A91" s="2"/>
      <c r="B91" s="2"/>
      <c r="C91" s="2"/>
      <c r="D91" s="2"/>
      <c r="E91" s="2"/>
      <c r="F91" s="2"/>
      <c r="G91" s="2"/>
      <c r="H91" s="2"/>
      <c r="I91" s="2"/>
      <c r="J91" s="2"/>
      <c r="Q91" s="1139"/>
      <c r="R91" s="1139"/>
    </row>
    <row r="92" spans="1:18" s="1" customFormat="1" ht="11.25">
      <c r="A92" s="2"/>
      <c r="B92" s="2"/>
      <c r="C92" s="2"/>
      <c r="D92" s="2"/>
      <c r="E92" s="2"/>
      <c r="F92" s="2"/>
      <c r="G92" s="2"/>
      <c r="H92" s="2"/>
      <c r="I92" s="2"/>
      <c r="J92" s="2"/>
      <c r="Q92" s="1139"/>
      <c r="R92" s="1139"/>
    </row>
    <row r="93" spans="1:18" s="1" customFormat="1" ht="11.25">
      <c r="A93" s="2"/>
      <c r="B93" s="2"/>
      <c r="C93" s="2"/>
      <c r="D93" s="2"/>
      <c r="E93" s="2"/>
      <c r="F93" s="2"/>
      <c r="G93" s="2"/>
      <c r="H93" s="2"/>
      <c r="I93" s="2"/>
      <c r="J93" s="2"/>
      <c r="Q93" s="1139"/>
      <c r="R93" s="1139"/>
    </row>
    <row r="94" spans="1:18" s="1" customFormat="1" ht="11.25">
      <c r="A94" s="2"/>
      <c r="B94" s="2"/>
      <c r="C94" s="2"/>
      <c r="D94" s="2"/>
      <c r="E94" s="2"/>
      <c r="F94" s="2"/>
      <c r="G94" s="2"/>
      <c r="H94" s="2"/>
      <c r="I94" s="2"/>
      <c r="J94" s="2"/>
      <c r="Q94" s="1139"/>
      <c r="R94" s="1139"/>
    </row>
    <row r="95" spans="1:18" s="1" customFormat="1" ht="11.25">
      <c r="A95" s="2"/>
      <c r="B95" s="2"/>
      <c r="C95" s="2"/>
      <c r="D95" s="2"/>
      <c r="E95" s="2"/>
      <c r="F95" s="2"/>
      <c r="G95" s="2"/>
      <c r="H95" s="2"/>
      <c r="I95" s="2"/>
      <c r="J95" s="2"/>
      <c r="Q95" s="1139"/>
      <c r="R95" s="1139"/>
    </row>
    <row r="96" spans="1:18" s="1" customFormat="1" ht="11.25">
      <c r="A96" s="2"/>
      <c r="B96" s="2"/>
      <c r="C96" s="2"/>
      <c r="D96" s="2"/>
      <c r="E96" s="2"/>
      <c r="F96" s="2"/>
      <c r="G96" s="2"/>
      <c r="H96" s="2"/>
      <c r="I96" s="2"/>
      <c r="J96" s="2"/>
      <c r="Q96" s="1139"/>
      <c r="R96" s="1139"/>
    </row>
    <row r="97" spans="1:18" s="1" customFormat="1" ht="11.25">
      <c r="A97" s="2"/>
      <c r="B97" s="2"/>
      <c r="C97" s="2"/>
      <c r="D97" s="2"/>
      <c r="E97" s="2"/>
      <c r="F97" s="2"/>
      <c r="G97" s="2"/>
      <c r="H97" s="2"/>
      <c r="I97" s="2"/>
      <c r="J97" s="2"/>
      <c r="Q97" s="1139"/>
      <c r="R97" s="1139"/>
    </row>
    <row r="98" spans="1:18" s="1" customFormat="1" ht="11.25">
      <c r="A98" s="2"/>
      <c r="B98" s="2"/>
      <c r="C98" s="2"/>
      <c r="D98" s="2"/>
      <c r="E98" s="2"/>
      <c r="F98" s="2"/>
      <c r="G98" s="2"/>
      <c r="H98" s="2"/>
      <c r="I98" s="2"/>
      <c r="J98" s="2"/>
      <c r="Q98" s="1139"/>
      <c r="R98" s="1139"/>
    </row>
    <row r="99" spans="1:18" s="1" customFormat="1" ht="11.25">
      <c r="A99" s="2"/>
      <c r="B99" s="2"/>
      <c r="C99" s="2"/>
      <c r="D99" s="2"/>
      <c r="E99" s="2"/>
      <c r="F99" s="2"/>
      <c r="G99" s="2"/>
      <c r="H99" s="2"/>
      <c r="I99" s="2"/>
      <c r="J99" s="2"/>
      <c r="Q99" s="1139"/>
      <c r="R99" s="1139"/>
    </row>
    <row r="100" spans="1:18" s="1" customFormat="1" ht="11.25">
      <c r="A100" s="2"/>
      <c r="B100" s="2"/>
      <c r="C100" s="2"/>
      <c r="D100" s="2"/>
      <c r="E100" s="2"/>
      <c r="F100" s="2"/>
      <c r="G100" s="2"/>
      <c r="H100" s="2"/>
      <c r="I100" s="2"/>
      <c r="J100" s="2"/>
      <c r="Q100" s="1139"/>
      <c r="R100" s="1139"/>
    </row>
    <row r="101" spans="1:18" s="1" customFormat="1" ht="11.25">
      <c r="A101" s="2"/>
      <c r="B101" s="2"/>
      <c r="C101" s="2"/>
      <c r="D101" s="2"/>
      <c r="E101" s="2"/>
      <c r="F101" s="2"/>
      <c r="G101" s="2"/>
      <c r="H101" s="2"/>
      <c r="I101" s="2"/>
      <c r="J101" s="2"/>
      <c r="Q101" s="1139"/>
      <c r="R101" s="1139"/>
    </row>
    <row r="102" spans="1:18" s="1" customFormat="1" ht="11.25">
      <c r="A102" s="2"/>
      <c r="B102" s="2"/>
      <c r="C102" s="2"/>
      <c r="D102" s="2"/>
      <c r="E102" s="2"/>
      <c r="F102" s="2"/>
      <c r="G102" s="2"/>
      <c r="H102" s="2"/>
      <c r="I102" s="2"/>
      <c r="J102" s="2"/>
      <c r="Q102" s="1139"/>
      <c r="R102" s="1139"/>
    </row>
  </sheetData>
  <sheetProtection selectLockedCells="1"/>
  <mergeCells count="53">
    <mergeCell ref="AI6:AI10"/>
    <mergeCell ref="H3:Q3"/>
    <mergeCell ref="R3:AA3"/>
    <mergeCell ref="AA9:AA10"/>
    <mergeCell ref="Y9:Y10"/>
    <mergeCell ref="S6:AA6"/>
    <mergeCell ref="W9:W10"/>
    <mergeCell ref="X9:X10"/>
    <mergeCell ref="Y7:AA8"/>
    <mergeCell ref="AE7:AG8"/>
    <mergeCell ref="V9:V10"/>
    <mergeCell ref="AB7:AD8"/>
    <mergeCell ref="AF9:AF10"/>
    <mergeCell ref="AB3:AI3"/>
    <mergeCell ref="K9:K10"/>
    <mergeCell ref="O9:O10"/>
    <mergeCell ref="U9:U10"/>
    <mergeCell ref="K7:M8"/>
    <mergeCell ref="N7:P8"/>
    <mergeCell ref="S7:U8"/>
    <mergeCell ref="V7:X8"/>
    <mergeCell ref="N9:N10"/>
    <mergeCell ref="L9:L10"/>
    <mergeCell ref="M9:M10"/>
    <mergeCell ref="P9:P10"/>
    <mergeCell ref="T9:T10"/>
    <mergeCell ref="S9:S10"/>
    <mergeCell ref="Q6:Q10"/>
    <mergeCell ref="R6:R10"/>
    <mergeCell ref="AD9:AD10"/>
    <mergeCell ref="AB9:AB10"/>
    <mergeCell ref="Z9:Z10"/>
    <mergeCell ref="AH6:AH10"/>
    <mergeCell ref="AE9:AE10"/>
    <mergeCell ref="AG9:AG10"/>
    <mergeCell ref="AB6:AG6"/>
    <mergeCell ref="AC9:AC10"/>
    <mergeCell ref="A4:G4"/>
    <mergeCell ref="A3:G3"/>
    <mergeCell ref="H9:H10"/>
    <mergeCell ref="H7:J8"/>
    <mergeCell ref="I9:I10"/>
    <mergeCell ref="J9:J10"/>
    <mergeCell ref="F9:F10"/>
    <mergeCell ref="C7:C10"/>
    <mergeCell ref="G9:G10"/>
    <mergeCell ref="B7:B10"/>
    <mergeCell ref="D7:D10"/>
    <mergeCell ref="C6:G6"/>
    <mergeCell ref="E9:E10"/>
    <mergeCell ref="A6:A10"/>
    <mergeCell ref="E7:G8"/>
    <mergeCell ref="H6:P6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K17:N39 S17:Y39 H17:H39 AB17:AB39" unlockedFormula="1"/>
  </ignoredError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5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0.375" style="245" customWidth="1"/>
    <col min="2" max="3" width="14.375" style="246" customWidth="1"/>
    <col min="4" max="4" width="14.125" style="246" customWidth="1"/>
    <col min="5" max="5" width="14.25" style="246" customWidth="1"/>
    <col min="6" max="6" width="14.875" style="247" customWidth="1"/>
    <col min="7" max="8" width="10.625" style="247" customWidth="1"/>
    <col min="9" max="9" width="13.5" style="247" customWidth="1"/>
    <col min="10" max="11" width="11.625" style="247" customWidth="1"/>
    <col min="12" max="12" width="12.125" style="247" customWidth="1"/>
    <col min="13" max="13" width="12.375" style="247" customWidth="1"/>
    <col min="14" max="16384" width="9" style="247"/>
  </cols>
  <sheetData>
    <row r="1" spans="1:13" s="237" customFormat="1" ht="14.1" customHeight="1">
      <c r="A1" s="232" t="s">
        <v>1470</v>
      </c>
      <c r="B1" s="244"/>
      <c r="C1" s="244"/>
      <c r="D1" s="244"/>
      <c r="E1" s="244"/>
      <c r="J1" s="233" t="s">
        <v>53</v>
      </c>
      <c r="L1" s="234"/>
      <c r="M1" s="234" t="s">
        <v>1471</v>
      </c>
    </row>
    <row r="2" spans="1:13" s="237" customFormat="1" ht="14.1" customHeight="1">
      <c r="A2" s="232"/>
      <c r="B2" s="244"/>
      <c r="C2" s="244"/>
      <c r="D2" s="244"/>
      <c r="E2" s="244"/>
      <c r="J2" s="233"/>
      <c r="L2" s="234"/>
      <c r="M2" s="234"/>
    </row>
    <row r="3" spans="1:13" s="235" customFormat="1" ht="20.100000000000001" customHeight="1">
      <c r="A3" s="2114" t="s">
        <v>968</v>
      </c>
      <c r="B3" s="2114"/>
      <c r="C3" s="2114"/>
      <c r="D3" s="2114"/>
      <c r="E3" s="2114"/>
      <c r="F3" s="2114"/>
      <c r="G3" s="2114" t="s">
        <v>969</v>
      </c>
      <c r="H3" s="2114"/>
      <c r="I3" s="2114"/>
      <c r="J3" s="2114"/>
      <c r="K3" s="2114"/>
      <c r="L3" s="2114"/>
      <c r="M3" s="2114"/>
    </row>
    <row r="4" spans="1:13" s="336" customFormat="1" ht="24" customHeight="1">
      <c r="A4" s="2115" t="s">
        <v>223</v>
      </c>
      <c r="B4" s="2115"/>
      <c r="C4" s="2115"/>
      <c r="D4" s="2115"/>
      <c r="E4" s="2115"/>
      <c r="F4" s="2115"/>
      <c r="G4" s="2115" t="s">
        <v>224</v>
      </c>
      <c r="H4" s="2115"/>
      <c r="I4" s="2115"/>
      <c r="J4" s="2115"/>
      <c r="K4" s="2115"/>
      <c r="L4" s="2115"/>
      <c r="M4" s="2115"/>
    </row>
    <row r="5" spans="1:13" s="236" customFormat="1" ht="18" customHeight="1" thickBot="1">
      <c r="A5" s="335" t="s">
        <v>220</v>
      </c>
      <c r="B5" s="335"/>
      <c r="C5" s="335"/>
      <c r="F5" s="234"/>
      <c r="G5" s="234"/>
      <c r="I5" s="234"/>
      <c r="L5" s="234"/>
      <c r="M5" s="234" t="s">
        <v>225</v>
      </c>
    </row>
    <row r="6" spans="1:13" s="237" customFormat="1" ht="14.1" customHeight="1">
      <c r="A6" s="1405" t="s">
        <v>226</v>
      </c>
      <c r="B6" s="2116" t="s">
        <v>227</v>
      </c>
      <c r="C6" s="2108" t="s">
        <v>228</v>
      </c>
      <c r="D6" s="2108" t="s">
        <v>229</v>
      </c>
      <c r="E6" s="2108" t="s">
        <v>230</v>
      </c>
      <c r="F6" s="2111" t="s">
        <v>231</v>
      </c>
      <c r="G6" s="2119" t="s">
        <v>232</v>
      </c>
      <c r="H6" s="2119" t="s">
        <v>233</v>
      </c>
      <c r="I6" s="2108" t="s">
        <v>234</v>
      </c>
      <c r="J6" s="2108" t="s">
        <v>235</v>
      </c>
      <c r="K6" s="2108" t="s">
        <v>236</v>
      </c>
      <c r="L6" s="2111" t="s">
        <v>237</v>
      </c>
      <c r="M6" s="1512" t="s">
        <v>238</v>
      </c>
    </row>
    <row r="7" spans="1:13" s="237" customFormat="1" ht="14.1" customHeight="1">
      <c r="A7" s="1473"/>
      <c r="B7" s="2117"/>
      <c r="C7" s="2109"/>
      <c r="D7" s="2109"/>
      <c r="E7" s="2109"/>
      <c r="F7" s="2112"/>
      <c r="G7" s="2120"/>
      <c r="H7" s="2120"/>
      <c r="I7" s="2109"/>
      <c r="J7" s="2109"/>
      <c r="K7" s="2109"/>
      <c r="L7" s="2112"/>
      <c r="M7" s="1513"/>
    </row>
    <row r="8" spans="1:13" s="237" customFormat="1" ht="14.1" customHeight="1">
      <c r="A8" s="1473"/>
      <c r="B8" s="2117"/>
      <c r="C8" s="2109"/>
      <c r="D8" s="2109"/>
      <c r="E8" s="2109"/>
      <c r="F8" s="2112"/>
      <c r="G8" s="2120"/>
      <c r="H8" s="2120"/>
      <c r="I8" s="2109"/>
      <c r="J8" s="2109"/>
      <c r="K8" s="2109"/>
      <c r="L8" s="2112"/>
      <c r="M8" s="1513"/>
    </row>
    <row r="9" spans="1:13" s="237" customFormat="1" ht="14.1" customHeight="1">
      <c r="A9" s="1474"/>
      <c r="B9" s="2118"/>
      <c r="C9" s="2110"/>
      <c r="D9" s="2110"/>
      <c r="E9" s="2110"/>
      <c r="F9" s="2113"/>
      <c r="G9" s="2121"/>
      <c r="H9" s="2121"/>
      <c r="I9" s="2110"/>
      <c r="J9" s="2110"/>
      <c r="K9" s="2110"/>
      <c r="L9" s="2113"/>
      <c r="M9" s="1514"/>
    </row>
    <row r="10" spans="1:13" s="239" customFormat="1" ht="18.95" customHeight="1">
      <c r="A10" s="240" t="s">
        <v>344</v>
      </c>
      <c r="B10" s="201">
        <v>1830985</v>
      </c>
      <c r="C10" s="201">
        <v>303847</v>
      </c>
      <c r="D10" s="201">
        <v>304584</v>
      </c>
      <c r="E10" s="201">
        <v>269776</v>
      </c>
      <c r="F10" s="201">
        <v>642133</v>
      </c>
      <c r="G10" s="238">
        <v>175609</v>
      </c>
      <c r="H10" s="201">
        <v>106179</v>
      </c>
      <c r="I10" s="238">
        <v>133</v>
      </c>
      <c r="J10" s="238">
        <v>860</v>
      </c>
      <c r="K10" s="238">
        <v>17706</v>
      </c>
      <c r="L10" s="238">
        <v>10158</v>
      </c>
      <c r="M10" s="334" t="s">
        <v>344</v>
      </c>
    </row>
    <row r="11" spans="1:13" s="239" customFormat="1" ht="18.95" customHeight="1">
      <c r="A11" s="240" t="s">
        <v>297</v>
      </c>
      <c r="B11" s="201">
        <v>2279363</v>
      </c>
      <c r="C11" s="201">
        <v>276749</v>
      </c>
      <c r="D11" s="201">
        <v>421119</v>
      </c>
      <c r="E11" s="201">
        <v>331535</v>
      </c>
      <c r="F11" s="201">
        <v>731372</v>
      </c>
      <c r="G11" s="238">
        <v>276248</v>
      </c>
      <c r="H11" s="201">
        <v>182169</v>
      </c>
      <c r="I11" s="238">
        <v>2065</v>
      </c>
      <c r="J11" s="238">
        <v>3469</v>
      </c>
      <c r="K11" s="238">
        <v>31645</v>
      </c>
      <c r="L11" s="238">
        <v>22992</v>
      </c>
      <c r="M11" s="334" t="s">
        <v>297</v>
      </c>
    </row>
    <row r="12" spans="1:13" s="239" customFormat="1" ht="18.95" customHeight="1">
      <c r="A12" s="240" t="s">
        <v>348</v>
      </c>
      <c r="B12" s="201">
        <v>1794128</v>
      </c>
      <c r="C12" s="201">
        <v>221744</v>
      </c>
      <c r="D12" s="201">
        <v>304994</v>
      </c>
      <c r="E12" s="201">
        <v>227833</v>
      </c>
      <c r="F12" s="201">
        <v>579326</v>
      </c>
      <c r="G12" s="238">
        <v>225781</v>
      </c>
      <c r="H12" s="201">
        <v>160645</v>
      </c>
      <c r="I12" s="238">
        <v>1716</v>
      </c>
      <c r="J12" s="238">
        <v>11188</v>
      </c>
      <c r="K12" s="238">
        <v>34273</v>
      </c>
      <c r="L12" s="238">
        <v>26628</v>
      </c>
      <c r="M12" s="334" t="s">
        <v>348</v>
      </c>
    </row>
    <row r="13" spans="1:13" s="239" customFormat="1" ht="18.95" customHeight="1">
      <c r="A13" s="240" t="s">
        <v>904</v>
      </c>
      <c r="B13" s="201">
        <v>1619294</v>
      </c>
      <c r="C13" s="201">
        <v>242317</v>
      </c>
      <c r="D13" s="201">
        <v>274122</v>
      </c>
      <c r="E13" s="201">
        <v>216740</v>
      </c>
      <c r="F13" s="201">
        <v>416211</v>
      </c>
      <c r="G13" s="238">
        <v>158062</v>
      </c>
      <c r="H13" s="201">
        <v>222851</v>
      </c>
      <c r="I13" s="238">
        <v>7174</v>
      </c>
      <c r="J13" s="238">
        <v>23806</v>
      </c>
      <c r="K13" s="238">
        <v>44429</v>
      </c>
      <c r="L13" s="238">
        <v>13582</v>
      </c>
      <c r="M13" s="334" t="s">
        <v>904</v>
      </c>
    </row>
    <row r="14" spans="1:13" s="239" customFormat="1" ht="18.95" customHeight="1">
      <c r="A14" s="241" t="s">
        <v>1088</v>
      </c>
      <c r="B14" s="333">
        <f t="shared" ref="B14:L14" si="0">SUM(B16:B38)</f>
        <v>1791675</v>
      </c>
      <c r="C14" s="333">
        <f t="shared" si="0"/>
        <v>254156</v>
      </c>
      <c r="D14" s="333">
        <f t="shared" si="0"/>
        <v>263612</v>
      </c>
      <c r="E14" s="333">
        <f t="shared" si="0"/>
        <v>193670</v>
      </c>
      <c r="F14" s="333">
        <f t="shared" si="0"/>
        <v>542709</v>
      </c>
      <c r="G14" s="332">
        <f t="shared" si="0"/>
        <v>244108</v>
      </c>
      <c r="H14" s="333">
        <f t="shared" si="0"/>
        <v>228250</v>
      </c>
      <c r="I14" s="332">
        <f t="shared" si="0"/>
        <v>13577</v>
      </c>
      <c r="J14" s="332">
        <f t="shared" si="0"/>
        <v>8970</v>
      </c>
      <c r="K14" s="332">
        <f t="shared" si="0"/>
        <v>32472</v>
      </c>
      <c r="L14" s="332">
        <f t="shared" si="0"/>
        <v>10151</v>
      </c>
      <c r="M14" s="331" t="s">
        <v>1088</v>
      </c>
    </row>
    <row r="15" spans="1:13" s="237" customFormat="1" ht="18.2" customHeight="1">
      <c r="A15" s="242"/>
      <c r="B15" s="330"/>
      <c r="C15" s="330"/>
      <c r="D15" s="330"/>
      <c r="E15" s="330"/>
      <c r="F15" s="330"/>
      <c r="G15" s="329"/>
      <c r="H15" s="330"/>
      <c r="I15" s="328"/>
      <c r="J15" s="329"/>
      <c r="M15" s="327"/>
    </row>
    <row r="16" spans="1:13" s="237" customFormat="1" ht="18.2" customHeight="1">
      <c r="A16" s="242" t="s">
        <v>298</v>
      </c>
      <c r="B16" s="326">
        <f>SUM(C16:L16)</f>
        <v>148732</v>
      </c>
      <c r="C16" s="798">
        <v>19155</v>
      </c>
      <c r="D16" s="798">
        <v>27844</v>
      </c>
      <c r="E16" s="798">
        <v>16758</v>
      </c>
      <c r="F16" s="798">
        <v>29039</v>
      </c>
      <c r="G16" s="798">
        <v>24682</v>
      </c>
      <c r="H16" s="798">
        <v>24272</v>
      </c>
      <c r="I16" s="798">
        <v>6982</v>
      </c>
      <c r="J16" s="798">
        <v>0</v>
      </c>
      <c r="K16" s="798">
        <v>0</v>
      </c>
      <c r="L16" s="798">
        <v>0</v>
      </c>
      <c r="M16" s="325" t="s">
        <v>239</v>
      </c>
    </row>
    <row r="17" spans="1:13" s="237" customFormat="1" ht="18.2" customHeight="1">
      <c r="A17" s="242" t="s">
        <v>300</v>
      </c>
      <c r="B17" s="326">
        <f t="shared" ref="B17:B38" si="1">SUM(C17:L17)</f>
        <v>86610</v>
      </c>
      <c r="C17" s="799">
        <v>7837</v>
      </c>
      <c r="D17" s="799">
        <v>12084</v>
      </c>
      <c r="E17" s="799">
        <v>3350</v>
      </c>
      <c r="F17" s="799">
        <v>32898</v>
      </c>
      <c r="G17" s="798">
        <v>1850</v>
      </c>
      <c r="H17" s="798">
        <v>20026</v>
      </c>
      <c r="I17" s="707">
        <v>4174</v>
      </c>
      <c r="J17" s="707">
        <v>450</v>
      </c>
      <c r="K17" s="707">
        <v>1164</v>
      </c>
      <c r="L17" s="707">
        <v>2777</v>
      </c>
      <c r="M17" s="325" t="s">
        <v>301</v>
      </c>
    </row>
    <row r="18" spans="1:13" s="237" customFormat="1" ht="18.2" customHeight="1">
      <c r="A18" s="242" t="s">
        <v>302</v>
      </c>
      <c r="B18" s="326">
        <f t="shared" si="1"/>
        <v>62704</v>
      </c>
      <c r="C18" s="800">
        <v>8291</v>
      </c>
      <c r="D18" s="800">
        <v>13522</v>
      </c>
      <c r="E18" s="800">
        <v>3341</v>
      </c>
      <c r="F18" s="800">
        <v>10508</v>
      </c>
      <c r="G18" s="798">
        <v>349</v>
      </c>
      <c r="H18" s="798">
        <v>18192</v>
      </c>
      <c r="I18" s="798">
        <v>2174</v>
      </c>
      <c r="J18" s="798">
        <v>1380</v>
      </c>
      <c r="K18" s="798">
        <v>4947</v>
      </c>
      <c r="L18" s="798">
        <v>0</v>
      </c>
      <c r="M18" s="325" t="s">
        <v>303</v>
      </c>
    </row>
    <row r="19" spans="1:13" s="237" customFormat="1" ht="18.2" customHeight="1">
      <c r="A19" s="242" t="s">
        <v>304</v>
      </c>
      <c r="B19" s="326">
        <f t="shared" si="1"/>
        <v>113738</v>
      </c>
      <c r="C19" s="798">
        <v>11420</v>
      </c>
      <c r="D19" s="798">
        <v>31654</v>
      </c>
      <c r="E19" s="798">
        <v>18356</v>
      </c>
      <c r="F19" s="798">
        <v>25620</v>
      </c>
      <c r="G19" s="798">
        <v>874</v>
      </c>
      <c r="H19" s="798">
        <v>22790</v>
      </c>
      <c r="I19" s="798">
        <v>0</v>
      </c>
      <c r="J19" s="798">
        <v>684</v>
      </c>
      <c r="K19" s="798">
        <v>0</v>
      </c>
      <c r="L19" s="798">
        <v>2340</v>
      </c>
      <c r="M19" s="325" t="s">
        <v>305</v>
      </c>
    </row>
    <row r="20" spans="1:13" s="879" customFormat="1" ht="18.2" customHeight="1">
      <c r="A20" s="874" t="s">
        <v>306</v>
      </c>
      <c r="B20" s="875">
        <f t="shared" si="1"/>
        <v>143137</v>
      </c>
      <c r="C20" s="876">
        <v>29868</v>
      </c>
      <c r="D20" s="876">
        <v>24320</v>
      </c>
      <c r="E20" s="876">
        <v>20312</v>
      </c>
      <c r="F20" s="876">
        <v>26469</v>
      </c>
      <c r="G20" s="876">
        <v>23151</v>
      </c>
      <c r="H20" s="876">
        <v>19017</v>
      </c>
      <c r="I20" s="876">
        <v>0</v>
      </c>
      <c r="J20" s="876">
        <v>0</v>
      </c>
      <c r="K20" s="876">
        <v>0</v>
      </c>
      <c r="L20" s="876">
        <v>0</v>
      </c>
      <c r="M20" s="878" t="s">
        <v>307</v>
      </c>
    </row>
    <row r="21" spans="1:13" s="237" customFormat="1" ht="18.2" customHeight="1">
      <c r="A21" s="242" t="s">
        <v>308</v>
      </c>
      <c r="B21" s="326">
        <f t="shared" si="1"/>
        <v>80961</v>
      </c>
      <c r="C21" s="798">
        <v>8846</v>
      </c>
      <c r="D21" s="798">
        <v>14963</v>
      </c>
      <c r="E21" s="798">
        <v>8846</v>
      </c>
      <c r="F21" s="798">
        <v>25167</v>
      </c>
      <c r="G21" s="798">
        <v>14963</v>
      </c>
      <c r="H21" s="798">
        <v>8176</v>
      </c>
      <c r="I21" s="798">
        <v>0</v>
      </c>
      <c r="J21" s="798">
        <v>0</v>
      </c>
      <c r="K21" s="798">
        <v>0</v>
      </c>
      <c r="L21" s="798">
        <v>0</v>
      </c>
      <c r="M21" s="325" t="s">
        <v>309</v>
      </c>
    </row>
    <row r="22" spans="1:13" s="237" customFormat="1" ht="18.2" customHeight="1">
      <c r="A22" s="242" t="s">
        <v>310</v>
      </c>
      <c r="B22" s="326">
        <f t="shared" si="1"/>
        <v>159318</v>
      </c>
      <c r="C22" s="798">
        <v>20641</v>
      </c>
      <c r="D22" s="798">
        <v>31974</v>
      </c>
      <c r="E22" s="798">
        <v>12543</v>
      </c>
      <c r="F22" s="798">
        <v>67174</v>
      </c>
      <c r="G22" s="798">
        <v>15854</v>
      </c>
      <c r="H22" s="798">
        <v>11132</v>
      </c>
      <c r="I22" s="798">
        <v>0</v>
      </c>
      <c r="J22" s="798">
        <v>0</v>
      </c>
      <c r="K22" s="798">
        <v>0</v>
      </c>
      <c r="L22" s="798">
        <v>0</v>
      </c>
      <c r="M22" s="325" t="s">
        <v>311</v>
      </c>
    </row>
    <row r="23" spans="1:13" s="237" customFormat="1" ht="18.2" customHeight="1">
      <c r="A23" s="242" t="s">
        <v>312</v>
      </c>
      <c r="B23" s="326">
        <f t="shared" si="1"/>
        <v>208801</v>
      </c>
      <c r="C23" s="798">
        <v>39396</v>
      </c>
      <c r="D23" s="798">
        <v>14255</v>
      </c>
      <c r="E23" s="798">
        <v>34249</v>
      </c>
      <c r="F23" s="798">
        <v>52140</v>
      </c>
      <c r="G23" s="798">
        <v>42776</v>
      </c>
      <c r="H23" s="798">
        <v>7107</v>
      </c>
      <c r="I23" s="798">
        <v>0</v>
      </c>
      <c r="J23" s="798">
        <v>0</v>
      </c>
      <c r="K23" s="798">
        <v>18878</v>
      </c>
      <c r="L23" s="798">
        <v>0</v>
      </c>
      <c r="M23" s="325" t="s">
        <v>313</v>
      </c>
    </row>
    <row r="24" spans="1:13" s="237" customFormat="1" ht="18.2" customHeight="1">
      <c r="A24" s="242" t="s">
        <v>314</v>
      </c>
      <c r="B24" s="326">
        <f t="shared" si="1"/>
        <v>182780</v>
      </c>
      <c r="C24" s="798">
        <v>6708</v>
      </c>
      <c r="D24" s="798">
        <v>9377</v>
      </c>
      <c r="E24" s="798">
        <v>10553</v>
      </c>
      <c r="F24" s="798">
        <v>70542</v>
      </c>
      <c r="G24" s="798">
        <v>71064</v>
      </c>
      <c r="H24" s="798">
        <v>7972</v>
      </c>
      <c r="I24" s="798">
        <v>48</v>
      </c>
      <c r="J24" s="798">
        <v>4560</v>
      </c>
      <c r="K24" s="798">
        <v>0</v>
      </c>
      <c r="L24" s="798">
        <v>1956</v>
      </c>
      <c r="M24" s="325" t="s">
        <v>315</v>
      </c>
    </row>
    <row r="25" spans="1:13" s="237" customFormat="1" ht="18.2" customHeight="1">
      <c r="A25" s="242" t="s">
        <v>316</v>
      </c>
      <c r="B25" s="326">
        <f t="shared" si="1"/>
        <v>98139</v>
      </c>
      <c r="C25" s="858">
        <v>23200</v>
      </c>
      <c r="D25" s="858">
        <v>9033</v>
      </c>
      <c r="E25" s="858">
        <v>8142</v>
      </c>
      <c r="F25" s="858">
        <v>42558</v>
      </c>
      <c r="G25" s="858">
        <v>350</v>
      </c>
      <c r="H25" s="858">
        <v>14856</v>
      </c>
      <c r="I25" s="477">
        <v>0</v>
      </c>
      <c r="J25" s="477">
        <v>0</v>
      </c>
      <c r="K25" s="477">
        <v>0</v>
      </c>
      <c r="L25" s="477">
        <v>0</v>
      </c>
      <c r="M25" s="325" t="s">
        <v>317</v>
      </c>
    </row>
    <row r="26" spans="1:13" s="237" customFormat="1" ht="18.2" customHeight="1">
      <c r="A26" s="242" t="s">
        <v>318</v>
      </c>
      <c r="B26" s="326">
        <f t="shared" si="1"/>
        <v>50715</v>
      </c>
      <c r="C26" s="798">
        <v>5327</v>
      </c>
      <c r="D26" s="798">
        <v>5327</v>
      </c>
      <c r="E26" s="798">
        <v>5327</v>
      </c>
      <c r="F26" s="798">
        <v>33519</v>
      </c>
      <c r="G26" s="798">
        <v>515</v>
      </c>
      <c r="H26" s="798">
        <v>700</v>
      </c>
      <c r="I26" s="477">
        <v>0</v>
      </c>
      <c r="J26" s="477">
        <v>0</v>
      </c>
      <c r="K26" s="477">
        <v>0</v>
      </c>
      <c r="L26" s="477">
        <v>0</v>
      </c>
      <c r="M26" s="325" t="s">
        <v>319</v>
      </c>
    </row>
    <row r="27" spans="1:13" s="237" customFormat="1" ht="18.2" customHeight="1">
      <c r="A27" s="242" t="s">
        <v>320</v>
      </c>
      <c r="B27" s="326">
        <f t="shared" si="1"/>
        <v>90067</v>
      </c>
      <c r="C27" s="798">
        <v>14280</v>
      </c>
      <c r="D27" s="798">
        <v>17164</v>
      </c>
      <c r="E27" s="798">
        <v>12047</v>
      </c>
      <c r="F27" s="798">
        <v>31832</v>
      </c>
      <c r="G27" s="798">
        <v>8980</v>
      </c>
      <c r="H27" s="798">
        <v>4661</v>
      </c>
      <c r="I27" s="798">
        <v>0</v>
      </c>
      <c r="J27" s="798">
        <v>0</v>
      </c>
      <c r="K27" s="798">
        <v>1103</v>
      </c>
      <c r="L27" s="798">
        <v>0</v>
      </c>
      <c r="M27" s="325" t="s">
        <v>978</v>
      </c>
    </row>
    <row r="28" spans="1:13" s="237" customFormat="1" ht="18.2" customHeight="1">
      <c r="A28" s="242" t="s">
        <v>322</v>
      </c>
      <c r="B28" s="326">
        <f t="shared" si="1"/>
        <v>21178</v>
      </c>
      <c r="C28" s="707">
        <v>2280</v>
      </c>
      <c r="D28" s="707">
        <v>6395</v>
      </c>
      <c r="E28" s="707">
        <v>2280</v>
      </c>
      <c r="F28" s="707">
        <v>4336</v>
      </c>
      <c r="G28" s="798">
        <v>1024</v>
      </c>
      <c r="H28" s="798">
        <v>3813</v>
      </c>
      <c r="I28" s="798">
        <v>50</v>
      </c>
      <c r="J28" s="477">
        <v>0</v>
      </c>
      <c r="K28" s="477">
        <v>0</v>
      </c>
      <c r="L28" s="798">
        <v>1000</v>
      </c>
      <c r="M28" s="325" t="s">
        <v>1017</v>
      </c>
    </row>
    <row r="29" spans="1:13" s="237" customFormat="1" ht="18.2" customHeight="1">
      <c r="A29" s="242" t="s">
        <v>324</v>
      </c>
      <c r="B29" s="326">
        <f t="shared" si="1"/>
        <v>13671</v>
      </c>
      <c r="C29" s="798">
        <v>3155</v>
      </c>
      <c r="D29" s="798">
        <v>1750</v>
      </c>
      <c r="E29" s="798">
        <v>1893</v>
      </c>
      <c r="F29" s="798">
        <v>2640</v>
      </c>
      <c r="G29" s="801">
        <v>1141</v>
      </c>
      <c r="H29" s="798">
        <v>3092</v>
      </c>
      <c r="I29" s="801">
        <v>0</v>
      </c>
      <c r="J29" s="801">
        <v>0</v>
      </c>
      <c r="K29" s="801">
        <v>0</v>
      </c>
      <c r="L29" s="801">
        <v>0</v>
      </c>
      <c r="M29" s="325" t="s">
        <v>325</v>
      </c>
    </row>
    <row r="30" spans="1:13" s="237" customFormat="1" ht="18.2" customHeight="1">
      <c r="A30" s="874" t="s">
        <v>326</v>
      </c>
      <c r="B30" s="875">
        <f t="shared" si="1"/>
        <v>41148</v>
      </c>
      <c r="C30" s="876">
        <v>7353</v>
      </c>
      <c r="D30" s="876">
        <v>8888</v>
      </c>
      <c r="E30" s="876">
        <v>4136</v>
      </c>
      <c r="F30" s="876">
        <v>12000</v>
      </c>
      <c r="G30" s="877">
        <v>3661</v>
      </c>
      <c r="H30" s="876">
        <v>5110</v>
      </c>
      <c r="I30" s="877">
        <v>0</v>
      </c>
      <c r="J30" s="877">
        <v>0</v>
      </c>
      <c r="K30" s="877">
        <v>0</v>
      </c>
      <c r="L30" s="877">
        <v>0</v>
      </c>
      <c r="M30" s="878" t="s">
        <v>241</v>
      </c>
    </row>
    <row r="31" spans="1:13" s="237" customFormat="1" ht="18.2" customHeight="1">
      <c r="A31" s="874" t="s">
        <v>328</v>
      </c>
      <c r="B31" s="875">
        <f t="shared" si="1"/>
        <v>29496</v>
      </c>
      <c r="C31" s="876">
        <v>3442</v>
      </c>
      <c r="D31" s="876">
        <v>3597</v>
      </c>
      <c r="E31" s="876">
        <v>3442</v>
      </c>
      <c r="F31" s="876">
        <v>4375</v>
      </c>
      <c r="G31" s="877">
        <v>3597</v>
      </c>
      <c r="H31" s="876">
        <v>10641</v>
      </c>
      <c r="I31" s="877">
        <v>1</v>
      </c>
      <c r="J31" s="877">
        <v>1</v>
      </c>
      <c r="K31" s="877">
        <v>400</v>
      </c>
      <c r="L31" s="877">
        <v>0</v>
      </c>
      <c r="M31" s="878" t="s">
        <v>868</v>
      </c>
    </row>
    <row r="32" spans="1:13" s="237" customFormat="1" ht="18.2" customHeight="1">
      <c r="A32" s="242" t="s">
        <v>330</v>
      </c>
      <c r="B32" s="326">
        <f t="shared" si="1"/>
        <v>41914</v>
      </c>
      <c r="C32" s="802">
        <v>5878</v>
      </c>
      <c r="D32" s="802">
        <v>4710</v>
      </c>
      <c r="E32" s="802">
        <v>3299</v>
      </c>
      <c r="F32" s="802">
        <v>19111</v>
      </c>
      <c r="G32" s="802">
        <v>3188</v>
      </c>
      <c r="H32" s="802">
        <v>5728</v>
      </c>
      <c r="I32" s="802">
        <v>0</v>
      </c>
      <c r="J32" s="802">
        <v>0</v>
      </c>
      <c r="K32" s="802">
        <v>0</v>
      </c>
      <c r="L32" s="802">
        <v>0</v>
      </c>
      <c r="M32" s="325" t="s">
        <v>331</v>
      </c>
    </row>
    <row r="33" spans="1:256" s="879" customFormat="1" ht="18.2" customHeight="1">
      <c r="A33" s="874" t="s">
        <v>332</v>
      </c>
      <c r="B33" s="875">
        <f t="shared" si="1"/>
        <v>66329</v>
      </c>
      <c r="C33" s="876">
        <v>14191</v>
      </c>
      <c r="D33" s="876">
        <v>6105</v>
      </c>
      <c r="E33" s="876">
        <v>7381</v>
      </c>
      <c r="F33" s="876">
        <v>10666</v>
      </c>
      <c r="G33" s="877">
        <v>9149</v>
      </c>
      <c r="H33" s="876">
        <v>15842</v>
      </c>
      <c r="I33" s="877">
        <v>88</v>
      </c>
      <c r="J33" s="877">
        <v>1835</v>
      </c>
      <c r="K33" s="877">
        <v>1072</v>
      </c>
      <c r="L33" s="877">
        <v>0</v>
      </c>
      <c r="M33" s="878" t="s">
        <v>333</v>
      </c>
    </row>
    <row r="34" spans="1:256" s="237" customFormat="1" ht="18.2" customHeight="1">
      <c r="A34" s="242" t="s">
        <v>334</v>
      </c>
      <c r="B34" s="326">
        <f t="shared" si="1"/>
        <v>37159</v>
      </c>
      <c r="C34" s="798">
        <v>4967</v>
      </c>
      <c r="D34" s="798">
        <v>4657</v>
      </c>
      <c r="E34" s="798">
        <v>4956</v>
      </c>
      <c r="F34" s="798">
        <v>6153</v>
      </c>
      <c r="G34" s="801">
        <v>5808</v>
      </c>
      <c r="H34" s="798">
        <v>10618</v>
      </c>
      <c r="I34" s="801">
        <v>0</v>
      </c>
      <c r="J34" s="801">
        <v>0</v>
      </c>
      <c r="K34" s="801">
        <v>0</v>
      </c>
      <c r="L34" s="801">
        <v>0</v>
      </c>
      <c r="M34" s="325" t="s">
        <v>869</v>
      </c>
    </row>
    <row r="35" spans="1:256" s="237" customFormat="1" ht="18.2" customHeight="1">
      <c r="A35" s="242" t="s">
        <v>336</v>
      </c>
      <c r="B35" s="326">
        <f t="shared" si="1"/>
        <v>39409</v>
      </c>
      <c r="C35" s="798">
        <v>5820</v>
      </c>
      <c r="D35" s="798">
        <v>5854</v>
      </c>
      <c r="E35" s="798">
        <v>5820</v>
      </c>
      <c r="F35" s="798">
        <v>4320</v>
      </c>
      <c r="G35" s="801">
        <v>5854</v>
      </c>
      <c r="H35" s="798">
        <v>5893</v>
      </c>
      <c r="I35" s="803">
        <v>60</v>
      </c>
      <c r="J35" s="803">
        <v>60</v>
      </c>
      <c r="K35" s="801">
        <v>4908</v>
      </c>
      <c r="L35" s="801">
        <v>820</v>
      </c>
      <c r="M35" s="325" t="s">
        <v>337</v>
      </c>
    </row>
    <row r="36" spans="1:256" s="873" customFormat="1" ht="18.2" customHeight="1">
      <c r="A36" s="946" t="s">
        <v>338</v>
      </c>
      <c r="B36" s="875">
        <f t="shared" si="1"/>
        <v>48387</v>
      </c>
      <c r="C36" s="947">
        <v>6221</v>
      </c>
      <c r="D36" s="947">
        <v>6270</v>
      </c>
      <c r="E36" s="947">
        <v>1753</v>
      </c>
      <c r="F36" s="947">
        <v>26520</v>
      </c>
      <c r="G36" s="947">
        <v>3021</v>
      </c>
      <c r="H36" s="948">
        <v>4602</v>
      </c>
      <c r="I36" s="947">
        <v>0</v>
      </c>
      <c r="J36" s="947">
        <v>0</v>
      </c>
      <c r="K36" s="947">
        <v>0</v>
      </c>
      <c r="L36" s="947">
        <v>0</v>
      </c>
      <c r="M36" s="949" t="s">
        <v>339</v>
      </c>
    </row>
    <row r="37" spans="1:256" s="237" customFormat="1" ht="18.2" customHeight="1">
      <c r="A37" s="242" t="s">
        <v>340</v>
      </c>
      <c r="B37" s="326">
        <f t="shared" si="1"/>
        <v>21933</v>
      </c>
      <c r="C37" s="798">
        <v>4523</v>
      </c>
      <c r="D37" s="798">
        <v>3508</v>
      </c>
      <c r="E37" s="798">
        <v>3529</v>
      </c>
      <c r="F37" s="798">
        <v>3985</v>
      </c>
      <c r="G37" s="801">
        <v>2257</v>
      </c>
      <c r="H37" s="798">
        <v>2873</v>
      </c>
      <c r="I37" s="801">
        <v>0</v>
      </c>
      <c r="J37" s="801">
        <v>0</v>
      </c>
      <c r="K37" s="801">
        <v>0</v>
      </c>
      <c r="L37" s="801">
        <v>1258</v>
      </c>
      <c r="M37" s="325" t="s">
        <v>1054</v>
      </c>
    </row>
    <row r="38" spans="1:256" s="237" customFormat="1" ht="18.2" customHeight="1" thickBot="1">
      <c r="A38" s="416" t="s">
        <v>342</v>
      </c>
      <c r="B38" s="326">
        <f t="shared" si="1"/>
        <v>5349</v>
      </c>
      <c r="C38" s="798">
        <v>1357</v>
      </c>
      <c r="D38" s="798">
        <v>361</v>
      </c>
      <c r="E38" s="798">
        <v>1357</v>
      </c>
      <c r="F38" s="798">
        <v>1137</v>
      </c>
      <c r="G38" s="798">
        <v>0</v>
      </c>
      <c r="H38" s="798">
        <v>1137</v>
      </c>
      <c r="I38" s="798">
        <v>0</v>
      </c>
      <c r="J38" s="798">
        <v>0</v>
      </c>
      <c r="K38" s="798">
        <v>0</v>
      </c>
      <c r="L38" s="798">
        <v>0</v>
      </c>
      <c r="M38" s="325" t="s">
        <v>343</v>
      </c>
    </row>
    <row r="39" spans="1:256" s="243" customFormat="1" ht="11.1" customHeight="1">
      <c r="A39" s="734" t="s">
        <v>246</v>
      </c>
      <c r="B39" s="807"/>
      <c r="C39" s="804"/>
      <c r="D39" s="804"/>
      <c r="E39" s="804"/>
      <c r="F39" s="805"/>
      <c r="G39" s="805"/>
      <c r="H39" s="804"/>
      <c r="I39" s="804"/>
      <c r="J39" s="804"/>
      <c r="K39" s="804"/>
      <c r="L39" s="805"/>
      <c r="M39" s="806" t="s">
        <v>247</v>
      </c>
      <c r="N39" s="355"/>
      <c r="O39" s="355"/>
    </row>
    <row r="40" spans="1:256" s="237" customFormat="1" ht="11.25">
      <c r="A40" s="363"/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4"/>
      <c r="N40" s="365"/>
      <c r="O40" s="366"/>
      <c r="P40" s="366"/>
      <c r="Q40" s="366"/>
      <c r="R40" s="366"/>
      <c r="S40" s="366"/>
      <c r="T40" s="366"/>
      <c r="U40" s="366"/>
      <c r="V40" s="366"/>
      <c r="W40" s="366"/>
      <c r="X40" s="366"/>
      <c r="Y40" s="366"/>
      <c r="Z40" s="366"/>
      <c r="AA40" s="366"/>
      <c r="AB40" s="366"/>
      <c r="AC40" s="366"/>
      <c r="AD40" s="366"/>
      <c r="AE40" s="366"/>
      <c r="AF40" s="366"/>
      <c r="AG40" s="366"/>
      <c r="AH40" s="366"/>
      <c r="AI40" s="366"/>
      <c r="AJ40" s="366"/>
      <c r="AK40" s="366"/>
      <c r="AL40" s="366"/>
      <c r="AM40" s="366"/>
      <c r="AN40" s="366"/>
      <c r="AO40" s="366"/>
      <c r="AP40" s="366"/>
      <c r="AQ40" s="366"/>
      <c r="AR40" s="366"/>
      <c r="AS40" s="366"/>
      <c r="AT40" s="366"/>
      <c r="AU40" s="366"/>
      <c r="AV40" s="366"/>
      <c r="AW40" s="366"/>
      <c r="AX40" s="366"/>
      <c r="AY40" s="366"/>
      <c r="AZ40" s="366"/>
      <c r="BA40" s="366"/>
      <c r="BB40" s="366"/>
      <c r="BC40" s="366"/>
      <c r="BD40" s="366"/>
      <c r="BE40" s="366"/>
      <c r="BF40" s="366"/>
      <c r="BG40" s="366"/>
      <c r="BH40" s="366"/>
      <c r="BI40" s="366"/>
      <c r="BJ40" s="366"/>
      <c r="BK40" s="366"/>
      <c r="BL40" s="366"/>
      <c r="BM40" s="366"/>
      <c r="BN40" s="366"/>
      <c r="BO40" s="366"/>
      <c r="BP40" s="366"/>
      <c r="BQ40" s="366"/>
      <c r="BR40" s="366"/>
      <c r="BS40" s="366"/>
      <c r="BT40" s="366"/>
      <c r="BU40" s="366"/>
      <c r="BV40" s="366"/>
      <c r="BW40" s="366"/>
      <c r="BX40" s="366"/>
      <c r="BY40" s="366"/>
      <c r="BZ40" s="366"/>
      <c r="CA40" s="366"/>
      <c r="CB40" s="366"/>
      <c r="CC40" s="366"/>
      <c r="CD40" s="366"/>
      <c r="CE40" s="366"/>
      <c r="CF40" s="366"/>
      <c r="CG40" s="366"/>
      <c r="CH40" s="366"/>
      <c r="CI40" s="366"/>
      <c r="CJ40" s="366"/>
      <c r="CK40" s="366"/>
      <c r="CL40" s="366"/>
      <c r="CM40" s="366"/>
      <c r="CN40" s="366"/>
      <c r="CO40" s="366"/>
      <c r="CP40" s="366"/>
      <c r="CQ40" s="366"/>
      <c r="CR40" s="366"/>
      <c r="CS40" s="366"/>
      <c r="CT40" s="366"/>
      <c r="CU40" s="366"/>
      <c r="CV40" s="366"/>
      <c r="CW40" s="366"/>
      <c r="CX40" s="366"/>
      <c r="CY40" s="366"/>
      <c r="CZ40" s="366"/>
      <c r="DA40" s="366"/>
      <c r="DB40" s="366"/>
      <c r="DC40" s="366"/>
      <c r="DD40" s="366"/>
      <c r="DE40" s="366"/>
      <c r="DF40" s="366"/>
      <c r="DG40" s="366"/>
      <c r="DH40" s="366"/>
      <c r="DI40" s="366"/>
      <c r="DJ40" s="366"/>
      <c r="DK40" s="366"/>
      <c r="DL40" s="366"/>
      <c r="DM40" s="366"/>
      <c r="DN40" s="366"/>
      <c r="DO40" s="366"/>
      <c r="DP40" s="366"/>
      <c r="DQ40" s="366"/>
      <c r="DR40" s="366"/>
      <c r="DS40" s="366"/>
      <c r="DT40" s="366"/>
      <c r="DU40" s="366"/>
      <c r="DV40" s="366"/>
      <c r="DW40" s="366"/>
      <c r="DX40" s="366"/>
      <c r="DY40" s="366"/>
      <c r="DZ40" s="366"/>
      <c r="EA40" s="366"/>
      <c r="EB40" s="366"/>
      <c r="EC40" s="366"/>
      <c r="ED40" s="366"/>
      <c r="EE40" s="366"/>
      <c r="EF40" s="366"/>
      <c r="EG40" s="366"/>
      <c r="EH40" s="366"/>
      <c r="EI40" s="366"/>
      <c r="EJ40" s="366"/>
      <c r="EK40" s="366"/>
      <c r="EL40" s="366"/>
      <c r="EM40" s="366"/>
      <c r="EN40" s="366"/>
      <c r="EO40" s="366"/>
      <c r="EP40" s="366"/>
      <c r="EQ40" s="366"/>
      <c r="ER40" s="366"/>
      <c r="ES40" s="366"/>
      <c r="ET40" s="366"/>
      <c r="EU40" s="366"/>
      <c r="EV40" s="366"/>
      <c r="EW40" s="366"/>
      <c r="EX40" s="366"/>
      <c r="EY40" s="366"/>
      <c r="EZ40" s="366"/>
      <c r="FA40" s="366"/>
      <c r="FB40" s="366"/>
      <c r="FC40" s="366"/>
      <c r="FD40" s="366"/>
      <c r="FE40" s="366"/>
      <c r="FF40" s="366"/>
      <c r="FG40" s="366"/>
      <c r="FH40" s="366"/>
      <c r="FI40" s="366"/>
      <c r="FJ40" s="366"/>
      <c r="FK40" s="366"/>
      <c r="FL40" s="366"/>
      <c r="FM40" s="366"/>
      <c r="FN40" s="366"/>
      <c r="FO40" s="366"/>
      <c r="FP40" s="366"/>
      <c r="FQ40" s="366"/>
      <c r="FR40" s="366"/>
      <c r="FS40" s="366"/>
      <c r="FT40" s="366"/>
      <c r="FU40" s="366"/>
      <c r="FV40" s="366"/>
      <c r="FW40" s="366"/>
      <c r="FX40" s="366"/>
      <c r="FY40" s="366"/>
      <c r="FZ40" s="366"/>
      <c r="GA40" s="366"/>
      <c r="GB40" s="366"/>
      <c r="GC40" s="366"/>
      <c r="GD40" s="366"/>
      <c r="GE40" s="366"/>
      <c r="GF40" s="366"/>
      <c r="GG40" s="366"/>
      <c r="GH40" s="366"/>
      <c r="GI40" s="366"/>
      <c r="GJ40" s="366"/>
      <c r="GK40" s="366"/>
      <c r="GL40" s="366"/>
      <c r="GM40" s="366"/>
      <c r="GN40" s="366"/>
      <c r="GO40" s="366"/>
      <c r="GP40" s="366"/>
      <c r="GQ40" s="366"/>
      <c r="GR40" s="366"/>
      <c r="GS40" s="366"/>
      <c r="GT40" s="366"/>
      <c r="GU40" s="366"/>
      <c r="GV40" s="366"/>
      <c r="GW40" s="366"/>
      <c r="GX40" s="366"/>
      <c r="GY40" s="366"/>
      <c r="GZ40" s="366"/>
      <c r="HA40" s="366"/>
      <c r="HB40" s="366"/>
      <c r="HC40" s="366"/>
      <c r="HD40" s="366"/>
      <c r="HE40" s="366"/>
      <c r="HF40" s="366"/>
      <c r="HG40" s="366"/>
      <c r="HH40" s="366"/>
      <c r="HI40" s="366"/>
      <c r="HJ40" s="366"/>
      <c r="HK40" s="366"/>
      <c r="HL40" s="366"/>
      <c r="HM40" s="366"/>
      <c r="HN40" s="366"/>
      <c r="HO40" s="366"/>
      <c r="HP40" s="366"/>
      <c r="HQ40" s="366"/>
      <c r="HR40" s="366"/>
      <c r="HS40" s="366"/>
      <c r="HT40" s="366"/>
      <c r="HU40" s="366"/>
      <c r="HV40" s="366"/>
      <c r="HW40" s="366"/>
      <c r="HX40" s="366"/>
      <c r="HY40" s="366"/>
      <c r="HZ40" s="366"/>
      <c r="IA40" s="366"/>
      <c r="IB40" s="366"/>
      <c r="IC40" s="366"/>
      <c r="ID40" s="366"/>
      <c r="IE40" s="366"/>
      <c r="IF40" s="366"/>
      <c r="IG40" s="366"/>
      <c r="IH40" s="366"/>
      <c r="II40" s="366"/>
      <c r="IJ40" s="366"/>
      <c r="IK40" s="366"/>
      <c r="IL40" s="366"/>
      <c r="IM40" s="366"/>
      <c r="IN40" s="366"/>
      <c r="IO40" s="366"/>
      <c r="IP40" s="366"/>
      <c r="IQ40" s="366"/>
      <c r="IR40" s="366"/>
      <c r="IS40" s="366"/>
      <c r="IT40" s="366"/>
      <c r="IU40" s="366"/>
      <c r="IV40" s="366"/>
    </row>
    <row r="41" spans="1:256" s="237" customFormat="1" ht="11.25">
      <c r="A41" s="244"/>
      <c r="B41" s="244"/>
      <c r="C41" s="244"/>
      <c r="D41" s="244"/>
      <c r="E41" s="244"/>
    </row>
    <row r="42" spans="1:256" s="237" customFormat="1" ht="11.25">
      <c r="A42" s="244"/>
      <c r="B42" s="244"/>
      <c r="C42" s="244"/>
      <c r="D42" s="244"/>
      <c r="E42" s="244"/>
    </row>
    <row r="43" spans="1:256" s="237" customFormat="1" ht="11.25">
      <c r="A43" s="244"/>
      <c r="B43" s="244"/>
      <c r="C43" s="244"/>
      <c r="D43" s="244"/>
      <c r="E43" s="244"/>
    </row>
    <row r="44" spans="1:256" s="237" customFormat="1" ht="11.25">
      <c r="A44" s="244"/>
      <c r="B44" s="244"/>
      <c r="C44" s="244"/>
      <c r="D44" s="244"/>
      <c r="E44" s="244"/>
    </row>
    <row r="45" spans="1:256" s="237" customFormat="1" ht="11.25">
      <c r="A45" s="244"/>
      <c r="B45" s="244"/>
      <c r="C45" s="244"/>
      <c r="D45" s="244"/>
      <c r="E45" s="244"/>
    </row>
    <row r="46" spans="1:256" s="237" customFormat="1" ht="11.25">
      <c r="A46" s="244"/>
      <c r="B46" s="244"/>
      <c r="C46" s="244"/>
      <c r="D46" s="244"/>
      <c r="E46" s="244"/>
    </row>
    <row r="47" spans="1:256" s="237" customFormat="1" ht="11.25">
      <c r="A47" s="244"/>
      <c r="B47" s="244"/>
      <c r="C47" s="244"/>
      <c r="D47" s="244"/>
      <c r="E47" s="244"/>
    </row>
    <row r="48" spans="1:256" s="237" customFormat="1" ht="11.25">
      <c r="A48" s="244"/>
      <c r="B48" s="244"/>
      <c r="C48" s="244"/>
      <c r="D48" s="244"/>
      <c r="E48" s="244"/>
    </row>
    <row r="49" spans="1:5" s="237" customFormat="1" ht="11.25">
      <c r="A49" s="244"/>
      <c r="B49" s="244"/>
      <c r="C49" s="244"/>
      <c r="D49" s="244"/>
      <c r="E49" s="244"/>
    </row>
    <row r="50" spans="1:5" s="237" customFormat="1" ht="11.25">
      <c r="A50" s="244"/>
      <c r="B50" s="244"/>
      <c r="C50" s="244"/>
      <c r="D50" s="244"/>
      <c r="E50" s="244"/>
    </row>
    <row r="51" spans="1:5" s="237" customFormat="1" ht="11.25">
      <c r="A51" s="244"/>
      <c r="B51" s="244"/>
      <c r="C51" s="244"/>
      <c r="D51" s="244"/>
      <c r="E51" s="244"/>
    </row>
    <row r="52" spans="1:5" s="237" customFormat="1" ht="11.25">
      <c r="A52" s="244"/>
      <c r="B52" s="244"/>
      <c r="C52" s="244"/>
      <c r="D52" s="244"/>
      <c r="E52" s="244"/>
    </row>
    <row r="53" spans="1:5" s="237" customFormat="1" ht="11.25">
      <c r="A53" s="244"/>
      <c r="B53" s="244"/>
      <c r="C53" s="244"/>
      <c r="D53" s="244"/>
      <c r="E53" s="244"/>
    </row>
    <row r="54" spans="1:5" s="237" customFormat="1" ht="11.25">
      <c r="A54" s="244"/>
      <c r="B54" s="244"/>
      <c r="C54" s="244"/>
      <c r="D54" s="244"/>
      <c r="E54" s="244"/>
    </row>
    <row r="55" spans="1:5" s="237" customFormat="1" ht="11.25">
      <c r="A55" s="244"/>
      <c r="B55" s="244"/>
      <c r="C55" s="244"/>
      <c r="D55" s="244"/>
      <c r="E55" s="244"/>
    </row>
    <row r="56" spans="1:5" s="237" customFormat="1" ht="11.25">
      <c r="A56" s="244"/>
      <c r="B56" s="244"/>
      <c r="C56" s="244"/>
      <c r="D56" s="244"/>
      <c r="E56" s="244"/>
    </row>
    <row r="57" spans="1:5" s="237" customFormat="1" ht="11.25">
      <c r="A57" s="244"/>
      <c r="B57" s="244"/>
      <c r="C57" s="244"/>
      <c r="D57" s="244"/>
      <c r="E57" s="244"/>
    </row>
    <row r="58" spans="1:5" s="237" customFormat="1" ht="11.25">
      <c r="A58" s="244"/>
      <c r="B58" s="244"/>
      <c r="C58" s="244"/>
      <c r="D58" s="244"/>
      <c r="E58" s="244"/>
    </row>
    <row r="59" spans="1:5" s="237" customFormat="1" ht="11.25">
      <c r="A59" s="244"/>
      <c r="B59" s="244"/>
      <c r="C59" s="244"/>
      <c r="D59" s="244"/>
      <c r="E59" s="244"/>
    </row>
    <row r="60" spans="1:5" s="237" customFormat="1" ht="11.25">
      <c r="A60" s="244"/>
      <c r="B60" s="244"/>
      <c r="C60" s="244"/>
      <c r="D60" s="244"/>
      <c r="E60" s="244"/>
    </row>
    <row r="61" spans="1:5" s="237" customFormat="1" ht="11.25">
      <c r="A61" s="244"/>
      <c r="B61" s="244"/>
      <c r="C61" s="244"/>
      <c r="D61" s="244"/>
      <c r="E61" s="244"/>
    </row>
    <row r="62" spans="1:5" s="237" customFormat="1" ht="11.25">
      <c r="A62" s="244"/>
      <c r="B62" s="244"/>
      <c r="C62" s="244"/>
      <c r="D62" s="244"/>
      <c r="E62" s="244"/>
    </row>
    <row r="63" spans="1:5" s="237" customFormat="1" ht="11.25">
      <c r="A63" s="244"/>
      <c r="B63" s="244"/>
      <c r="C63" s="244"/>
      <c r="D63" s="244"/>
      <c r="E63" s="244"/>
    </row>
    <row r="64" spans="1:5" s="237" customFormat="1" ht="11.25">
      <c r="A64" s="244"/>
      <c r="B64" s="244"/>
      <c r="C64" s="244"/>
      <c r="D64" s="244"/>
      <c r="E64" s="244"/>
    </row>
    <row r="65" spans="1:13" s="237" customFormat="1">
      <c r="A65" s="245"/>
      <c r="B65" s="246"/>
      <c r="C65" s="246"/>
      <c r="D65" s="246"/>
      <c r="E65" s="246"/>
      <c r="F65" s="247"/>
      <c r="G65" s="247"/>
      <c r="H65" s="247"/>
      <c r="I65" s="247"/>
      <c r="J65" s="247"/>
      <c r="K65" s="247"/>
      <c r="L65" s="247"/>
      <c r="M65" s="247"/>
    </row>
    <row r="66" spans="1:13" s="237" customFormat="1">
      <c r="A66" s="245"/>
      <c r="B66" s="246"/>
      <c r="C66" s="246"/>
      <c r="D66" s="246"/>
      <c r="E66" s="246"/>
      <c r="F66" s="247"/>
      <c r="G66" s="247"/>
      <c r="H66" s="247"/>
      <c r="I66" s="247"/>
      <c r="J66" s="247"/>
      <c r="K66" s="247"/>
      <c r="L66" s="247"/>
      <c r="M66" s="247"/>
    </row>
    <row r="67" spans="1:13" s="237" customFormat="1">
      <c r="A67" s="245"/>
      <c r="B67" s="246"/>
      <c r="C67" s="246"/>
      <c r="D67" s="246"/>
      <c r="E67" s="246"/>
      <c r="F67" s="247"/>
      <c r="G67" s="247"/>
      <c r="H67" s="247"/>
      <c r="I67" s="247"/>
      <c r="J67" s="247"/>
      <c r="K67" s="247"/>
      <c r="L67" s="247"/>
      <c r="M67" s="247"/>
    </row>
    <row r="68" spans="1:13" s="237" customFormat="1">
      <c r="A68" s="245"/>
      <c r="B68" s="246"/>
      <c r="C68" s="246"/>
      <c r="D68" s="246"/>
      <c r="E68" s="246"/>
      <c r="F68" s="247"/>
      <c r="G68" s="247"/>
      <c r="H68" s="247"/>
      <c r="I68" s="247"/>
      <c r="J68" s="247"/>
      <c r="K68" s="247"/>
      <c r="L68" s="247"/>
      <c r="M68" s="247"/>
    </row>
    <row r="69" spans="1:13" s="237" customFormat="1">
      <c r="A69" s="245"/>
      <c r="B69" s="246"/>
      <c r="C69" s="246"/>
      <c r="D69" s="246"/>
      <c r="E69" s="246"/>
      <c r="F69" s="247"/>
      <c r="G69" s="247"/>
      <c r="H69" s="247"/>
      <c r="I69" s="247"/>
      <c r="J69" s="247"/>
      <c r="K69" s="247"/>
      <c r="L69" s="247"/>
      <c r="M69" s="247"/>
    </row>
    <row r="70" spans="1:13" s="237" customFormat="1">
      <c r="A70" s="245"/>
      <c r="B70" s="246"/>
      <c r="C70" s="246"/>
      <c r="D70" s="246"/>
      <c r="E70" s="246"/>
      <c r="F70" s="247"/>
      <c r="G70" s="247"/>
      <c r="H70" s="247"/>
      <c r="I70" s="247"/>
      <c r="J70" s="247"/>
      <c r="K70" s="247"/>
      <c r="L70" s="247"/>
      <c r="M70" s="247"/>
    </row>
    <row r="71" spans="1:13" s="237" customFormat="1">
      <c r="A71" s="245"/>
      <c r="B71" s="246"/>
      <c r="C71" s="246"/>
      <c r="D71" s="246"/>
      <c r="E71" s="246"/>
      <c r="F71" s="247"/>
      <c r="G71" s="247"/>
      <c r="H71" s="247"/>
      <c r="I71" s="247"/>
      <c r="J71" s="247"/>
      <c r="K71" s="247"/>
      <c r="L71" s="247"/>
      <c r="M71" s="247"/>
    </row>
    <row r="72" spans="1:13" s="237" customFormat="1">
      <c r="A72" s="245"/>
      <c r="B72" s="246"/>
      <c r="C72" s="246"/>
      <c r="D72" s="246"/>
      <c r="E72" s="246"/>
      <c r="F72" s="247"/>
      <c r="G72" s="247"/>
      <c r="H72" s="247"/>
      <c r="I72" s="247"/>
      <c r="J72" s="247"/>
      <c r="K72" s="247"/>
      <c r="L72" s="247"/>
      <c r="M72" s="247"/>
    </row>
    <row r="73" spans="1:13" s="237" customFormat="1">
      <c r="A73" s="245"/>
      <c r="B73" s="246"/>
      <c r="C73" s="246"/>
      <c r="D73" s="246"/>
      <c r="E73" s="246"/>
      <c r="F73" s="247"/>
      <c r="G73" s="247"/>
      <c r="H73" s="247"/>
      <c r="I73" s="247"/>
      <c r="J73" s="247"/>
      <c r="K73" s="247"/>
      <c r="L73" s="247"/>
      <c r="M73" s="247"/>
    </row>
    <row r="74" spans="1:13" s="237" customFormat="1">
      <c r="A74" s="245"/>
      <c r="B74" s="246"/>
      <c r="C74" s="246"/>
      <c r="D74" s="246"/>
      <c r="E74" s="246"/>
      <c r="F74" s="247"/>
      <c r="G74" s="247"/>
      <c r="H74" s="247"/>
      <c r="I74" s="247"/>
      <c r="J74" s="247"/>
      <c r="K74" s="247"/>
      <c r="L74" s="247"/>
      <c r="M74" s="247"/>
    </row>
    <row r="75" spans="1:13" s="237" customFormat="1">
      <c r="A75" s="245"/>
      <c r="B75" s="246"/>
      <c r="C75" s="246"/>
      <c r="D75" s="246"/>
      <c r="E75" s="246"/>
      <c r="F75" s="247"/>
      <c r="G75" s="247"/>
      <c r="H75" s="247"/>
      <c r="I75" s="247"/>
      <c r="J75" s="247"/>
      <c r="K75" s="247"/>
      <c r="L75" s="247"/>
      <c r="M75" s="247"/>
    </row>
  </sheetData>
  <sheetProtection selectLockedCells="1"/>
  <mergeCells count="17">
    <mergeCell ref="I6:I9"/>
    <mergeCell ref="J6:J9"/>
    <mergeCell ref="K6:K9"/>
    <mergeCell ref="L6:L9"/>
    <mergeCell ref="A3:F3"/>
    <mergeCell ref="G3:M3"/>
    <mergeCell ref="A4:F4"/>
    <mergeCell ref="G4:M4"/>
    <mergeCell ref="E6:E9"/>
    <mergeCell ref="F6:F9"/>
    <mergeCell ref="A6:A9"/>
    <mergeCell ref="B6:B9"/>
    <mergeCell ref="C6:C9"/>
    <mergeCell ref="D6:D9"/>
    <mergeCell ref="M6:M9"/>
    <mergeCell ref="G6:G9"/>
    <mergeCell ref="H6:H9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1" width="11.375" style="245" customWidth="1"/>
    <col min="2" max="5" width="14.125" style="246" customWidth="1"/>
    <col min="6" max="6" width="14.625" style="247" customWidth="1"/>
    <col min="7" max="11" width="13.875" style="247" customWidth="1"/>
    <col min="12" max="12" width="13" style="247" customWidth="1"/>
    <col min="13" max="16384" width="9" style="247"/>
  </cols>
  <sheetData>
    <row r="1" spans="1:15" s="237" customFormat="1" ht="14.1" customHeight="1">
      <c r="A1" s="232" t="s">
        <v>1472</v>
      </c>
      <c r="B1" s="244"/>
      <c r="C1" s="244"/>
      <c r="D1" s="244"/>
      <c r="E1" s="244"/>
      <c r="I1" s="233" t="s">
        <v>53</v>
      </c>
      <c r="L1" s="234" t="s">
        <v>1473</v>
      </c>
    </row>
    <row r="2" spans="1:15" s="237" customFormat="1" ht="14.1" customHeight="1">
      <c r="A2" s="232"/>
      <c r="B2" s="244"/>
      <c r="C2" s="244"/>
      <c r="D2" s="244"/>
      <c r="E2" s="244"/>
      <c r="I2" s="233"/>
      <c r="L2" s="234"/>
    </row>
    <row r="3" spans="1:15" s="235" customFormat="1" ht="20.100000000000001" customHeight="1">
      <c r="A3" s="2114" t="s">
        <v>970</v>
      </c>
      <c r="B3" s="2114"/>
      <c r="C3" s="2114"/>
      <c r="D3" s="2114"/>
      <c r="E3" s="2114"/>
      <c r="F3" s="2114"/>
      <c r="G3" s="2114" t="s">
        <v>971</v>
      </c>
      <c r="H3" s="2114"/>
      <c r="I3" s="2114"/>
      <c r="J3" s="2114"/>
      <c r="K3" s="2114"/>
      <c r="L3" s="2114"/>
    </row>
    <row r="4" spans="1:15" s="324" customFormat="1" ht="24" customHeight="1">
      <c r="A4" s="2122" t="s">
        <v>248</v>
      </c>
      <c r="B4" s="2122"/>
      <c r="C4" s="2122"/>
      <c r="D4" s="2122"/>
      <c r="E4" s="2122"/>
      <c r="F4" s="2122"/>
      <c r="G4" s="2122" t="s">
        <v>249</v>
      </c>
      <c r="H4" s="2122"/>
      <c r="I4" s="2122"/>
      <c r="J4" s="2122"/>
      <c r="K4" s="2122"/>
      <c r="L4" s="2122"/>
    </row>
    <row r="5" spans="1:15" s="236" customFormat="1" ht="18" customHeight="1" thickBot="1">
      <c r="A5" s="335" t="s">
        <v>220</v>
      </c>
      <c r="B5" s="335"/>
      <c r="C5" s="335"/>
      <c r="F5" s="234"/>
      <c r="H5" s="234"/>
      <c r="K5" s="234"/>
      <c r="L5" s="234" t="s">
        <v>225</v>
      </c>
    </row>
    <row r="6" spans="1:15" s="237" customFormat="1" ht="27.95" customHeight="1">
      <c r="A6" s="1405" t="s">
        <v>226</v>
      </c>
      <c r="B6" s="2116" t="s">
        <v>227</v>
      </c>
      <c r="C6" s="2108" t="s">
        <v>222</v>
      </c>
      <c r="D6" s="2108" t="s">
        <v>250</v>
      </c>
      <c r="E6" s="2108" t="s">
        <v>251</v>
      </c>
      <c r="F6" s="2111" t="s">
        <v>252</v>
      </c>
      <c r="G6" s="2119" t="s">
        <v>253</v>
      </c>
      <c r="H6" s="2108" t="s">
        <v>254</v>
      </c>
      <c r="I6" s="2108" t="s">
        <v>255</v>
      </c>
      <c r="J6" s="2108" t="s">
        <v>256</v>
      </c>
      <c r="K6" s="2123" t="s">
        <v>257</v>
      </c>
      <c r="L6" s="1512" t="s">
        <v>238</v>
      </c>
    </row>
    <row r="7" spans="1:15" s="237" customFormat="1" ht="27.95" customHeight="1">
      <c r="A7" s="1474"/>
      <c r="B7" s="2118"/>
      <c r="C7" s="2110"/>
      <c r="D7" s="2110"/>
      <c r="E7" s="2110"/>
      <c r="F7" s="2113"/>
      <c r="G7" s="2121"/>
      <c r="H7" s="2110"/>
      <c r="I7" s="2110"/>
      <c r="J7" s="2110"/>
      <c r="K7" s="2124"/>
      <c r="L7" s="1514"/>
    </row>
    <row r="8" spans="1:15" s="239" customFormat="1" ht="19.5" customHeight="1">
      <c r="A8" s="240" t="s">
        <v>344</v>
      </c>
      <c r="B8" s="238">
        <v>989483</v>
      </c>
      <c r="C8" s="238">
        <v>367787</v>
      </c>
      <c r="D8" s="238">
        <v>147993</v>
      </c>
      <c r="E8" s="238">
        <v>60198</v>
      </c>
      <c r="F8" s="238">
        <v>88562</v>
      </c>
      <c r="G8" s="238">
        <v>6039</v>
      </c>
      <c r="H8" s="238">
        <v>262884</v>
      </c>
      <c r="I8" s="238">
        <v>0</v>
      </c>
      <c r="J8" s="238">
        <v>53828</v>
      </c>
      <c r="K8" s="238">
        <v>2192</v>
      </c>
      <c r="L8" s="334" t="s">
        <v>344</v>
      </c>
      <c r="M8" s="323"/>
      <c r="N8" s="323"/>
      <c r="O8" s="323"/>
    </row>
    <row r="9" spans="1:15" s="239" customFormat="1" ht="19.5" customHeight="1">
      <c r="A9" s="240" t="s">
        <v>297</v>
      </c>
      <c r="B9" s="238">
        <v>1740917</v>
      </c>
      <c r="C9" s="238">
        <v>499413</v>
      </c>
      <c r="D9" s="238">
        <v>235473</v>
      </c>
      <c r="E9" s="238">
        <v>96555</v>
      </c>
      <c r="F9" s="238">
        <v>260100</v>
      </c>
      <c r="G9" s="238">
        <v>17681</v>
      </c>
      <c r="H9" s="238">
        <v>545084</v>
      </c>
      <c r="I9" s="238">
        <v>0</v>
      </c>
      <c r="J9" s="238">
        <v>85557</v>
      </c>
      <c r="K9" s="238">
        <v>1054</v>
      </c>
      <c r="L9" s="334" t="s">
        <v>297</v>
      </c>
      <c r="M9" s="323"/>
      <c r="N9" s="323"/>
      <c r="O9" s="323"/>
    </row>
    <row r="10" spans="1:15" s="239" customFormat="1" ht="19.5" customHeight="1">
      <c r="A10" s="240" t="s">
        <v>348</v>
      </c>
      <c r="B10" s="238">
        <v>1370518</v>
      </c>
      <c r="C10" s="238">
        <v>338619</v>
      </c>
      <c r="D10" s="238">
        <v>158058</v>
      </c>
      <c r="E10" s="238">
        <v>80924</v>
      </c>
      <c r="F10" s="238">
        <v>217571</v>
      </c>
      <c r="G10" s="238">
        <v>11414</v>
      </c>
      <c r="H10" s="238">
        <v>350135</v>
      </c>
      <c r="I10" s="238">
        <v>0</v>
      </c>
      <c r="J10" s="238">
        <v>210970</v>
      </c>
      <c r="K10" s="238">
        <v>2600</v>
      </c>
      <c r="L10" s="334" t="s">
        <v>348</v>
      </c>
      <c r="M10" s="323"/>
      <c r="N10" s="323"/>
      <c r="O10" s="323"/>
    </row>
    <row r="11" spans="1:15" s="239" customFormat="1" ht="19.5" customHeight="1">
      <c r="A11" s="240" t="s">
        <v>904</v>
      </c>
      <c r="B11" s="238">
        <v>1428701</v>
      </c>
      <c r="C11" s="238">
        <v>352833</v>
      </c>
      <c r="D11" s="238">
        <v>166991</v>
      </c>
      <c r="E11" s="238">
        <v>101644</v>
      </c>
      <c r="F11" s="238">
        <v>225130</v>
      </c>
      <c r="G11" s="238">
        <v>17872</v>
      </c>
      <c r="H11" s="238">
        <v>405775</v>
      </c>
      <c r="I11" s="238">
        <v>0</v>
      </c>
      <c r="J11" s="238">
        <v>151336</v>
      </c>
      <c r="K11" s="238">
        <v>7120</v>
      </c>
      <c r="L11" s="334" t="s">
        <v>904</v>
      </c>
      <c r="M11" s="323"/>
      <c r="N11" s="323"/>
      <c r="O11" s="323"/>
    </row>
    <row r="12" spans="1:15" s="239" customFormat="1" ht="19.5" customHeight="1">
      <c r="A12" s="241" t="s">
        <v>1088</v>
      </c>
      <c r="B12" s="332">
        <f>SUM(B14:B36)</f>
        <v>1308533</v>
      </c>
      <c r="C12" s="332">
        <f t="shared" ref="C12:K12" si="0">SUM(C14:C36)</f>
        <v>344530</v>
      </c>
      <c r="D12" s="332">
        <f t="shared" si="0"/>
        <v>169263</v>
      </c>
      <c r="E12" s="332">
        <f t="shared" si="0"/>
        <v>109730</v>
      </c>
      <c r="F12" s="332">
        <f t="shared" si="0"/>
        <v>139313</v>
      </c>
      <c r="G12" s="332">
        <f>SUM(G14:G36)</f>
        <v>12243</v>
      </c>
      <c r="H12" s="332">
        <f t="shared" si="0"/>
        <v>351665</v>
      </c>
      <c r="I12" s="332">
        <f t="shared" si="0"/>
        <v>0</v>
      </c>
      <c r="J12" s="332">
        <f t="shared" si="0"/>
        <v>148696</v>
      </c>
      <c r="K12" s="332">
        <f t="shared" si="0"/>
        <v>33093</v>
      </c>
      <c r="L12" s="331" t="s">
        <v>1088</v>
      </c>
    </row>
    <row r="13" spans="1:15" s="237" customFormat="1" ht="16.149999999999999" customHeight="1">
      <c r="A13" s="242"/>
      <c r="B13" s="329"/>
      <c r="C13" s="329"/>
      <c r="D13" s="329"/>
      <c r="E13" s="329"/>
      <c r="F13" s="329"/>
      <c r="G13" s="329"/>
      <c r="H13" s="328"/>
      <c r="I13" s="329"/>
      <c r="L13" s="327"/>
    </row>
    <row r="14" spans="1:15" s="237" customFormat="1" ht="18.2" customHeight="1">
      <c r="A14" s="242" t="s">
        <v>298</v>
      </c>
      <c r="B14" s="411">
        <f>SUM(C14:K14)</f>
        <v>160770</v>
      </c>
      <c r="C14" s="808">
        <v>20200</v>
      </c>
      <c r="D14" s="808">
        <v>12500</v>
      </c>
      <c r="E14" s="808">
        <v>24682</v>
      </c>
      <c r="F14" s="808">
        <v>50158</v>
      </c>
      <c r="G14" s="808">
        <v>4552</v>
      </c>
      <c r="H14" s="808">
        <v>15250</v>
      </c>
      <c r="I14" s="808">
        <v>0</v>
      </c>
      <c r="J14" s="808">
        <v>11249</v>
      </c>
      <c r="K14" s="808">
        <v>22179</v>
      </c>
      <c r="L14" s="325" t="s">
        <v>239</v>
      </c>
    </row>
    <row r="15" spans="1:15" s="237" customFormat="1" ht="18.2" customHeight="1">
      <c r="A15" s="242" t="s">
        <v>300</v>
      </c>
      <c r="B15" s="411">
        <f t="shared" ref="B15:B36" si="1">SUM(C15:K15)</f>
        <v>87145</v>
      </c>
      <c r="C15" s="809">
        <v>18741</v>
      </c>
      <c r="D15" s="809">
        <v>9892</v>
      </c>
      <c r="E15" s="809">
        <v>5184</v>
      </c>
      <c r="F15" s="808">
        <v>13000</v>
      </c>
      <c r="G15" s="810">
        <v>2700</v>
      </c>
      <c r="H15" s="809">
        <v>19217</v>
      </c>
      <c r="I15" s="808">
        <v>0</v>
      </c>
      <c r="J15" s="808">
        <v>18411</v>
      </c>
      <c r="K15" s="808">
        <v>0</v>
      </c>
      <c r="L15" s="325" t="s">
        <v>301</v>
      </c>
    </row>
    <row r="16" spans="1:15" s="237" customFormat="1" ht="18.2" customHeight="1">
      <c r="A16" s="242" t="s">
        <v>302</v>
      </c>
      <c r="B16" s="411">
        <f t="shared" si="1"/>
        <v>112564</v>
      </c>
      <c r="C16" s="808">
        <v>46188</v>
      </c>
      <c r="D16" s="808">
        <v>13438</v>
      </c>
      <c r="E16" s="808">
        <v>6638</v>
      </c>
      <c r="F16" s="808">
        <v>0</v>
      </c>
      <c r="G16" s="811">
        <v>0</v>
      </c>
      <c r="H16" s="808">
        <v>38500</v>
      </c>
      <c r="I16" s="808">
        <v>0</v>
      </c>
      <c r="J16" s="808">
        <v>7500</v>
      </c>
      <c r="K16" s="808">
        <v>300</v>
      </c>
      <c r="L16" s="325" t="s">
        <v>303</v>
      </c>
    </row>
    <row r="17" spans="1:12" s="237" customFormat="1" ht="18.2" customHeight="1">
      <c r="A17" s="242" t="s">
        <v>304</v>
      </c>
      <c r="B17" s="411">
        <f t="shared" si="1"/>
        <v>124694</v>
      </c>
      <c r="C17" s="808">
        <v>29510</v>
      </c>
      <c r="D17" s="808">
        <v>15540</v>
      </c>
      <c r="E17" s="808">
        <v>8457</v>
      </c>
      <c r="F17" s="808">
        <v>0</v>
      </c>
      <c r="G17" s="808">
        <v>0</v>
      </c>
      <c r="H17" s="808">
        <v>43560</v>
      </c>
      <c r="I17" s="808">
        <v>0</v>
      </c>
      <c r="J17" s="808">
        <v>27627</v>
      </c>
      <c r="K17" s="808">
        <v>0</v>
      </c>
      <c r="L17" s="325" t="s">
        <v>305</v>
      </c>
    </row>
    <row r="18" spans="1:12" s="879" customFormat="1" ht="18.2" customHeight="1">
      <c r="A18" s="874" t="s">
        <v>306</v>
      </c>
      <c r="B18" s="880">
        <f t="shared" si="1"/>
        <v>65386</v>
      </c>
      <c r="C18" s="881">
        <v>33482</v>
      </c>
      <c r="D18" s="881">
        <v>14400</v>
      </c>
      <c r="E18" s="881">
        <v>6557</v>
      </c>
      <c r="F18" s="881">
        <v>0</v>
      </c>
      <c r="G18" s="881">
        <v>3671</v>
      </c>
      <c r="H18" s="881">
        <v>1154</v>
      </c>
      <c r="I18" s="881">
        <v>0</v>
      </c>
      <c r="J18" s="881">
        <v>3600</v>
      </c>
      <c r="K18" s="881">
        <v>2522</v>
      </c>
      <c r="L18" s="878" t="s">
        <v>307</v>
      </c>
    </row>
    <row r="19" spans="1:12" s="237" customFormat="1" ht="18.2" customHeight="1">
      <c r="A19" s="242" t="s">
        <v>308</v>
      </c>
      <c r="B19" s="411">
        <f t="shared" si="1"/>
        <v>51303</v>
      </c>
      <c r="C19" s="808">
        <v>13185</v>
      </c>
      <c r="D19" s="808">
        <v>7796</v>
      </c>
      <c r="E19" s="808">
        <v>3394</v>
      </c>
      <c r="F19" s="808">
        <v>9689</v>
      </c>
      <c r="G19" s="812">
        <v>0</v>
      </c>
      <c r="H19" s="808">
        <v>7689</v>
      </c>
      <c r="I19" s="812">
        <v>0</v>
      </c>
      <c r="J19" s="808">
        <v>9550</v>
      </c>
      <c r="K19" s="812">
        <v>0</v>
      </c>
      <c r="L19" s="325" t="s">
        <v>309</v>
      </c>
    </row>
    <row r="20" spans="1:12" s="237" customFormat="1" ht="18.2" customHeight="1">
      <c r="A20" s="242" t="s">
        <v>310</v>
      </c>
      <c r="B20" s="411">
        <f t="shared" si="1"/>
        <v>197878</v>
      </c>
      <c r="C20" s="808">
        <v>52032</v>
      </c>
      <c r="D20" s="808">
        <v>26002</v>
      </c>
      <c r="E20" s="808">
        <v>13384</v>
      </c>
      <c r="F20" s="808">
        <v>1480</v>
      </c>
      <c r="G20" s="808">
        <v>0</v>
      </c>
      <c r="H20" s="808">
        <v>94320</v>
      </c>
      <c r="I20" s="808">
        <v>0</v>
      </c>
      <c r="J20" s="808">
        <v>10660</v>
      </c>
      <c r="K20" s="808">
        <v>0</v>
      </c>
      <c r="L20" s="325" t="s">
        <v>311</v>
      </c>
    </row>
    <row r="21" spans="1:12" s="237" customFormat="1" ht="18.2" customHeight="1">
      <c r="A21" s="242" t="s">
        <v>312</v>
      </c>
      <c r="B21" s="411">
        <f t="shared" si="1"/>
        <v>111730</v>
      </c>
      <c r="C21" s="812">
        <v>27981</v>
      </c>
      <c r="D21" s="812">
        <v>14447</v>
      </c>
      <c r="E21" s="812">
        <v>6784</v>
      </c>
      <c r="F21" s="812">
        <v>5214</v>
      </c>
      <c r="G21" s="812">
        <v>0</v>
      </c>
      <c r="H21" s="812">
        <v>42428</v>
      </c>
      <c r="I21" s="812">
        <v>0</v>
      </c>
      <c r="J21" s="812">
        <v>6784</v>
      </c>
      <c r="K21" s="812">
        <v>8092</v>
      </c>
      <c r="L21" s="325" t="s">
        <v>313</v>
      </c>
    </row>
    <row r="22" spans="1:12" s="237" customFormat="1" ht="18.2" customHeight="1">
      <c r="A22" s="242" t="s">
        <v>314</v>
      </c>
      <c r="B22" s="411">
        <f t="shared" si="1"/>
        <v>58708</v>
      </c>
      <c r="C22" s="808">
        <v>10525</v>
      </c>
      <c r="D22" s="808">
        <v>5725</v>
      </c>
      <c r="E22" s="808">
        <v>4800</v>
      </c>
      <c r="F22" s="808">
        <v>32050</v>
      </c>
      <c r="G22" s="808">
        <v>0</v>
      </c>
      <c r="H22" s="808">
        <v>0</v>
      </c>
      <c r="I22" s="808">
        <v>0</v>
      </c>
      <c r="J22" s="808">
        <v>5608</v>
      </c>
      <c r="K22" s="808">
        <v>0</v>
      </c>
      <c r="L22" s="325" t="s">
        <v>315</v>
      </c>
    </row>
    <row r="23" spans="1:12" s="237" customFormat="1" ht="18.2" customHeight="1">
      <c r="A23" s="242" t="s">
        <v>316</v>
      </c>
      <c r="B23" s="411">
        <f t="shared" si="1"/>
        <v>20987</v>
      </c>
      <c r="C23" s="808">
        <v>1920</v>
      </c>
      <c r="D23" s="808">
        <v>1920</v>
      </c>
      <c r="E23" s="808">
        <v>1920</v>
      </c>
      <c r="F23" s="808">
        <v>906</v>
      </c>
      <c r="G23" s="811">
        <v>0</v>
      </c>
      <c r="H23" s="808">
        <v>1920</v>
      </c>
      <c r="I23" s="811">
        <v>0</v>
      </c>
      <c r="J23" s="808">
        <v>12401</v>
      </c>
      <c r="K23" s="811">
        <v>0</v>
      </c>
      <c r="L23" s="325" t="s">
        <v>317</v>
      </c>
    </row>
    <row r="24" spans="1:12" s="237" customFormat="1" ht="18.2" customHeight="1">
      <c r="A24" s="242" t="s">
        <v>318</v>
      </c>
      <c r="B24" s="411">
        <f t="shared" si="1"/>
        <v>34690</v>
      </c>
      <c r="C24" s="808">
        <v>4519</v>
      </c>
      <c r="D24" s="808">
        <v>4519</v>
      </c>
      <c r="E24" s="808">
        <v>4519</v>
      </c>
      <c r="F24" s="881">
        <v>16378</v>
      </c>
      <c r="G24" s="881">
        <v>0</v>
      </c>
      <c r="H24" s="881">
        <v>1155</v>
      </c>
      <c r="I24" s="881">
        <v>0</v>
      </c>
      <c r="J24" s="881">
        <v>3600</v>
      </c>
      <c r="K24" s="808">
        <v>0</v>
      </c>
      <c r="L24" s="325" t="s">
        <v>319</v>
      </c>
    </row>
    <row r="25" spans="1:12" s="237" customFormat="1" ht="18.2" customHeight="1">
      <c r="A25" s="242" t="s">
        <v>320</v>
      </c>
      <c r="B25" s="411">
        <f t="shared" si="1"/>
        <v>18374</v>
      </c>
      <c r="C25" s="808">
        <v>5389</v>
      </c>
      <c r="D25" s="808">
        <v>2403</v>
      </c>
      <c r="E25" s="808">
        <v>1395</v>
      </c>
      <c r="F25" s="808">
        <v>0</v>
      </c>
      <c r="G25" s="808">
        <v>0</v>
      </c>
      <c r="H25" s="808">
        <v>9187</v>
      </c>
      <c r="I25" s="808">
        <v>0</v>
      </c>
      <c r="J25" s="808">
        <v>0</v>
      </c>
      <c r="K25" s="808">
        <v>0</v>
      </c>
      <c r="L25" s="325" t="s">
        <v>240</v>
      </c>
    </row>
    <row r="26" spans="1:12" s="237" customFormat="1" ht="18.2" customHeight="1">
      <c r="A26" s="242" t="s">
        <v>322</v>
      </c>
      <c r="B26" s="411">
        <f t="shared" si="1"/>
        <v>13529</v>
      </c>
      <c r="C26" s="663">
        <v>4600</v>
      </c>
      <c r="D26" s="663">
        <v>1100</v>
      </c>
      <c r="E26" s="663">
        <v>1024</v>
      </c>
      <c r="F26" s="812">
        <v>100</v>
      </c>
      <c r="G26" s="812">
        <v>0</v>
      </c>
      <c r="H26" s="663">
        <v>5650</v>
      </c>
      <c r="I26" s="812">
        <v>0</v>
      </c>
      <c r="J26" s="663">
        <v>1055</v>
      </c>
      <c r="K26" s="812">
        <v>0</v>
      </c>
      <c r="L26" s="325" t="s">
        <v>1017</v>
      </c>
    </row>
    <row r="27" spans="1:12" s="237" customFormat="1" ht="18.2" customHeight="1">
      <c r="A27" s="242" t="s">
        <v>324</v>
      </c>
      <c r="B27" s="411">
        <f t="shared" si="1"/>
        <v>53527</v>
      </c>
      <c r="C27" s="808">
        <v>19273</v>
      </c>
      <c r="D27" s="808">
        <v>7916</v>
      </c>
      <c r="E27" s="808">
        <v>2492</v>
      </c>
      <c r="F27" s="808">
        <v>412</v>
      </c>
      <c r="G27" s="808">
        <v>0</v>
      </c>
      <c r="H27" s="808">
        <v>19723</v>
      </c>
      <c r="I27" s="808">
        <v>0</v>
      </c>
      <c r="J27" s="808">
        <v>3711</v>
      </c>
      <c r="K27" s="808">
        <v>0</v>
      </c>
      <c r="L27" s="325" t="s">
        <v>325</v>
      </c>
    </row>
    <row r="28" spans="1:12" s="237" customFormat="1" ht="18.2" customHeight="1">
      <c r="A28" s="242" t="s">
        <v>326</v>
      </c>
      <c r="B28" s="411">
        <f t="shared" si="1"/>
        <v>23769</v>
      </c>
      <c r="C28" s="808">
        <v>4711</v>
      </c>
      <c r="D28" s="808">
        <v>4123</v>
      </c>
      <c r="E28" s="808">
        <v>3661</v>
      </c>
      <c r="F28" s="812">
        <v>0</v>
      </c>
      <c r="G28" s="812">
        <v>0</v>
      </c>
      <c r="H28" s="808">
        <v>6134</v>
      </c>
      <c r="I28" s="808">
        <v>0</v>
      </c>
      <c r="J28" s="808">
        <v>5140</v>
      </c>
      <c r="K28" s="808">
        <v>0</v>
      </c>
      <c r="L28" s="325" t="s">
        <v>241</v>
      </c>
    </row>
    <row r="29" spans="1:12" s="237" customFormat="1" ht="18.2" customHeight="1">
      <c r="A29" s="242" t="s">
        <v>328</v>
      </c>
      <c r="B29" s="411">
        <f t="shared" si="1"/>
        <v>17064</v>
      </c>
      <c r="C29" s="812">
        <v>10230</v>
      </c>
      <c r="D29" s="812">
        <v>5700</v>
      </c>
      <c r="E29" s="812">
        <v>980</v>
      </c>
      <c r="F29" s="812">
        <v>0</v>
      </c>
      <c r="G29" s="812">
        <v>0</v>
      </c>
      <c r="H29" s="812">
        <v>0</v>
      </c>
      <c r="I29" s="812">
        <v>0</v>
      </c>
      <c r="J29" s="812">
        <v>154</v>
      </c>
      <c r="K29" s="812">
        <v>0</v>
      </c>
      <c r="L29" s="325" t="s">
        <v>242</v>
      </c>
    </row>
    <row r="30" spans="1:12" s="237" customFormat="1" ht="18.2" customHeight="1">
      <c r="A30" s="242" t="s">
        <v>330</v>
      </c>
      <c r="B30" s="411">
        <f t="shared" si="1"/>
        <v>11789</v>
      </c>
      <c r="C30" s="813">
        <v>4120</v>
      </c>
      <c r="D30" s="813">
        <v>2732</v>
      </c>
      <c r="E30" s="813">
        <v>596</v>
      </c>
      <c r="F30" s="813">
        <v>0</v>
      </c>
      <c r="G30" s="813">
        <v>0</v>
      </c>
      <c r="H30" s="813">
        <v>2418</v>
      </c>
      <c r="I30" s="813">
        <v>0</v>
      </c>
      <c r="J30" s="813">
        <v>1923</v>
      </c>
      <c r="K30" s="813">
        <v>0</v>
      </c>
      <c r="L30" s="325" t="s">
        <v>331</v>
      </c>
    </row>
    <row r="31" spans="1:12" s="879" customFormat="1" ht="18.2" customHeight="1">
      <c r="A31" s="874" t="s">
        <v>332</v>
      </c>
      <c r="B31" s="880">
        <f t="shared" si="1"/>
        <v>20093</v>
      </c>
      <c r="C31" s="881">
        <v>2503</v>
      </c>
      <c r="D31" s="881">
        <v>2503</v>
      </c>
      <c r="E31" s="881">
        <v>9149</v>
      </c>
      <c r="F31" s="881">
        <v>150</v>
      </c>
      <c r="G31" s="881">
        <v>0</v>
      </c>
      <c r="H31" s="881">
        <v>2503</v>
      </c>
      <c r="I31" s="881">
        <v>0</v>
      </c>
      <c r="J31" s="881">
        <v>3285</v>
      </c>
      <c r="K31" s="881">
        <v>0</v>
      </c>
      <c r="L31" s="878" t="s">
        <v>333</v>
      </c>
    </row>
    <row r="32" spans="1:12" s="237" customFormat="1" ht="18.2" customHeight="1">
      <c r="A32" s="242" t="s">
        <v>334</v>
      </c>
      <c r="B32" s="411">
        <f t="shared" si="1"/>
        <v>31938</v>
      </c>
      <c r="C32" s="808">
        <v>12017</v>
      </c>
      <c r="D32" s="808">
        <v>4395</v>
      </c>
      <c r="E32" s="808">
        <v>328</v>
      </c>
      <c r="F32" s="808">
        <v>0</v>
      </c>
      <c r="G32" s="808">
        <v>0</v>
      </c>
      <c r="H32" s="808">
        <v>12017</v>
      </c>
      <c r="I32" s="808">
        <v>0</v>
      </c>
      <c r="J32" s="808">
        <v>3181</v>
      </c>
      <c r="K32" s="808">
        <v>0</v>
      </c>
      <c r="L32" s="325" t="s">
        <v>243</v>
      </c>
    </row>
    <row r="33" spans="1:12" s="237" customFormat="1" ht="18.2" customHeight="1">
      <c r="A33" s="242" t="s">
        <v>336</v>
      </c>
      <c r="B33" s="411">
        <f t="shared" si="1"/>
        <v>13426</v>
      </c>
      <c r="C33" s="801">
        <v>3108</v>
      </c>
      <c r="D33" s="801">
        <v>3108</v>
      </c>
      <c r="E33" s="801">
        <v>0</v>
      </c>
      <c r="F33" s="801">
        <v>128</v>
      </c>
      <c r="G33" s="801">
        <v>0</v>
      </c>
      <c r="H33" s="801">
        <v>3108</v>
      </c>
      <c r="I33" s="801">
        <v>0</v>
      </c>
      <c r="J33" s="801">
        <v>3974</v>
      </c>
      <c r="K33" s="801">
        <v>0</v>
      </c>
      <c r="L33" s="325" t="s">
        <v>337</v>
      </c>
    </row>
    <row r="34" spans="1:12" s="873" customFormat="1" ht="18" customHeight="1">
      <c r="A34" s="946" t="s">
        <v>338</v>
      </c>
      <c r="B34" s="880">
        <f t="shared" si="1"/>
        <v>32932</v>
      </c>
      <c r="C34" s="881">
        <v>7140</v>
      </c>
      <c r="D34" s="881">
        <v>2553</v>
      </c>
      <c r="E34" s="881">
        <v>3216</v>
      </c>
      <c r="F34" s="881">
        <v>7064</v>
      </c>
      <c r="G34" s="881">
        <v>0</v>
      </c>
      <c r="H34" s="881">
        <v>7994</v>
      </c>
      <c r="I34" s="881">
        <v>0</v>
      </c>
      <c r="J34" s="881">
        <v>4965</v>
      </c>
      <c r="K34" s="881">
        <v>0</v>
      </c>
      <c r="L34" s="949" t="s">
        <v>339</v>
      </c>
    </row>
    <row r="35" spans="1:12" s="237" customFormat="1" ht="18.2" customHeight="1">
      <c r="A35" s="242" t="s">
        <v>340</v>
      </c>
      <c r="B35" s="411">
        <f t="shared" si="1"/>
        <v>43957</v>
      </c>
      <c r="C35" s="812">
        <v>12586</v>
      </c>
      <c r="D35" s="812">
        <v>5981</v>
      </c>
      <c r="E35" s="812">
        <v>0</v>
      </c>
      <c r="F35" s="812">
        <v>2584</v>
      </c>
      <c r="G35" s="812">
        <v>1320</v>
      </c>
      <c r="H35" s="812">
        <v>17168</v>
      </c>
      <c r="I35" s="812">
        <v>0</v>
      </c>
      <c r="J35" s="812">
        <v>4318</v>
      </c>
      <c r="K35" s="812">
        <v>0</v>
      </c>
      <c r="L35" s="325" t="s">
        <v>244</v>
      </c>
    </row>
    <row r="36" spans="1:12" s="237" customFormat="1" ht="18.2" customHeight="1" thickBot="1">
      <c r="A36" s="417" t="s">
        <v>342</v>
      </c>
      <c r="B36" s="411">
        <f t="shared" si="1"/>
        <v>2280</v>
      </c>
      <c r="C36" s="808">
        <v>570</v>
      </c>
      <c r="D36" s="808">
        <v>570</v>
      </c>
      <c r="E36" s="808">
        <v>570</v>
      </c>
      <c r="F36" s="811">
        <v>0</v>
      </c>
      <c r="G36" s="811">
        <v>0</v>
      </c>
      <c r="H36" s="811">
        <v>570</v>
      </c>
      <c r="I36" s="811">
        <v>0</v>
      </c>
      <c r="J36" s="811">
        <v>0</v>
      </c>
      <c r="K36" s="811">
        <v>0</v>
      </c>
      <c r="L36" s="418" t="s">
        <v>343</v>
      </c>
    </row>
    <row r="37" spans="1:12" s="243" customFormat="1" ht="11.1" customHeight="1">
      <c r="A37" s="734" t="s">
        <v>258</v>
      </c>
      <c r="B37" s="804"/>
      <c r="C37" s="804"/>
      <c r="D37" s="804"/>
      <c r="E37" s="804"/>
      <c r="F37" s="805"/>
      <c r="G37" s="804"/>
      <c r="H37" s="804"/>
      <c r="I37" s="804"/>
      <c r="J37" s="804"/>
      <c r="K37" s="805"/>
      <c r="L37" s="805" t="s">
        <v>247</v>
      </c>
    </row>
    <row r="38" spans="1:12" s="237" customFormat="1" ht="11.25"/>
    <row r="39" spans="1:12" s="237" customFormat="1" ht="11.25">
      <c r="A39" s="244"/>
      <c r="B39" s="244"/>
      <c r="C39" s="244"/>
      <c r="D39" s="244"/>
      <c r="E39" s="244"/>
    </row>
    <row r="40" spans="1:12" s="237" customFormat="1" ht="11.25">
      <c r="A40" s="244"/>
      <c r="B40" s="244"/>
      <c r="C40" s="244"/>
      <c r="D40" s="244"/>
      <c r="E40" s="244"/>
    </row>
    <row r="41" spans="1:12" s="237" customFormat="1" ht="11.25">
      <c r="A41" s="244"/>
      <c r="B41" s="244"/>
      <c r="C41" s="244"/>
      <c r="D41" s="244"/>
      <c r="E41" s="244"/>
    </row>
    <row r="42" spans="1:12" s="237" customFormat="1" ht="11.25">
      <c r="A42" s="244"/>
      <c r="B42" s="244"/>
      <c r="C42" s="244"/>
      <c r="D42" s="244"/>
      <c r="E42" s="244"/>
    </row>
    <row r="43" spans="1:12" s="237" customFormat="1" ht="11.25">
      <c r="A43" s="244"/>
      <c r="B43" s="244"/>
      <c r="C43" s="244"/>
      <c r="D43" s="244"/>
      <c r="E43" s="244"/>
    </row>
    <row r="44" spans="1:12" s="237" customFormat="1" ht="11.25">
      <c r="A44" s="244"/>
      <c r="B44" s="244"/>
      <c r="C44" s="244"/>
      <c r="D44" s="244"/>
      <c r="E44" s="244"/>
    </row>
    <row r="45" spans="1:12" s="237" customFormat="1" ht="11.25">
      <c r="A45" s="244"/>
      <c r="B45" s="244"/>
      <c r="C45" s="244"/>
      <c r="D45" s="244"/>
      <c r="E45" s="244"/>
    </row>
    <row r="46" spans="1:12" s="237" customFormat="1" ht="11.25">
      <c r="A46" s="244"/>
      <c r="B46" s="244"/>
      <c r="C46" s="244"/>
      <c r="D46" s="244"/>
      <c r="E46" s="244"/>
    </row>
    <row r="47" spans="1:12" s="237" customFormat="1" ht="11.25">
      <c r="A47" s="244"/>
      <c r="B47" s="244"/>
      <c r="C47" s="244"/>
      <c r="D47" s="244"/>
      <c r="E47" s="244"/>
    </row>
    <row r="48" spans="1:12" s="237" customFormat="1" ht="11.25">
      <c r="A48" s="244"/>
      <c r="B48" s="244"/>
      <c r="C48" s="244"/>
      <c r="D48" s="244"/>
      <c r="E48" s="244"/>
    </row>
    <row r="49" spans="1:5" s="237" customFormat="1" ht="11.25">
      <c r="A49" s="244"/>
      <c r="B49" s="244"/>
      <c r="C49" s="244"/>
      <c r="D49" s="244"/>
      <c r="E49" s="244"/>
    </row>
    <row r="50" spans="1:5" s="237" customFormat="1" ht="11.25">
      <c r="A50" s="244"/>
      <c r="B50" s="244"/>
      <c r="C50" s="244"/>
      <c r="D50" s="244"/>
      <c r="E50" s="244"/>
    </row>
    <row r="51" spans="1:5" s="237" customFormat="1" ht="11.25">
      <c r="A51" s="244"/>
      <c r="B51" s="244"/>
      <c r="C51" s="244"/>
      <c r="D51" s="244"/>
      <c r="E51" s="244"/>
    </row>
    <row r="52" spans="1:5" s="237" customFormat="1" ht="11.25">
      <c r="A52" s="244"/>
      <c r="B52" s="244"/>
      <c r="C52" s="244"/>
      <c r="D52" s="244"/>
      <c r="E52" s="244"/>
    </row>
    <row r="53" spans="1:5" s="237" customFormat="1" ht="11.25">
      <c r="A53" s="244"/>
      <c r="B53" s="244"/>
      <c r="C53" s="244"/>
      <c r="D53" s="244"/>
      <c r="E53" s="244"/>
    </row>
    <row r="54" spans="1:5" s="237" customFormat="1" ht="11.25">
      <c r="A54" s="244"/>
      <c r="B54" s="244"/>
      <c r="C54" s="244"/>
      <c r="D54" s="244"/>
      <c r="E54" s="244"/>
    </row>
    <row r="55" spans="1:5" s="237" customFormat="1" ht="11.25">
      <c r="A55" s="244"/>
      <c r="B55" s="244"/>
      <c r="C55" s="244"/>
      <c r="D55" s="244"/>
      <c r="E55" s="244"/>
    </row>
    <row r="56" spans="1:5" s="237" customFormat="1" ht="11.25">
      <c r="A56" s="244"/>
      <c r="B56" s="244"/>
      <c r="C56" s="244"/>
      <c r="D56" s="244"/>
      <c r="E56" s="244"/>
    </row>
    <row r="57" spans="1:5" s="237" customFormat="1" ht="11.25">
      <c r="A57" s="244"/>
      <c r="B57" s="244"/>
      <c r="C57" s="244"/>
      <c r="D57" s="244"/>
      <c r="E57" s="244"/>
    </row>
    <row r="58" spans="1:5" s="237" customFormat="1" ht="11.25">
      <c r="A58" s="244"/>
      <c r="B58" s="244"/>
      <c r="C58" s="244"/>
      <c r="D58" s="244"/>
      <c r="E58" s="244"/>
    </row>
    <row r="59" spans="1:5" s="237" customFormat="1" ht="11.25">
      <c r="A59" s="244"/>
      <c r="B59" s="244"/>
      <c r="C59" s="244"/>
      <c r="D59" s="244"/>
      <c r="E59" s="244"/>
    </row>
    <row r="60" spans="1:5" s="237" customFormat="1" ht="11.25">
      <c r="A60" s="244"/>
      <c r="B60" s="244"/>
      <c r="C60" s="244"/>
      <c r="D60" s="244"/>
      <c r="E60" s="244"/>
    </row>
    <row r="61" spans="1:5" s="237" customFormat="1" ht="11.25">
      <c r="A61" s="244"/>
      <c r="B61" s="244"/>
      <c r="C61" s="244"/>
      <c r="D61" s="244"/>
      <c r="E61" s="244"/>
    </row>
    <row r="62" spans="1:5" s="237" customFormat="1" ht="11.25">
      <c r="A62" s="244"/>
      <c r="B62" s="244"/>
      <c r="C62" s="244"/>
      <c r="D62" s="244"/>
      <c r="E62" s="244"/>
    </row>
    <row r="63" spans="1:5" s="237" customFormat="1" ht="11.25">
      <c r="A63" s="244"/>
      <c r="B63" s="244"/>
      <c r="C63" s="244"/>
      <c r="D63" s="244"/>
      <c r="E63" s="244"/>
    </row>
    <row r="64" spans="1:5" s="237" customFormat="1" ht="11.25">
      <c r="A64" s="244"/>
      <c r="B64" s="244"/>
      <c r="C64" s="244"/>
      <c r="D64" s="244"/>
      <c r="E64" s="244"/>
    </row>
    <row r="65" spans="1:5" s="237" customFormat="1" ht="11.25">
      <c r="A65" s="244"/>
      <c r="B65" s="244"/>
      <c r="C65" s="244"/>
      <c r="D65" s="244"/>
      <c r="E65" s="244"/>
    </row>
    <row r="66" spans="1:5" s="237" customFormat="1" ht="11.25">
      <c r="A66" s="244"/>
      <c r="B66" s="244"/>
      <c r="C66" s="244"/>
      <c r="D66" s="244"/>
      <c r="E66" s="244"/>
    </row>
    <row r="67" spans="1:5" s="237" customFormat="1" ht="11.25">
      <c r="A67" s="244"/>
      <c r="B67" s="244"/>
      <c r="C67" s="244"/>
      <c r="D67" s="244"/>
      <c r="E67" s="244"/>
    </row>
    <row r="68" spans="1:5" s="237" customFormat="1" ht="11.25">
      <c r="A68" s="244"/>
      <c r="B68" s="244"/>
      <c r="C68" s="244"/>
      <c r="D68" s="244"/>
      <c r="E68" s="244"/>
    </row>
    <row r="69" spans="1:5" s="237" customFormat="1" ht="11.25">
      <c r="A69" s="244"/>
      <c r="B69" s="244"/>
      <c r="C69" s="244"/>
      <c r="D69" s="244"/>
      <c r="E69" s="244"/>
    </row>
    <row r="70" spans="1:5" s="237" customFormat="1" ht="11.25">
      <c r="A70" s="244"/>
      <c r="B70" s="244"/>
      <c r="C70" s="244"/>
      <c r="D70" s="244"/>
      <c r="E70" s="244"/>
    </row>
    <row r="71" spans="1:5" s="237" customFormat="1" ht="11.25">
      <c r="A71" s="244"/>
      <c r="B71" s="244"/>
      <c r="C71" s="244"/>
      <c r="D71" s="244"/>
      <c r="E71" s="244"/>
    </row>
    <row r="72" spans="1:5" s="237" customFormat="1" ht="11.25">
      <c r="A72" s="244"/>
      <c r="B72" s="244"/>
      <c r="C72" s="244"/>
      <c r="D72" s="244"/>
      <c r="E72" s="244"/>
    </row>
    <row r="73" spans="1:5" s="237" customFormat="1" ht="11.25">
      <c r="A73" s="244"/>
      <c r="B73" s="244"/>
      <c r="C73" s="244"/>
      <c r="D73" s="244"/>
      <c r="E73" s="244"/>
    </row>
    <row r="74" spans="1:5" s="237" customFormat="1" ht="11.25">
      <c r="A74" s="244"/>
      <c r="B74" s="244"/>
      <c r="C74" s="244"/>
      <c r="D74" s="244"/>
      <c r="E74" s="244"/>
    </row>
    <row r="75" spans="1:5" s="237" customFormat="1" ht="11.25">
      <c r="A75" s="244"/>
      <c r="B75" s="244"/>
      <c r="C75" s="244"/>
      <c r="D75" s="244"/>
      <c r="E75" s="244"/>
    </row>
    <row r="76" spans="1:5" s="237" customFormat="1" ht="11.25">
      <c r="A76" s="244"/>
      <c r="B76" s="244"/>
      <c r="C76" s="244"/>
      <c r="D76" s="244"/>
      <c r="E76" s="244"/>
    </row>
    <row r="77" spans="1:5" s="237" customFormat="1" ht="11.25">
      <c r="A77" s="244"/>
      <c r="B77" s="244"/>
      <c r="C77" s="244"/>
      <c r="D77" s="244"/>
      <c r="E77" s="244"/>
    </row>
    <row r="78" spans="1:5" s="237" customFormat="1" ht="11.25">
      <c r="A78" s="244"/>
      <c r="B78" s="244"/>
      <c r="C78" s="244"/>
      <c r="D78" s="244"/>
      <c r="E78" s="244"/>
    </row>
    <row r="79" spans="1:5" s="237" customFormat="1" ht="11.25">
      <c r="A79" s="244"/>
      <c r="B79" s="244"/>
      <c r="C79" s="244"/>
      <c r="D79" s="244"/>
      <c r="E79" s="244"/>
    </row>
    <row r="80" spans="1:5" s="237" customFormat="1" ht="11.25">
      <c r="A80" s="244"/>
      <c r="B80" s="244"/>
      <c r="C80" s="244"/>
      <c r="D80" s="244"/>
      <c r="E80" s="244"/>
    </row>
    <row r="81" spans="1:5" s="237" customFormat="1" ht="11.25">
      <c r="A81" s="244"/>
      <c r="B81" s="244"/>
      <c r="C81" s="244"/>
      <c r="D81" s="244"/>
      <c r="E81" s="244"/>
    </row>
  </sheetData>
  <sheetProtection selectLockedCells="1"/>
  <mergeCells count="16">
    <mergeCell ref="G3:L3"/>
    <mergeCell ref="A4:F4"/>
    <mergeCell ref="G4:L4"/>
    <mergeCell ref="E6:E7"/>
    <mergeCell ref="F6:F7"/>
    <mergeCell ref="A6:A7"/>
    <mergeCell ref="B6:B7"/>
    <mergeCell ref="C6:C7"/>
    <mergeCell ref="D6:D7"/>
    <mergeCell ref="A3:F3"/>
    <mergeCell ref="K6:K7"/>
    <mergeCell ref="L6:L7"/>
    <mergeCell ref="G6:G7"/>
    <mergeCell ref="H6:H7"/>
    <mergeCell ref="I6:I7"/>
    <mergeCell ref="J6:J7"/>
  </mergeCells>
  <phoneticPr fontId="2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36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view="pageBreakPreview" zoomScaleNormal="100" zoomScaleSheetLayoutView="100" workbookViewId="0">
      <selection activeCell="J11" sqref="J11"/>
    </sheetView>
  </sheetViews>
  <sheetFormatPr defaultRowHeight="14.25"/>
  <cols>
    <col min="1" max="1" width="9.375" style="245" customWidth="1"/>
    <col min="2" max="2" width="10.75" style="246" customWidth="1"/>
    <col min="3" max="6" width="10.375" style="246" customWidth="1"/>
    <col min="7" max="8" width="10.375" style="247" customWidth="1"/>
    <col min="9" max="9" width="10.625" style="247" customWidth="1"/>
    <col min="10" max="11" width="10.125" style="247" customWidth="1"/>
    <col min="12" max="12" width="10.625" style="247" customWidth="1"/>
    <col min="13" max="13" width="10.125" style="247" customWidth="1"/>
    <col min="14" max="14" width="10.125" style="245" customWidth="1"/>
    <col min="15" max="15" width="10.125" style="247" customWidth="1"/>
    <col min="16" max="16" width="10.625" style="247" customWidth="1"/>
    <col min="17" max="16384" width="9" style="247"/>
  </cols>
  <sheetData>
    <row r="1" spans="1:16" s="237" customFormat="1" ht="14.1" customHeight="1">
      <c r="A1" s="232" t="s">
        <v>1474</v>
      </c>
      <c r="B1" s="244"/>
      <c r="C1" s="244"/>
      <c r="D1" s="244"/>
      <c r="E1" s="244"/>
      <c r="F1" s="244"/>
      <c r="H1" s="233"/>
      <c r="M1" s="234"/>
      <c r="P1" s="233" t="s">
        <v>1475</v>
      </c>
    </row>
    <row r="2" spans="1:16" s="814" customFormat="1" ht="38.25" customHeight="1">
      <c r="A2" s="2114" t="s">
        <v>954</v>
      </c>
      <c r="B2" s="2114"/>
      <c r="C2" s="2114"/>
      <c r="D2" s="2114"/>
      <c r="E2" s="2114"/>
      <c r="F2" s="2114"/>
      <c r="G2" s="2114"/>
      <c r="H2" s="2114"/>
      <c r="I2" s="2114" t="s">
        <v>1188</v>
      </c>
      <c r="J2" s="2114"/>
      <c r="K2" s="2114"/>
      <c r="L2" s="2114"/>
      <c r="M2" s="2114"/>
      <c r="N2" s="2114"/>
      <c r="O2" s="2114"/>
      <c r="P2" s="2114"/>
    </row>
    <row r="3" spans="1:16" s="814" customFormat="1" ht="9.75" customHeight="1">
      <c r="A3" s="2125"/>
      <c r="B3" s="2125"/>
      <c r="C3" s="2125"/>
      <c r="D3" s="2125"/>
      <c r="E3" s="2125"/>
      <c r="F3" s="2125"/>
      <c r="G3" s="2125"/>
      <c r="H3" s="2125"/>
      <c r="I3" s="235"/>
      <c r="J3" s="2125"/>
      <c r="K3" s="2125"/>
      <c r="L3" s="2125"/>
      <c r="M3" s="2125"/>
      <c r="N3" s="2125"/>
      <c r="O3" s="2125"/>
      <c r="P3" s="235"/>
    </row>
    <row r="4" spans="1:16" s="814" customFormat="1" ht="24" customHeight="1" thickBot="1">
      <c r="A4" s="837" t="s">
        <v>89</v>
      </c>
      <c r="B4" s="837"/>
      <c r="C4" s="837"/>
      <c r="D4" s="837"/>
      <c r="E4" s="837"/>
      <c r="F4" s="837"/>
      <c r="G4" s="837"/>
      <c r="H4" s="838"/>
      <c r="I4" s="838"/>
      <c r="J4" s="837"/>
      <c r="K4" s="837"/>
      <c r="L4" s="837"/>
      <c r="M4" s="837"/>
      <c r="N4" s="837"/>
      <c r="O4" s="838"/>
      <c r="P4" s="838" t="s">
        <v>90</v>
      </c>
    </row>
    <row r="5" spans="1:16" s="814" customFormat="1" ht="24.75" customHeight="1">
      <c r="A5" s="1312" t="s">
        <v>226</v>
      </c>
      <c r="B5" s="2140" t="s">
        <v>259</v>
      </c>
      <c r="C5" s="2141"/>
      <c r="D5" s="2141"/>
      <c r="E5" s="2141"/>
      <c r="F5" s="2141"/>
      <c r="G5" s="2141"/>
      <c r="H5" s="2142"/>
      <c r="I5" s="2148" t="s">
        <v>1554</v>
      </c>
      <c r="J5" s="2149"/>
      <c r="K5" s="2149"/>
      <c r="L5" s="2149"/>
      <c r="M5" s="2149"/>
      <c r="N5" s="2149"/>
      <c r="O5" s="2150"/>
      <c r="P5" s="1512" t="s">
        <v>1488</v>
      </c>
    </row>
    <row r="6" spans="1:16" s="814" customFormat="1" ht="24.75" customHeight="1">
      <c r="A6" s="1313"/>
      <c r="B6" s="2137"/>
      <c r="C6" s="2129" t="s">
        <v>260</v>
      </c>
      <c r="D6" s="2132" t="s">
        <v>870</v>
      </c>
      <c r="E6" s="2132" t="s">
        <v>1183</v>
      </c>
      <c r="F6" s="2145" t="s">
        <v>871</v>
      </c>
      <c r="G6" s="2129" t="s">
        <v>261</v>
      </c>
      <c r="H6" s="2126" t="s">
        <v>262</v>
      </c>
      <c r="I6" s="1268"/>
      <c r="J6" s="2129" t="s">
        <v>260</v>
      </c>
      <c r="K6" s="2132" t="s">
        <v>1555</v>
      </c>
      <c r="L6" s="2132" t="s">
        <v>1184</v>
      </c>
      <c r="M6" s="2145" t="s">
        <v>1489</v>
      </c>
      <c r="N6" s="2129" t="s">
        <v>261</v>
      </c>
      <c r="O6" s="2126" t="s">
        <v>262</v>
      </c>
      <c r="P6" s="2135"/>
    </row>
    <row r="7" spans="1:16" s="814" customFormat="1" ht="24.75" customHeight="1">
      <c r="A7" s="1313"/>
      <c r="B7" s="2138"/>
      <c r="C7" s="2130"/>
      <c r="D7" s="2133"/>
      <c r="E7" s="2133"/>
      <c r="F7" s="2117"/>
      <c r="G7" s="2130"/>
      <c r="H7" s="2127"/>
      <c r="I7" s="1141"/>
      <c r="J7" s="2130"/>
      <c r="K7" s="2133"/>
      <c r="L7" s="2151"/>
      <c r="M7" s="2117"/>
      <c r="N7" s="2130"/>
      <c r="O7" s="2127"/>
      <c r="P7" s="2135"/>
    </row>
    <row r="8" spans="1:16" s="814" customFormat="1" ht="24.75" customHeight="1">
      <c r="A8" s="1314"/>
      <c r="B8" s="2139"/>
      <c r="C8" s="2131"/>
      <c r="D8" s="2134"/>
      <c r="E8" s="2134"/>
      <c r="F8" s="2118"/>
      <c r="G8" s="2131"/>
      <c r="H8" s="2128"/>
      <c r="I8" s="1142"/>
      <c r="J8" s="2131"/>
      <c r="K8" s="2134"/>
      <c r="L8" s="2152"/>
      <c r="M8" s="2118"/>
      <c r="N8" s="2131"/>
      <c r="O8" s="2128"/>
      <c r="P8" s="2136"/>
    </row>
    <row r="9" spans="1:16" s="237" customFormat="1" ht="16.5" customHeight="1">
      <c r="A9" s="240" t="s">
        <v>344</v>
      </c>
      <c r="B9" s="238">
        <v>1844</v>
      </c>
      <c r="C9" s="238">
        <v>108</v>
      </c>
      <c r="D9" s="238">
        <v>86</v>
      </c>
      <c r="E9" s="238">
        <v>917</v>
      </c>
      <c r="F9" s="238">
        <v>0</v>
      </c>
      <c r="G9" s="238">
        <v>15</v>
      </c>
      <c r="H9" s="238">
        <v>758</v>
      </c>
      <c r="I9" s="238" t="s">
        <v>1556</v>
      </c>
      <c r="J9" s="201">
        <v>5414</v>
      </c>
      <c r="K9" s="201">
        <v>7582</v>
      </c>
      <c r="L9" s="201">
        <v>48534</v>
      </c>
      <c r="M9" s="201">
        <v>0</v>
      </c>
      <c r="N9" s="201">
        <v>671</v>
      </c>
      <c r="O9" s="201">
        <v>10838</v>
      </c>
      <c r="P9" s="119" t="s">
        <v>344</v>
      </c>
    </row>
    <row r="10" spans="1:16" s="237" customFormat="1" ht="16.5" customHeight="1">
      <c r="A10" s="240" t="s">
        <v>297</v>
      </c>
      <c r="B10" s="238">
        <v>1998</v>
      </c>
      <c r="C10" s="238">
        <v>115</v>
      </c>
      <c r="D10" s="238">
        <v>86</v>
      </c>
      <c r="E10" s="238">
        <v>937</v>
      </c>
      <c r="F10" s="238">
        <v>0</v>
      </c>
      <c r="G10" s="238">
        <v>16</v>
      </c>
      <c r="H10" s="238">
        <v>885</v>
      </c>
      <c r="I10" s="238" t="s">
        <v>1556</v>
      </c>
      <c r="J10" s="201">
        <v>5453</v>
      </c>
      <c r="K10" s="201">
        <v>6699</v>
      </c>
      <c r="L10" s="201">
        <v>44247</v>
      </c>
      <c r="M10" s="201">
        <v>0</v>
      </c>
      <c r="N10" s="201">
        <v>883</v>
      </c>
      <c r="O10" s="201">
        <v>12113</v>
      </c>
      <c r="P10" s="119" t="s">
        <v>297</v>
      </c>
    </row>
    <row r="11" spans="1:16" s="237" customFormat="1" ht="16.5" customHeight="1">
      <c r="A11" s="240" t="s">
        <v>348</v>
      </c>
      <c r="B11" s="238">
        <v>2147</v>
      </c>
      <c r="C11" s="238">
        <v>118</v>
      </c>
      <c r="D11" s="238">
        <v>86</v>
      </c>
      <c r="E11" s="238">
        <v>967</v>
      </c>
      <c r="F11" s="238">
        <v>0</v>
      </c>
      <c r="G11" s="238">
        <v>19</v>
      </c>
      <c r="H11" s="238">
        <v>995</v>
      </c>
      <c r="I11" s="238" t="s">
        <v>1556</v>
      </c>
      <c r="J11" s="201">
        <v>5508</v>
      </c>
      <c r="K11" s="201">
        <v>6280</v>
      </c>
      <c r="L11" s="201">
        <v>42617</v>
      </c>
      <c r="M11" s="201">
        <v>0</v>
      </c>
      <c r="N11" s="201">
        <v>958</v>
      </c>
      <c r="O11" s="815">
        <v>13342</v>
      </c>
      <c r="P11" s="138" t="s">
        <v>348</v>
      </c>
    </row>
    <row r="12" spans="1:16" s="237" customFormat="1" ht="16.5" customHeight="1">
      <c r="A12" s="240" t="s">
        <v>904</v>
      </c>
      <c r="B12" s="238">
        <v>2172</v>
      </c>
      <c r="C12" s="238">
        <v>125</v>
      </c>
      <c r="D12" s="238">
        <v>86</v>
      </c>
      <c r="E12" s="238">
        <v>935</v>
      </c>
      <c r="F12" s="238">
        <v>0</v>
      </c>
      <c r="G12" s="238">
        <v>87</v>
      </c>
      <c r="H12" s="238">
        <v>978</v>
      </c>
      <c r="I12" s="238">
        <v>76035</v>
      </c>
      <c r="J12" s="201">
        <v>6102</v>
      </c>
      <c r="K12" s="201">
        <v>6340</v>
      </c>
      <c r="L12" s="201">
        <v>48178</v>
      </c>
      <c r="M12" s="201">
        <v>0</v>
      </c>
      <c r="N12" s="201">
        <v>1179</v>
      </c>
      <c r="O12" s="815">
        <v>15093</v>
      </c>
      <c r="P12" s="138" t="s">
        <v>904</v>
      </c>
    </row>
    <row r="13" spans="1:16" s="237" customFormat="1" ht="16.5" customHeight="1">
      <c r="A13" s="241" t="s">
        <v>1088</v>
      </c>
      <c r="B13" s="816">
        <f>SUM(B15:B37)</f>
        <v>2272</v>
      </c>
      <c r="C13" s="816">
        <f t="shared" ref="C13:I13" si="0">SUM(C15:C37)</f>
        <v>133</v>
      </c>
      <c r="D13" s="816">
        <f t="shared" si="0"/>
        <v>114</v>
      </c>
      <c r="E13" s="816">
        <f t="shared" si="0"/>
        <v>932</v>
      </c>
      <c r="F13" s="816">
        <f t="shared" si="0"/>
        <v>0</v>
      </c>
      <c r="G13" s="816">
        <f t="shared" si="0"/>
        <v>26</v>
      </c>
      <c r="H13" s="816">
        <f t="shared" si="0"/>
        <v>1067</v>
      </c>
      <c r="I13" s="816">
        <f t="shared" si="0"/>
        <v>73503</v>
      </c>
      <c r="J13" s="816">
        <f t="shared" ref="J13:O13" si="1">SUM(J15:J37)</f>
        <v>5743</v>
      </c>
      <c r="K13" s="816">
        <f t="shared" si="1"/>
        <v>7888</v>
      </c>
      <c r="L13" s="816">
        <f t="shared" si="1"/>
        <v>43735</v>
      </c>
      <c r="M13" s="816">
        <f>SUM(M15:M37)</f>
        <v>0</v>
      </c>
      <c r="N13" s="816">
        <f t="shared" si="1"/>
        <v>4659</v>
      </c>
      <c r="O13" s="817">
        <f t="shared" si="1"/>
        <v>11478</v>
      </c>
      <c r="P13" s="818" t="s">
        <v>1088</v>
      </c>
    </row>
    <row r="14" spans="1:16" s="237" customFormat="1" ht="17.100000000000001" customHeight="1">
      <c r="A14" s="242"/>
      <c r="B14" s="238"/>
      <c r="C14" s="238"/>
      <c r="D14" s="238"/>
      <c r="E14" s="238"/>
      <c r="F14" s="819"/>
      <c r="G14" s="238"/>
      <c r="H14" s="238"/>
      <c r="I14" s="820"/>
      <c r="J14" s="201"/>
      <c r="K14" s="201"/>
      <c r="L14" s="201"/>
      <c r="M14" s="816"/>
      <c r="N14" s="201"/>
      <c r="O14" s="201"/>
      <c r="P14" s="95"/>
    </row>
    <row r="15" spans="1:16" s="237" customFormat="1" ht="15.95" customHeight="1">
      <c r="A15" s="242" t="s">
        <v>298</v>
      </c>
      <c r="B15" s="238">
        <f>SUM(C15:H15)</f>
        <v>611</v>
      </c>
      <c r="C15" s="824">
        <v>16</v>
      </c>
      <c r="D15" s="824">
        <v>12</v>
      </c>
      <c r="E15" s="824">
        <v>200</v>
      </c>
      <c r="F15" s="825">
        <v>0</v>
      </c>
      <c r="G15" s="824">
        <v>7</v>
      </c>
      <c r="H15" s="824">
        <v>376</v>
      </c>
      <c r="I15" s="431">
        <f>SUM(J15:O15)</f>
        <v>16057</v>
      </c>
      <c r="J15" s="830">
        <v>639</v>
      </c>
      <c r="K15" s="830">
        <v>765</v>
      </c>
      <c r="L15" s="830">
        <v>9391</v>
      </c>
      <c r="M15" s="832">
        <v>0</v>
      </c>
      <c r="N15" s="830">
        <v>400</v>
      </c>
      <c r="O15" s="830">
        <v>4862</v>
      </c>
      <c r="P15" s="821" t="s">
        <v>5</v>
      </c>
    </row>
    <row r="16" spans="1:16" s="237" customFormat="1" ht="15.95" customHeight="1">
      <c r="A16" s="242" t="s">
        <v>300</v>
      </c>
      <c r="B16" s="238">
        <f>SUM(C16:H16)</f>
        <v>235</v>
      </c>
      <c r="C16" s="826">
        <v>9</v>
      </c>
      <c r="D16" s="826">
        <v>8</v>
      </c>
      <c r="E16" s="827">
        <v>88</v>
      </c>
      <c r="F16" s="825">
        <v>0</v>
      </c>
      <c r="G16" s="707">
        <v>2</v>
      </c>
      <c r="H16" s="828">
        <v>128</v>
      </c>
      <c r="I16" s="431">
        <f t="shared" ref="I16:I37" si="2">SUM(J16:O16)</f>
        <v>7114</v>
      </c>
      <c r="J16" s="826">
        <v>278</v>
      </c>
      <c r="K16" s="826">
        <v>764</v>
      </c>
      <c r="L16" s="830">
        <v>4080</v>
      </c>
      <c r="M16" s="832">
        <v>0</v>
      </c>
      <c r="N16" s="707">
        <v>192</v>
      </c>
      <c r="O16" s="828">
        <v>1800</v>
      </c>
      <c r="P16" s="822" t="s">
        <v>6</v>
      </c>
    </row>
    <row r="17" spans="1:16" s="237" customFormat="1" ht="15.95" customHeight="1">
      <c r="A17" s="242" t="s">
        <v>302</v>
      </c>
      <c r="B17" s="238">
        <f t="shared" ref="B17:B37" si="3">SUM(C17:H17)</f>
        <v>126</v>
      </c>
      <c r="C17" s="829">
        <v>5</v>
      </c>
      <c r="D17" s="829">
        <v>10</v>
      </c>
      <c r="E17" s="829">
        <v>40</v>
      </c>
      <c r="F17" s="829">
        <v>0</v>
      </c>
      <c r="G17" s="829">
        <v>1</v>
      </c>
      <c r="H17" s="829">
        <v>70</v>
      </c>
      <c r="I17" s="431">
        <f t="shared" si="2"/>
        <v>3354</v>
      </c>
      <c r="J17" s="707">
        <v>319</v>
      </c>
      <c r="K17" s="707">
        <v>556</v>
      </c>
      <c r="L17" s="830">
        <v>1577</v>
      </c>
      <c r="M17" s="707">
        <v>0</v>
      </c>
      <c r="N17" s="707">
        <v>23</v>
      </c>
      <c r="O17" s="707">
        <v>879</v>
      </c>
      <c r="P17" s="821" t="s">
        <v>7</v>
      </c>
    </row>
    <row r="18" spans="1:16" s="237" customFormat="1" ht="15.95" customHeight="1">
      <c r="A18" s="242" t="s">
        <v>304</v>
      </c>
      <c r="B18" s="238">
        <f>SUM(C18:H18)</f>
        <v>95</v>
      </c>
      <c r="C18" s="824">
        <v>11</v>
      </c>
      <c r="D18" s="824">
        <v>9</v>
      </c>
      <c r="E18" s="824">
        <v>52</v>
      </c>
      <c r="F18" s="824">
        <v>0</v>
      </c>
      <c r="G18" s="824">
        <v>1</v>
      </c>
      <c r="H18" s="824">
        <v>22</v>
      </c>
      <c r="I18" s="431">
        <f t="shared" si="2"/>
        <v>3744</v>
      </c>
      <c r="J18" s="830">
        <v>488</v>
      </c>
      <c r="K18" s="830">
        <v>775</v>
      </c>
      <c r="L18" s="830">
        <v>2077</v>
      </c>
      <c r="M18" s="830">
        <v>0</v>
      </c>
      <c r="N18" s="830">
        <v>37</v>
      </c>
      <c r="O18" s="830">
        <v>367</v>
      </c>
      <c r="P18" s="821" t="s">
        <v>8</v>
      </c>
    </row>
    <row r="19" spans="1:16" s="879" customFormat="1" ht="15.95" customHeight="1">
      <c r="A19" s="874" t="s">
        <v>306</v>
      </c>
      <c r="B19" s="882">
        <f>SUM(C19:H19)</f>
        <v>493</v>
      </c>
      <c r="C19" s="884">
        <v>9</v>
      </c>
      <c r="D19" s="884">
        <v>16</v>
      </c>
      <c r="E19" s="884">
        <v>218</v>
      </c>
      <c r="F19" s="883">
        <v>0</v>
      </c>
      <c r="G19" s="884">
        <v>6</v>
      </c>
      <c r="H19" s="884">
        <v>244</v>
      </c>
      <c r="I19" s="431">
        <f t="shared" si="2"/>
        <v>15279</v>
      </c>
      <c r="J19" s="884">
        <v>575</v>
      </c>
      <c r="K19" s="884">
        <v>1128</v>
      </c>
      <c r="L19" s="884">
        <v>9784</v>
      </c>
      <c r="M19" s="884"/>
      <c r="N19" s="884">
        <v>3543</v>
      </c>
      <c r="O19" s="884">
        <v>249</v>
      </c>
      <c r="P19" s="885" t="s">
        <v>9</v>
      </c>
    </row>
    <row r="20" spans="1:16" s="237" customFormat="1" ht="15.95" customHeight="1">
      <c r="A20" s="874" t="s">
        <v>308</v>
      </c>
      <c r="B20" s="882">
        <f t="shared" si="3"/>
        <v>48</v>
      </c>
      <c r="C20" s="883">
        <v>5</v>
      </c>
      <c r="D20" s="883">
        <v>11</v>
      </c>
      <c r="E20" s="883">
        <v>23</v>
      </c>
      <c r="F20" s="883">
        <v>0</v>
      </c>
      <c r="G20" s="883">
        <v>0</v>
      </c>
      <c r="H20" s="883">
        <v>9</v>
      </c>
      <c r="I20" s="431">
        <f t="shared" si="2"/>
        <v>2611</v>
      </c>
      <c r="J20" s="884">
        <v>254</v>
      </c>
      <c r="K20" s="884">
        <v>682</v>
      </c>
      <c r="L20" s="884">
        <v>1526</v>
      </c>
      <c r="M20" s="884">
        <v>0</v>
      </c>
      <c r="N20" s="884">
        <v>0</v>
      </c>
      <c r="O20" s="884">
        <v>149</v>
      </c>
      <c r="P20" s="885" t="s">
        <v>10</v>
      </c>
    </row>
    <row r="21" spans="1:16" s="237" customFormat="1" ht="15.95" customHeight="1">
      <c r="A21" s="242" t="s">
        <v>310</v>
      </c>
      <c r="B21" s="238">
        <f>SUM(C21:H21)</f>
        <v>55</v>
      </c>
      <c r="C21" s="883">
        <v>7</v>
      </c>
      <c r="D21" s="883">
        <v>5</v>
      </c>
      <c r="E21" s="824">
        <v>25</v>
      </c>
      <c r="F21" s="824">
        <v>0</v>
      </c>
      <c r="G21" s="824">
        <v>2</v>
      </c>
      <c r="H21" s="824">
        <v>16</v>
      </c>
      <c r="I21" s="431">
        <f t="shared" si="2"/>
        <v>2084</v>
      </c>
      <c r="J21" s="824">
        <v>224</v>
      </c>
      <c r="K21" s="824">
        <v>341</v>
      </c>
      <c r="L21" s="830">
        <v>1223</v>
      </c>
      <c r="M21" s="830">
        <v>0</v>
      </c>
      <c r="N21" s="830">
        <v>64</v>
      </c>
      <c r="O21" s="830">
        <v>232</v>
      </c>
      <c r="P21" s="146" t="s">
        <v>11</v>
      </c>
    </row>
    <row r="22" spans="1:16" s="237" customFormat="1" ht="15.95" customHeight="1">
      <c r="A22" s="242" t="s">
        <v>312</v>
      </c>
      <c r="B22" s="238">
        <f>SUM(C22:H22)</f>
        <v>49</v>
      </c>
      <c r="C22" s="829">
        <v>2</v>
      </c>
      <c r="D22" s="824">
        <v>3</v>
      </c>
      <c r="E22" s="824">
        <v>32</v>
      </c>
      <c r="F22" s="824">
        <v>0</v>
      </c>
      <c r="G22" s="824">
        <v>0</v>
      </c>
      <c r="H22" s="824">
        <v>12</v>
      </c>
      <c r="I22" s="431">
        <f t="shared" si="2"/>
        <v>1635</v>
      </c>
      <c r="J22" s="830">
        <v>49</v>
      </c>
      <c r="K22" s="830">
        <v>157</v>
      </c>
      <c r="L22" s="830">
        <v>1248</v>
      </c>
      <c r="M22" s="830">
        <v>0</v>
      </c>
      <c r="N22" s="830">
        <v>0</v>
      </c>
      <c r="O22" s="830">
        <v>181</v>
      </c>
      <c r="P22" s="821" t="s">
        <v>12</v>
      </c>
    </row>
    <row r="23" spans="1:16" s="237" customFormat="1" ht="15.95" customHeight="1">
      <c r="A23" s="242" t="s">
        <v>314</v>
      </c>
      <c r="B23" s="238">
        <f t="shared" si="3"/>
        <v>39</v>
      </c>
      <c r="C23" s="824">
        <v>5</v>
      </c>
      <c r="D23" s="824">
        <v>2</v>
      </c>
      <c r="E23" s="824">
        <v>24</v>
      </c>
      <c r="F23" s="829">
        <v>0</v>
      </c>
      <c r="G23" s="824">
        <v>1</v>
      </c>
      <c r="H23" s="824">
        <v>7</v>
      </c>
      <c r="I23" s="431">
        <f t="shared" si="2"/>
        <v>1466</v>
      </c>
      <c r="J23" s="830">
        <v>183</v>
      </c>
      <c r="K23" s="830">
        <v>159</v>
      </c>
      <c r="L23" s="830">
        <v>1010</v>
      </c>
      <c r="M23" s="707">
        <v>0</v>
      </c>
      <c r="N23" s="830">
        <v>17</v>
      </c>
      <c r="O23" s="830">
        <v>97</v>
      </c>
      <c r="P23" s="821" t="s">
        <v>13</v>
      </c>
    </row>
    <row r="24" spans="1:16" s="237" customFormat="1" ht="15.95" customHeight="1">
      <c r="A24" s="242" t="s">
        <v>316</v>
      </c>
      <c r="B24" s="238">
        <f>SUM(C24:H24)</f>
        <v>221</v>
      </c>
      <c r="C24" s="824">
        <v>8</v>
      </c>
      <c r="D24" s="824">
        <v>12</v>
      </c>
      <c r="E24" s="824">
        <v>105</v>
      </c>
      <c r="F24" s="829">
        <v>0</v>
      </c>
      <c r="G24" s="824">
        <v>2</v>
      </c>
      <c r="H24" s="824">
        <v>94</v>
      </c>
      <c r="I24" s="431">
        <f t="shared" si="2"/>
        <v>8199</v>
      </c>
      <c r="J24" s="830">
        <v>354</v>
      </c>
      <c r="K24" s="830">
        <v>887</v>
      </c>
      <c r="L24" s="830">
        <v>5484</v>
      </c>
      <c r="M24" s="830">
        <v>0</v>
      </c>
      <c r="N24" s="830">
        <v>68</v>
      </c>
      <c r="O24" s="830">
        <v>1406</v>
      </c>
      <c r="P24" s="821" t="s">
        <v>14</v>
      </c>
    </row>
    <row r="25" spans="1:16" s="117" customFormat="1" ht="15.95" customHeight="1">
      <c r="A25" s="242" t="s">
        <v>318</v>
      </c>
      <c r="B25" s="238">
        <f t="shared" si="3"/>
        <v>5</v>
      </c>
      <c r="C25" s="824">
        <v>0</v>
      </c>
      <c r="D25" s="824">
        <v>2</v>
      </c>
      <c r="E25" s="824">
        <v>3</v>
      </c>
      <c r="F25" s="824">
        <v>0</v>
      </c>
      <c r="G25" s="824">
        <v>0</v>
      </c>
      <c r="H25" s="824">
        <v>0</v>
      </c>
      <c r="I25" s="431">
        <f t="shared" si="2"/>
        <v>190</v>
      </c>
      <c r="J25" s="830">
        <v>0</v>
      </c>
      <c r="K25" s="830">
        <v>126</v>
      </c>
      <c r="L25" s="830">
        <v>64</v>
      </c>
      <c r="M25" s="830">
        <v>0</v>
      </c>
      <c r="N25" s="830">
        <v>0</v>
      </c>
      <c r="O25" s="830">
        <v>0</v>
      </c>
      <c r="P25" s="821" t="s">
        <v>15</v>
      </c>
    </row>
    <row r="26" spans="1:16" s="237" customFormat="1" ht="15.95" customHeight="1">
      <c r="A26" s="242" t="s">
        <v>320</v>
      </c>
      <c r="B26" s="238">
        <f t="shared" si="3"/>
        <v>14</v>
      </c>
      <c r="C26" s="378">
        <v>3</v>
      </c>
      <c r="D26" s="378">
        <v>4</v>
      </c>
      <c r="E26" s="378">
        <v>6</v>
      </c>
      <c r="F26" s="378">
        <v>0</v>
      </c>
      <c r="G26" s="378">
        <v>0</v>
      </c>
      <c r="H26" s="378">
        <v>1</v>
      </c>
      <c r="I26" s="431">
        <f t="shared" si="2"/>
        <v>760</v>
      </c>
      <c r="J26" s="378">
        <v>115</v>
      </c>
      <c r="K26" s="378">
        <v>419</v>
      </c>
      <c r="L26" s="830">
        <v>206</v>
      </c>
      <c r="M26" s="378">
        <v>0</v>
      </c>
      <c r="N26" s="378">
        <v>0</v>
      </c>
      <c r="O26" s="378">
        <v>20</v>
      </c>
      <c r="P26" s="821" t="s">
        <v>16</v>
      </c>
    </row>
    <row r="27" spans="1:16" s="237" customFormat="1" ht="15.95" customHeight="1">
      <c r="A27" s="242" t="s">
        <v>322</v>
      </c>
      <c r="B27" s="238">
        <f t="shared" si="3"/>
        <v>10</v>
      </c>
      <c r="C27" s="378">
        <v>3</v>
      </c>
      <c r="D27" s="378">
        <v>1</v>
      </c>
      <c r="E27" s="378">
        <v>4</v>
      </c>
      <c r="F27" s="378">
        <v>0</v>
      </c>
      <c r="G27" s="378">
        <v>1</v>
      </c>
      <c r="H27" s="378">
        <v>1</v>
      </c>
      <c r="I27" s="431">
        <f t="shared" si="2"/>
        <v>318</v>
      </c>
      <c r="J27" s="378">
        <v>92</v>
      </c>
      <c r="K27" s="378">
        <v>22</v>
      </c>
      <c r="L27" s="830">
        <v>161</v>
      </c>
      <c r="M27" s="378">
        <v>0</v>
      </c>
      <c r="N27" s="378">
        <v>23</v>
      </c>
      <c r="O27" s="708">
        <v>20</v>
      </c>
      <c r="P27" s="821" t="s">
        <v>17</v>
      </c>
    </row>
    <row r="28" spans="1:16" s="237" customFormat="1" ht="15.95" customHeight="1">
      <c r="A28" s="242" t="s">
        <v>324</v>
      </c>
      <c r="B28" s="238">
        <f t="shared" si="3"/>
        <v>5</v>
      </c>
      <c r="C28" s="824">
        <v>3</v>
      </c>
      <c r="D28" s="824">
        <v>1</v>
      </c>
      <c r="E28" s="824">
        <v>1</v>
      </c>
      <c r="F28" s="824">
        <v>0</v>
      </c>
      <c r="G28" s="824">
        <v>0</v>
      </c>
      <c r="H28" s="824">
        <v>0</v>
      </c>
      <c r="I28" s="431">
        <f t="shared" si="2"/>
        <v>223</v>
      </c>
      <c r="J28" s="830">
        <v>144</v>
      </c>
      <c r="K28" s="830">
        <v>63</v>
      </c>
      <c r="L28" s="830">
        <v>16</v>
      </c>
      <c r="M28" s="830">
        <v>0</v>
      </c>
      <c r="N28" s="830">
        <v>0</v>
      </c>
      <c r="O28" s="830">
        <v>0</v>
      </c>
      <c r="P28" s="821" t="s">
        <v>18</v>
      </c>
    </row>
    <row r="29" spans="1:16" s="237" customFormat="1" ht="15.95" customHeight="1">
      <c r="A29" s="242" t="s">
        <v>326</v>
      </c>
      <c r="B29" s="238">
        <f t="shared" si="3"/>
        <v>15</v>
      </c>
      <c r="C29" s="824">
        <v>5</v>
      </c>
      <c r="D29" s="824">
        <v>0</v>
      </c>
      <c r="E29" s="824">
        <v>8</v>
      </c>
      <c r="F29" s="824">
        <v>0</v>
      </c>
      <c r="G29" s="824">
        <v>0</v>
      </c>
      <c r="H29" s="824">
        <v>2</v>
      </c>
      <c r="I29" s="431">
        <f t="shared" si="2"/>
        <v>753</v>
      </c>
      <c r="J29" s="830">
        <v>262</v>
      </c>
      <c r="K29" s="830">
        <v>0</v>
      </c>
      <c r="L29" s="830">
        <v>462</v>
      </c>
      <c r="M29" s="830">
        <v>0</v>
      </c>
      <c r="N29" s="830">
        <v>0</v>
      </c>
      <c r="O29" s="830">
        <v>29</v>
      </c>
      <c r="P29" s="821" t="s">
        <v>19</v>
      </c>
    </row>
    <row r="30" spans="1:16" s="872" customFormat="1" ht="15.95" customHeight="1">
      <c r="A30" s="874" t="s">
        <v>328</v>
      </c>
      <c r="B30" s="882">
        <f t="shared" si="3"/>
        <v>16</v>
      </c>
      <c r="C30" s="942">
        <v>4</v>
      </c>
      <c r="D30" s="942">
        <v>3</v>
      </c>
      <c r="E30" s="942">
        <v>5</v>
      </c>
      <c r="F30" s="942">
        <v>0</v>
      </c>
      <c r="G30" s="942">
        <v>0</v>
      </c>
      <c r="H30" s="942">
        <v>4</v>
      </c>
      <c r="I30" s="431">
        <f t="shared" si="2"/>
        <v>565</v>
      </c>
      <c r="J30" s="943">
        <v>198</v>
      </c>
      <c r="K30" s="943">
        <v>164</v>
      </c>
      <c r="L30" s="884">
        <v>162</v>
      </c>
      <c r="M30" s="943">
        <v>0</v>
      </c>
      <c r="N30" s="943">
        <v>0</v>
      </c>
      <c r="O30" s="943">
        <v>41</v>
      </c>
      <c r="P30" s="944" t="s">
        <v>20</v>
      </c>
    </row>
    <row r="31" spans="1:16" s="237" customFormat="1" ht="15.95" customHeight="1">
      <c r="A31" s="242" t="s">
        <v>330</v>
      </c>
      <c r="B31" s="238">
        <f t="shared" si="3"/>
        <v>18</v>
      </c>
      <c r="C31" s="831">
        <v>6</v>
      </c>
      <c r="D31" s="831">
        <v>2</v>
      </c>
      <c r="E31" s="831">
        <v>10</v>
      </c>
      <c r="F31" s="831">
        <v>0</v>
      </c>
      <c r="G31" s="831">
        <v>0</v>
      </c>
      <c r="H31" s="831">
        <v>0</v>
      </c>
      <c r="I31" s="431">
        <f t="shared" si="2"/>
        <v>785</v>
      </c>
      <c r="J31" s="831">
        <v>206</v>
      </c>
      <c r="K31" s="831">
        <v>109</v>
      </c>
      <c r="L31" s="830">
        <v>470</v>
      </c>
      <c r="M31" s="945">
        <v>0</v>
      </c>
      <c r="N31" s="831">
        <v>0</v>
      </c>
      <c r="O31" s="833">
        <v>0</v>
      </c>
      <c r="P31" s="821" t="s">
        <v>21</v>
      </c>
    </row>
    <row r="32" spans="1:16" s="879" customFormat="1" ht="15.95" customHeight="1">
      <c r="A32" s="874" t="s">
        <v>332</v>
      </c>
      <c r="B32" s="882">
        <f t="shared" si="3"/>
        <v>21</v>
      </c>
      <c r="C32" s="883">
        <v>5</v>
      </c>
      <c r="D32" s="883">
        <v>0</v>
      </c>
      <c r="E32" s="883">
        <v>10</v>
      </c>
      <c r="F32" s="883">
        <v>0</v>
      </c>
      <c r="G32" s="883">
        <v>0</v>
      </c>
      <c r="H32" s="883">
        <v>6</v>
      </c>
      <c r="I32" s="431">
        <f t="shared" si="2"/>
        <v>685</v>
      </c>
      <c r="J32" s="884">
        <v>200</v>
      </c>
      <c r="K32" s="884">
        <v>0</v>
      </c>
      <c r="L32" s="884">
        <v>391</v>
      </c>
      <c r="M32" s="884">
        <v>0</v>
      </c>
      <c r="N32" s="884">
        <v>0</v>
      </c>
      <c r="O32" s="884">
        <v>94</v>
      </c>
      <c r="P32" s="885" t="s">
        <v>22</v>
      </c>
    </row>
    <row r="33" spans="1:16" s="237" customFormat="1" ht="15.95" customHeight="1">
      <c r="A33" s="242" t="s">
        <v>334</v>
      </c>
      <c r="B33" s="238">
        <f t="shared" si="3"/>
        <v>138</v>
      </c>
      <c r="C33" s="830">
        <v>6</v>
      </c>
      <c r="D33" s="830">
        <v>7</v>
      </c>
      <c r="E33" s="830">
        <v>58</v>
      </c>
      <c r="F33" s="830">
        <v>0</v>
      </c>
      <c r="G33" s="830">
        <v>2</v>
      </c>
      <c r="H33" s="830">
        <v>65</v>
      </c>
      <c r="I33" s="431">
        <f t="shared" si="2"/>
        <v>5016</v>
      </c>
      <c r="J33" s="830">
        <v>258</v>
      </c>
      <c r="K33" s="830">
        <v>470</v>
      </c>
      <c r="L33" s="830">
        <v>3318</v>
      </c>
      <c r="M33" s="830">
        <v>0</v>
      </c>
      <c r="N33" s="830">
        <v>85</v>
      </c>
      <c r="O33" s="830">
        <v>885</v>
      </c>
      <c r="P33" s="821" t="s">
        <v>23</v>
      </c>
    </row>
    <row r="34" spans="1:16" s="872" customFormat="1" ht="15.95" customHeight="1">
      <c r="A34" s="874" t="s">
        <v>336</v>
      </c>
      <c r="B34" s="882">
        <f t="shared" si="3"/>
        <v>20</v>
      </c>
      <c r="C34" s="883">
        <v>6</v>
      </c>
      <c r="D34" s="883">
        <v>3</v>
      </c>
      <c r="E34" s="883">
        <v>7</v>
      </c>
      <c r="F34" s="883">
        <v>0</v>
      </c>
      <c r="G34" s="883">
        <v>0</v>
      </c>
      <c r="H34" s="883">
        <v>4</v>
      </c>
      <c r="I34" s="431">
        <f t="shared" si="2"/>
        <v>765</v>
      </c>
      <c r="J34" s="884">
        <v>176</v>
      </c>
      <c r="K34" s="884">
        <v>109</v>
      </c>
      <c r="L34" s="884">
        <v>402</v>
      </c>
      <c r="M34" s="884">
        <v>0</v>
      </c>
      <c r="N34" s="884">
        <v>0</v>
      </c>
      <c r="O34" s="884">
        <v>78</v>
      </c>
      <c r="P34" s="885" t="s">
        <v>24</v>
      </c>
    </row>
    <row r="35" spans="1:16" s="872" customFormat="1" ht="15.95" customHeight="1">
      <c r="A35" s="946" t="s">
        <v>338</v>
      </c>
      <c r="B35" s="882">
        <f t="shared" si="3"/>
        <v>12</v>
      </c>
      <c r="C35" s="903">
        <v>5</v>
      </c>
      <c r="D35" s="903">
        <v>2</v>
      </c>
      <c r="E35" s="903">
        <v>2</v>
      </c>
      <c r="F35" s="903">
        <v>0</v>
      </c>
      <c r="G35" s="903">
        <v>0</v>
      </c>
      <c r="H35" s="903">
        <v>3</v>
      </c>
      <c r="I35" s="431">
        <f t="shared" si="2"/>
        <v>517</v>
      </c>
      <c r="J35" s="907">
        <v>211</v>
      </c>
      <c r="K35" s="907">
        <v>139</v>
      </c>
      <c r="L35" s="907">
        <v>111</v>
      </c>
      <c r="M35" s="907">
        <v>0</v>
      </c>
      <c r="N35" s="907">
        <v>0</v>
      </c>
      <c r="O35" s="907">
        <v>56</v>
      </c>
      <c r="P35" s="950" t="s">
        <v>25</v>
      </c>
    </row>
    <row r="36" spans="1:16" s="237" customFormat="1" ht="15.95" customHeight="1">
      <c r="A36" s="242" t="s">
        <v>340</v>
      </c>
      <c r="B36" s="238">
        <f t="shared" si="3"/>
        <v>24</v>
      </c>
      <c r="C36" s="824">
        <v>9</v>
      </c>
      <c r="D36" s="824">
        <v>1</v>
      </c>
      <c r="E36" s="824">
        <v>10</v>
      </c>
      <c r="F36" s="824">
        <v>0</v>
      </c>
      <c r="G36" s="824">
        <v>1</v>
      </c>
      <c r="H36" s="824">
        <v>3</v>
      </c>
      <c r="I36" s="431">
        <f t="shared" si="2"/>
        <v>1304</v>
      </c>
      <c r="J36" s="830">
        <v>442</v>
      </c>
      <c r="K36" s="830">
        <v>53</v>
      </c>
      <c r="L36" s="830">
        <v>569</v>
      </c>
      <c r="M36" s="830">
        <v>0</v>
      </c>
      <c r="N36" s="830">
        <v>207</v>
      </c>
      <c r="O36" s="830">
        <v>33</v>
      </c>
      <c r="P36" s="821" t="s">
        <v>26</v>
      </c>
    </row>
    <row r="37" spans="1:16" s="237" customFormat="1" ht="15.95" customHeight="1" thickBot="1">
      <c r="A37" s="242" t="s">
        <v>342</v>
      </c>
      <c r="B37" s="238">
        <f t="shared" si="3"/>
        <v>2</v>
      </c>
      <c r="C37" s="830">
        <v>1</v>
      </c>
      <c r="D37" s="830">
        <v>0</v>
      </c>
      <c r="E37" s="830">
        <v>1</v>
      </c>
      <c r="F37" s="830">
        <v>0</v>
      </c>
      <c r="G37" s="830">
        <v>0</v>
      </c>
      <c r="H37" s="830">
        <v>0</v>
      </c>
      <c r="I37" s="431">
        <f t="shared" si="2"/>
        <v>79</v>
      </c>
      <c r="J37" s="830">
        <v>76</v>
      </c>
      <c r="K37" s="830">
        <v>0</v>
      </c>
      <c r="L37" s="830">
        <v>3</v>
      </c>
      <c r="M37" s="834">
        <v>0</v>
      </c>
      <c r="N37" s="834">
        <v>0</v>
      </c>
      <c r="O37" s="834">
        <v>0</v>
      </c>
      <c r="P37" s="823" t="s">
        <v>27</v>
      </c>
    </row>
    <row r="38" spans="1:16" s="237" customFormat="1" ht="12" customHeight="1">
      <c r="A38" s="2146" t="s">
        <v>1185</v>
      </c>
      <c r="B38" s="2147"/>
      <c r="C38" s="2147"/>
      <c r="D38" s="2147"/>
      <c r="E38" s="2147"/>
      <c r="F38" s="2147"/>
      <c r="G38" s="2147"/>
      <c r="H38" s="2147"/>
      <c r="I38" s="804"/>
      <c r="J38" s="804"/>
      <c r="K38" s="804"/>
      <c r="L38" s="804"/>
      <c r="M38" s="804"/>
      <c r="N38" s="804"/>
      <c r="O38" s="805"/>
      <c r="P38" s="783" t="s">
        <v>1085</v>
      </c>
    </row>
    <row r="39" spans="1:16" ht="11.25" customHeight="1">
      <c r="A39" s="2143" t="s">
        <v>1186</v>
      </c>
      <c r="B39" s="2144"/>
      <c r="C39" s="2144"/>
      <c r="D39" s="2144"/>
      <c r="E39" s="2144"/>
      <c r="F39" s="2144"/>
      <c r="G39" s="2144"/>
      <c r="H39" s="2144"/>
      <c r="I39" s="835"/>
      <c r="J39" s="835"/>
      <c r="K39" s="835"/>
      <c r="L39" s="835"/>
      <c r="M39" s="835"/>
      <c r="N39" s="836"/>
      <c r="O39" s="835"/>
      <c r="P39" s="835"/>
    </row>
    <row r="40" spans="1:16" ht="11.25" customHeight="1">
      <c r="A40" s="2143" t="s">
        <v>1187</v>
      </c>
      <c r="B40" s="2144"/>
      <c r="C40" s="2144"/>
      <c r="D40" s="2144"/>
      <c r="E40" s="2144"/>
      <c r="F40" s="2144"/>
      <c r="G40" s="2144"/>
      <c r="H40" s="2144"/>
      <c r="I40" s="835"/>
      <c r="J40" s="835"/>
      <c r="K40" s="835"/>
      <c r="L40" s="835"/>
      <c r="M40" s="835"/>
      <c r="N40" s="836"/>
      <c r="O40" s="835"/>
      <c r="P40" s="835"/>
    </row>
  </sheetData>
  <sheetProtection selectLockedCells="1"/>
  <mergeCells count="24">
    <mergeCell ref="A39:H39"/>
    <mergeCell ref="A40:H40"/>
    <mergeCell ref="O6:O8"/>
    <mergeCell ref="A5:A8"/>
    <mergeCell ref="M6:M8"/>
    <mergeCell ref="A38:H38"/>
    <mergeCell ref="J6:J8"/>
    <mergeCell ref="F6:F8"/>
    <mergeCell ref="I5:O5"/>
    <mergeCell ref="E6:E8"/>
    <mergeCell ref="L6:L8"/>
    <mergeCell ref="A2:H2"/>
    <mergeCell ref="A3:H3"/>
    <mergeCell ref="H6:H8"/>
    <mergeCell ref="N6:N8"/>
    <mergeCell ref="I2:P2"/>
    <mergeCell ref="K6:K8"/>
    <mergeCell ref="P5:P8"/>
    <mergeCell ref="B6:B8"/>
    <mergeCell ref="C6:C8"/>
    <mergeCell ref="D6:D8"/>
    <mergeCell ref="J3:O3"/>
    <mergeCell ref="G6:G8"/>
    <mergeCell ref="B5:H5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view="pageBreakPreview" zoomScaleNormal="100" zoomScaleSheetLayoutView="100" workbookViewId="0">
      <selection activeCell="F23" sqref="F23"/>
    </sheetView>
  </sheetViews>
  <sheetFormatPr defaultRowHeight="14.25"/>
  <cols>
    <col min="1" max="6" width="11.625" style="117" customWidth="1"/>
    <col min="7" max="7" width="12.625" style="117" customWidth="1"/>
    <col min="8" max="12" width="14.125" style="117" customWidth="1"/>
    <col min="13" max="13" width="11.625" style="117" customWidth="1"/>
    <col min="14" max="16384" width="9" style="117"/>
  </cols>
  <sheetData>
    <row r="1" spans="1:13">
      <c r="A1" s="55" t="s">
        <v>1476</v>
      </c>
      <c r="B1" s="2"/>
      <c r="C1" s="2"/>
      <c r="D1" s="2"/>
      <c r="E1" s="2"/>
      <c r="F1" s="2"/>
      <c r="G1" s="2"/>
      <c r="H1" s="1"/>
      <c r="I1" s="1"/>
      <c r="J1" s="1"/>
      <c r="K1" s="1"/>
      <c r="L1" s="1"/>
      <c r="M1" s="233" t="s">
        <v>1485</v>
      </c>
    </row>
    <row r="3" spans="1:13" ht="19.5">
      <c r="A3" s="1436" t="s">
        <v>1189</v>
      </c>
      <c r="B3" s="1436"/>
      <c r="C3" s="1436"/>
      <c r="D3" s="1436"/>
      <c r="E3" s="1436"/>
      <c r="F3" s="1436"/>
      <c r="G3" s="1436"/>
      <c r="H3" s="1436" t="s">
        <v>1196</v>
      </c>
      <c r="I3" s="1436"/>
      <c r="J3" s="1436"/>
      <c r="K3" s="1436"/>
      <c r="L3" s="1436"/>
      <c r="M3" s="1436"/>
    </row>
    <row r="4" spans="1:13" ht="19.5">
      <c r="B4" s="997"/>
      <c r="C4" s="997"/>
      <c r="D4" s="997"/>
      <c r="E4" s="997"/>
      <c r="F4" s="997"/>
      <c r="G4" s="997"/>
      <c r="H4" s="997"/>
      <c r="I4" s="997"/>
      <c r="J4" s="997"/>
      <c r="K4" s="997"/>
      <c r="L4" s="997"/>
    </row>
    <row r="5" spans="1:13" ht="21.75" customHeight="1" thickBot="1">
      <c r="A5" s="839" t="s">
        <v>220</v>
      </c>
      <c r="B5" s="839"/>
      <c r="C5" s="839"/>
      <c r="D5" s="839"/>
      <c r="E5" s="842"/>
      <c r="F5" s="842"/>
      <c r="G5" s="842"/>
      <c r="H5" s="842"/>
      <c r="I5" s="842"/>
      <c r="J5" s="843"/>
      <c r="K5" s="843"/>
      <c r="M5" s="844" t="s">
        <v>225</v>
      </c>
    </row>
    <row r="6" spans="1:13" ht="29.25" customHeight="1">
      <c r="A6" s="1312" t="s">
        <v>1482</v>
      </c>
      <c r="B6" s="1658" t="s">
        <v>1483</v>
      </c>
      <c r="C6" s="1349"/>
      <c r="D6" s="1349"/>
      <c r="E6" s="2046" t="s">
        <v>1055</v>
      </c>
      <c r="F6" s="1355"/>
      <c r="G6" s="1355"/>
      <c r="H6" s="1349" t="s">
        <v>1480</v>
      </c>
      <c r="I6" s="1349"/>
      <c r="J6" s="1349"/>
      <c r="K6" s="1349"/>
      <c r="L6" s="1349"/>
      <c r="M6" s="1342" t="s">
        <v>1481</v>
      </c>
    </row>
    <row r="7" spans="1:13" ht="27" customHeight="1">
      <c r="A7" s="1313"/>
      <c r="B7" s="2153"/>
      <c r="C7" s="1353" t="s">
        <v>1056</v>
      </c>
      <c r="D7" s="1353" t="s">
        <v>1057</v>
      </c>
      <c r="E7" s="1393" t="s">
        <v>1022</v>
      </c>
      <c r="F7" s="1353" t="s">
        <v>1058</v>
      </c>
      <c r="G7" s="1371" t="s">
        <v>1059</v>
      </c>
      <c r="H7" s="1374" t="s">
        <v>1060</v>
      </c>
      <c r="I7" s="1353" t="s">
        <v>1061</v>
      </c>
      <c r="J7" s="1374" t="s">
        <v>1062</v>
      </c>
      <c r="K7" s="1371" t="s">
        <v>1192</v>
      </c>
      <c r="L7" s="1371" t="s">
        <v>1191</v>
      </c>
      <c r="M7" s="1343"/>
    </row>
    <row r="8" spans="1:13" ht="24.95" customHeight="1">
      <c r="A8" s="1314"/>
      <c r="B8" s="1352"/>
      <c r="C8" s="1332"/>
      <c r="D8" s="1332"/>
      <c r="E8" s="1332"/>
      <c r="F8" s="1332"/>
      <c r="G8" s="1336"/>
      <c r="H8" s="1376"/>
      <c r="I8" s="1332"/>
      <c r="J8" s="1376"/>
      <c r="K8" s="1336"/>
      <c r="L8" s="1336"/>
      <c r="M8" s="1344"/>
    </row>
    <row r="9" spans="1:13" ht="87" customHeight="1">
      <c r="A9" s="1015" t="s">
        <v>344</v>
      </c>
      <c r="B9" s="1086">
        <v>256263</v>
      </c>
      <c r="C9" s="1086">
        <v>109276</v>
      </c>
      <c r="D9" s="1086">
        <v>146987</v>
      </c>
      <c r="E9" s="1086">
        <v>256263</v>
      </c>
      <c r="F9" s="1086">
        <v>45467</v>
      </c>
      <c r="G9" s="1086">
        <v>43813</v>
      </c>
      <c r="H9" s="1086">
        <v>42603</v>
      </c>
      <c r="I9" s="1086">
        <v>60376</v>
      </c>
      <c r="J9" s="1086">
        <v>44641</v>
      </c>
      <c r="K9" s="1086" t="s">
        <v>58</v>
      </c>
      <c r="L9" s="1144" t="s">
        <v>58</v>
      </c>
      <c r="M9" s="108" t="s">
        <v>344</v>
      </c>
    </row>
    <row r="10" spans="1:13" ht="87" customHeight="1">
      <c r="A10" s="1015" t="s">
        <v>297</v>
      </c>
      <c r="B10" s="1086">
        <v>283202</v>
      </c>
      <c r="C10" s="1086">
        <v>127684</v>
      </c>
      <c r="D10" s="1086">
        <v>155518</v>
      </c>
      <c r="E10" s="1086">
        <v>283202</v>
      </c>
      <c r="F10" s="1086">
        <v>56609</v>
      </c>
      <c r="G10" s="1086">
        <v>45020</v>
      </c>
      <c r="H10" s="1086">
        <v>46135</v>
      </c>
      <c r="I10" s="1086">
        <v>62667</v>
      </c>
      <c r="J10" s="1086">
        <v>49556</v>
      </c>
      <c r="K10" s="1086" t="s">
        <v>58</v>
      </c>
      <c r="L10" s="1144" t="s">
        <v>58</v>
      </c>
      <c r="M10" s="108" t="s">
        <v>297</v>
      </c>
    </row>
    <row r="11" spans="1:13" ht="87" customHeight="1">
      <c r="A11" s="1015" t="s">
        <v>1084</v>
      </c>
      <c r="B11" s="1086">
        <f>SUM(C11:D11)</f>
        <v>394693</v>
      </c>
      <c r="C11" s="1086">
        <v>178922</v>
      </c>
      <c r="D11" s="1086">
        <v>215771</v>
      </c>
      <c r="E11" s="1086">
        <f>SUM(F11:K11)</f>
        <v>359832</v>
      </c>
      <c r="F11" s="1086">
        <v>94653</v>
      </c>
      <c r="G11" s="1086">
        <v>61679</v>
      </c>
      <c r="H11" s="1086">
        <v>57251</v>
      </c>
      <c r="I11" s="1086">
        <v>79878</v>
      </c>
      <c r="J11" s="1086">
        <v>66371</v>
      </c>
      <c r="K11" s="1086" t="s">
        <v>58</v>
      </c>
      <c r="L11" s="1144" t="s">
        <v>58</v>
      </c>
      <c r="M11" s="108" t="s">
        <v>1084</v>
      </c>
    </row>
    <row r="12" spans="1:13" ht="87" customHeight="1">
      <c r="A12" s="1015" t="s">
        <v>904</v>
      </c>
      <c r="B12" s="1086">
        <v>440915</v>
      </c>
      <c r="C12" s="1086">
        <v>200005</v>
      </c>
      <c r="D12" s="1086">
        <v>240910</v>
      </c>
      <c r="E12" s="1086">
        <v>440915</v>
      </c>
      <c r="F12" s="1086">
        <v>100585</v>
      </c>
      <c r="G12" s="1086">
        <v>76899</v>
      </c>
      <c r="H12" s="1086">
        <v>59715</v>
      </c>
      <c r="I12" s="1086">
        <v>87513</v>
      </c>
      <c r="J12" s="1086">
        <v>74000</v>
      </c>
      <c r="K12" s="1086" t="s">
        <v>58</v>
      </c>
      <c r="L12" s="1144" t="s">
        <v>58</v>
      </c>
      <c r="M12" s="108" t="s">
        <v>904</v>
      </c>
    </row>
    <row r="13" spans="1:13" ht="87" customHeight="1" thickBot="1">
      <c r="A13" s="1016" t="s">
        <v>1190</v>
      </c>
      <c r="B13" s="1087">
        <f>SUM(C13:D13)</f>
        <v>490662</v>
      </c>
      <c r="C13" s="1220">
        <v>223480</v>
      </c>
      <c r="D13" s="1220">
        <v>267182</v>
      </c>
      <c r="E13" s="1220">
        <f>SUM(F13:L13)</f>
        <v>490662</v>
      </c>
      <c r="F13" s="1220">
        <v>107756</v>
      </c>
      <c r="G13" s="1220">
        <v>95190</v>
      </c>
      <c r="H13" s="1220">
        <v>61911</v>
      </c>
      <c r="I13" s="1220">
        <v>95602</v>
      </c>
      <c r="J13" s="1220">
        <v>80621</v>
      </c>
      <c r="K13" s="1220">
        <v>34775</v>
      </c>
      <c r="L13" s="1221">
        <v>14807</v>
      </c>
      <c r="M13" s="1222" t="s">
        <v>1190</v>
      </c>
    </row>
    <row r="14" spans="1:13" ht="12.95" customHeight="1">
      <c r="A14" s="840" t="s">
        <v>1063</v>
      </c>
      <c r="B14" s="465"/>
      <c r="C14" s="465"/>
      <c r="D14" s="465"/>
      <c r="E14" s="465"/>
      <c r="F14" s="465"/>
      <c r="G14" s="465"/>
      <c r="H14" s="465"/>
      <c r="I14" s="465"/>
      <c r="J14" s="465"/>
      <c r="K14" s="841"/>
      <c r="M14" s="841" t="s">
        <v>1064</v>
      </c>
    </row>
    <row r="15" spans="1:13" ht="12" customHeight="1">
      <c r="A15" s="845" t="s">
        <v>1484</v>
      </c>
    </row>
  </sheetData>
  <mergeCells count="18">
    <mergeCell ref="M6:M8"/>
    <mergeCell ref="H3:M3"/>
    <mergeCell ref="A3:G3"/>
    <mergeCell ref="L7:L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6:A8"/>
    <mergeCell ref="B6:D6"/>
    <mergeCell ref="B7:B8"/>
    <mergeCell ref="E6:G6"/>
    <mergeCell ref="H6:L6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zoomScaleNormal="100" zoomScaleSheetLayoutView="100" workbookViewId="0">
      <selection activeCell="H12" sqref="H12"/>
    </sheetView>
  </sheetViews>
  <sheetFormatPr defaultRowHeight="14.25"/>
  <cols>
    <col min="1" max="1" width="5.125" style="117" customWidth="1"/>
    <col min="2" max="2" width="8.625" style="117" customWidth="1"/>
    <col min="3" max="3" width="6.5" style="117" customWidth="1"/>
    <col min="4" max="6" width="5.875" style="117" customWidth="1"/>
    <col min="7" max="7" width="5.125" style="117" customWidth="1"/>
    <col min="8" max="8" width="5.625" style="117" customWidth="1"/>
    <col min="9" max="9" width="5.875" style="117" customWidth="1"/>
    <col min="10" max="10" width="5.125" style="117" customWidth="1"/>
    <col min="11" max="13" width="5.625" style="117" customWidth="1"/>
    <col min="14" max="14" width="5.875" style="117" customWidth="1"/>
    <col min="15" max="16384" width="9" style="117"/>
  </cols>
  <sheetData>
    <row r="1" spans="1:14" ht="14.1" customHeight="1">
      <c r="A1" s="55" t="s">
        <v>1486</v>
      </c>
      <c r="B1" s="55"/>
      <c r="C1" s="2"/>
      <c r="D1" s="2"/>
      <c r="E1" s="2"/>
      <c r="F1" s="2"/>
      <c r="G1" s="2"/>
      <c r="H1" s="2"/>
      <c r="I1" s="998"/>
      <c r="J1" s="998"/>
      <c r="K1" s="998"/>
      <c r="L1" s="998"/>
      <c r="M1" s="998"/>
    </row>
    <row r="3" spans="1:14" ht="19.5">
      <c r="A3" s="1436" t="s">
        <v>1198</v>
      </c>
      <c r="B3" s="1436"/>
      <c r="C3" s="1436"/>
      <c r="D3" s="1436"/>
      <c r="E3" s="1436"/>
      <c r="F3" s="1436"/>
      <c r="G3" s="1436"/>
      <c r="H3" s="1436"/>
      <c r="I3" s="1436"/>
      <c r="J3" s="1436"/>
      <c r="K3" s="1436"/>
      <c r="L3" s="1436"/>
      <c r="M3" s="1436"/>
      <c r="N3" s="1436"/>
    </row>
    <row r="4" spans="1:14" ht="19.5">
      <c r="A4" s="1436" t="s">
        <v>1495</v>
      </c>
      <c r="B4" s="1436"/>
      <c r="C4" s="1436"/>
      <c r="D4" s="1436"/>
      <c r="E4" s="1436"/>
      <c r="F4" s="1436"/>
      <c r="G4" s="1436"/>
      <c r="H4" s="1436"/>
      <c r="I4" s="1436"/>
      <c r="J4" s="1436"/>
      <c r="K4" s="1436"/>
      <c r="L4" s="1436"/>
      <c r="M4" s="1436"/>
      <c r="N4" s="1436"/>
    </row>
    <row r="5" spans="1:14" ht="21.75" customHeight="1" thickBot="1">
      <c r="A5" s="839" t="s">
        <v>220</v>
      </c>
      <c r="B5" s="839"/>
      <c r="C5" s="839"/>
      <c r="D5" s="839"/>
      <c r="E5" s="839"/>
      <c r="F5" s="842"/>
      <c r="G5" s="842"/>
      <c r="H5" s="842"/>
      <c r="I5" s="842"/>
      <c r="J5" s="842"/>
      <c r="K5" s="843"/>
      <c r="L5" s="843"/>
      <c r="N5" s="844" t="s">
        <v>225</v>
      </c>
    </row>
    <row r="6" spans="1:14" ht="50.1" customHeight="1">
      <c r="A6" s="1506" t="s">
        <v>1525</v>
      </c>
      <c r="B6" s="1405"/>
      <c r="C6" s="1323" t="s">
        <v>1193</v>
      </c>
      <c r="D6" s="1349"/>
      <c r="E6" s="1349"/>
      <c r="F6" s="1327" t="s">
        <v>1546</v>
      </c>
      <c r="G6" s="1355"/>
      <c r="H6" s="1355"/>
      <c r="I6" s="1327" t="s">
        <v>1547</v>
      </c>
      <c r="J6" s="1349"/>
      <c r="K6" s="1380"/>
      <c r="L6" s="1327" t="s">
        <v>1194</v>
      </c>
      <c r="M6" s="1355"/>
      <c r="N6" s="1355"/>
    </row>
    <row r="7" spans="1:14" ht="17.100000000000001" customHeight="1">
      <c r="A7" s="1507"/>
      <c r="B7" s="1473"/>
      <c r="C7" s="1326"/>
      <c r="D7" s="1759" t="s">
        <v>1056</v>
      </c>
      <c r="E7" s="1759" t="s">
        <v>1057</v>
      </c>
      <c r="F7" s="1393" t="s">
        <v>1022</v>
      </c>
      <c r="G7" s="1759" t="s">
        <v>1056</v>
      </c>
      <c r="H7" s="1749" t="s">
        <v>1057</v>
      </c>
      <c r="I7" s="1393" t="s">
        <v>1022</v>
      </c>
      <c r="J7" s="1759" t="s">
        <v>1056</v>
      </c>
      <c r="K7" s="1759" t="s">
        <v>1057</v>
      </c>
      <c r="L7" s="1393" t="s">
        <v>1022</v>
      </c>
      <c r="M7" s="1759" t="s">
        <v>1056</v>
      </c>
      <c r="N7" s="1749" t="s">
        <v>1057</v>
      </c>
    </row>
    <row r="8" spans="1:14" ht="17.100000000000001" customHeight="1">
      <c r="A8" s="1508"/>
      <c r="B8" s="1474"/>
      <c r="C8" s="1376"/>
      <c r="D8" s="1765"/>
      <c r="E8" s="1765"/>
      <c r="F8" s="1332"/>
      <c r="G8" s="1765"/>
      <c r="H8" s="1774"/>
      <c r="I8" s="1332"/>
      <c r="J8" s="1765"/>
      <c r="K8" s="1765"/>
      <c r="L8" s="1332"/>
      <c r="M8" s="1765"/>
      <c r="N8" s="1774"/>
    </row>
    <row r="9" spans="1:14" ht="17.100000000000001" customHeight="1">
      <c r="A9" s="1670" t="s">
        <v>344</v>
      </c>
      <c r="B9" s="1671"/>
      <c r="C9" s="1224" t="s">
        <v>908</v>
      </c>
      <c r="D9" s="1224" t="s">
        <v>908</v>
      </c>
      <c r="E9" s="1224" t="s">
        <v>908</v>
      </c>
      <c r="F9" s="1224" t="s">
        <v>908</v>
      </c>
      <c r="G9" s="1224" t="s">
        <v>908</v>
      </c>
      <c r="H9" s="1224" t="s">
        <v>908</v>
      </c>
      <c r="I9" s="1224" t="s">
        <v>908</v>
      </c>
      <c r="J9" s="1224" t="s">
        <v>908</v>
      </c>
      <c r="K9" s="1224" t="s">
        <v>908</v>
      </c>
      <c r="L9" s="1225" t="s">
        <v>908</v>
      </c>
      <c r="M9" s="1226" t="s">
        <v>908</v>
      </c>
      <c r="N9" s="1226" t="s">
        <v>908</v>
      </c>
    </row>
    <row r="10" spans="1:14" ht="17.100000000000001" customHeight="1">
      <c r="A10" s="1672" t="s">
        <v>297</v>
      </c>
      <c r="B10" s="1673"/>
      <c r="C10" s="1224" t="s">
        <v>908</v>
      </c>
      <c r="D10" s="1224" t="s">
        <v>908</v>
      </c>
      <c r="E10" s="1224" t="s">
        <v>908</v>
      </c>
      <c r="F10" s="1224" t="s">
        <v>908</v>
      </c>
      <c r="G10" s="1224" t="s">
        <v>908</v>
      </c>
      <c r="H10" s="1224" t="s">
        <v>908</v>
      </c>
      <c r="I10" s="1224" t="s">
        <v>908</v>
      </c>
      <c r="J10" s="1224" t="s">
        <v>908</v>
      </c>
      <c r="K10" s="1224" t="s">
        <v>908</v>
      </c>
      <c r="L10" s="1225" t="s">
        <v>908</v>
      </c>
      <c r="M10" s="1226" t="s">
        <v>908</v>
      </c>
      <c r="N10" s="1226" t="s">
        <v>908</v>
      </c>
    </row>
    <row r="11" spans="1:14" ht="17.100000000000001" customHeight="1">
      <c r="A11" s="1672" t="s">
        <v>1084</v>
      </c>
      <c r="B11" s="1673"/>
      <c r="C11" s="1224" t="s">
        <v>908</v>
      </c>
      <c r="D11" s="1224" t="s">
        <v>908</v>
      </c>
      <c r="E11" s="1224" t="s">
        <v>908</v>
      </c>
      <c r="F11" s="1224" t="s">
        <v>908</v>
      </c>
      <c r="G11" s="1224" t="s">
        <v>908</v>
      </c>
      <c r="H11" s="1224" t="s">
        <v>908</v>
      </c>
      <c r="I11" s="1224" t="s">
        <v>908</v>
      </c>
      <c r="J11" s="1224" t="s">
        <v>908</v>
      </c>
      <c r="K11" s="1224" t="s">
        <v>908</v>
      </c>
      <c r="L11" s="1225" t="s">
        <v>908</v>
      </c>
      <c r="M11" s="1226" t="s">
        <v>908</v>
      </c>
      <c r="N11" s="1226" t="s">
        <v>908</v>
      </c>
    </row>
    <row r="12" spans="1:14" ht="17.100000000000001" customHeight="1">
      <c r="A12" s="1672" t="s">
        <v>904</v>
      </c>
      <c r="B12" s="1673"/>
      <c r="C12" s="1224" t="s">
        <v>908</v>
      </c>
      <c r="D12" s="1224" t="s">
        <v>908</v>
      </c>
      <c r="E12" s="1224" t="s">
        <v>908</v>
      </c>
      <c r="F12" s="1224" t="s">
        <v>908</v>
      </c>
      <c r="G12" s="1224" t="s">
        <v>908</v>
      </c>
      <c r="H12" s="1224" t="s">
        <v>908</v>
      </c>
      <c r="I12" s="1224" t="s">
        <v>908</v>
      </c>
      <c r="J12" s="1224" t="s">
        <v>908</v>
      </c>
      <c r="K12" s="1224" t="s">
        <v>908</v>
      </c>
      <c r="L12" s="1225" t="s">
        <v>908</v>
      </c>
      <c r="M12" s="1226" t="s">
        <v>908</v>
      </c>
      <c r="N12" s="1226" t="s">
        <v>908</v>
      </c>
    </row>
    <row r="13" spans="1:14" ht="17.100000000000001" customHeight="1">
      <c r="A13" s="1668" t="s">
        <v>1190</v>
      </c>
      <c r="B13" s="1669"/>
      <c r="C13" s="1248">
        <f>SUM(C15:C37)</f>
        <v>121215</v>
      </c>
      <c r="D13" s="1248">
        <f t="shared" ref="D13:N13" si="0">SUM(D15:D37)</f>
        <v>35257.802464661108</v>
      </c>
      <c r="E13" s="1248">
        <f t="shared" si="0"/>
        <v>85957.197535338899</v>
      </c>
      <c r="F13" s="1248">
        <f t="shared" si="0"/>
        <v>22109</v>
      </c>
      <c r="G13" s="1248">
        <f t="shared" si="0"/>
        <v>5253</v>
      </c>
      <c r="H13" s="1248">
        <f t="shared" si="0"/>
        <v>16856</v>
      </c>
      <c r="I13" s="1248">
        <f t="shared" si="0"/>
        <v>15576</v>
      </c>
      <c r="J13" s="1248">
        <f t="shared" si="0"/>
        <v>3486</v>
      </c>
      <c r="K13" s="1248">
        <f t="shared" si="0"/>
        <v>12090</v>
      </c>
      <c r="L13" s="1249">
        <f t="shared" si="0"/>
        <v>83530</v>
      </c>
      <c r="M13" s="1249">
        <f t="shared" si="0"/>
        <v>26518.802464661108</v>
      </c>
      <c r="N13" s="1249">
        <f t="shared" si="0"/>
        <v>57011.197535338892</v>
      </c>
    </row>
    <row r="14" spans="1:14" ht="11.25" customHeight="1">
      <c r="A14" s="1170"/>
      <c r="B14" s="1171"/>
      <c r="C14" s="1227"/>
      <c r="D14" s="1227"/>
      <c r="E14" s="1227"/>
      <c r="F14" s="1227"/>
      <c r="G14" s="1227"/>
      <c r="H14" s="1227"/>
      <c r="I14" s="1227"/>
      <c r="J14" s="1227"/>
      <c r="K14" s="1227"/>
      <c r="L14" s="1228"/>
      <c r="M14" s="1229"/>
      <c r="N14" s="1229"/>
    </row>
    <row r="15" spans="1:14" ht="17.45" customHeight="1">
      <c r="A15" s="1250" t="s">
        <v>298</v>
      </c>
      <c r="B15" s="1241" t="s">
        <v>1526</v>
      </c>
      <c r="C15" s="1224">
        <f>SUM(D15:E15)</f>
        <v>11169</v>
      </c>
      <c r="D15" s="1230">
        <f>SUM(G15,J15,M15)</f>
        <v>2231</v>
      </c>
      <c r="E15" s="1230">
        <f>SUM(H15,K15,N15)</f>
        <v>8938</v>
      </c>
      <c r="F15" s="1224">
        <f>SUM(G15:H15)</f>
        <v>3468</v>
      </c>
      <c r="G15" s="1230">
        <v>820</v>
      </c>
      <c r="H15" s="1230">
        <v>2648</v>
      </c>
      <c r="I15" s="1224">
        <f>SUM(J15:K15)</f>
        <v>1952</v>
      </c>
      <c r="J15" s="1230">
        <v>300</v>
      </c>
      <c r="K15" s="1230">
        <v>1652</v>
      </c>
      <c r="L15" s="1225">
        <f>SUM(M15:N15)</f>
        <v>5749</v>
      </c>
      <c r="M15" s="1231">
        <v>1111</v>
      </c>
      <c r="N15" s="1231">
        <v>4638</v>
      </c>
    </row>
    <row r="16" spans="1:14" ht="17.45" customHeight="1">
      <c r="A16" s="1250" t="s">
        <v>300</v>
      </c>
      <c r="B16" s="1242" t="s">
        <v>1527</v>
      </c>
      <c r="C16" s="1224">
        <f t="shared" ref="C16:C37" si="1">SUM(D16:E16)</f>
        <v>8769</v>
      </c>
      <c r="D16" s="1230">
        <f t="shared" ref="D16:E37" si="2">SUM(G16,J16,M16)</f>
        <v>3465</v>
      </c>
      <c r="E16" s="1230">
        <f t="shared" si="2"/>
        <v>5304</v>
      </c>
      <c r="F16" s="1224">
        <f t="shared" ref="F16:F37" si="3">SUM(G16:H16)</f>
        <v>438</v>
      </c>
      <c r="G16" s="1230">
        <v>87</v>
      </c>
      <c r="H16" s="1230">
        <v>351</v>
      </c>
      <c r="I16" s="1224">
        <f t="shared" ref="I16:I37" si="4">SUM(J16:K16)</f>
        <v>263</v>
      </c>
      <c r="J16" s="1230">
        <v>66</v>
      </c>
      <c r="K16" s="1230">
        <v>197</v>
      </c>
      <c r="L16" s="1225">
        <f t="shared" ref="L16:L37" si="5">SUM(M16:N16)</f>
        <v>8068</v>
      </c>
      <c r="M16" s="1232">
        <v>3312</v>
      </c>
      <c r="N16" s="1232">
        <v>4756</v>
      </c>
    </row>
    <row r="17" spans="1:14" ht="17.45" customHeight="1">
      <c r="A17" s="1250" t="s">
        <v>302</v>
      </c>
      <c r="B17" s="1241" t="s">
        <v>1528</v>
      </c>
      <c r="C17" s="1224">
        <f t="shared" si="1"/>
        <v>7648</v>
      </c>
      <c r="D17" s="1230">
        <f t="shared" si="2"/>
        <v>3058</v>
      </c>
      <c r="E17" s="1230">
        <f t="shared" si="2"/>
        <v>4590</v>
      </c>
      <c r="F17" s="1224">
        <f t="shared" si="3"/>
        <v>711</v>
      </c>
      <c r="G17" s="1230">
        <v>259</v>
      </c>
      <c r="H17" s="1230">
        <v>452</v>
      </c>
      <c r="I17" s="1224">
        <f t="shared" si="4"/>
        <v>805</v>
      </c>
      <c r="J17" s="1230">
        <v>357</v>
      </c>
      <c r="K17" s="1230">
        <v>448</v>
      </c>
      <c r="L17" s="1225">
        <f t="shared" si="5"/>
        <v>6132</v>
      </c>
      <c r="M17" s="1225">
        <v>2442</v>
      </c>
      <c r="N17" s="1225">
        <v>3690</v>
      </c>
    </row>
    <row r="18" spans="1:14" ht="17.45" customHeight="1">
      <c r="A18" s="1250" t="s">
        <v>304</v>
      </c>
      <c r="B18" s="1241" t="s">
        <v>1529</v>
      </c>
      <c r="C18" s="1224">
        <f t="shared" si="1"/>
        <v>9980</v>
      </c>
      <c r="D18" s="1230">
        <f t="shared" si="2"/>
        <v>2601</v>
      </c>
      <c r="E18" s="1230">
        <f t="shared" si="2"/>
        <v>7379</v>
      </c>
      <c r="F18" s="1224">
        <f t="shared" si="3"/>
        <v>2232</v>
      </c>
      <c r="G18" s="1230">
        <v>640</v>
      </c>
      <c r="H18" s="1230">
        <v>1592</v>
      </c>
      <c r="I18" s="1224">
        <f t="shared" si="4"/>
        <v>1396</v>
      </c>
      <c r="J18" s="1230">
        <v>491</v>
      </c>
      <c r="K18" s="1230">
        <v>905</v>
      </c>
      <c r="L18" s="1225">
        <f t="shared" si="5"/>
        <v>6352</v>
      </c>
      <c r="M18" s="1231">
        <v>1470</v>
      </c>
      <c r="N18" s="1231">
        <v>4882</v>
      </c>
    </row>
    <row r="19" spans="1:14" ht="17.45" customHeight="1">
      <c r="A19" s="1250" t="s">
        <v>306</v>
      </c>
      <c r="B19" s="1243" t="s">
        <v>1530</v>
      </c>
      <c r="C19" s="1224">
        <f t="shared" si="1"/>
        <v>6787</v>
      </c>
      <c r="D19" s="1230">
        <f t="shared" si="2"/>
        <v>2140</v>
      </c>
      <c r="E19" s="1230">
        <f t="shared" si="2"/>
        <v>4647</v>
      </c>
      <c r="F19" s="1224">
        <f t="shared" si="3"/>
        <v>1227</v>
      </c>
      <c r="G19" s="1230">
        <v>265</v>
      </c>
      <c r="H19" s="1230">
        <v>962</v>
      </c>
      <c r="I19" s="1224">
        <f t="shared" si="4"/>
        <v>123</v>
      </c>
      <c r="J19" s="1230">
        <v>13</v>
      </c>
      <c r="K19" s="1230">
        <v>110</v>
      </c>
      <c r="L19" s="1225">
        <f t="shared" si="5"/>
        <v>5437</v>
      </c>
      <c r="M19" s="1232">
        <v>1862</v>
      </c>
      <c r="N19" s="1232">
        <v>3575</v>
      </c>
    </row>
    <row r="20" spans="1:14" ht="17.45" customHeight="1">
      <c r="A20" s="1250" t="s">
        <v>308</v>
      </c>
      <c r="B20" s="1243" t="s">
        <v>1531</v>
      </c>
      <c r="C20" s="1224">
        <f t="shared" si="1"/>
        <v>6590</v>
      </c>
      <c r="D20" s="1230">
        <f t="shared" si="2"/>
        <v>1706</v>
      </c>
      <c r="E20" s="1230">
        <f t="shared" si="2"/>
        <v>4884</v>
      </c>
      <c r="F20" s="1224">
        <f t="shared" si="3"/>
        <v>1326</v>
      </c>
      <c r="G20" s="1230">
        <v>251</v>
      </c>
      <c r="H20" s="1230">
        <v>1075</v>
      </c>
      <c r="I20" s="1224">
        <f t="shared" si="4"/>
        <v>906</v>
      </c>
      <c r="J20" s="1230">
        <v>425</v>
      </c>
      <c r="K20" s="1230">
        <v>481</v>
      </c>
      <c r="L20" s="1225">
        <f t="shared" si="5"/>
        <v>4358</v>
      </c>
      <c r="M20" s="1231">
        <v>1030</v>
      </c>
      <c r="N20" s="1231">
        <v>3328</v>
      </c>
    </row>
    <row r="21" spans="1:14" ht="17.45" customHeight="1">
      <c r="A21" s="1250" t="s">
        <v>310</v>
      </c>
      <c r="B21" s="1244" t="s">
        <v>1532</v>
      </c>
      <c r="C21" s="1224">
        <f t="shared" si="1"/>
        <v>7227</v>
      </c>
      <c r="D21" s="1230">
        <f t="shared" si="2"/>
        <v>2092</v>
      </c>
      <c r="E21" s="1230">
        <f t="shared" si="2"/>
        <v>5135</v>
      </c>
      <c r="F21" s="1224">
        <f t="shared" si="3"/>
        <v>1187</v>
      </c>
      <c r="G21" s="1230">
        <v>238</v>
      </c>
      <c r="H21" s="1230">
        <v>949</v>
      </c>
      <c r="I21" s="1224">
        <f t="shared" si="4"/>
        <v>1154</v>
      </c>
      <c r="J21" s="1230">
        <v>288</v>
      </c>
      <c r="K21" s="1230">
        <v>866</v>
      </c>
      <c r="L21" s="1225">
        <f t="shared" si="5"/>
        <v>4886</v>
      </c>
      <c r="M21" s="1225">
        <v>1566</v>
      </c>
      <c r="N21" s="1225">
        <v>3320</v>
      </c>
    </row>
    <row r="22" spans="1:14" ht="17.45" customHeight="1">
      <c r="A22" s="1250" t="s">
        <v>312</v>
      </c>
      <c r="B22" s="1241" t="s">
        <v>1533</v>
      </c>
      <c r="C22" s="1224">
        <f t="shared" si="1"/>
        <v>8308</v>
      </c>
      <c r="D22" s="1230">
        <f t="shared" si="2"/>
        <v>1886</v>
      </c>
      <c r="E22" s="1230">
        <f t="shared" si="2"/>
        <v>6422</v>
      </c>
      <c r="F22" s="1224">
        <f t="shared" si="3"/>
        <v>976</v>
      </c>
      <c r="G22" s="1230">
        <v>184</v>
      </c>
      <c r="H22" s="1230">
        <v>792</v>
      </c>
      <c r="I22" s="1224">
        <f t="shared" si="4"/>
        <v>875</v>
      </c>
      <c r="J22" s="1230">
        <v>94</v>
      </c>
      <c r="K22" s="1230">
        <v>781</v>
      </c>
      <c r="L22" s="1225">
        <f t="shared" si="5"/>
        <v>6457</v>
      </c>
      <c r="M22" s="1231">
        <v>1608</v>
      </c>
      <c r="N22" s="1231">
        <v>4849</v>
      </c>
    </row>
    <row r="23" spans="1:14" ht="17.45" customHeight="1">
      <c r="A23" s="1250" t="s">
        <v>314</v>
      </c>
      <c r="B23" s="1241" t="s">
        <v>1534</v>
      </c>
      <c r="C23" s="1224">
        <f t="shared" si="1"/>
        <v>5882</v>
      </c>
      <c r="D23" s="1230">
        <f t="shared" si="2"/>
        <v>4052.8024646611093</v>
      </c>
      <c r="E23" s="1230">
        <f t="shared" si="2"/>
        <v>1829.1975353388909</v>
      </c>
      <c r="F23" s="1224">
        <f t="shared" si="3"/>
        <v>970</v>
      </c>
      <c r="G23" s="1230">
        <v>596</v>
      </c>
      <c r="H23" s="1230">
        <v>374</v>
      </c>
      <c r="I23" s="1224">
        <f t="shared" si="4"/>
        <v>521</v>
      </c>
      <c r="J23" s="1230">
        <v>327</v>
      </c>
      <c r="K23" s="1230">
        <v>194</v>
      </c>
      <c r="L23" s="1225">
        <f t="shared" si="5"/>
        <v>4391</v>
      </c>
      <c r="M23" s="1233">
        <v>3129.8024646611093</v>
      </c>
      <c r="N23" s="1233">
        <v>1261.1975353388909</v>
      </c>
    </row>
    <row r="24" spans="1:14" ht="17.45" customHeight="1">
      <c r="A24" s="1250" t="s">
        <v>316</v>
      </c>
      <c r="B24" s="1241" t="s">
        <v>1535</v>
      </c>
      <c r="C24" s="1224">
        <f t="shared" si="1"/>
        <v>7791</v>
      </c>
      <c r="D24" s="1230">
        <f t="shared" si="2"/>
        <v>2184</v>
      </c>
      <c r="E24" s="1230">
        <f t="shared" si="2"/>
        <v>5607</v>
      </c>
      <c r="F24" s="1224">
        <f t="shared" si="3"/>
        <v>1446</v>
      </c>
      <c r="G24" s="1234">
        <v>275</v>
      </c>
      <c r="H24" s="1234">
        <v>1171</v>
      </c>
      <c r="I24" s="1224">
        <f t="shared" si="4"/>
        <v>877</v>
      </c>
      <c r="J24" s="1234">
        <v>141</v>
      </c>
      <c r="K24" s="1234">
        <v>736</v>
      </c>
      <c r="L24" s="1225">
        <f t="shared" si="5"/>
        <v>5468</v>
      </c>
      <c r="M24" s="1234">
        <v>1768</v>
      </c>
      <c r="N24" s="1234">
        <v>3700</v>
      </c>
    </row>
    <row r="25" spans="1:14" ht="17.45" customHeight="1">
      <c r="A25" s="1250" t="s">
        <v>318</v>
      </c>
      <c r="B25" s="1241" t="s">
        <v>1536</v>
      </c>
      <c r="C25" s="1224">
        <f t="shared" si="1"/>
        <v>2525</v>
      </c>
      <c r="D25" s="1230">
        <f t="shared" si="2"/>
        <v>594</v>
      </c>
      <c r="E25" s="1230">
        <f t="shared" si="2"/>
        <v>1931</v>
      </c>
      <c r="F25" s="1224">
        <f t="shared" si="3"/>
        <v>332</v>
      </c>
      <c r="G25" s="1230">
        <v>58</v>
      </c>
      <c r="H25" s="1230">
        <v>274</v>
      </c>
      <c r="I25" s="1224">
        <f t="shared" si="4"/>
        <v>212</v>
      </c>
      <c r="J25" s="1230">
        <v>23</v>
      </c>
      <c r="K25" s="1230">
        <v>189</v>
      </c>
      <c r="L25" s="1225">
        <f t="shared" si="5"/>
        <v>1981</v>
      </c>
      <c r="M25" s="1231">
        <v>513</v>
      </c>
      <c r="N25" s="1231">
        <v>1468</v>
      </c>
    </row>
    <row r="26" spans="1:14" ht="17.45" customHeight="1">
      <c r="A26" s="1250" t="s">
        <v>320</v>
      </c>
      <c r="B26" s="1241" t="s">
        <v>1537</v>
      </c>
      <c r="C26" s="1224">
        <f t="shared" si="1"/>
        <v>6190</v>
      </c>
      <c r="D26" s="1230">
        <f t="shared" si="2"/>
        <v>1449</v>
      </c>
      <c r="E26" s="1230">
        <f t="shared" si="2"/>
        <v>4741</v>
      </c>
      <c r="F26" s="1224">
        <f t="shared" si="3"/>
        <v>746</v>
      </c>
      <c r="G26" s="1230">
        <v>152</v>
      </c>
      <c r="H26" s="1230">
        <v>594</v>
      </c>
      <c r="I26" s="1224">
        <f t="shared" si="4"/>
        <v>791</v>
      </c>
      <c r="J26" s="1230">
        <v>136</v>
      </c>
      <c r="K26" s="1230">
        <v>655</v>
      </c>
      <c r="L26" s="1225">
        <f t="shared" si="5"/>
        <v>4653</v>
      </c>
      <c r="M26" s="1231">
        <v>1161</v>
      </c>
      <c r="N26" s="1231">
        <v>3492</v>
      </c>
    </row>
    <row r="27" spans="1:14" ht="17.45" customHeight="1">
      <c r="A27" s="1250" t="s">
        <v>322</v>
      </c>
      <c r="B27" s="1241" t="s">
        <v>1538</v>
      </c>
      <c r="C27" s="1224">
        <f t="shared" si="1"/>
        <v>2736</v>
      </c>
      <c r="D27" s="1230">
        <f t="shared" si="2"/>
        <v>734</v>
      </c>
      <c r="E27" s="1230">
        <f t="shared" si="2"/>
        <v>2002</v>
      </c>
      <c r="F27" s="1224">
        <f t="shared" si="3"/>
        <v>396</v>
      </c>
      <c r="G27" s="1230">
        <v>86</v>
      </c>
      <c r="H27" s="1230">
        <v>310</v>
      </c>
      <c r="I27" s="1224">
        <f t="shared" si="4"/>
        <v>52</v>
      </c>
      <c r="J27" s="1230">
        <v>6</v>
      </c>
      <c r="K27" s="1230">
        <v>46</v>
      </c>
      <c r="L27" s="1225">
        <f t="shared" si="5"/>
        <v>2288</v>
      </c>
      <c r="M27" s="1231">
        <v>642</v>
      </c>
      <c r="N27" s="1232">
        <v>1646</v>
      </c>
    </row>
    <row r="28" spans="1:14" ht="17.45" customHeight="1">
      <c r="A28" s="1250" t="s">
        <v>324</v>
      </c>
      <c r="B28" s="1241" t="s">
        <v>1539</v>
      </c>
      <c r="C28" s="1224">
        <f t="shared" si="1"/>
        <v>1304</v>
      </c>
      <c r="D28" s="1230">
        <f t="shared" si="2"/>
        <v>191</v>
      </c>
      <c r="E28" s="1230">
        <f t="shared" si="2"/>
        <v>1113</v>
      </c>
      <c r="F28" s="1224">
        <f t="shared" si="3"/>
        <v>286</v>
      </c>
      <c r="G28" s="1230">
        <v>46</v>
      </c>
      <c r="H28" s="1230">
        <v>240</v>
      </c>
      <c r="I28" s="1224">
        <f t="shared" si="4"/>
        <v>146</v>
      </c>
      <c r="J28" s="1230">
        <v>24</v>
      </c>
      <c r="K28" s="1230">
        <v>122</v>
      </c>
      <c r="L28" s="1225">
        <f t="shared" si="5"/>
        <v>872</v>
      </c>
      <c r="M28" s="1231">
        <v>121</v>
      </c>
      <c r="N28" s="1231">
        <v>751</v>
      </c>
    </row>
    <row r="29" spans="1:14" ht="17.45" customHeight="1">
      <c r="A29" s="1250" t="s">
        <v>326</v>
      </c>
      <c r="B29" s="1241" t="s">
        <v>1540</v>
      </c>
      <c r="C29" s="1224">
        <f t="shared" si="1"/>
        <v>4486</v>
      </c>
      <c r="D29" s="1230">
        <f t="shared" si="2"/>
        <v>853</v>
      </c>
      <c r="E29" s="1230">
        <f t="shared" si="2"/>
        <v>3633</v>
      </c>
      <c r="F29" s="1224">
        <f t="shared" si="3"/>
        <v>798</v>
      </c>
      <c r="G29" s="1230">
        <v>139</v>
      </c>
      <c r="H29" s="1230">
        <v>659</v>
      </c>
      <c r="I29" s="1224">
        <f t="shared" si="4"/>
        <v>1124</v>
      </c>
      <c r="J29" s="1230">
        <v>110</v>
      </c>
      <c r="K29" s="1230">
        <v>1014</v>
      </c>
      <c r="L29" s="1225">
        <f t="shared" si="5"/>
        <v>2564</v>
      </c>
      <c r="M29" s="1231">
        <v>604</v>
      </c>
      <c r="N29" s="1231">
        <v>1960</v>
      </c>
    </row>
    <row r="30" spans="1:14" ht="17.45" customHeight="1">
      <c r="A30" s="1250" t="s">
        <v>328</v>
      </c>
      <c r="B30" s="1245" t="s">
        <v>1541</v>
      </c>
      <c r="C30" s="1224">
        <f t="shared" si="1"/>
        <v>3645</v>
      </c>
      <c r="D30" s="1230">
        <f t="shared" si="2"/>
        <v>674</v>
      </c>
      <c r="E30" s="1230">
        <f t="shared" si="2"/>
        <v>2971</v>
      </c>
      <c r="F30" s="1224">
        <f t="shared" si="3"/>
        <v>643</v>
      </c>
      <c r="G30" s="1230">
        <v>122</v>
      </c>
      <c r="H30" s="1230">
        <v>521</v>
      </c>
      <c r="I30" s="1224">
        <f t="shared" si="4"/>
        <v>858</v>
      </c>
      <c r="J30" s="1230">
        <v>78</v>
      </c>
      <c r="K30" s="1230">
        <v>780</v>
      </c>
      <c r="L30" s="1225">
        <f t="shared" si="5"/>
        <v>2144</v>
      </c>
      <c r="M30" s="1231">
        <v>474</v>
      </c>
      <c r="N30" s="1231">
        <v>1670</v>
      </c>
    </row>
    <row r="31" spans="1:14" ht="17.45" customHeight="1">
      <c r="A31" s="1250" t="s">
        <v>330</v>
      </c>
      <c r="B31" s="1241" t="s">
        <v>1542</v>
      </c>
      <c r="C31" s="1224">
        <f t="shared" si="1"/>
        <v>2393</v>
      </c>
      <c r="D31" s="1230">
        <f t="shared" si="2"/>
        <v>562</v>
      </c>
      <c r="E31" s="1230">
        <f t="shared" si="2"/>
        <v>1831</v>
      </c>
      <c r="F31" s="1224">
        <f t="shared" si="3"/>
        <v>469</v>
      </c>
      <c r="G31" s="1230">
        <v>94</v>
      </c>
      <c r="H31" s="1230">
        <v>375</v>
      </c>
      <c r="I31" s="1224">
        <f t="shared" si="4"/>
        <v>206</v>
      </c>
      <c r="J31" s="1230">
        <v>23</v>
      </c>
      <c r="K31" s="1230">
        <v>183</v>
      </c>
      <c r="L31" s="1225">
        <f t="shared" si="5"/>
        <v>1718</v>
      </c>
      <c r="M31" s="1231">
        <v>445</v>
      </c>
      <c r="N31" s="1231">
        <v>1273</v>
      </c>
    </row>
    <row r="32" spans="1:14" ht="17.45" customHeight="1">
      <c r="A32" s="1250" t="s">
        <v>332</v>
      </c>
      <c r="B32" s="1243" t="s">
        <v>1543</v>
      </c>
      <c r="C32" s="1224">
        <f t="shared" si="1"/>
        <v>3486</v>
      </c>
      <c r="D32" s="1230">
        <f t="shared" si="2"/>
        <v>964</v>
      </c>
      <c r="E32" s="1230">
        <f t="shared" si="2"/>
        <v>2522</v>
      </c>
      <c r="F32" s="1224">
        <f t="shared" si="3"/>
        <v>545</v>
      </c>
      <c r="G32" s="1230">
        <v>116</v>
      </c>
      <c r="H32" s="1230">
        <v>429</v>
      </c>
      <c r="I32" s="1224">
        <f t="shared" si="4"/>
        <v>248</v>
      </c>
      <c r="J32" s="1230">
        <v>44</v>
      </c>
      <c r="K32" s="1230">
        <v>204</v>
      </c>
      <c r="L32" s="1225">
        <f t="shared" si="5"/>
        <v>2693</v>
      </c>
      <c r="M32" s="1231">
        <v>804</v>
      </c>
      <c r="N32" s="1231">
        <v>1889</v>
      </c>
    </row>
    <row r="33" spans="1:14" ht="17.45" customHeight="1">
      <c r="A33" s="1250" t="s">
        <v>334</v>
      </c>
      <c r="B33" s="1241" t="s">
        <v>1544</v>
      </c>
      <c r="C33" s="1224">
        <f t="shared" si="1"/>
        <v>3379</v>
      </c>
      <c r="D33" s="1230">
        <f t="shared" si="2"/>
        <v>843</v>
      </c>
      <c r="E33" s="1230">
        <f t="shared" si="2"/>
        <v>2536</v>
      </c>
      <c r="F33" s="1224">
        <f t="shared" si="3"/>
        <v>987</v>
      </c>
      <c r="G33" s="1235">
        <v>203</v>
      </c>
      <c r="H33" s="1235">
        <v>784</v>
      </c>
      <c r="I33" s="1236">
        <f t="shared" si="4"/>
        <v>325</v>
      </c>
      <c r="J33" s="1235">
        <v>45</v>
      </c>
      <c r="K33" s="1235">
        <v>280</v>
      </c>
      <c r="L33" s="1237">
        <f t="shared" si="5"/>
        <v>2067</v>
      </c>
      <c r="M33" s="1238">
        <v>595</v>
      </c>
      <c r="N33" s="1238">
        <v>1472</v>
      </c>
    </row>
    <row r="34" spans="1:14" ht="17.45" customHeight="1">
      <c r="A34" s="1250" t="s">
        <v>336</v>
      </c>
      <c r="B34" s="1243" t="s">
        <v>1545</v>
      </c>
      <c r="C34" s="1224">
        <f t="shared" si="1"/>
        <v>3583</v>
      </c>
      <c r="D34" s="1230">
        <f t="shared" si="2"/>
        <v>1028</v>
      </c>
      <c r="E34" s="1230">
        <f t="shared" si="2"/>
        <v>2555</v>
      </c>
      <c r="F34" s="1224">
        <f t="shared" si="3"/>
        <v>905</v>
      </c>
      <c r="G34" s="1230">
        <v>233</v>
      </c>
      <c r="H34" s="1230">
        <v>672</v>
      </c>
      <c r="I34" s="1224">
        <f t="shared" si="4"/>
        <v>197</v>
      </c>
      <c r="J34" s="1230">
        <v>45</v>
      </c>
      <c r="K34" s="1230">
        <v>152</v>
      </c>
      <c r="L34" s="1225">
        <f t="shared" si="5"/>
        <v>2481</v>
      </c>
      <c r="M34" s="1231">
        <v>750</v>
      </c>
      <c r="N34" s="1231">
        <v>1731</v>
      </c>
    </row>
    <row r="35" spans="1:14" ht="17.45" customHeight="1">
      <c r="A35" s="1251" t="s">
        <v>338</v>
      </c>
      <c r="B35" s="1246" t="s">
        <v>25</v>
      </c>
      <c r="C35" s="1224">
        <f t="shared" si="1"/>
        <v>2058</v>
      </c>
      <c r="D35" s="1230">
        <f t="shared" si="2"/>
        <v>863</v>
      </c>
      <c r="E35" s="1230">
        <f t="shared" si="2"/>
        <v>1195</v>
      </c>
      <c r="F35" s="1224">
        <f t="shared" si="3"/>
        <v>413</v>
      </c>
      <c r="G35" s="1224">
        <v>72</v>
      </c>
      <c r="H35" s="1224">
        <v>341</v>
      </c>
      <c r="I35" s="1224">
        <f t="shared" si="4"/>
        <v>102</v>
      </c>
      <c r="J35" s="1224">
        <v>30</v>
      </c>
      <c r="K35" s="1224">
        <v>72</v>
      </c>
      <c r="L35" s="1225">
        <f t="shared" si="5"/>
        <v>1543</v>
      </c>
      <c r="M35" s="1225">
        <v>761</v>
      </c>
      <c r="N35" s="1225">
        <v>782</v>
      </c>
    </row>
    <row r="36" spans="1:14" ht="17.45" customHeight="1">
      <c r="A36" s="1250" t="s">
        <v>340</v>
      </c>
      <c r="B36" s="1241" t="s">
        <v>26</v>
      </c>
      <c r="C36" s="1224">
        <f t="shared" si="1"/>
        <v>4577</v>
      </c>
      <c r="D36" s="1230">
        <f t="shared" si="2"/>
        <v>863</v>
      </c>
      <c r="E36" s="1230">
        <f t="shared" si="2"/>
        <v>3714</v>
      </c>
      <c r="F36" s="1224">
        <f t="shared" si="3"/>
        <v>1525</v>
      </c>
      <c r="G36" s="1230">
        <v>289</v>
      </c>
      <c r="H36" s="1230">
        <v>1236</v>
      </c>
      <c r="I36" s="1224">
        <f t="shared" si="4"/>
        <v>2261</v>
      </c>
      <c r="J36" s="1230">
        <v>394</v>
      </c>
      <c r="K36" s="1230">
        <v>1867</v>
      </c>
      <c r="L36" s="1225">
        <f t="shared" si="5"/>
        <v>791</v>
      </c>
      <c r="M36" s="1231">
        <v>180</v>
      </c>
      <c r="N36" s="1231">
        <v>611</v>
      </c>
    </row>
    <row r="37" spans="1:14" ht="17.45" customHeight="1" thickBot="1">
      <c r="A37" s="1252" t="s">
        <v>342</v>
      </c>
      <c r="B37" s="1247" t="s">
        <v>27</v>
      </c>
      <c r="C37" s="1239">
        <f t="shared" si="1"/>
        <v>702</v>
      </c>
      <c r="D37" s="1240">
        <f t="shared" si="2"/>
        <v>224</v>
      </c>
      <c r="E37" s="1240">
        <f t="shared" si="2"/>
        <v>478</v>
      </c>
      <c r="F37" s="1239">
        <f t="shared" si="3"/>
        <v>83</v>
      </c>
      <c r="G37" s="1240">
        <v>28</v>
      </c>
      <c r="H37" s="1240">
        <v>55</v>
      </c>
      <c r="I37" s="1239">
        <f t="shared" si="4"/>
        <v>182</v>
      </c>
      <c r="J37" s="1240">
        <v>26</v>
      </c>
      <c r="K37" s="1240">
        <v>156</v>
      </c>
      <c r="L37" s="1239">
        <f t="shared" si="5"/>
        <v>437</v>
      </c>
      <c r="M37" s="1240">
        <v>170</v>
      </c>
      <c r="N37" s="1240">
        <v>267</v>
      </c>
    </row>
    <row r="38" spans="1:14" ht="12.95" customHeight="1">
      <c r="A38" s="797" t="s">
        <v>1262</v>
      </c>
      <c r="B38" s="797"/>
      <c r="C38" s="388"/>
      <c r="D38" s="388"/>
      <c r="E38" s="388"/>
      <c r="F38" s="388"/>
      <c r="G38" s="388"/>
      <c r="H38" s="388"/>
      <c r="I38" s="388"/>
      <c r="J38" s="388"/>
      <c r="K38" s="388"/>
      <c r="L38" s="684"/>
      <c r="M38" s="684"/>
      <c r="N38" s="684"/>
    </row>
  </sheetData>
  <mergeCells count="24">
    <mergeCell ref="A3:N3"/>
    <mergeCell ref="A4:N4"/>
    <mergeCell ref="A9:B9"/>
    <mergeCell ref="A10:B10"/>
    <mergeCell ref="A11:B11"/>
    <mergeCell ref="I7:I8"/>
    <mergeCell ref="J7:J8"/>
    <mergeCell ref="K7:K8"/>
    <mergeCell ref="C6:E6"/>
    <mergeCell ref="F6:H6"/>
    <mergeCell ref="I6:K6"/>
    <mergeCell ref="L6:N6"/>
    <mergeCell ref="L7:L8"/>
    <mergeCell ref="M7:M8"/>
    <mergeCell ref="N7:N8"/>
    <mergeCell ref="A12:B12"/>
    <mergeCell ref="A13:B13"/>
    <mergeCell ref="F7:F8"/>
    <mergeCell ref="G7:G8"/>
    <mergeCell ref="H7:H8"/>
    <mergeCell ref="C7:C8"/>
    <mergeCell ref="D7:D8"/>
    <mergeCell ref="A6:B8"/>
    <mergeCell ref="E7:E8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D15:E37" unlockedFormula="1"/>
  </ignoredError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zoomScaleNormal="100" zoomScaleSheetLayoutView="100" workbookViewId="0">
      <selection activeCell="C6" sqref="C6:E6"/>
    </sheetView>
  </sheetViews>
  <sheetFormatPr defaultRowHeight="14.25"/>
  <cols>
    <col min="1" max="1" width="4.875" style="117" customWidth="1"/>
    <col min="2" max="2" width="7.625" style="117" customWidth="1"/>
    <col min="3" max="3" width="6.625" style="117" customWidth="1"/>
    <col min="4" max="6" width="6.125" style="117" customWidth="1"/>
    <col min="7" max="14" width="5.625" style="117" customWidth="1"/>
    <col min="15" max="16384" width="9" style="117"/>
  </cols>
  <sheetData>
    <row r="1" spans="1:14" ht="14.1" customHeight="1">
      <c r="A1" s="55"/>
      <c r="B1" s="55"/>
      <c r="C1" s="2"/>
      <c r="D1" s="2"/>
      <c r="E1" s="2"/>
      <c r="F1" s="2"/>
      <c r="G1" s="2"/>
      <c r="H1" s="2"/>
      <c r="I1" s="998"/>
      <c r="J1" s="998"/>
      <c r="K1" s="998"/>
      <c r="L1" s="998"/>
      <c r="M1" s="998"/>
      <c r="N1" s="233" t="s">
        <v>1487</v>
      </c>
    </row>
    <row r="3" spans="1:14" ht="19.5">
      <c r="A3" s="1436" t="s">
        <v>1496</v>
      </c>
      <c r="B3" s="1436"/>
      <c r="C3" s="1436"/>
      <c r="D3" s="1436"/>
      <c r="E3" s="1436"/>
      <c r="F3" s="1436"/>
      <c r="G3" s="1436"/>
      <c r="H3" s="1436"/>
      <c r="I3" s="1436"/>
      <c r="J3" s="1436"/>
      <c r="K3" s="1436"/>
      <c r="L3" s="1436"/>
      <c r="M3" s="1436"/>
      <c r="N3" s="1436"/>
    </row>
    <row r="4" spans="1:14" ht="19.5">
      <c r="A4" s="1436" t="s">
        <v>1199</v>
      </c>
      <c r="B4" s="1436"/>
      <c r="C4" s="1436"/>
      <c r="D4" s="1436"/>
      <c r="E4" s="1436"/>
      <c r="F4" s="1436"/>
      <c r="G4" s="1436"/>
      <c r="H4" s="1436"/>
      <c r="I4" s="1436"/>
      <c r="J4" s="1436"/>
      <c r="K4" s="1436"/>
      <c r="L4" s="1436"/>
      <c r="M4" s="1436"/>
      <c r="N4" s="1436"/>
    </row>
    <row r="5" spans="1:14" ht="21.75" customHeight="1" thickBot="1">
      <c r="A5" s="839" t="s">
        <v>220</v>
      </c>
      <c r="B5" s="839"/>
      <c r="C5" s="839"/>
      <c r="D5" s="839"/>
      <c r="E5" s="839"/>
      <c r="F5" s="842"/>
      <c r="G5" s="842"/>
      <c r="H5" s="842"/>
      <c r="I5" s="842"/>
      <c r="J5" s="842"/>
      <c r="K5" s="843"/>
      <c r="L5" s="843"/>
      <c r="N5" s="844" t="s">
        <v>225</v>
      </c>
    </row>
    <row r="6" spans="1:14" ht="50.1" customHeight="1">
      <c r="A6" s="2158" t="s">
        <v>1549</v>
      </c>
      <c r="B6" s="2159"/>
      <c r="C6" s="2154" t="s">
        <v>1193</v>
      </c>
      <c r="D6" s="2036"/>
      <c r="E6" s="2036"/>
      <c r="F6" s="1560" t="s">
        <v>1551</v>
      </c>
      <c r="G6" s="1957"/>
      <c r="H6" s="1957"/>
      <c r="I6" s="2155" t="s">
        <v>1477</v>
      </c>
      <c r="J6" s="2156"/>
      <c r="K6" s="2157"/>
      <c r="L6" s="2155" t="s">
        <v>1194</v>
      </c>
      <c r="M6" s="2169"/>
      <c r="N6" s="2169"/>
    </row>
    <row r="7" spans="1:14" ht="24" customHeight="1">
      <c r="A7" s="2160"/>
      <c r="B7" s="2161"/>
      <c r="C7" s="2171"/>
      <c r="D7" s="1756" t="s">
        <v>1197</v>
      </c>
      <c r="E7" s="1756" t="s">
        <v>1548</v>
      </c>
      <c r="F7" s="2170" t="s">
        <v>1022</v>
      </c>
      <c r="G7" s="1759" t="s">
        <v>1550</v>
      </c>
      <c r="H7" s="1749" t="s">
        <v>1478</v>
      </c>
      <c r="I7" s="2164" t="s">
        <v>1022</v>
      </c>
      <c r="J7" s="2166" t="s">
        <v>1550</v>
      </c>
      <c r="K7" s="2166" t="s">
        <v>1478</v>
      </c>
      <c r="L7" s="2164" t="s">
        <v>1022</v>
      </c>
      <c r="M7" s="2166" t="s">
        <v>1550</v>
      </c>
      <c r="N7" s="2167" t="s">
        <v>1478</v>
      </c>
    </row>
    <row r="8" spans="1:14" ht="24" customHeight="1">
      <c r="A8" s="2162"/>
      <c r="B8" s="2163"/>
      <c r="C8" s="1779"/>
      <c r="D8" s="1766"/>
      <c r="E8" s="1766"/>
      <c r="F8" s="1765"/>
      <c r="G8" s="1765"/>
      <c r="H8" s="1774"/>
      <c r="I8" s="2165"/>
      <c r="J8" s="2165"/>
      <c r="K8" s="2165"/>
      <c r="L8" s="2165"/>
      <c r="M8" s="2165"/>
      <c r="N8" s="2168"/>
    </row>
    <row r="9" spans="1:14" ht="18" customHeight="1">
      <c r="A9" s="1670" t="s">
        <v>344</v>
      </c>
      <c r="B9" s="1671"/>
      <c r="C9" s="1069" t="s">
        <v>908</v>
      </c>
      <c r="D9" s="1069" t="s">
        <v>908</v>
      </c>
      <c r="E9" s="1069" t="s">
        <v>908</v>
      </c>
      <c r="F9" s="1069" t="s">
        <v>908</v>
      </c>
      <c r="G9" s="1069" t="s">
        <v>908</v>
      </c>
      <c r="H9" s="1069" t="s">
        <v>908</v>
      </c>
      <c r="I9" s="1069" t="s">
        <v>908</v>
      </c>
      <c r="J9" s="1069" t="s">
        <v>908</v>
      </c>
      <c r="K9" s="1069" t="s">
        <v>908</v>
      </c>
      <c r="L9" s="1070" t="s">
        <v>908</v>
      </c>
      <c r="M9" s="1143" t="s">
        <v>908</v>
      </c>
      <c r="N9" s="1143" t="s">
        <v>908</v>
      </c>
    </row>
    <row r="10" spans="1:14" ht="18" customHeight="1">
      <c r="A10" s="1672" t="s">
        <v>297</v>
      </c>
      <c r="B10" s="1673"/>
      <c r="C10" s="1069" t="s">
        <v>908</v>
      </c>
      <c r="D10" s="1069" t="s">
        <v>908</v>
      </c>
      <c r="E10" s="1069" t="s">
        <v>908</v>
      </c>
      <c r="F10" s="1069" t="s">
        <v>908</v>
      </c>
      <c r="G10" s="1069" t="s">
        <v>908</v>
      </c>
      <c r="H10" s="1069" t="s">
        <v>908</v>
      </c>
      <c r="I10" s="1069" t="s">
        <v>908</v>
      </c>
      <c r="J10" s="1069" t="s">
        <v>908</v>
      </c>
      <c r="K10" s="1069" t="s">
        <v>908</v>
      </c>
      <c r="L10" s="1070" t="s">
        <v>908</v>
      </c>
      <c r="M10" s="1143" t="s">
        <v>908</v>
      </c>
      <c r="N10" s="1143" t="s">
        <v>908</v>
      </c>
    </row>
    <row r="11" spans="1:14" ht="18" customHeight="1">
      <c r="A11" s="1672" t="s">
        <v>1084</v>
      </c>
      <c r="B11" s="1673"/>
      <c r="C11" s="1069" t="s">
        <v>908</v>
      </c>
      <c r="D11" s="1069" t="s">
        <v>908</v>
      </c>
      <c r="E11" s="1069" t="s">
        <v>908</v>
      </c>
      <c r="F11" s="1069" t="s">
        <v>908</v>
      </c>
      <c r="G11" s="1069" t="s">
        <v>908</v>
      </c>
      <c r="H11" s="1069" t="s">
        <v>908</v>
      </c>
      <c r="I11" s="1069" t="s">
        <v>908</v>
      </c>
      <c r="J11" s="1069" t="s">
        <v>908</v>
      </c>
      <c r="K11" s="1069" t="s">
        <v>908</v>
      </c>
      <c r="L11" s="1070" t="s">
        <v>908</v>
      </c>
      <c r="M11" s="1143" t="s">
        <v>908</v>
      </c>
      <c r="N11" s="1143" t="s">
        <v>908</v>
      </c>
    </row>
    <row r="12" spans="1:14" ht="18" customHeight="1">
      <c r="A12" s="1672" t="s">
        <v>904</v>
      </c>
      <c r="B12" s="1673"/>
      <c r="C12" s="1069" t="s">
        <v>908</v>
      </c>
      <c r="D12" s="1069" t="s">
        <v>908</v>
      </c>
      <c r="E12" s="1069" t="s">
        <v>908</v>
      </c>
      <c r="F12" s="1069" t="s">
        <v>908</v>
      </c>
      <c r="G12" s="1069" t="s">
        <v>908</v>
      </c>
      <c r="H12" s="1069" t="s">
        <v>908</v>
      </c>
      <c r="I12" s="1069" t="s">
        <v>908</v>
      </c>
      <c r="J12" s="1069" t="s">
        <v>908</v>
      </c>
      <c r="K12" s="1069" t="s">
        <v>908</v>
      </c>
      <c r="L12" s="1070" t="s">
        <v>908</v>
      </c>
      <c r="M12" s="1143" t="s">
        <v>908</v>
      </c>
      <c r="N12" s="1143" t="s">
        <v>908</v>
      </c>
    </row>
    <row r="13" spans="1:14" ht="18" customHeight="1">
      <c r="A13" s="1668" t="s">
        <v>1190</v>
      </c>
      <c r="B13" s="1669"/>
      <c r="C13" s="1248">
        <f>SUM(C15:C37)</f>
        <v>122342</v>
      </c>
      <c r="D13" s="1248">
        <f t="shared" ref="D13:N13" si="0">SUM(D15:D37)</f>
        <v>85608</v>
      </c>
      <c r="E13" s="1248">
        <f t="shared" si="0"/>
        <v>36734</v>
      </c>
      <c r="F13" s="1248">
        <f t="shared" si="0"/>
        <v>22102</v>
      </c>
      <c r="G13" s="1248">
        <f t="shared" si="0"/>
        <v>14156</v>
      </c>
      <c r="H13" s="1248">
        <f t="shared" si="0"/>
        <v>7946</v>
      </c>
      <c r="I13" s="1248">
        <f t="shared" si="0"/>
        <v>15548</v>
      </c>
      <c r="J13" s="1248">
        <f t="shared" si="0"/>
        <v>9456</v>
      </c>
      <c r="K13" s="1248">
        <f t="shared" si="0"/>
        <v>6092</v>
      </c>
      <c r="L13" s="1249">
        <f t="shared" si="0"/>
        <v>84692</v>
      </c>
      <c r="M13" s="1249">
        <f t="shared" si="0"/>
        <v>61996</v>
      </c>
      <c r="N13" s="1249">
        <f t="shared" si="0"/>
        <v>22696</v>
      </c>
    </row>
    <row r="14" spans="1:14" ht="11.25" customHeight="1">
      <c r="A14" s="1170"/>
      <c r="B14" s="1171"/>
      <c r="C14" s="1248"/>
      <c r="D14" s="1248"/>
      <c r="E14" s="1248"/>
      <c r="F14" s="1248"/>
      <c r="G14" s="1248"/>
      <c r="H14" s="1248"/>
      <c r="I14" s="1248"/>
      <c r="J14" s="1248"/>
      <c r="K14" s="1248"/>
      <c r="L14" s="1249"/>
      <c r="M14" s="1253"/>
      <c r="N14" s="1253"/>
    </row>
    <row r="15" spans="1:14" ht="16.7" customHeight="1">
      <c r="A15" s="1250" t="s">
        <v>298</v>
      </c>
      <c r="B15" s="1241" t="s">
        <v>1526</v>
      </c>
      <c r="C15" s="1254">
        <f>SUM(D15:E15)</f>
        <v>11169</v>
      </c>
      <c r="D15" s="1255">
        <f>SUM(G15,J15,M15)</f>
        <v>8199</v>
      </c>
      <c r="E15" s="1255">
        <f>SUM(H15,K15,N15)</f>
        <v>2970</v>
      </c>
      <c r="F15" s="1254">
        <f>SUM(G15:H15)</f>
        <v>3468</v>
      </c>
      <c r="G15" s="1256">
        <v>2411</v>
      </c>
      <c r="H15" s="1256">
        <v>1057</v>
      </c>
      <c r="I15" s="1254">
        <f>SUM(J15:K15)</f>
        <v>1952</v>
      </c>
      <c r="J15" s="1256">
        <v>1196</v>
      </c>
      <c r="K15" s="1256">
        <v>756</v>
      </c>
      <c r="L15" s="1257">
        <f>SUM(M15:N15)</f>
        <v>5749</v>
      </c>
      <c r="M15" s="1258">
        <v>4592</v>
      </c>
      <c r="N15" s="1258">
        <v>1157</v>
      </c>
    </row>
    <row r="16" spans="1:14" ht="16.7" customHeight="1">
      <c r="A16" s="1250" t="s">
        <v>300</v>
      </c>
      <c r="B16" s="1242" t="s">
        <v>1527</v>
      </c>
      <c r="C16" s="1254">
        <f t="shared" ref="C16:C37" si="1">SUM(D16:E16)</f>
        <v>8769</v>
      </c>
      <c r="D16" s="1255">
        <f t="shared" ref="D16:E37" si="2">SUM(G16,J16,M16)</f>
        <v>6927</v>
      </c>
      <c r="E16" s="1255">
        <f t="shared" si="2"/>
        <v>1842</v>
      </c>
      <c r="F16" s="1254">
        <f t="shared" ref="F16:F37" si="3">SUM(G16:H16)</f>
        <v>438</v>
      </c>
      <c r="G16" s="1256">
        <v>262</v>
      </c>
      <c r="H16" s="1256">
        <v>176</v>
      </c>
      <c r="I16" s="1254">
        <f t="shared" ref="I16:I37" si="4">SUM(J16:K16)</f>
        <v>263</v>
      </c>
      <c r="J16" s="1256">
        <v>184</v>
      </c>
      <c r="K16" s="1256">
        <v>79</v>
      </c>
      <c r="L16" s="1257">
        <f t="shared" ref="L16:L37" si="5">SUM(M16:N16)</f>
        <v>8068</v>
      </c>
      <c r="M16" s="1258">
        <v>6481</v>
      </c>
      <c r="N16" s="1258">
        <v>1587</v>
      </c>
    </row>
    <row r="17" spans="1:14" ht="16.7" customHeight="1">
      <c r="A17" s="1250" t="s">
        <v>302</v>
      </c>
      <c r="B17" s="1241" t="s">
        <v>1528</v>
      </c>
      <c r="C17" s="1254">
        <f t="shared" si="1"/>
        <v>7648</v>
      </c>
      <c r="D17" s="1255">
        <f t="shared" si="2"/>
        <v>7274</v>
      </c>
      <c r="E17" s="1255">
        <f t="shared" si="2"/>
        <v>374</v>
      </c>
      <c r="F17" s="1254">
        <f t="shared" si="3"/>
        <v>711</v>
      </c>
      <c r="G17" s="1256">
        <v>681</v>
      </c>
      <c r="H17" s="1256">
        <v>30</v>
      </c>
      <c r="I17" s="1254">
        <f t="shared" si="4"/>
        <v>805</v>
      </c>
      <c r="J17" s="1256">
        <v>771</v>
      </c>
      <c r="K17" s="1256">
        <v>34</v>
      </c>
      <c r="L17" s="1257">
        <f t="shared" si="5"/>
        <v>6132</v>
      </c>
      <c r="M17" s="1259">
        <v>5822</v>
      </c>
      <c r="N17" s="1259">
        <v>310</v>
      </c>
    </row>
    <row r="18" spans="1:14" ht="16.7" customHeight="1">
      <c r="A18" s="1250" t="s">
        <v>304</v>
      </c>
      <c r="B18" s="1241" t="s">
        <v>1529</v>
      </c>
      <c r="C18" s="1254">
        <f t="shared" si="1"/>
        <v>9980</v>
      </c>
      <c r="D18" s="1255">
        <f t="shared" si="2"/>
        <v>6655</v>
      </c>
      <c r="E18" s="1255">
        <f t="shared" si="2"/>
        <v>3325</v>
      </c>
      <c r="F18" s="1254">
        <f t="shared" si="3"/>
        <v>2232</v>
      </c>
      <c r="G18" s="1256">
        <v>1406</v>
      </c>
      <c r="H18" s="1256">
        <v>826</v>
      </c>
      <c r="I18" s="1254">
        <f t="shared" si="4"/>
        <v>1396</v>
      </c>
      <c r="J18" s="1256">
        <v>950</v>
      </c>
      <c r="K18" s="1256">
        <v>446</v>
      </c>
      <c r="L18" s="1257">
        <f t="shared" si="5"/>
        <v>6352</v>
      </c>
      <c r="M18" s="1258">
        <v>4299</v>
      </c>
      <c r="N18" s="1258">
        <v>2053</v>
      </c>
    </row>
    <row r="19" spans="1:14" ht="16.7" customHeight="1">
      <c r="A19" s="1250" t="s">
        <v>306</v>
      </c>
      <c r="B19" s="1243" t="s">
        <v>1530</v>
      </c>
      <c r="C19" s="1254">
        <f t="shared" si="1"/>
        <v>6787</v>
      </c>
      <c r="D19" s="1255">
        <f t="shared" si="2"/>
        <v>4879</v>
      </c>
      <c r="E19" s="1255">
        <f t="shared" si="2"/>
        <v>1908</v>
      </c>
      <c r="F19" s="1254">
        <f t="shared" si="3"/>
        <v>1227</v>
      </c>
      <c r="G19" s="1256">
        <v>841</v>
      </c>
      <c r="H19" s="1256">
        <v>386</v>
      </c>
      <c r="I19" s="1254">
        <f t="shared" si="4"/>
        <v>123</v>
      </c>
      <c r="J19" s="1256">
        <v>69</v>
      </c>
      <c r="K19" s="1256">
        <v>54</v>
      </c>
      <c r="L19" s="1257">
        <f t="shared" si="5"/>
        <v>5437</v>
      </c>
      <c r="M19" s="1258">
        <v>3969</v>
      </c>
      <c r="N19" s="1258">
        <v>1468</v>
      </c>
    </row>
    <row r="20" spans="1:14" ht="16.7" customHeight="1">
      <c r="A20" s="1250" t="s">
        <v>308</v>
      </c>
      <c r="B20" s="1243" t="s">
        <v>1531</v>
      </c>
      <c r="C20" s="1254">
        <f t="shared" si="1"/>
        <v>6590</v>
      </c>
      <c r="D20" s="1255">
        <f t="shared" si="2"/>
        <v>4785</v>
      </c>
      <c r="E20" s="1255">
        <f t="shared" si="2"/>
        <v>1805</v>
      </c>
      <c r="F20" s="1254">
        <f t="shared" si="3"/>
        <v>1326</v>
      </c>
      <c r="G20" s="1256">
        <v>453</v>
      </c>
      <c r="H20" s="1256">
        <v>873</v>
      </c>
      <c r="I20" s="1254">
        <f t="shared" si="4"/>
        <v>906</v>
      </c>
      <c r="J20" s="1256">
        <v>233</v>
      </c>
      <c r="K20" s="1256">
        <v>673</v>
      </c>
      <c r="L20" s="1257">
        <f t="shared" si="5"/>
        <v>4358</v>
      </c>
      <c r="M20" s="1258">
        <v>4099</v>
      </c>
      <c r="N20" s="1258">
        <v>259</v>
      </c>
    </row>
    <row r="21" spans="1:14" ht="16.7" customHeight="1">
      <c r="A21" s="1250" t="s">
        <v>310</v>
      </c>
      <c r="B21" s="1244" t="s">
        <v>1532</v>
      </c>
      <c r="C21" s="1254">
        <f t="shared" si="1"/>
        <v>7227</v>
      </c>
      <c r="D21" s="1255">
        <f t="shared" si="2"/>
        <v>5211</v>
      </c>
      <c r="E21" s="1255">
        <f t="shared" si="2"/>
        <v>2016</v>
      </c>
      <c r="F21" s="1254">
        <f t="shared" si="3"/>
        <v>1187</v>
      </c>
      <c r="G21" s="1256">
        <v>818</v>
      </c>
      <c r="H21" s="1256">
        <v>369</v>
      </c>
      <c r="I21" s="1254">
        <f t="shared" si="4"/>
        <v>1154</v>
      </c>
      <c r="J21" s="1256">
        <v>686</v>
      </c>
      <c r="K21" s="1256">
        <v>468</v>
      </c>
      <c r="L21" s="1257">
        <f t="shared" si="5"/>
        <v>4886</v>
      </c>
      <c r="M21" s="1259">
        <v>3707</v>
      </c>
      <c r="N21" s="1259">
        <v>1179</v>
      </c>
    </row>
    <row r="22" spans="1:14" ht="16.7" customHeight="1">
      <c r="A22" s="1250" t="s">
        <v>312</v>
      </c>
      <c r="B22" s="1241" t="s">
        <v>1533</v>
      </c>
      <c r="C22" s="1254">
        <f t="shared" si="1"/>
        <v>8308</v>
      </c>
      <c r="D22" s="1255">
        <f t="shared" si="2"/>
        <v>5921</v>
      </c>
      <c r="E22" s="1255">
        <f t="shared" si="2"/>
        <v>2387</v>
      </c>
      <c r="F22" s="1254">
        <f t="shared" si="3"/>
        <v>976</v>
      </c>
      <c r="G22" s="1256">
        <v>639</v>
      </c>
      <c r="H22" s="1256">
        <v>337</v>
      </c>
      <c r="I22" s="1254">
        <f t="shared" si="4"/>
        <v>836</v>
      </c>
      <c r="J22" s="1256">
        <v>444</v>
      </c>
      <c r="K22" s="1256">
        <v>392</v>
      </c>
      <c r="L22" s="1257">
        <f t="shared" si="5"/>
        <v>6496</v>
      </c>
      <c r="M22" s="1258">
        <v>4838</v>
      </c>
      <c r="N22" s="1258">
        <v>1658</v>
      </c>
    </row>
    <row r="23" spans="1:14" ht="16.7" customHeight="1">
      <c r="A23" s="1250" t="s">
        <v>314</v>
      </c>
      <c r="B23" s="1241" t="s">
        <v>1534</v>
      </c>
      <c r="C23" s="1254">
        <f t="shared" si="1"/>
        <v>7009</v>
      </c>
      <c r="D23" s="1255">
        <f t="shared" si="2"/>
        <v>4725</v>
      </c>
      <c r="E23" s="1255">
        <f t="shared" si="2"/>
        <v>2284</v>
      </c>
      <c r="F23" s="1254">
        <f t="shared" si="3"/>
        <v>970</v>
      </c>
      <c r="G23" s="1256">
        <v>596</v>
      </c>
      <c r="H23" s="1256">
        <v>374</v>
      </c>
      <c r="I23" s="1254">
        <f t="shared" si="4"/>
        <v>521</v>
      </c>
      <c r="J23" s="1256">
        <v>327</v>
      </c>
      <c r="K23" s="1256">
        <v>194</v>
      </c>
      <c r="L23" s="1257">
        <f t="shared" si="5"/>
        <v>5518</v>
      </c>
      <c r="M23" s="1258">
        <v>3802</v>
      </c>
      <c r="N23" s="1258">
        <v>1716</v>
      </c>
    </row>
    <row r="24" spans="1:14" ht="16.7" customHeight="1">
      <c r="A24" s="1250" t="s">
        <v>316</v>
      </c>
      <c r="B24" s="1241" t="s">
        <v>1535</v>
      </c>
      <c r="C24" s="1254">
        <f t="shared" si="1"/>
        <v>7791</v>
      </c>
      <c r="D24" s="1255">
        <f t="shared" si="2"/>
        <v>5508</v>
      </c>
      <c r="E24" s="1255">
        <f t="shared" si="2"/>
        <v>2283</v>
      </c>
      <c r="F24" s="1254">
        <f t="shared" si="3"/>
        <v>1446</v>
      </c>
      <c r="G24" s="1260">
        <v>1023</v>
      </c>
      <c r="H24" s="1260">
        <v>423</v>
      </c>
      <c r="I24" s="1254">
        <f t="shared" si="4"/>
        <v>877</v>
      </c>
      <c r="J24" s="1260">
        <v>565</v>
      </c>
      <c r="K24" s="1260">
        <v>312</v>
      </c>
      <c r="L24" s="1257">
        <f t="shared" si="5"/>
        <v>5468</v>
      </c>
      <c r="M24" s="1260">
        <v>3920</v>
      </c>
      <c r="N24" s="1260">
        <v>1548</v>
      </c>
    </row>
    <row r="25" spans="1:14" ht="16.7" customHeight="1">
      <c r="A25" s="1250" t="s">
        <v>318</v>
      </c>
      <c r="B25" s="1241" t="s">
        <v>1536</v>
      </c>
      <c r="C25" s="1254">
        <f t="shared" si="1"/>
        <v>2525</v>
      </c>
      <c r="D25" s="1255">
        <f t="shared" si="2"/>
        <v>1523</v>
      </c>
      <c r="E25" s="1255">
        <f t="shared" si="2"/>
        <v>1002</v>
      </c>
      <c r="F25" s="1254">
        <f t="shared" si="3"/>
        <v>332</v>
      </c>
      <c r="G25" s="1256">
        <v>190</v>
      </c>
      <c r="H25" s="1256">
        <v>142</v>
      </c>
      <c r="I25" s="1254">
        <f t="shared" si="4"/>
        <v>212</v>
      </c>
      <c r="J25" s="1256">
        <v>124</v>
      </c>
      <c r="K25" s="1256">
        <v>88</v>
      </c>
      <c r="L25" s="1257">
        <f t="shared" si="5"/>
        <v>1981</v>
      </c>
      <c r="M25" s="1258">
        <v>1209</v>
      </c>
      <c r="N25" s="1258">
        <v>772</v>
      </c>
    </row>
    <row r="26" spans="1:14" ht="16.7" customHeight="1">
      <c r="A26" s="1250" t="s">
        <v>320</v>
      </c>
      <c r="B26" s="1241" t="s">
        <v>1537</v>
      </c>
      <c r="C26" s="1254">
        <f t="shared" si="1"/>
        <v>6190</v>
      </c>
      <c r="D26" s="1255">
        <f t="shared" si="2"/>
        <v>4349</v>
      </c>
      <c r="E26" s="1255">
        <f t="shared" si="2"/>
        <v>1841</v>
      </c>
      <c r="F26" s="1254">
        <f t="shared" si="3"/>
        <v>746</v>
      </c>
      <c r="G26" s="1256">
        <v>459</v>
      </c>
      <c r="H26" s="1256">
        <v>287</v>
      </c>
      <c r="I26" s="1254">
        <f t="shared" si="4"/>
        <v>792</v>
      </c>
      <c r="J26" s="1256">
        <v>421</v>
      </c>
      <c r="K26" s="1256">
        <v>371</v>
      </c>
      <c r="L26" s="1257">
        <f t="shared" si="5"/>
        <v>4652</v>
      </c>
      <c r="M26" s="1258">
        <v>3469</v>
      </c>
      <c r="N26" s="1258">
        <v>1183</v>
      </c>
    </row>
    <row r="27" spans="1:14" ht="16.7" customHeight="1">
      <c r="A27" s="1250" t="s">
        <v>322</v>
      </c>
      <c r="B27" s="1241" t="s">
        <v>1538</v>
      </c>
      <c r="C27" s="1254">
        <f t="shared" si="1"/>
        <v>2736</v>
      </c>
      <c r="D27" s="1255">
        <f t="shared" si="2"/>
        <v>1916</v>
      </c>
      <c r="E27" s="1255">
        <f t="shared" si="2"/>
        <v>820</v>
      </c>
      <c r="F27" s="1254">
        <f t="shared" si="3"/>
        <v>396</v>
      </c>
      <c r="G27" s="1256">
        <v>260</v>
      </c>
      <c r="H27" s="1256">
        <v>136</v>
      </c>
      <c r="I27" s="1254">
        <f t="shared" si="4"/>
        <v>52</v>
      </c>
      <c r="J27" s="1256">
        <v>37</v>
      </c>
      <c r="K27" s="1256">
        <v>15</v>
      </c>
      <c r="L27" s="1257">
        <f t="shared" si="5"/>
        <v>2288</v>
      </c>
      <c r="M27" s="1258">
        <v>1619</v>
      </c>
      <c r="N27" s="1258">
        <v>669</v>
      </c>
    </row>
    <row r="28" spans="1:14" ht="16.7" customHeight="1">
      <c r="A28" s="1250" t="s">
        <v>324</v>
      </c>
      <c r="B28" s="1241" t="s">
        <v>1539</v>
      </c>
      <c r="C28" s="1254">
        <f t="shared" si="1"/>
        <v>1304</v>
      </c>
      <c r="D28" s="1255">
        <f t="shared" si="2"/>
        <v>832</v>
      </c>
      <c r="E28" s="1255">
        <f t="shared" si="2"/>
        <v>472</v>
      </c>
      <c r="F28" s="1254">
        <f t="shared" si="3"/>
        <v>286</v>
      </c>
      <c r="G28" s="1256">
        <v>166</v>
      </c>
      <c r="H28" s="1256">
        <v>120</v>
      </c>
      <c r="I28" s="1254">
        <f t="shared" si="4"/>
        <v>146</v>
      </c>
      <c r="J28" s="1256">
        <v>90</v>
      </c>
      <c r="K28" s="1256">
        <v>56</v>
      </c>
      <c r="L28" s="1257">
        <f t="shared" si="5"/>
        <v>872</v>
      </c>
      <c r="M28" s="1258">
        <v>576</v>
      </c>
      <c r="N28" s="1258">
        <v>296</v>
      </c>
    </row>
    <row r="29" spans="1:14" ht="16.7" customHeight="1">
      <c r="A29" s="1250" t="s">
        <v>326</v>
      </c>
      <c r="B29" s="1241" t="s">
        <v>1540</v>
      </c>
      <c r="C29" s="1254">
        <f t="shared" si="1"/>
        <v>4486</v>
      </c>
      <c r="D29" s="1255">
        <f t="shared" si="2"/>
        <v>2916</v>
      </c>
      <c r="E29" s="1255">
        <f t="shared" si="2"/>
        <v>1570</v>
      </c>
      <c r="F29" s="1254">
        <f t="shared" si="3"/>
        <v>798</v>
      </c>
      <c r="G29" s="1256">
        <v>467</v>
      </c>
      <c r="H29" s="1256">
        <v>331</v>
      </c>
      <c r="I29" s="1254">
        <f t="shared" si="4"/>
        <v>1124</v>
      </c>
      <c r="J29" s="1256">
        <v>606</v>
      </c>
      <c r="K29" s="1256">
        <v>518</v>
      </c>
      <c r="L29" s="1257">
        <f t="shared" si="5"/>
        <v>2564</v>
      </c>
      <c r="M29" s="1258">
        <v>1843</v>
      </c>
      <c r="N29" s="1258">
        <v>721</v>
      </c>
    </row>
    <row r="30" spans="1:14" ht="16.7" customHeight="1">
      <c r="A30" s="1250" t="s">
        <v>328</v>
      </c>
      <c r="B30" s="1245" t="s">
        <v>1541</v>
      </c>
      <c r="C30" s="1254">
        <f t="shared" si="1"/>
        <v>3645</v>
      </c>
      <c r="D30" s="1255">
        <f t="shared" si="2"/>
        <v>1626</v>
      </c>
      <c r="E30" s="1255">
        <f t="shared" si="2"/>
        <v>2019</v>
      </c>
      <c r="F30" s="1254">
        <f t="shared" si="3"/>
        <v>643</v>
      </c>
      <c r="G30" s="1256">
        <v>385</v>
      </c>
      <c r="H30" s="1256">
        <v>258</v>
      </c>
      <c r="I30" s="1254">
        <f t="shared" si="4"/>
        <v>858</v>
      </c>
      <c r="J30" s="1256">
        <v>448</v>
      </c>
      <c r="K30" s="1256">
        <v>410</v>
      </c>
      <c r="L30" s="1257">
        <f t="shared" si="5"/>
        <v>2144</v>
      </c>
      <c r="M30" s="1258">
        <v>793</v>
      </c>
      <c r="N30" s="1258">
        <v>1351</v>
      </c>
    </row>
    <row r="31" spans="1:14" ht="16.7" customHeight="1">
      <c r="A31" s="1250" t="s">
        <v>330</v>
      </c>
      <c r="B31" s="1241" t="s">
        <v>1542</v>
      </c>
      <c r="C31" s="1254">
        <f t="shared" si="1"/>
        <v>2393</v>
      </c>
      <c r="D31" s="1255">
        <f t="shared" si="2"/>
        <v>1495</v>
      </c>
      <c r="E31" s="1255">
        <f t="shared" si="2"/>
        <v>898</v>
      </c>
      <c r="F31" s="1254">
        <f t="shared" si="3"/>
        <v>469</v>
      </c>
      <c r="G31" s="1256">
        <v>298</v>
      </c>
      <c r="H31" s="1256">
        <v>171</v>
      </c>
      <c r="I31" s="1254">
        <f t="shared" si="4"/>
        <v>206</v>
      </c>
      <c r="J31" s="1256">
        <v>126</v>
      </c>
      <c r="K31" s="1256">
        <v>80</v>
      </c>
      <c r="L31" s="1257">
        <f t="shared" si="5"/>
        <v>1718</v>
      </c>
      <c r="M31" s="1258">
        <v>1071</v>
      </c>
      <c r="N31" s="1258">
        <v>647</v>
      </c>
    </row>
    <row r="32" spans="1:14" ht="16.7" customHeight="1">
      <c r="A32" s="1250" t="s">
        <v>332</v>
      </c>
      <c r="B32" s="1243" t="s">
        <v>1543</v>
      </c>
      <c r="C32" s="1254">
        <f t="shared" si="1"/>
        <v>3486</v>
      </c>
      <c r="D32" s="1255">
        <f t="shared" si="2"/>
        <v>2284</v>
      </c>
      <c r="E32" s="1255">
        <f t="shared" si="2"/>
        <v>1202</v>
      </c>
      <c r="F32" s="1254">
        <f t="shared" si="3"/>
        <v>545</v>
      </c>
      <c r="G32" s="1256">
        <v>337</v>
      </c>
      <c r="H32" s="1256">
        <v>208</v>
      </c>
      <c r="I32" s="1254">
        <f t="shared" si="4"/>
        <v>248</v>
      </c>
      <c r="J32" s="1256">
        <v>153</v>
      </c>
      <c r="K32" s="1256">
        <v>95</v>
      </c>
      <c r="L32" s="1257">
        <f t="shared" si="5"/>
        <v>2693</v>
      </c>
      <c r="M32" s="1258">
        <v>1794</v>
      </c>
      <c r="N32" s="1258">
        <v>899</v>
      </c>
    </row>
    <row r="33" spans="1:14" ht="16.7" customHeight="1">
      <c r="A33" s="1250" t="s">
        <v>334</v>
      </c>
      <c r="B33" s="1241" t="s">
        <v>1544</v>
      </c>
      <c r="C33" s="1254">
        <f t="shared" si="1"/>
        <v>3379</v>
      </c>
      <c r="D33" s="1255">
        <f t="shared" si="2"/>
        <v>1700</v>
      </c>
      <c r="E33" s="1255">
        <f t="shared" si="2"/>
        <v>1679</v>
      </c>
      <c r="F33" s="1254">
        <f t="shared" si="3"/>
        <v>981</v>
      </c>
      <c r="G33" s="1261">
        <v>607</v>
      </c>
      <c r="H33" s="1261">
        <v>374</v>
      </c>
      <c r="I33" s="1262">
        <f t="shared" si="4"/>
        <v>335</v>
      </c>
      <c r="J33" s="1261">
        <v>213</v>
      </c>
      <c r="K33" s="1261">
        <v>122</v>
      </c>
      <c r="L33" s="1263">
        <f t="shared" si="5"/>
        <v>2063</v>
      </c>
      <c r="M33" s="1264">
        <v>880</v>
      </c>
      <c r="N33" s="1264">
        <v>1183</v>
      </c>
    </row>
    <row r="34" spans="1:14" ht="16.7" customHeight="1">
      <c r="A34" s="1250" t="s">
        <v>336</v>
      </c>
      <c r="B34" s="1243" t="s">
        <v>1545</v>
      </c>
      <c r="C34" s="1254">
        <f t="shared" si="1"/>
        <v>3583</v>
      </c>
      <c r="D34" s="1255">
        <f t="shared" si="2"/>
        <v>2162</v>
      </c>
      <c r="E34" s="1255">
        <f t="shared" si="2"/>
        <v>1421</v>
      </c>
      <c r="F34" s="1254">
        <f t="shared" si="3"/>
        <v>905</v>
      </c>
      <c r="G34" s="1256">
        <v>554</v>
      </c>
      <c r="H34" s="1256">
        <v>351</v>
      </c>
      <c r="I34" s="1254">
        <f t="shared" si="4"/>
        <v>197</v>
      </c>
      <c r="J34" s="1256">
        <v>119</v>
      </c>
      <c r="K34" s="1256">
        <v>78</v>
      </c>
      <c r="L34" s="1257">
        <f t="shared" si="5"/>
        <v>2481</v>
      </c>
      <c r="M34" s="1258">
        <v>1489</v>
      </c>
      <c r="N34" s="1258">
        <v>992</v>
      </c>
    </row>
    <row r="35" spans="1:14" ht="16.7" customHeight="1">
      <c r="A35" s="1251" t="s">
        <v>338</v>
      </c>
      <c r="B35" s="1246" t="s">
        <v>25</v>
      </c>
      <c r="C35" s="1254">
        <f t="shared" si="1"/>
        <v>2058</v>
      </c>
      <c r="D35" s="1255">
        <f t="shared" si="2"/>
        <v>1185</v>
      </c>
      <c r="E35" s="1255">
        <f t="shared" si="2"/>
        <v>873</v>
      </c>
      <c r="F35" s="1254">
        <f t="shared" si="3"/>
        <v>413</v>
      </c>
      <c r="G35" s="1256">
        <v>246</v>
      </c>
      <c r="H35" s="1256">
        <v>167</v>
      </c>
      <c r="I35" s="1254">
        <f t="shared" si="4"/>
        <v>102</v>
      </c>
      <c r="J35" s="1256">
        <v>61</v>
      </c>
      <c r="K35" s="1256">
        <v>41</v>
      </c>
      <c r="L35" s="1257">
        <f t="shared" si="5"/>
        <v>1543</v>
      </c>
      <c r="M35" s="1258">
        <v>878</v>
      </c>
      <c r="N35" s="1258">
        <v>665</v>
      </c>
    </row>
    <row r="36" spans="1:14" ht="16.7" customHeight="1">
      <c r="A36" s="1250" t="s">
        <v>340</v>
      </c>
      <c r="B36" s="1241" t="s">
        <v>26</v>
      </c>
      <c r="C36" s="1254">
        <f t="shared" si="1"/>
        <v>4577</v>
      </c>
      <c r="D36" s="1255">
        <f t="shared" si="2"/>
        <v>3058</v>
      </c>
      <c r="E36" s="1255">
        <f t="shared" si="2"/>
        <v>1519</v>
      </c>
      <c r="F36" s="1254">
        <f t="shared" si="3"/>
        <v>1525</v>
      </c>
      <c r="G36" s="1255">
        <v>1004</v>
      </c>
      <c r="H36" s="1255">
        <v>521</v>
      </c>
      <c r="I36" s="1254">
        <f t="shared" si="4"/>
        <v>2261</v>
      </c>
      <c r="J36" s="1255">
        <v>1542</v>
      </c>
      <c r="K36" s="1255">
        <v>719</v>
      </c>
      <c r="L36" s="1257">
        <f t="shared" si="5"/>
        <v>791</v>
      </c>
      <c r="M36" s="1265">
        <v>512</v>
      </c>
      <c r="N36" s="1265">
        <v>279</v>
      </c>
    </row>
    <row r="37" spans="1:14" ht="16.7" customHeight="1" thickBot="1">
      <c r="A37" s="1252" t="s">
        <v>342</v>
      </c>
      <c r="B37" s="1247" t="s">
        <v>27</v>
      </c>
      <c r="C37" s="1254">
        <f t="shared" si="1"/>
        <v>702</v>
      </c>
      <c r="D37" s="1255">
        <f t="shared" si="2"/>
        <v>478</v>
      </c>
      <c r="E37" s="1255">
        <f t="shared" si="2"/>
        <v>224</v>
      </c>
      <c r="F37" s="1254">
        <f t="shared" si="3"/>
        <v>82</v>
      </c>
      <c r="G37" s="1256">
        <v>53</v>
      </c>
      <c r="H37" s="1256">
        <v>29</v>
      </c>
      <c r="I37" s="1254">
        <f t="shared" si="4"/>
        <v>182</v>
      </c>
      <c r="J37" s="1256">
        <v>91</v>
      </c>
      <c r="K37" s="1256">
        <v>91</v>
      </c>
      <c r="L37" s="1266">
        <f t="shared" si="5"/>
        <v>438</v>
      </c>
      <c r="M37" s="1267">
        <v>334</v>
      </c>
      <c r="N37" s="1267">
        <v>104</v>
      </c>
    </row>
    <row r="38" spans="1:14" ht="12.95" customHeight="1">
      <c r="A38" s="840" t="s">
        <v>1479</v>
      </c>
      <c r="B38" s="840"/>
      <c r="C38" s="465"/>
      <c r="D38" s="465"/>
      <c r="E38" s="465"/>
      <c r="F38" s="465"/>
      <c r="G38" s="465"/>
      <c r="H38" s="465"/>
      <c r="I38" s="465"/>
      <c r="J38" s="465"/>
      <c r="K38" s="465"/>
      <c r="L38" s="841"/>
      <c r="M38" s="841"/>
      <c r="N38" s="841"/>
    </row>
  </sheetData>
  <mergeCells count="24">
    <mergeCell ref="A11:B11"/>
    <mergeCell ref="A12:B12"/>
    <mergeCell ref="A13:B13"/>
    <mergeCell ref="C7:C8"/>
    <mergeCell ref="D7:D8"/>
    <mergeCell ref="A10:B10"/>
    <mergeCell ref="A6:B8"/>
    <mergeCell ref="A3:N3"/>
    <mergeCell ref="A4:N4"/>
    <mergeCell ref="L7:L8"/>
    <mergeCell ref="M7:M8"/>
    <mergeCell ref="N7:N8"/>
    <mergeCell ref="J7:J8"/>
    <mergeCell ref="K7:K8"/>
    <mergeCell ref="L6:N6"/>
    <mergeCell ref="F7:F8"/>
    <mergeCell ref="G7:G8"/>
    <mergeCell ref="H7:H8"/>
    <mergeCell ref="I7:I8"/>
    <mergeCell ref="C6:E6"/>
    <mergeCell ref="F6:H6"/>
    <mergeCell ref="I6:K6"/>
    <mergeCell ref="E7:E8"/>
    <mergeCell ref="A9:B9"/>
  </mergeCells>
  <phoneticPr fontId="27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D15:E37" unlockedFormula="1"/>
    <ignoredError sqref="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51</vt:i4>
      </vt:variant>
      <vt:variant>
        <vt:lpstr>이름이 지정된 범위</vt:lpstr>
      </vt:variant>
      <vt:variant>
        <vt:i4>51</vt:i4>
      </vt:variant>
    </vt:vector>
  </HeadingPairs>
  <TitlesOfParts>
    <vt:vector size="102" baseType="lpstr">
      <vt:lpstr>0.보건및사회보장</vt:lpstr>
      <vt:lpstr>0-1.이면</vt:lpstr>
      <vt:lpstr>1.의료기관</vt:lpstr>
      <vt:lpstr>2.의료기관종사 의료인력</vt:lpstr>
      <vt:lpstr>3.보건소인력</vt:lpstr>
      <vt:lpstr>4.보건지소및보건진료소인력</vt:lpstr>
      <vt:lpstr>5.부정의료업자(가.의료인 등)</vt:lpstr>
      <vt:lpstr>5.부정의료업자(나.의료기관)</vt:lpstr>
      <vt:lpstr>6.의약품등제조업소</vt:lpstr>
      <vt:lpstr>7.식품위생관계업소</vt:lpstr>
      <vt:lpstr>8.공중위생 관계업소</vt:lpstr>
      <vt:lpstr>9.예방접종</vt:lpstr>
      <vt:lpstr>10.법정전염병 발생및사망</vt:lpstr>
      <vt:lpstr>11.한센사업대상자현황</vt:lpstr>
      <vt:lpstr>12.결핵환자현황</vt:lpstr>
      <vt:lpstr>13.보건소구강보건사업실적</vt:lpstr>
      <vt:lpstr>14.모자보건사업실적</vt:lpstr>
      <vt:lpstr>15.건강보험적용인구</vt:lpstr>
      <vt:lpstr>16.건강보험급여</vt:lpstr>
      <vt:lpstr>17.건강보험대상자진료실적</vt:lpstr>
      <vt:lpstr>18.국민연금가입자</vt:lpstr>
      <vt:lpstr>19.국민연금급여지급현황</vt:lpstr>
      <vt:lpstr>20.국가보훈대상자</vt:lpstr>
      <vt:lpstr>21.국가보훈대상자취업</vt:lpstr>
      <vt:lpstr>22.국가보훈대상자및자녀취학</vt:lpstr>
      <vt:lpstr>23.참전용사등록현황</vt:lpstr>
      <vt:lpstr>24.적십자회비모금및구호실적</vt:lpstr>
      <vt:lpstr>25.노인여가복지시설</vt:lpstr>
      <vt:lpstr>26.노인주거복지시설</vt:lpstr>
      <vt:lpstr>27.노인의료복지시설</vt:lpstr>
      <vt:lpstr>28.재가노인복지시설</vt:lpstr>
      <vt:lpstr>29.국민기초생활보장수급자</vt:lpstr>
      <vt:lpstr>30.기초노령연금수급자수</vt:lpstr>
      <vt:lpstr>31.여성복지시설</vt:lpstr>
      <vt:lpstr>32.여성폭력상담</vt:lpstr>
      <vt:lpstr>33.소년소녀가장현황</vt:lpstr>
      <vt:lpstr>34.아동복지시설</vt:lpstr>
      <vt:lpstr>35.장애인복지시설</vt:lpstr>
      <vt:lpstr>36.장애인등록현황</vt:lpstr>
      <vt:lpstr>37.부랑인시설</vt:lpstr>
      <vt:lpstr>38.요보호아동발생및조치현황</vt:lpstr>
      <vt:lpstr>39.저소득 한부모가정 </vt:lpstr>
      <vt:lpstr>40.묘지및봉안시설</vt:lpstr>
      <vt:lpstr>41.헌혈사업실적</vt:lpstr>
      <vt:lpstr>42.방문건강관리사업실적</vt:lpstr>
      <vt:lpstr>43.보건교육실적(가.건강생활실천교육) </vt:lpstr>
      <vt:lpstr>43.보건교육실적(나.성인병예방및관리교육)</vt:lpstr>
      <vt:lpstr>44.보육시설</vt:lpstr>
      <vt:lpstr>45. 자원봉사자 현황</vt:lpstr>
      <vt:lpstr>46. 독거노인 현황(성별) (2)</vt:lpstr>
      <vt:lpstr>46-1. 독거노인 현황(연령별) (2)</vt:lpstr>
      <vt:lpstr>'0.보건및사회보장'!Print_Area</vt:lpstr>
      <vt:lpstr>'0-1.이면'!Print_Area</vt:lpstr>
      <vt:lpstr>'1.의료기관'!Print_Area</vt:lpstr>
      <vt:lpstr>'10.법정전염병 발생및사망'!Print_Area</vt:lpstr>
      <vt:lpstr>'11.한센사업대상자현황'!Print_Area</vt:lpstr>
      <vt:lpstr>'12.결핵환자현황'!Print_Area</vt:lpstr>
      <vt:lpstr>'13.보건소구강보건사업실적'!Print_Area</vt:lpstr>
      <vt:lpstr>'14.모자보건사업실적'!Print_Area</vt:lpstr>
      <vt:lpstr>'15.건강보험적용인구'!Print_Area</vt:lpstr>
      <vt:lpstr>'16.건강보험급여'!Print_Area</vt:lpstr>
      <vt:lpstr>'17.건강보험대상자진료실적'!Print_Area</vt:lpstr>
      <vt:lpstr>'18.국민연금가입자'!Print_Area</vt:lpstr>
      <vt:lpstr>'19.국민연금급여지급현황'!Print_Area</vt:lpstr>
      <vt:lpstr>'2.의료기관종사 의료인력'!Print_Area</vt:lpstr>
      <vt:lpstr>'20.국가보훈대상자'!Print_Area</vt:lpstr>
      <vt:lpstr>'21.국가보훈대상자취업'!Print_Area</vt:lpstr>
      <vt:lpstr>'22.국가보훈대상자및자녀취학'!Print_Area</vt:lpstr>
      <vt:lpstr>'23.참전용사등록현황'!Print_Area</vt:lpstr>
      <vt:lpstr>'24.적십자회비모금및구호실적'!Print_Area</vt:lpstr>
      <vt:lpstr>'25.노인여가복지시설'!Print_Area</vt:lpstr>
      <vt:lpstr>'26.노인주거복지시설'!Print_Area</vt:lpstr>
      <vt:lpstr>'27.노인의료복지시설'!Print_Area</vt:lpstr>
      <vt:lpstr>'28.재가노인복지시설'!Print_Area</vt:lpstr>
      <vt:lpstr>'29.국민기초생활보장수급자'!Print_Area</vt:lpstr>
      <vt:lpstr>'3.보건소인력'!Print_Area</vt:lpstr>
      <vt:lpstr>'30.기초노령연금수급자수'!Print_Area</vt:lpstr>
      <vt:lpstr>'31.여성복지시설'!Print_Area</vt:lpstr>
      <vt:lpstr>'32.여성폭력상담'!Print_Area</vt:lpstr>
      <vt:lpstr>'33.소년소녀가장현황'!Print_Area</vt:lpstr>
      <vt:lpstr>'34.아동복지시설'!Print_Area</vt:lpstr>
      <vt:lpstr>'35.장애인복지시설'!Print_Area</vt:lpstr>
      <vt:lpstr>'36.장애인등록현황'!Print_Area</vt:lpstr>
      <vt:lpstr>'37.부랑인시설'!Print_Area</vt:lpstr>
      <vt:lpstr>'38.요보호아동발생및조치현황'!Print_Area</vt:lpstr>
      <vt:lpstr>'39.저소득 한부모가정 '!Print_Area</vt:lpstr>
      <vt:lpstr>'4.보건지소및보건진료소인력'!Print_Area</vt:lpstr>
      <vt:lpstr>'40.묘지및봉안시설'!Print_Area</vt:lpstr>
      <vt:lpstr>'41.헌혈사업실적'!Print_Area</vt:lpstr>
      <vt:lpstr>'42.방문건강관리사업실적'!Print_Area</vt:lpstr>
      <vt:lpstr>'43.보건교육실적(가.건강생활실천교육) '!Print_Area</vt:lpstr>
      <vt:lpstr>'43.보건교육실적(나.성인병예방및관리교육)'!Print_Area</vt:lpstr>
      <vt:lpstr>'44.보육시설'!Print_Area</vt:lpstr>
      <vt:lpstr>'45. 자원봉사자 현황'!Print_Area</vt:lpstr>
      <vt:lpstr>'46. 독거노인 현황(성별) (2)'!Print_Area</vt:lpstr>
      <vt:lpstr>'46-1. 독거노인 현황(연령별) (2)'!Print_Area</vt:lpstr>
      <vt:lpstr>'5.부정의료업자(가.의료인 등)'!Print_Area</vt:lpstr>
      <vt:lpstr>'5.부정의료업자(나.의료기관)'!Print_Area</vt:lpstr>
      <vt:lpstr>'6.의약품등제조업소'!Print_Area</vt:lpstr>
      <vt:lpstr>'7.식품위생관계업소'!Print_Area</vt:lpstr>
      <vt:lpstr>'8.공중위생 관계업소'!Print_Area</vt:lpstr>
      <vt:lpstr>'9.예방접종'!Print_Area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2015-06-18T00:07:15Z</cp:lastPrinted>
  <dcterms:created xsi:type="dcterms:W3CDTF">2011-12-22T04:11:48Z</dcterms:created>
  <dcterms:modified xsi:type="dcterms:W3CDTF">2016-11-02T06:18:28Z</dcterms:modified>
</cp:coreProperties>
</file>